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pivotTables/pivotTable9.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pivotTables/pivotTable10.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pivotTables/pivotTable11.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pivotTables/pivotTable12.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pivotTables/pivotTable13.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pivotTables/pivotTable14.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pivotTables/pivotTable15.xml" ContentType="application/vnd.openxmlformats-officedocument.spreadsheetml.pivotTable+xml"/>
  <Override PartName="/xl/drawings/drawing14.xml" ContentType="application/vnd.openxmlformats-officedocument.drawing+xml"/>
  <Override PartName="/xl/charts/chart15.xml" ContentType="application/vnd.openxmlformats-officedocument.drawingml.chart+xml"/>
  <Override PartName="/xl/tables/table1.xml" ContentType="application/vnd.openxmlformats-officedocument.spreadsheetml.table+xml"/>
  <Override PartName="/xl/drawings/drawing15.xml" ContentType="application/vnd.openxmlformats-officedocument.drawing+xml"/>
  <Override PartName="/xl/slicers/slicer1.xml" ContentType="application/vnd.ms-excel.slicer+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20" yWindow="-120" windowWidth="20730" windowHeight="11040" activeTab="15"/>
  </bookViews>
  <sheets>
    <sheet name="1. Avg Discount % by Category" sheetId="24" r:id="rId1"/>
    <sheet name="2. Products Listed per Category" sheetId="20" r:id="rId2"/>
    <sheet name="3. No. of Rating_Count by Categ" sheetId="11" r:id="rId3"/>
    <sheet name="4. Products with high. Avg Rati" sheetId="25" r:id="rId4"/>
    <sheet name="5. Avg of Act vs Dis  by Catego" sheetId="19" r:id="rId5"/>
    <sheet name="6. Products with highest Review" sheetId="21" r:id="rId6"/>
    <sheet name="7. Products with 50% discount " sheetId="29" r:id="rId7"/>
    <sheet name="8. Distribution of Prod Rating" sheetId="26" r:id="rId8"/>
    <sheet name="9. Total Potential Revenue" sheetId="27" r:id="rId9"/>
    <sheet name="10. Products per Price Range" sheetId="28" r:id="rId10"/>
    <sheet name="11. Rating Vs Discount Relation" sheetId="30" r:id="rId11"/>
    <sheet name="12. Products with &lt;1000 reviews" sheetId="33" r:id="rId12"/>
    <sheet name="13. Categories with highest dis" sheetId="32" r:id="rId13"/>
    <sheet name="14. Top 5 Products by Rating" sheetId="10" r:id="rId14"/>
    <sheet name="amazon" sheetId="1" r:id="rId15"/>
    <sheet name="Amazon Dashboard" sheetId="31" r:id="rId16"/>
  </sheets>
  <definedNames>
    <definedName name="_xlnm._FilterDatabase" localSheetId="14" hidden="1">amazon!$A$1:$AA$1401</definedName>
    <definedName name="Category_Map">#REF!</definedName>
    <definedName name="Slicer_discount_category">#N/A</definedName>
    <definedName name="Slicer_price_bucket">#N/A</definedName>
    <definedName name="Slicer_rating">#N/A</definedName>
    <definedName name="Slicer_rating_group">#N/A</definedName>
    <definedName name="Slicer_short_product_name">#N/A</definedName>
    <definedName name="Slicer_standard_category">#N/A</definedName>
  </definedNames>
  <calcPr calcId="144525"/>
  <pivotCaches>
    <pivotCache cacheId="65"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S11" i="1"/>
  <c r="C24" i="1" l="1"/>
  <c r="N7" i="31"/>
  <c r="F7" i="31"/>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J2" i="1"/>
  <c r="L2" i="1" s="1"/>
  <c r="K2" i="1" s="1"/>
  <c r="J3" i="1"/>
  <c r="L3" i="1" s="1"/>
  <c r="J4" i="1"/>
  <c r="L4" i="1" s="1"/>
  <c r="J5" i="1"/>
  <c r="L5" i="1" s="1"/>
  <c r="J6" i="1"/>
  <c r="L6" i="1" s="1"/>
  <c r="K6" i="1" s="1"/>
  <c r="J7" i="1"/>
  <c r="L7" i="1" s="1"/>
  <c r="J8" i="1"/>
  <c r="L8" i="1" s="1"/>
  <c r="J9" i="1"/>
  <c r="L9" i="1" s="1"/>
  <c r="J10" i="1"/>
  <c r="L10" i="1" s="1"/>
  <c r="K10" i="1" s="1"/>
  <c r="J11" i="1"/>
  <c r="L11" i="1" s="1"/>
  <c r="J12" i="1"/>
  <c r="L12" i="1" s="1"/>
  <c r="J13" i="1"/>
  <c r="L13" i="1" s="1"/>
  <c r="J14" i="1"/>
  <c r="L14" i="1" s="1"/>
  <c r="K14" i="1" s="1"/>
  <c r="J15" i="1"/>
  <c r="L15" i="1" s="1"/>
  <c r="J16" i="1"/>
  <c r="L16" i="1" s="1"/>
  <c r="J17" i="1"/>
  <c r="L17" i="1" s="1"/>
  <c r="J18" i="1"/>
  <c r="L18" i="1" s="1"/>
  <c r="K18" i="1" s="1"/>
  <c r="J19" i="1"/>
  <c r="L19" i="1" s="1"/>
  <c r="J20" i="1"/>
  <c r="L20" i="1" s="1"/>
  <c r="J21" i="1"/>
  <c r="L21" i="1" s="1"/>
  <c r="J22" i="1"/>
  <c r="L22" i="1" s="1"/>
  <c r="K22" i="1" s="1"/>
  <c r="J23" i="1"/>
  <c r="L23" i="1" s="1"/>
  <c r="J24" i="1"/>
  <c r="L24" i="1" s="1"/>
  <c r="J25" i="1"/>
  <c r="L25" i="1" s="1"/>
  <c r="J26" i="1"/>
  <c r="L26" i="1" s="1"/>
  <c r="K26" i="1" s="1"/>
  <c r="J27" i="1"/>
  <c r="L27" i="1" s="1"/>
  <c r="J28" i="1"/>
  <c r="L28" i="1" s="1"/>
  <c r="J29" i="1"/>
  <c r="L29" i="1" s="1"/>
  <c r="J30" i="1"/>
  <c r="L30" i="1" s="1"/>
  <c r="K30" i="1" s="1"/>
  <c r="J31" i="1"/>
  <c r="L31" i="1" s="1"/>
  <c r="J32" i="1"/>
  <c r="L32" i="1" s="1"/>
  <c r="J33" i="1"/>
  <c r="L33" i="1" s="1"/>
  <c r="J34" i="1"/>
  <c r="L34" i="1" s="1"/>
  <c r="K34" i="1" s="1"/>
  <c r="J35" i="1"/>
  <c r="L35" i="1" s="1"/>
  <c r="J36" i="1"/>
  <c r="L36" i="1" s="1"/>
  <c r="J37" i="1"/>
  <c r="L37" i="1" s="1"/>
  <c r="J38" i="1"/>
  <c r="L38" i="1" s="1"/>
  <c r="K38" i="1" s="1"/>
  <c r="J39" i="1"/>
  <c r="L39" i="1" s="1"/>
  <c r="J40" i="1"/>
  <c r="L40" i="1" s="1"/>
  <c r="J41" i="1"/>
  <c r="L41" i="1" s="1"/>
  <c r="J42" i="1"/>
  <c r="L42" i="1" s="1"/>
  <c r="K42" i="1" s="1"/>
  <c r="J43" i="1"/>
  <c r="L43" i="1" s="1"/>
  <c r="J44" i="1"/>
  <c r="L44" i="1" s="1"/>
  <c r="J45" i="1"/>
  <c r="L45" i="1" s="1"/>
  <c r="J46" i="1"/>
  <c r="L46" i="1" s="1"/>
  <c r="K46" i="1" s="1"/>
  <c r="J47" i="1"/>
  <c r="L47" i="1" s="1"/>
  <c r="J48" i="1"/>
  <c r="L48" i="1" s="1"/>
  <c r="J49" i="1"/>
  <c r="L49" i="1" s="1"/>
  <c r="J50" i="1"/>
  <c r="L50" i="1" s="1"/>
  <c r="K50" i="1" s="1"/>
  <c r="J51" i="1"/>
  <c r="L51" i="1" s="1"/>
  <c r="J52" i="1"/>
  <c r="L52" i="1" s="1"/>
  <c r="J53" i="1"/>
  <c r="L53" i="1" s="1"/>
  <c r="J54" i="1"/>
  <c r="L54" i="1" s="1"/>
  <c r="K54" i="1" s="1"/>
  <c r="J55" i="1"/>
  <c r="L55" i="1" s="1"/>
  <c r="J56" i="1"/>
  <c r="L56" i="1" s="1"/>
  <c r="J57" i="1"/>
  <c r="L57" i="1" s="1"/>
  <c r="J58" i="1"/>
  <c r="L58" i="1" s="1"/>
  <c r="K58" i="1" s="1"/>
  <c r="J59" i="1"/>
  <c r="L59" i="1" s="1"/>
  <c r="J60" i="1"/>
  <c r="L60" i="1" s="1"/>
  <c r="J61" i="1"/>
  <c r="L61" i="1" s="1"/>
  <c r="J62" i="1"/>
  <c r="L62" i="1" s="1"/>
  <c r="K62" i="1" s="1"/>
  <c r="J63" i="1"/>
  <c r="L63" i="1" s="1"/>
  <c r="J64" i="1"/>
  <c r="L64" i="1" s="1"/>
  <c r="J65" i="1"/>
  <c r="L65" i="1" s="1"/>
  <c r="J66" i="1"/>
  <c r="L66" i="1" s="1"/>
  <c r="K66" i="1" s="1"/>
  <c r="J67" i="1"/>
  <c r="L67" i="1" s="1"/>
  <c r="J68" i="1"/>
  <c r="L68" i="1" s="1"/>
  <c r="J69" i="1"/>
  <c r="L69" i="1" s="1"/>
  <c r="J70" i="1"/>
  <c r="L70" i="1" s="1"/>
  <c r="K70" i="1" s="1"/>
  <c r="J71" i="1"/>
  <c r="L71" i="1" s="1"/>
  <c r="J72" i="1"/>
  <c r="L72" i="1" s="1"/>
  <c r="J73" i="1"/>
  <c r="L73" i="1" s="1"/>
  <c r="J74" i="1"/>
  <c r="L74" i="1" s="1"/>
  <c r="K74" i="1" s="1"/>
  <c r="J75" i="1"/>
  <c r="L75" i="1" s="1"/>
  <c r="J76" i="1"/>
  <c r="L76" i="1" s="1"/>
  <c r="J77" i="1"/>
  <c r="L77" i="1" s="1"/>
  <c r="J78" i="1"/>
  <c r="L78" i="1" s="1"/>
  <c r="K78" i="1" s="1"/>
  <c r="J79" i="1"/>
  <c r="L79" i="1" s="1"/>
  <c r="J80" i="1"/>
  <c r="L80" i="1" s="1"/>
  <c r="J81" i="1"/>
  <c r="L81" i="1" s="1"/>
  <c r="J82" i="1"/>
  <c r="L82" i="1" s="1"/>
  <c r="K82" i="1" s="1"/>
  <c r="J83" i="1"/>
  <c r="L83" i="1" s="1"/>
  <c r="J84" i="1"/>
  <c r="L84" i="1" s="1"/>
  <c r="J85" i="1"/>
  <c r="L85" i="1" s="1"/>
  <c r="J86" i="1"/>
  <c r="L86" i="1" s="1"/>
  <c r="K86" i="1" s="1"/>
  <c r="J87" i="1"/>
  <c r="L87" i="1" s="1"/>
  <c r="J88" i="1"/>
  <c r="L88" i="1" s="1"/>
  <c r="J89" i="1"/>
  <c r="L89" i="1" s="1"/>
  <c r="J90" i="1"/>
  <c r="L90" i="1" s="1"/>
  <c r="K90" i="1" s="1"/>
  <c r="J91" i="1"/>
  <c r="L91" i="1" s="1"/>
  <c r="J92" i="1"/>
  <c r="L92" i="1" s="1"/>
  <c r="J93" i="1"/>
  <c r="L93" i="1" s="1"/>
  <c r="J94" i="1"/>
  <c r="L94" i="1" s="1"/>
  <c r="K94" i="1" s="1"/>
  <c r="J95" i="1"/>
  <c r="L95" i="1" s="1"/>
  <c r="J96" i="1"/>
  <c r="L96" i="1" s="1"/>
  <c r="J97" i="1"/>
  <c r="L97" i="1" s="1"/>
  <c r="J98" i="1"/>
  <c r="L98" i="1" s="1"/>
  <c r="K98" i="1" s="1"/>
  <c r="J99" i="1"/>
  <c r="L99" i="1" s="1"/>
  <c r="J100" i="1"/>
  <c r="L100" i="1" s="1"/>
  <c r="J101" i="1"/>
  <c r="L101" i="1" s="1"/>
  <c r="J102" i="1"/>
  <c r="L102" i="1" s="1"/>
  <c r="K102" i="1" s="1"/>
  <c r="J103" i="1"/>
  <c r="L103" i="1" s="1"/>
  <c r="J104" i="1"/>
  <c r="L104" i="1" s="1"/>
  <c r="J105" i="1"/>
  <c r="L105" i="1" s="1"/>
  <c r="J106" i="1"/>
  <c r="L106" i="1" s="1"/>
  <c r="K106" i="1" s="1"/>
  <c r="J107" i="1"/>
  <c r="L107" i="1" s="1"/>
  <c r="J108" i="1"/>
  <c r="L108" i="1" s="1"/>
  <c r="J109" i="1"/>
  <c r="L109" i="1" s="1"/>
  <c r="J110" i="1"/>
  <c r="L110" i="1" s="1"/>
  <c r="K110" i="1" s="1"/>
  <c r="J111" i="1"/>
  <c r="L111" i="1" s="1"/>
  <c r="J112" i="1"/>
  <c r="L112" i="1" s="1"/>
  <c r="J113" i="1"/>
  <c r="L113" i="1" s="1"/>
  <c r="J114" i="1"/>
  <c r="L114" i="1" s="1"/>
  <c r="K114" i="1" s="1"/>
  <c r="J115" i="1"/>
  <c r="L115" i="1" s="1"/>
  <c r="J116" i="1"/>
  <c r="L116" i="1" s="1"/>
  <c r="J117" i="1"/>
  <c r="L117" i="1" s="1"/>
  <c r="J118" i="1"/>
  <c r="L118" i="1" s="1"/>
  <c r="K118" i="1" s="1"/>
  <c r="J119" i="1"/>
  <c r="L119" i="1" s="1"/>
  <c r="J120" i="1"/>
  <c r="L120" i="1" s="1"/>
  <c r="J121" i="1"/>
  <c r="L121" i="1" s="1"/>
  <c r="J122" i="1"/>
  <c r="L122" i="1" s="1"/>
  <c r="K122" i="1" s="1"/>
  <c r="J123" i="1"/>
  <c r="L123" i="1" s="1"/>
  <c r="J124" i="1"/>
  <c r="L124" i="1" s="1"/>
  <c r="J125" i="1"/>
  <c r="L125" i="1" s="1"/>
  <c r="J126" i="1"/>
  <c r="L126" i="1" s="1"/>
  <c r="K126" i="1" s="1"/>
  <c r="J127" i="1"/>
  <c r="L127" i="1" s="1"/>
  <c r="J128" i="1"/>
  <c r="L128" i="1" s="1"/>
  <c r="J129" i="1"/>
  <c r="L129" i="1" s="1"/>
  <c r="J130" i="1"/>
  <c r="L130" i="1" s="1"/>
  <c r="K130" i="1" s="1"/>
  <c r="J131" i="1"/>
  <c r="L131" i="1" s="1"/>
  <c r="J132" i="1"/>
  <c r="L132" i="1" s="1"/>
  <c r="J133" i="1"/>
  <c r="L133" i="1" s="1"/>
  <c r="J134" i="1"/>
  <c r="L134" i="1" s="1"/>
  <c r="K134" i="1" s="1"/>
  <c r="J135" i="1"/>
  <c r="L135" i="1" s="1"/>
  <c r="J136" i="1"/>
  <c r="L136" i="1" s="1"/>
  <c r="J137" i="1"/>
  <c r="L137" i="1" s="1"/>
  <c r="J138" i="1"/>
  <c r="L138" i="1" s="1"/>
  <c r="K138" i="1" s="1"/>
  <c r="J139" i="1"/>
  <c r="L139" i="1" s="1"/>
  <c r="J140" i="1"/>
  <c r="L140" i="1" s="1"/>
  <c r="J141" i="1"/>
  <c r="L141" i="1" s="1"/>
  <c r="J142" i="1"/>
  <c r="L142" i="1" s="1"/>
  <c r="K142" i="1" s="1"/>
  <c r="J143" i="1"/>
  <c r="L143" i="1" s="1"/>
  <c r="J144" i="1"/>
  <c r="L144" i="1" s="1"/>
  <c r="J145" i="1"/>
  <c r="L145" i="1" s="1"/>
  <c r="J146" i="1"/>
  <c r="L146" i="1" s="1"/>
  <c r="K146" i="1" s="1"/>
  <c r="J147" i="1"/>
  <c r="L147" i="1" s="1"/>
  <c r="J148" i="1"/>
  <c r="L148" i="1" s="1"/>
  <c r="J149" i="1"/>
  <c r="L149" i="1" s="1"/>
  <c r="J150" i="1"/>
  <c r="L150" i="1" s="1"/>
  <c r="K150" i="1" s="1"/>
  <c r="J151" i="1"/>
  <c r="L151" i="1" s="1"/>
  <c r="J152" i="1"/>
  <c r="L152" i="1" s="1"/>
  <c r="J153" i="1"/>
  <c r="L153" i="1" s="1"/>
  <c r="J154" i="1"/>
  <c r="L154" i="1" s="1"/>
  <c r="K154" i="1" s="1"/>
  <c r="J155" i="1"/>
  <c r="L155" i="1" s="1"/>
  <c r="J156" i="1"/>
  <c r="L156" i="1" s="1"/>
  <c r="J157" i="1"/>
  <c r="L157" i="1" s="1"/>
  <c r="J158" i="1"/>
  <c r="L158" i="1" s="1"/>
  <c r="K158" i="1" s="1"/>
  <c r="J159" i="1"/>
  <c r="L159" i="1" s="1"/>
  <c r="J160" i="1"/>
  <c r="L160" i="1" s="1"/>
  <c r="J161" i="1"/>
  <c r="L161" i="1" s="1"/>
  <c r="J162" i="1"/>
  <c r="L162" i="1" s="1"/>
  <c r="K162" i="1" s="1"/>
  <c r="J163" i="1"/>
  <c r="L163" i="1" s="1"/>
  <c r="J164" i="1"/>
  <c r="L164" i="1" s="1"/>
  <c r="J165" i="1"/>
  <c r="L165" i="1" s="1"/>
  <c r="J166" i="1"/>
  <c r="L166" i="1" s="1"/>
  <c r="K166" i="1" s="1"/>
  <c r="J167" i="1"/>
  <c r="L167" i="1" s="1"/>
  <c r="J168" i="1"/>
  <c r="L168" i="1" s="1"/>
  <c r="J169" i="1"/>
  <c r="L169" i="1" s="1"/>
  <c r="J170" i="1"/>
  <c r="L170" i="1" s="1"/>
  <c r="K170" i="1" s="1"/>
  <c r="J171" i="1"/>
  <c r="L171" i="1" s="1"/>
  <c r="J172" i="1"/>
  <c r="L172" i="1" s="1"/>
  <c r="J173" i="1"/>
  <c r="L173" i="1" s="1"/>
  <c r="J174" i="1"/>
  <c r="L174" i="1" s="1"/>
  <c r="K174" i="1" s="1"/>
  <c r="J175" i="1"/>
  <c r="L175" i="1" s="1"/>
  <c r="J176" i="1"/>
  <c r="L176" i="1" s="1"/>
  <c r="J177" i="1"/>
  <c r="L177" i="1" s="1"/>
  <c r="J178" i="1"/>
  <c r="L178" i="1" s="1"/>
  <c r="K178" i="1" s="1"/>
  <c r="J179" i="1"/>
  <c r="L179" i="1" s="1"/>
  <c r="M179" i="1" s="1"/>
  <c r="J180" i="1"/>
  <c r="L180" i="1" s="1"/>
  <c r="J181" i="1"/>
  <c r="L181" i="1" s="1"/>
  <c r="J182" i="1"/>
  <c r="L182" i="1" s="1"/>
  <c r="K182" i="1" s="1"/>
  <c r="J183" i="1"/>
  <c r="L183" i="1" s="1"/>
  <c r="J184" i="1"/>
  <c r="L184" i="1" s="1"/>
  <c r="J185" i="1"/>
  <c r="L185" i="1" s="1"/>
  <c r="J186" i="1"/>
  <c r="L186" i="1" s="1"/>
  <c r="K186" i="1" s="1"/>
  <c r="J187" i="1"/>
  <c r="L187" i="1" s="1"/>
  <c r="M187" i="1" s="1"/>
  <c r="J188" i="1"/>
  <c r="L188" i="1" s="1"/>
  <c r="J189" i="1"/>
  <c r="L189" i="1" s="1"/>
  <c r="J190" i="1"/>
  <c r="L190" i="1" s="1"/>
  <c r="K190" i="1" s="1"/>
  <c r="J191" i="1"/>
  <c r="L191" i="1" s="1"/>
  <c r="J192" i="1"/>
  <c r="L192" i="1" s="1"/>
  <c r="J193" i="1"/>
  <c r="L193" i="1" s="1"/>
  <c r="J194" i="1"/>
  <c r="L194" i="1" s="1"/>
  <c r="K194" i="1" s="1"/>
  <c r="J195" i="1"/>
  <c r="L195" i="1" s="1"/>
  <c r="M195" i="1" s="1"/>
  <c r="J196" i="1"/>
  <c r="L196" i="1" s="1"/>
  <c r="J197" i="1"/>
  <c r="L197" i="1" s="1"/>
  <c r="J198" i="1"/>
  <c r="L198" i="1" s="1"/>
  <c r="K198" i="1" s="1"/>
  <c r="J199" i="1"/>
  <c r="L199" i="1" s="1"/>
  <c r="J200" i="1"/>
  <c r="L200" i="1" s="1"/>
  <c r="J201" i="1"/>
  <c r="L201" i="1" s="1"/>
  <c r="J202" i="1"/>
  <c r="L202" i="1" s="1"/>
  <c r="K202" i="1" s="1"/>
  <c r="J203" i="1"/>
  <c r="L203" i="1" s="1"/>
  <c r="M203" i="1" s="1"/>
  <c r="J204" i="1"/>
  <c r="L204" i="1" s="1"/>
  <c r="J205" i="1"/>
  <c r="L205" i="1" s="1"/>
  <c r="J206" i="1"/>
  <c r="L206" i="1" s="1"/>
  <c r="K206" i="1" s="1"/>
  <c r="J207" i="1"/>
  <c r="L207" i="1" s="1"/>
  <c r="J208" i="1"/>
  <c r="L208" i="1" s="1"/>
  <c r="J209" i="1"/>
  <c r="L209" i="1" s="1"/>
  <c r="J210" i="1"/>
  <c r="L210" i="1" s="1"/>
  <c r="K210" i="1" s="1"/>
  <c r="J211" i="1"/>
  <c r="L211" i="1" s="1"/>
  <c r="M211" i="1" s="1"/>
  <c r="J212" i="1"/>
  <c r="L212" i="1" s="1"/>
  <c r="J213" i="1"/>
  <c r="L213" i="1" s="1"/>
  <c r="J214" i="1"/>
  <c r="L214" i="1" s="1"/>
  <c r="K214" i="1" s="1"/>
  <c r="J215" i="1"/>
  <c r="L215" i="1" s="1"/>
  <c r="J216" i="1"/>
  <c r="L216" i="1" s="1"/>
  <c r="J217" i="1"/>
  <c r="L217" i="1" s="1"/>
  <c r="J218" i="1"/>
  <c r="L218" i="1" s="1"/>
  <c r="K218" i="1" s="1"/>
  <c r="J219" i="1"/>
  <c r="L219" i="1" s="1"/>
  <c r="M219" i="1" s="1"/>
  <c r="J220" i="1"/>
  <c r="L220" i="1" s="1"/>
  <c r="J221" i="1"/>
  <c r="L221" i="1" s="1"/>
  <c r="J222" i="1"/>
  <c r="L222" i="1" s="1"/>
  <c r="K222" i="1" s="1"/>
  <c r="J223" i="1"/>
  <c r="L223" i="1" s="1"/>
  <c r="J224" i="1"/>
  <c r="L224" i="1" s="1"/>
  <c r="J225" i="1"/>
  <c r="L225" i="1" s="1"/>
  <c r="J226" i="1"/>
  <c r="L226" i="1" s="1"/>
  <c r="K226" i="1" s="1"/>
  <c r="J227" i="1"/>
  <c r="L227" i="1" s="1"/>
  <c r="M227" i="1" s="1"/>
  <c r="J228" i="1"/>
  <c r="L228" i="1" s="1"/>
  <c r="J229" i="1"/>
  <c r="L229" i="1" s="1"/>
  <c r="J230" i="1"/>
  <c r="L230" i="1" s="1"/>
  <c r="K230" i="1" s="1"/>
  <c r="J231" i="1"/>
  <c r="L231" i="1" s="1"/>
  <c r="J232" i="1"/>
  <c r="L232" i="1" s="1"/>
  <c r="J233" i="1"/>
  <c r="L233" i="1" s="1"/>
  <c r="J234" i="1"/>
  <c r="L234" i="1" s="1"/>
  <c r="K234" i="1" s="1"/>
  <c r="J235" i="1"/>
  <c r="L235" i="1" s="1"/>
  <c r="M235" i="1" s="1"/>
  <c r="J236" i="1"/>
  <c r="L236" i="1" s="1"/>
  <c r="J237" i="1"/>
  <c r="L237" i="1" s="1"/>
  <c r="J238" i="1"/>
  <c r="L238" i="1" s="1"/>
  <c r="K238" i="1" s="1"/>
  <c r="J239" i="1"/>
  <c r="L239" i="1" s="1"/>
  <c r="J240" i="1"/>
  <c r="L240" i="1" s="1"/>
  <c r="J241" i="1"/>
  <c r="L241" i="1" s="1"/>
  <c r="J242" i="1"/>
  <c r="L242" i="1" s="1"/>
  <c r="K242" i="1" s="1"/>
  <c r="J243" i="1"/>
  <c r="L243" i="1" s="1"/>
  <c r="M243" i="1" s="1"/>
  <c r="J244" i="1"/>
  <c r="L244" i="1" s="1"/>
  <c r="J245" i="1"/>
  <c r="L245" i="1" s="1"/>
  <c r="J246" i="1"/>
  <c r="L246" i="1" s="1"/>
  <c r="K246" i="1" s="1"/>
  <c r="J247" i="1"/>
  <c r="L247" i="1" s="1"/>
  <c r="J248" i="1"/>
  <c r="L248" i="1" s="1"/>
  <c r="J249" i="1"/>
  <c r="L249" i="1" s="1"/>
  <c r="J250" i="1"/>
  <c r="L250" i="1" s="1"/>
  <c r="K250" i="1" s="1"/>
  <c r="J251" i="1"/>
  <c r="L251" i="1" s="1"/>
  <c r="M251" i="1" s="1"/>
  <c r="J252" i="1"/>
  <c r="L252" i="1" s="1"/>
  <c r="J253" i="1"/>
  <c r="L253" i="1" s="1"/>
  <c r="J254" i="1"/>
  <c r="L254" i="1" s="1"/>
  <c r="K254" i="1" s="1"/>
  <c r="J255" i="1"/>
  <c r="L255" i="1" s="1"/>
  <c r="J256" i="1"/>
  <c r="L256" i="1" s="1"/>
  <c r="J257" i="1"/>
  <c r="L257" i="1" s="1"/>
  <c r="J258" i="1"/>
  <c r="L258" i="1" s="1"/>
  <c r="K258" i="1" s="1"/>
  <c r="J259" i="1"/>
  <c r="L259" i="1" s="1"/>
  <c r="M259" i="1" s="1"/>
  <c r="J260" i="1"/>
  <c r="L260" i="1" s="1"/>
  <c r="J261" i="1"/>
  <c r="L261" i="1" s="1"/>
  <c r="J262" i="1"/>
  <c r="L262" i="1" s="1"/>
  <c r="K262" i="1" s="1"/>
  <c r="J263" i="1"/>
  <c r="L263" i="1" s="1"/>
  <c r="J264" i="1"/>
  <c r="L264" i="1" s="1"/>
  <c r="J265" i="1"/>
  <c r="L265" i="1" s="1"/>
  <c r="J266" i="1"/>
  <c r="L266" i="1" s="1"/>
  <c r="K266" i="1" s="1"/>
  <c r="J267" i="1"/>
  <c r="L267" i="1" s="1"/>
  <c r="M267" i="1" s="1"/>
  <c r="J268" i="1"/>
  <c r="L268" i="1" s="1"/>
  <c r="J269" i="1"/>
  <c r="L269" i="1" s="1"/>
  <c r="J270" i="1"/>
  <c r="L270" i="1" s="1"/>
  <c r="K270" i="1" s="1"/>
  <c r="J271" i="1"/>
  <c r="L271" i="1" s="1"/>
  <c r="J272" i="1"/>
  <c r="L272" i="1" s="1"/>
  <c r="J273" i="1"/>
  <c r="L273" i="1" s="1"/>
  <c r="J274" i="1"/>
  <c r="L274" i="1" s="1"/>
  <c r="J275" i="1"/>
  <c r="L275" i="1" s="1"/>
  <c r="M275" i="1" s="1"/>
  <c r="J276" i="1"/>
  <c r="L276" i="1" s="1"/>
  <c r="J277" i="1"/>
  <c r="L277" i="1" s="1"/>
  <c r="J278" i="1"/>
  <c r="L278" i="1" s="1"/>
  <c r="J279" i="1"/>
  <c r="L279" i="1" s="1"/>
  <c r="J280" i="1"/>
  <c r="L280" i="1" s="1"/>
  <c r="J281" i="1"/>
  <c r="L281" i="1" s="1"/>
  <c r="J282" i="1"/>
  <c r="L282" i="1" s="1"/>
  <c r="J283" i="1"/>
  <c r="L283" i="1" s="1"/>
  <c r="M283" i="1" s="1"/>
  <c r="J284" i="1"/>
  <c r="L284" i="1" s="1"/>
  <c r="J285" i="1"/>
  <c r="L285" i="1" s="1"/>
  <c r="J286" i="1"/>
  <c r="L286" i="1" s="1"/>
  <c r="J287" i="1"/>
  <c r="L287" i="1" s="1"/>
  <c r="J288" i="1"/>
  <c r="L288" i="1" s="1"/>
  <c r="J289" i="1"/>
  <c r="L289" i="1" s="1"/>
  <c r="J290" i="1"/>
  <c r="L290" i="1" s="1"/>
  <c r="J291" i="1"/>
  <c r="L291" i="1" s="1"/>
  <c r="M291" i="1" s="1"/>
  <c r="J292" i="1"/>
  <c r="L292" i="1" s="1"/>
  <c r="J293" i="1"/>
  <c r="L293" i="1" s="1"/>
  <c r="J294" i="1"/>
  <c r="L294" i="1" s="1"/>
  <c r="J295" i="1"/>
  <c r="L295" i="1" s="1"/>
  <c r="J296" i="1"/>
  <c r="L296" i="1" s="1"/>
  <c r="J297" i="1"/>
  <c r="L297" i="1" s="1"/>
  <c r="J298" i="1"/>
  <c r="L298" i="1" s="1"/>
  <c r="J299" i="1"/>
  <c r="L299" i="1" s="1"/>
  <c r="M299" i="1" s="1"/>
  <c r="J300" i="1"/>
  <c r="L300" i="1" s="1"/>
  <c r="J301" i="1"/>
  <c r="L301" i="1" s="1"/>
  <c r="J302" i="1"/>
  <c r="L302" i="1" s="1"/>
  <c r="J303" i="1"/>
  <c r="L303" i="1" s="1"/>
  <c r="J304" i="1"/>
  <c r="L304" i="1" s="1"/>
  <c r="J305" i="1"/>
  <c r="L305" i="1" s="1"/>
  <c r="J306" i="1"/>
  <c r="L306" i="1" s="1"/>
  <c r="J307" i="1"/>
  <c r="L307" i="1" s="1"/>
  <c r="M307" i="1" s="1"/>
  <c r="J308" i="1"/>
  <c r="L308" i="1" s="1"/>
  <c r="J309" i="1"/>
  <c r="L309" i="1" s="1"/>
  <c r="J310" i="1"/>
  <c r="L310" i="1" s="1"/>
  <c r="J311" i="1"/>
  <c r="L311" i="1" s="1"/>
  <c r="J312" i="1"/>
  <c r="L312" i="1" s="1"/>
  <c r="J313" i="1"/>
  <c r="L313" i="1" s="1"/>
  <c r="J314" i="1"/>
  <c r="L314" i="1" s="1"/>
  <c r="J315" i="1"/>
  <c r="L315" i="1" s="1"/>
  <c r="M315" i="1" s="1"/>
  <c r="J316" i="1"/>
  <c r="L316" i="1" s="1"/>
  <c r="J317" i="1"/>
  <c r="L317" i="1" s="1"/>
  <c r="J318" i="1"/>
  <c r="L318" i="1" s="1"/>
  <c r="J319" i="1"/>
  <c r="L319" i="1" s="1"/>
  <c r="J320" i="1"/>
  <c r="L320" i="1" s="1"/>
  <c r="J321" i="1"/>
  <c r="L321" i="1" s="1"/>
  <c r="J322" i="1"/>
  <c r="L322" i="1" s="1"/>
  <c r="J323" i="1"/>
  <c r="L323" i="1" s="1"/>
  <c r="J324" i="1"/>
  <c r="L324" i="1" s="1"/>
  <c r="J325" i="1"/>
  <c r="L325" i="1" s="1"/>
  <c r="J326" i="1"/>
  <c r="L326" i="1" s="1"/>
  <c r="J327" i="1"/>
  <c r="L327" i="1" s="1"/>
  <c r="J328" i="1"/>
  <c r="L328" i="1" s="1"/>
  <c r="J329" i="1"/>
  <c r="L329" i="1" s="1"/>
  <c r="J330" i="1"/>
  <c r="L330" i="1" s="1"/>
  <c r="J331" i="1"/>
  <c r="L331" i="1" s="1"/>
  <c r="J332" i="1"/>
  <c r="L332" i="1" s="1"/>
  <c r="J333" i="1"/>
  <c r="L333" i="1" s="1"/>
  <c r="J334" i="1"/>
  <c r="L334" i="1" s="1"/>
  <c r="J335" i="1"/>
  <c r="L335" i="1" s="1"/>
  <c r="J336" i="1"/>
  <c r="L336" i="1" s="1"/>
  <c r="J337" i="1"/>
  <c r="L337" i="1" s="1"/>
  <c r="J338" i="1"/>
  <c r="L338" i="1" s="1"/>
  <c r="J339" i="1"/>
  <c r="L339" i="1" s="1"/>
  <c r="J340" i="1"/>
  <c r="L340" i="1" s="1"/>
  <c r="J341" i="1"/>
  <c r="L341" i="1" s="1"/>
  <c r="J342" i="1"/>
  <c r="L342" i="1" s="1"/>
  <c r="J343" i="1"/>
  <c r="L343" i="1" s="1"/>
  <c r="J344" i="1"/>
  <c r="L344" i="1" s="1"/>
  <c r="J345" i="1"/>
  <c r="L345" i="1" s="1"/>
  <c r="J346" i="1"/>
  <c r="L346" i="1" s="1"/>
  <c r="J347" i="1"/>
  <c r="L347" i="1" s="1"/>
  <c r="J348" i="1"/>
  <c r="L348" i="1" s="1"/>
  <c r="J349" i="1"/>
  <c r="L349" i="1" s="1"/>
  <c r="J350" i="1"/>
  <c r="L350" i="1" s="1"/>
  <c r="J351" i="1"/>
  <c r="L351" i="1" s="1"/>
  <c r="J352" i="1"/>
  <c r="L352" i="1" s="1"/>
  <c r="J353" i="1"/>
  <c r="L353" i="1" s="1"/>
  <c r="J354" i="1"/>
  <c r="L354" i="1" s="1"/>
  <c r="J355" i="1"/>
  <c r="L355" i="1" s="1"/>
  <c r="J356" i="1"/>
  <c r="L356" i="1" s="1"/>
  <c r="J357" i="1"/>
  <c r="L357" i="1" s="1"/>
  <c r="J358" i="1"/>
  <c r="L358" i="1" s="1"/>
  <c r="J359" i="1"/>
  <c r="L359" i="1" s="1"/>
  <c r="J360" i="1"/>
  <c r="L360" i="1" s="1"/>
  <c r="J361" i="1"/>
  <c r="L361" i="1" s="1"/>
  <c r="J362" i="1"/>
  <c r="L362" i="1" s="1"/>
  <c r="J363" i="1"/>
  <c r="L363" i="1" s="1"/>
  <c r="J364" i="1"/>
  <c r="L364" i="1" s="1"/>
  <c r="J365" i="1"/>
  <c r="L365" i="1" s="1"/>
  <c r="J366" i="1"/>
  <c r="L366" i="1" s="1"/>
  <c r="J367" i="1"/>
  <c r="L367" i="1" s="1"/>
  <c r="J368" i="1"/>
  <c r="L368" i="1" s="1"/>
  <c r="J369" i="1"/>
  <c r="L369" i="1" s="1"/>
  <c r="J370" i="1"/>
  <c r="L370" i="1" s="1"/>
  <c r="J371" i="1"/>
  <c r="L371" i="1" s="1"/>
  <c r="J372" i="1"/>
  <c r="L372" i="1" s="1"/>
  <c r="J373" i="1"/>
  <c r="L373" i="1" s="1"/>
  <c r="J374" i="1"/>
  <c r="L374" i="1" s="1"/>
  <c r="J375" i="1"/>
  <c r="L375" i="1" s="1"/>
  <c r="J376" i="1"/>
  <c r="L376" i="1" s="1"/>
  <c r="J377" i="1"/>
  <c r="L377" i="1" s="1"/>
  <c r="J378" i="1"/>
  <c r="L378" i="1" s="1"/>
  <c r="J379" i="1"/>
  <c r="L379" i="1" s="1"/>
  <c r="J380" i="1"/>
  <c r="L380" i="1" s="1"/>
  <c r="J381" i="1"/>
  <c r="L381" i="1" s="1"/>
  <c r="J382" i="1"/>
  <c r="L382" i="1" s="1"/>
  <c r="J383" i="1"/>
  <c r="L383" i="1" s="1"/>
  <c r="J384" i="1"/>
  <c r="L384" i="1" s="1"/>
  <c r="J385" i="1"/>
  <c r="L385" i="1" s="1"/>
  <c r="J386" i="1"/>
  <c r="L386" i="1" s="1"/>
  <c r="J387" i="1"/>
  <c r="L387" i="1" s="1"/>
  <c r="J388" i="1"/>
  <c r="L388" i="1" s="1"/>
  <c r="J389" i="1"/>
  <c r="L389" i="1" s="1"/>
  <c r="J390" i="1"/>
  <c r="L390" i="1" s="1"/>
  <c r="J391" i="1"/>
  <c r="L391" i="1" s="1"/>
  <c r="J392" i="1"/>
  <c r="L392" i="1" s="1"/>
  <c r="J393" i="1"/>
  <c r="L393" i="1" s="1"/>
  <c r="J394" i="1"/>
  <c r="L394" i="1" s="1"/>
  <c r="J395" i="1"/>
  <c r="L395" i="1" s="1"/>
  <c r="J396" i="1"/>
  <c r="L396" i="1" s="1"/>
  <c r="J397" i="1"/>
  <c r="L397" i="1" s="1"/>
  <c r="J398" i="1"/>
  <c r="L398" i="1" s="1"/>
  <c r="J399" i="1"/>
  <c r="L399" i="1" s="1"/>
  <c r="J400" i="1"/>
  <c r="L400" i="1" s="1"/>
  <c r="J401" i="1"/>
  <c r="L401" i="1" s="1"/>
  <c r="J402" i="1"/>
  <c r="L402" i="1" s="1"/>
  <c r="J403" i="1"/>
  <c r="L403" i="1" s="1"/>
  <c r="J404" i="1"/>
  <c r="L404" i="1" s="1"/>
  <c r="J405" i="1"/>
  <c r="L405" i="1" s="1"/>
  <c r="J406" i="1"/>
  <c r="L406" i="1" s="1"/>
  <c r="J407" i="1"/>
  <c r="L407" i="1" s="1"/>
  <c r="J408" i="1"/>
  <c r="L408" i="1" s="1"/>
  <c r="J409" i="1"/>
  <c r="L409" i="1" s="1"/>
  <c r="J410" i="1"/>
  <c r="L410" i="1" s="1"/>
  <c r="J411" i="1"/>
  <c r="L411" i="1" s="1"/>
  <c r="J412" i="1"/>
  <c r="L412" i="1" s="1"/>
  <c r="J413" i="1"/>
  <c r="L413" i="1" s="1"/>
  <c r="J414" i="1"/>
  <c r="L414" i="1" s="1"/>
  <c r="J415" i="1"/>
  <c r="L415" i="1" s="1"/>
  <c r="J416" i="1"/>
  <c r="L416" i="1" s="1"/>
  <c r="J417" i="1"/>
  <c r="L417" i="1" s="1"/>
  <c r="J418" i="1"/>
  <c r="L418" i="1" s="1"/>
  <c r="J419" i="1"/>
  <c r="L419" i="1" s="1"/>
  <c r="J420" i="1"/>
  <c r="L420" i="1" s="1"/>
  <c r="J421" i="1"/>
  <c r="L421" i="1" s="1"/>
  <c r="J422" i="1"/>
  <c r="L422" i="1" s="1"/>
  <c r="J423" i="1"/>
  <c r="L423" i="1" s="1"/>
  <c r="J424" i="1"/>
  <c r="L424" i="1" s="1"/>
  <c r="J425" i="1"/>
  <c r="L425" i="1" s="1"/>
  <c r="J426" i="1"/>
  <c r="L426" i="1" s="1"/>
  <c r="J427" i="1"/>
  <c r="L427" i="1" s="1"/>
  <c r="J428" i="1"/>
  <c r="L428" i="1" s="1"/>
  <c r="J429" i="1"/>
  <c r="L429" i="1" s="1"/>
  <c r="J430" i="1"/>
  <c r="L430" i="1" s="1"/>
  <c r="J431" i="1"/>
  <c r="L431" i="1" s="1"/>
  <c r="J432" i="1"/>
  <c r="L432" i="1" s="1"/>
  <c r="J433" i="1"/>
  <c r="L433" i="1" s="1"/>
  <c r="J434" i="1"/>
  <c r="L434" i="1" s="1"/>
  <c r="J435" i="1"/>
  <c r="L435" i="1" s="1"/>
  <c r="J436" i="1"/>
  <c r="L436" i="1" s="1"/>
  <c r="J437" i="1"/>
  <c r="L437" i="1" s="1"/>
  <c r="J438" i="1"/>
  <c r="L438" i="1" s="1"/>
  <c r="J439" i="1"/>
  <c r="L439" i="1" s="1"/>
  <c r="J440" i="1"/>
  <c r="L440" i="1" s="1"/>
  <c r="J441" i="1"/>
  <c r="L441" i="1" s="1"/>
  <c r="J442" i="1"/>
  <c r="L442" i="1" s="1"/>
  <c r="J443" i="1"/>
  <c r="L443" i="1" s="1"/>
  <c r="J444" i="1"/>
  <c r="L444" i="1" s="1"/>
  <c r="J445" i="1"/>
  <c r="L445" i="1" s="1"/>
  <c r="J446" i="1"/>
  <c r="L446" i="1" s="1"/>
  <c r="J447" i="1"/>
  <c r="L447" i="1" s="1"/>
  <c r="J448" i="1"/>
  <c r="L448" i="1" s="1"/>
  <c r="J449" i="1"/>
  <c r="L449" i="1" s="1"/>
  <c r="J450" i="1"/>
  <c r="L450" i="1" s="1"/>
  <c r="J451" i="1"/>
  <c r="L451" i="1" s="1"/>
  <c r="J452" i="1"/>
  <c r="L452" i="1" s="1"/>
  <c r="J453" i="1"/>
  <c r="L453" i="1" s="1"/>
  <c r="J454" i="1"/>
  <c r="L454" i="1" s="1"/>
  <c r="J455" i="1"/>
  <c r="L455" i="1" s="1"/>
  <c r="J456" i="1"/>
  <c r="L456" i="1" s="1"/>
  <c r="J457" i="1"/>
  <c r="L457" i="1" s="1"/>
  <c r="J458" i="1"/>
  <c r="L458" i="1" s="1"/>
  <c r="J459" i="1"/>
  <c r="L459" i="1" s="1"/>
  <c r="J460" i="1"/>
  <c r="L460" i="1" s="1"/>
  <c r="J461" i="1"/>
  <c r="L461" i="1" s="1"/>
  <c r="J462" i="1"/>
  <c r="L462" i="1" s="1"/>
  <c r="J463" i="1"/>
  <c r="L463" i="1" s="1"/>
  <c r="J464" i="1"/>
  <c r="L464" i="1" s="1"/>
  <c r="J465" i="1"/>
  <c r="L465" i="1" s="1"/>
  <c r="J466" i="1"/>
  <c r="L466" i="1" s="1"/>
  <c r="J467" i="1"/>
  <c r="L467" i="1" s="1"/>
  <c r="J468" i="1"/>
  <c r="L468" i="1" s="1"/>
  <c r="J469" i="1"/>
  <c r="L469" i="1" s="1"/>
  <c r="J470" i="1"/>
  <c r="L470" i="1" s="1"/>
  <c r="J471" i="1"/>
  <c r="L471" i="1" s="1"/>
  <c r="J472" i="1"/>
  <c r="L472" i="1" s="1"/>
  <c r="J473" i="1"/>
  <c r="L473" i="1" s="1"/>
  <c r="J474" i="1"/>
  <c r="L474" i="1" s="1"/>
  <c r="J475" i="1"/>
  <c r="L475" i="1" s="1"/>
  <c r="J476" i="1"/>
  <c r="L476" i="1" s="1"/>
  <c r="J477" i="1"/>
  <c r="L477" i="1" s="1"/>
  <c r="J478" i="1"/>
  <c r="L478" i="1" s="1"/>
  <c r="J479" i="1"/>
  <c r="L479" i="1" s="1"/>
  <c r="J480" i="1"/>
  <c r="L480" i="1" s="1"/>
  <c r="J481" i="1"/>
  <c r="L481" i="1" s="1"/>
  <c r="J482" i="1"/>
  <c r="L482" i="1" s="1"/>
  <c r="J483" i="1"/>
  <c r="L483" i="1" s="1"/>
  <c r="J484" i="1"/>
  <c r="L484" i="1" s="1"/>
  <c r="J485" i="1"/>
  <c r="L485" i="1" s="1"/>
  <c r="J486" i="1"/>
  <c r="L486" i="1" s="1"/>
  <c r="J487" i="1"/>
  <c r="L487" i="1" s="1"/>
  <c r="J488" i="1"/>
  <c r="L488" i="1" s="1"/>
  <c r="J489" i="1"/>
  <c r="L489" i="1" s="1"/>
  <c r="J490" i="1"/>
  <c r="L490" i="1" s="1"/>
  <c r="J491" i="1"/>
  <c r="L491" i="1" s="1"/>
  <c r="J492" i="1"/>
  <c r="L492" i="1" s="1"/>
  <c r="J493" i="1"/>
  <c r="L493" i="1" s="1"/>
  <c r="J494" i="1"/>
  <c r="L494" i="1" s="1"/>
  <c r="J495" i="1"/>
  <c r="L495" i="1" s="1"/>
  <c r="J496" i="1"/>
  <c r="L496" i="1" s="1"/>
  <c r="J497" i="1"/>
  <c r="L497" i="1" s="1"/>
  <c r="J498" i="1"/>
  <c r="L498" i="1" s="1"/>
  <c r="J499" i="1"/>
  <c r="L499" i="1" s="1"/>
  <c r="J500" i="1"/>
  <c r="L500" i="1" s="1"/>
  <c r="J501" i="1"/>
  <c r="L501" i="1" s="1"/>
  <c r="J502" i="1"/>
  <c r="L502" i="1" s="1"/>
  <c r="J503" i="1"/>
  <c r="L503" i="1" s="1"/>
  <c r="J504" i="1"/>
  <c r="L504" i="1" s="1"/>
  <c r="J505" i="1"/>
  <c r="L505" i="1" s="1"/>
  <c r="J506" i="1"/>
  <c r="L506" i="1" s="1"/>
  <c r="J507" i="1"/>
  <c r="L507" i="1" s="1"/>
  <c r="J508" i="1"/>
  <c r="L508" i="1" s="1"/>
  <c r="J509" i="1"/>
  <c r="L509" i="1" s="1"/>
  <c r="J510" i="1"/>
  <c r="L510" i="1" s="1"/>
  <c r="J511" i="1"/>
  <c r="L511" i="1" s="1"/>
  <c r="J512" i="1"/>
  <c r="L512" i="1" s="1"/>
  <c r="J513" i="1"/>
  <c r="L513" i="1" s="1"/>
  <c r="J514" i="1"/>
  <c r="L514" i="1" s="1"/>
  <c r="J515" i="1"/>
  <c r="L515" i="1" s="1"/>
  <c r="J516" i="1"/>
  <c r="L516" i="1" s="1"/>
  <c r="J517" i="1"/>
  <c r="L517" i="1" s="1"/>
  <c r="J518" i="1"/>
  <c r="L518" i="1" s="1"/>
  <c r="J519" i="1"/>
  <c r="L519" i="1" s="1"/>
  <c r="J520" i="1"/>
  <c r="L520" i="1" s="1"/>
  <c r="J521" i="1"/>
  <c r="L521" i="1" s="1"/>
  <c r="J522" i="1"/>
  <c r="L522" i="1" s="1"/>
  <c r="J523" i="1"/>
  <c r="L523" i="1" s="1"/>
  <c r="J524" i="1"/>
  <c r="L524" i="1" s="1"/>
  <c r="J525" i="1"/>
  <c r="L525" i="1" s="1"/>
  <c r="J526" i="1"/>
  <c r="L526" i="1" s="1"/>
  <c r="J527" i="1"/>
  <c r="L527" i="1" s="1"/>
  <c r="J528" i="1"/>
  <c r="L528" i="1" s="1"/>
  <c r="J529" i="1"/>
  <c r="L529" i="1" s="1"/>
  <c r="J530" i="1"/>
  <c r="L530" i="1" s="1"/>
  <c r="J531" i="1"/>
  <c r="L531" i="1" s="1"/>
  <c r="J532" i="1"/>
  <c r="L532" i="1" s="1"/>
  <c r="J533" i="1"/>
  <c r="L533" i="1" s="1"/>
  <c r="J534" i="1"/>
  <c r="L534" i="1" s="1"/>
  <c r="J535" i="1"/>
  <c r="L535" i="1" s="1"/>
  <c r="J536" i="1"/>
  <c r="L536" i="1" s="1"/>
  <c r="J537" i="1"/>
  <c r="L537" i="1" s="1"/>
  <c r="J538" i="1"/>
  <c r="L538" i="1" s="1"/>
  <c r="J539" i="1"/>
  <c r="L539" i="1" s="1"/>
  <c r="J540" i="1"/>
  <c r="L540" i="1" s="1"/>
  <c r="J541" i="1"/>
  <c r="L541" i="1" s="1"/>
  <c r="J542" i="1"/>
  <c r="L542" i="1" s="1"/>
  <c r="J543" i="1"/>
  <c r="L543" i="1" s="1"/>
  <c r="J544" i="1"/>
  <c r="L544" i="1" s="1"/>
  <c r="J545" i="1"/>
  <c r="L545" i="1" s="1"/>
  <c r="J546" i="1"/>
  <c r="L546" i="1" s="1"/>
  <c r="J547" i="1"/>
  <c r="L547" i="1" s="1"/>
  <c r="J548" i="1"/>
  <c r="L548" i="1" s="1"/>
  <c r="J549" i="1"/>
  <c r="L549" i="1" s="1"/>
  <c r="J550" i="1"/>
  <c r="L550" i="1" s="1"/>
  <c r="J551" i="1"/>
  <c r="L551" i="1" s="1"/>
  <c r="J552" i="1"/>
  <c r="L552" i="1" s="1"/>
  <c r="J553" i="1"/>
  <c r="L553" i="1" s="1"/>
  <c r="J554" i="1"/>
  <c r="L554" i="1" s="1"/>
  <c r="J555" i="1"/>
  <c r="L555" i="1" s="1"/>
  <c r="J556" i="1"/>
  <c r="L556" i="1" s="1"/>
  <c r="J557" i="1"/>
  <c r="L557" i="1" s="1"/>
  <c r="J558" i="1"/>
  <c r="L558" i="1" s="1"/>
  <c r="J559" i="1"/>
  <c r="L559" i="1" s="1"/>
  <c r="J560" i="1"/>
  <c r="L560" i="1" s="1"/>
  <c r="J561" i="1"/>
  <c r="L561" i="1" s="1"/>
  <c r="J562" i="1"/>
  <c r="L562" i="1" s="1"/>
  <c r="J563" i="1"/>
  <c r="L563" i="1" s="1"/>
  <c r="J564" i="1"/>
  <c r="L564" i="1" s="1"/>
  <c r="J565" i="1"/>
  <c r="L565" i="1" s="1"/>
  <c r="J566" i="1"/>
  <c r="L566" i="1" s="1"/>
  <c r="J567" i="1"/>
  <c r="L567" i="1" s="1"/>
  <c r="J568" i="1"/>
  <c r="L568" i="1" s="1"/>
  <c r="J569" i="1"/>
  <c r="L569" i="1" s="1"/>
  <c r="J570" i="1"/>
  <c r="L570" i="1" s="1"/>
  <c r="J571" i="1"/>
  <c r="L571" i="1" s="1"/>
  <c r="J572" i="1"/>
  <c r="L572" i="1" s="1"/>
  <c r="J573" i="1"/>
  <c r="L573" i="1" s="1"/>
  <c r="J574" i="1"/>
  <c r="L574" i="1" s="1"/>
  <c r="J575" i="1"/>
  <c r="L575" i="1" s="1"/>
  <c r="J576" i="1"/>
  <c r="L576" i="1" s="1"/>
  <c r="J577" i="1"/>
  <c r="L577" i="1" s="1"/>
  <c r="J578" i="1"/>
  <c r="L578" i="1" s="1"/>
  <c r="J579" i="1"/>
  <c r="L579" i="1" s="1"/>
  <c r="J580" i="1"/>
  <c r="L580" i="1" s="1"/>
  <c r="J581" i="1"/>
  <c r="L581" i="1" s="1"/>
  <c r="J582" i="1"/>
  <c r="L582" i="1" s="1"/>
  <c r="J583" i="1"/>
  <c r="L583" i="1" s="1"/>
  <c r="J584" i="1"/>
  <c r="L584" i="1" s="1"/>
  <c r="J585" i="1"/>
  <c r="L585" i="1" s="1"/>
  <c r="J586" i="1"/>
  <c r="L586" i="1" s="1"/>
  <c r="J587" i="1"/>
  <c r="L587" i="1" s="1"/>
  <c r="J588" i="1"/>
  <c r="L588" i="1" s="1"/>
  <c r="J589" i="1"/>
  <c r="L589" i="1" s="1"/>
  <c r="J590" i="1"/>
  <c r="L590" i="1" s="1"/>
  <c r="J591" i="1"/>
  <c r="L591" i="1" s="1"/>
  <c r="J592" i="1"/>
  <c r="L592" i="1" s="1"/>
  <c r="J593" i="1"/>
  <c r="L593" i="1" s="1"/>
  <c r="J594" i="1"/>
  <c r="L594" i="1" s="1"/>
  <c r="J595" i="1"/>
  <c r="L595" i="1" s="1"/>
  <c r="J596" i="1"/>
  <c r="L596" i="1" s="1"/>
  <c r="J597" i="1"/>
  <c r="L597" i="1" s="1"/>
  <c r="J598" i="1"/>
  <c r="L598" i="1" s="1"/>
  <c r="J599" i="1"/>
  <c r="L599" i="1" s="1"/>
  <c r="J600" i="1"/>
  <c r="L600" i="1" s="1"/>
  <c r="J601" i="1"/>
  <c r="L601" i="1" s="1"/>
  <c r="J602" i="1"/>
  <c r="L602" i="1" s="1"/>
  <c r="J603" i="1"/>
  <c r="L603" i="1" s="1"/>
  <c r="J604" i="1"/>
  <c r="L604" i="1" s="1"/>
  <c r="J605" i="1"/>
  <c r="L605" i="1" s="1"/>
  <c r="J606" i="1"/>
  <c r="L606" i="1" s="1"/>
  <c r="J607" i="1"/>
  <c r="L607" i="1" s="1"/>
  <c r="J608" i="1"/>
  <c r="L608" i="1" s="1"/>
  <c r="J609" i="1"/>
  <c r="L609" i="1" s="1"/>
  <c r="J610" i="1"/>
  <c r="L610" i="1" s="1"/>
  <c r="J611" i="1"/>
  <c r="L611" i="1" s="1"/>
  <c r="J612" i="1"/>
  <c r="L612" i="1" s="1"/>
  <c r="J613" i="1"/>
  <c r="L613" i="1" s="1"/>
  <c r="J614" i="1"/>
  <c r="L614" i="1" s="1"/>
  <c r="J615" i="1"/>
  <c r="L615" i="1" s="1"/>
  <c r="J616" i="1"/>
  <c r="L616" i="1" s="1"/>
  <c r="J617" i="1"/>
  <c r="L617" i="1" s="1"/>
  <c r="J618" i="1"/>
  <c r="L618" i="1" s="1"/>
  <c r="J619" i="1"/>
  <c r="L619" i="1" s="1"/>
  <c r="J620" i="1"/>
  <c r="L620" i="1" s="1"/>
  <c r="J621" i="1"/>
  <c r="L621" i="1" s="1"/>
  <c r="J622" i="1"/>
  <c r="L622" i="1" s="1"/>
  <c r="J623" i="1"/>
  <c r="L623" i="1" s="1"/>
  <c r="J624" i="1"/>
  <c r="L624" i="1" s="1"/>
  <c r="J625" i="1"/>
  <c r="L625" i="1" s="1"/>
  <c r="J626" i="1"/>
  <c r="L626" i="1" s="1"/>
  <c r="J627" i="1"/>
  <c r="L627" i="1" s="1"/>
  <c r="J628" i="1"/>
  <c r="L628" i="1" s="1"/>
  <c r="J629" i="1"/>
  <c r="L629" i="1" s="1"/>
  <c r="J630" i="1"/>
  <c r="L630" i="1" s="1"/>
  <c r="J631" i="1"/>
  <c r="L631" i="1" s="1"/>
  <c r="J632" i="1"/>
  <c r="L632" i="1" s="1"/>
  <c r="J633" i="1"/>
  <c r="L633" i="1" s="1"/>
  <c r="J634" i="1"/>
  <c r="L634" i="1" s="1"/>
  <c r="J635" i="1"/>
  <c r="L635" i="1" s="1"/>
  <c r="J636" i="1"/>
  <c r="L636" i="1" s="1"/>
  <c r="J637" i="1"/>
  <c r="L637" i="1" s="1"/>
  <c r="J638" i="1"/>
  <c r="L638" i="1" s="1"/>
  <c r="J639" i="1"/>
  <c r="L639" i="1" s="1"/>
  <c r="J640" i="1"/>
  <c r="L640" i="1" s="1"/>
  <c r="J641" i="1"/>
  <c r="L641" i="1" s="1"/>
  <c r="J642" i="1"/>
  <c r="L642" i="1" s="1"/>
  <c r="J643" i="1"/>
  <c r="L643" i="1" s="1"/>
  <c r="J644" i="1"/>
  <c r="L644" i="1" s="1"/>
  <c r="J645" i="1"/>
  <c r="L645" i="1" s="1"/>
  <c r="J646" i="1"/>
  <c r="L646" i="1" s="1"/>
  <c r="J647" i="1"/>
  <c r="L647" i="1" s="1"/>
  <c r="J648" i="1"/>
  <c r="L648" i="1" s="1"/>
  <c r="J649" i="1"/>
  <c r="L649" i="1" s="1"/>
  <c r="J650" i="1"/>
  <c r="L650" i="1" s="1"/>
  <c r="J651" i="1"/>
  <c r="L651" i="1" s="1"/>
  <c r="J652" i="1"/>
  <c r="L652" i="1" s="1"/>
  <c r="J653" i="1"/>
  <c r="L653" i="1" s="1"/>
  <c r="J654" i="1"/>
  <c r="L654" i="1" s="1"/>
  <c r="J655" i="1"/>
  <c r="L655" i="1" s="1"/>
  <c r="J656" i="1"/>
  <c r="L656" i="1" s="1"/>
  <c r="J657" i="1"/>
  <c r="L657" i="1" s="1"/>
  <c r="J658" i="1"/>
  <c r="L658" i="1" s="1"/>
  <c r="J659" i="1"/>
  <c r="L659" i="1" s="1"/>
  <c r="J660" i="1"/>
  <c r="L660" i="1" s="1"/>
  <c r="J661" i="1"/>
  <c r="L661" i="1" s="1"/>
  <c r="J662" i="1"/>
  <c r="L662" i="1" s="1"/>
  <c r="J663" i="1"/>
  <c r="L663" i="1" s="1"/>
  <c r="J664" i="1"/>
  <c r="L664" i="1" s="1"/>
  <c r="J665" i="1"/>
  <c r="L665" i="1" s="1"/>
  <c r="J666" i="1"/>
  <c r="L666" i="1" s="1"/>
  <c r="J667" i="1"/>
  <c r="L667" i="1" s="1"/>
  <c r="J668" i="1"/>
  <c r="L668" i="1" s="1"/>
  <c r="J669" i="1"/>
  <c r="L669" i="1" s="1"/>
  <c r="J670" i="1"/>
  <c r="L670" i="1" s="1"/>
  <c r="J671" i="1"/>
  <c r="L671" i="1" s="1"/>
  <c r="J672" i="1"/>
  <c r="L672" i="1" s="1"/>
  <c r="J673" i="1"/>
  <c r="L673" i="1" s="1"/>
  <c r="J674" i="1"/>
  <c r="L674" i="1" s="1"/>
  <c r="J675" i="1"/>
  <c r="L675" i="1" s="1"/>
  <c r="J676" i="1"/>
  <c r="L676" i="1" s="1"/>
  <c r="J677" i="1"/>
  <c r="L677" i="1" s="1"/>
  <c r="J678" i="1"/>
  <c r="L678" i="1" s="1"/>
  <c r="J679" i="1"/>
  <c r="L679" i="1" s="1"/>
  <c r="J680" i="1"/>
  <c r="L680" i="1" s="1"/>
  <c r="J681" i="1"/>
  <c r="L681" i="1" s="1"/>
  <c r="J682" i="1"/>
  <c r="L682" i="1" s="1"/>
  <c r="J683" i="1"/>
  <c r="L683" i="1" s="1"/>
  <c r="J684" i="1"/>
  <c r="L684" i="1" s="1"/>
  <c r="J685" i="1"/>
  <c r="L685" i="1" s="1"/>
  <c r="J686" i="1"/>
  <c r="L686" i="1" s="1"/>
  <c r="J687" i="1"/>
  <c r="L687" i="1" s="1"/>
  <c r="J688" i="1"/>
  <c r="L688" i="1" s="1"/>
  <c r="J689" i="1"/>
  <c r="L689" i="1" s="1"/>
  <c r="J690" i="1"/>
  <c r="L690" i="1" s="1"/>
  <c r="J691" i="1"/>
  <c r="L691" i="1" s="1"/>
  <c r="J692" i="1"/>
  <c r="L692" i="1" s="1"/>
  <c r="J693" i="1"/>
  <c r="L693" i="1" s="1"/>
  <c r="J694" i="1"/>
  <c r="L694" i="1" s="1"/>
  <c r="J695" i="1"/>
  <c r="L695" i="1" s="1"/>
  <c r="J696" i="1"/>
  <c r="L696" i="1" s="1"/>
  <c r="J697" i="1"/>
  <c r="L697" i="1" s="1"/>
  <c r="J698" i="1"/>
  <c r="L698" i="1" s="1"/>
  <c r="J699" i="1"/>
  <c r="L699" i="1" s="1"/>
  <c r="J700" i="1"/>
  <c r="L700" i="1" s="1"/>
  <c r="J701" i="1"/>
  <c r="L701" i="1" s="1"/>
  <c r="J702" i="1"/>
  <c r="L702" i="1" s="1"/>
  <c r="J703" i="1"/>
  <c r="L703" i="1" s="1"/>
  <c r="J704" i="1"/>
  <c r="L704" i="1" s="1"/>
  <c r="J705" i="1"/>
  <c r="L705" i="1" s="1"/>
  <c r="J706" i="1"/>
  <c r="L706" i="1" s="1"/>
  <c r="J707" i="1"/>
  <c r="L707" i="1" s="1"/>
  <c r="J708" i="1"/>
  <c r="L708" i="1" s="1"/>
  <c r="J709" i="1"/>
  <c r="L709" i="1" s="1"/>
  <c r="J710" i="1"/>
  <c r="L710" i="1" s="1"/>
  <c r="J711" i="1"/>
  <c r="L711" i="1" s="1"/>
  <c r="J712" i="1"/>
  <c r="L712" i="1" s="1"/>
  <c r="J713" i="1"/>
  <c r="L713" i="1" s="1"/>
  <c r="J714" i="1"/>
  <c r="L714" i="1" s="1"/>
  <c r="J715" i="1"/>
  <c r="L715" i="1" s="1"/>
  <c r="J716" i="1"/>
  <c r="L716" i="1" s="1"/>
  <c r="J717" i="1"/>
  <c r="L717" i="1" s="1"/>
  <c r="J718" i="1"/>
  <c r="L718" i="1" s="1"/>
  <c r="J719" i="1"/>
  <c r="L719" i="1" s="1"/>
  <c r="J720" i="1"/>
  <c r="L720" i="1" s="1"/>
  <c r="J721" i="1"/>
  <c r="L721" i="1" s="1"/>
  <c r="J722" i="1"/>
  <c r="L722" i="1" s="1"/>
  <c r="J723" i="1"/>
  <c r="L723" i="1" s="1"/>
  <c r="J724" i="1"/>
  <c r="L724" i="1" s="1"/>
  <c r="J725" i="1"/>
  <c r="L725" i="1" s="1"/>
  <c r="J726" i="1"/>
  <c r="L726" i="1" s="1"/>
  <c r="J727" i="1"/>
  <c r="L727" i="1" s="1"/>
  <c r="J728" i="1"/>
  <c r="L728" i="1" s="1"/>
  <c r="J729" i="1"/>
  <c r="L729" i="1" s="1"/>
  <c r="J730" i="1"/>
  <c r="L730" i="1" s="1"/>
  <c r="J731" i="1"/>
  <c r="L731" i="1" s="1"/>
  <c r="J732" i="1"/>
  <c r="L732" i="1" s="1"/>
  <c r="J733" i="1"/>
  <c r="L733" i="1" s="1"/>
  <c r="J734" i="1"/>
  <c r="L734" i="1" s="1"/>
  <c r="J735" i="1"/>
  <c r="L735" i="1" s="1"/>
  <c r="J736" i="1"/>
  <c r="L736" i="1" s="1"/>
  <c r="J737" i="1"/>
  <c r="L737" i="1" s="1"/>
  <c r="J738" i="1"/>
  <c r="L738" i="1" s="1"/>
  <c r="J739" i="1"/>
  <c r="L739" i="1" s="1"/>
  <c r="J740" i="1"/>
  <c r="L740" i="1" s="1"/>
  <c r="J741" i="1"/>
  <c r="L741" i="1" s="1"/>
  <c r="J742" i="1"/>
  <c r="L742" i="1" s="1"/>
  <c r="J743" i="1"/>
  <c r="L743" i="1" s="1"/>
  <c r="J744" i="1"/>
  <c r="L744" i="1" s="1"/>
  <c r="J745" i="1"/>
  <c r="L745" i="1" s="1"/>
  <c r="J746" i="1"/>
  <c r="L746" i="1" s="1"/>
  <c r="J747" i="1"/>
  <c r="L747" i="1" s="1"/>
  <c r="J748" i="1"/>
  <c r="L748" i="1" s="1"/>
  <c r="J749" i="1"/>
  <c r="L749" i="1" s="1"/>
  <c r="J750" i="1"/>
  <c r="L750" i="1" s="1"/>
  <c r="J751" i="1"/>
  <c r="L751" i="1" s="1"/>
  <c r="J752" i="1"/>
  <c r="L752" i="1" s="1"/>
  <c r="J753" i="1"/>
  <c r="L753" i="1" s="1"/>
  <c r="J754" i="1"/>
  <c r="L754" i="1" s="1"/>
  <c r="J755" i="1"/>
  <c r="L755" i="1" s="1"/>
  <c r="J756" i="1"/>
  <c r="L756" i="1" s="1"/>
  <c r="J757" i="1"/>
  <c r="L757" i="1" s="1"/>
  <c r="J758" i="1"/>
  <c r="L758" i="1" s="1"/>
  <c r="J759" i="1"/>
  <c r="L759" i="1" s="1"/>
  <c r="J760" i="1"/>
  <c r="L760" i="1" s="1"/>
  <c r="J761" i="1"/>
  <c r="L761" i="1" s="1"/>
  <c r="J762" i="1"/>
  <c r="L762" i="1" s="1"/>
  <c r="J763" i="1"/>
  <c r="L763" i="1" s="1"/>
  <c r="J764" i="1"/>
  <c r="L764" i="1" s="1"/>
  <c r="J765" i="1"/>
  <c r="L765" i="1" s="1"/>
  <c r="J766" i="1"/>
  <c r="L766" i="1" s="1"/>
  <c r="J767" i="1"/>
  <c r="L767" i="1" s="1"/>
  <c r="J768" i="1"/>
  <c r="L768" i="1" s="1"/>
  <c r="J769" i="1"/>
  <c r="L769" i="1" s="1"/>
  <c r="J770" i="1"/>
  <c r="L770" i="1" s="1"/>
  <c r="J771" i="1"/>
  <c r="L771" i="1" s="1"/>
  <c r="J772" i="1"/>
  <c r="L772" i="1" s="1"/>
  <c r="J773" i="1"/>
  <c r="L773" i="1" s="1"/>
  <c r="J774" i="1"/>
  <c r="L774" i="1" s="1"/>
  <c r="J775" i="1"/>
  <c r="L775" i="1" s="1"/>
  <c r="J776" i="1"/>
  <c r="L776" i="1" s="1"/>
  <c r="J777" i="1"/>
  <c r="L777" i="1" s="1"/>
  <c r="J778" i="1"/>
  <c r="L778" i="1" s="1"/>
  <c r="J779" i="1"/>
  <c r="L779" i="1" s="1"/>
  <c r="J780" i="1"/>
  <c r="L780" i="1" s="1"/>
  <c r="J781" i="1"/>
  <c r="L781" i="1" s="1"/>
  <c r="J782" i="1"/>
  <c r="L782" i="1" s="1"/>
  <c r="J783" i="1"/>
  <c r="L783" i="1" s="1"/>
  <c r="J784" i="1"/>
  <c r="L784" i="1" s="1"/>
  <c r="J785" i="1"/>
  <c r="L785" i="1" s="1"/>
  <c r="J786" i="1"/>
  <c r="L786" i="1" s="1"/>
  <c r="J787" i="1"/>
  <c r="L787" i="1" s="1"/>
  <c r="J788" i="1"/>
  <c r="L788" i="1" s="1"/>
  <c r="J789" i="1"/>
  <c r="L789" i="1" s="1"/>
  <c r="J790" i="1"/>
  <c r="L790" i="1" s="1"/>
  <c r="J791" i="1"/>
  <c r="L791" i="1" s="1"/>
  <c r="J792" i="1"/>
  <c r="L792" i="1" s="1"/>
  <c r="J793" i="1"/>
  <c r="L793" i="1" s="1"/>
  <c r="J794" i="1"/>
  <c r="L794" i="1" s="1"/>
  <c r="J795" i="1"/>
  <c r="L795" i="1" s="1"/>
  <c r="J796" i="1"/>
  <c r="L796" i="1" s="1"/>
  <c r="J797" i="1"/>
  <c r="L797" i="1" s="1"/>
  <c r="J798" i="1"/>
  <c r="L798" i="1" s="1"/>
  <c r="J799" i="1"/>
  <c r="L799" i="1" s="1"/>
  <c r="J800" i="1"/>
  <c r="L800" i="1" s="1"/>
  <c r="J801" i="1"/>
  <c r="L801" i="1" s="1"/>
  <c r="J802" i="1"/>
  <c r="L802" i="1" s="1"/>
  <c r="J803" i="1"/>
  <c r="L803" i="1" s="1"/>
  <c r="J804" i="1"/>
  <c r="L804" i="1" s="1"/>
  <c r="J805" i="1"/>
  <c r="L805" i="1" s="1"/>
  <c r="J806" i="1"/>
  <c r="L806" i="1" s="1"/>
  <c r="J807" i="1"/>
  <c r="L807" i="1" s="1"/>
  <c r="J808" i="1"/>
  <c r="L808" i="1" s="1"/>
  <c r="J809" i="1"/>
  <c r="L809" i="1" s="1"/>
  <c r="J810" i="1"/>
  <c r="L810" i="1" s="1"/>
  <c r="J811" i="1"/>
  <c r="L811" i="1" s="1"/>
  <c r="J812" i="1"/>
  <c r="L812" i="1" s="1"/>
  <c r="J813" i="1"/>
  <c r="L813" i="1" s="1"/>
  <c r="J814" i="1"/>
  <c r="L814" i="1" s="1"/>
  <c r="J815" i="1"/>
  <c r="L815" i="1" s="1"/>
  <c r="J816" i="1"/>
  <c r="L816" i="1" s="1"/>
  <c r="J817" i="1"/>
  <c r="L817" i="1" s="1"/>
  <c r="J818" i="1"/>
  <c r="L818" i="1" s="1"/>
  <c r="J819" i="1"/>
  <c r="L819" i="1" s="1"/>
  <c r="J820" i="1"/>
  <c r="L820" i="1" s="1"/>
  <c r="J821" i="1"/>
  <c r="L821" i="1" s="1"/>
  <c r="J822" i="1"/>
  <c r="L822" i="1" s="1"/>
  <c r="J823" i="1"/>
  <c r="L823" i="1" s="1"/>
  <c r="J824" i="1"/>
  <c r="L824" i="1" s="1"/>
  <c r="J825" i="1"/>
  <c r="L825" i="1" s="1"/>
  <c r="J826" i="1"/>
  <c r="L826" i="1" s="1"/>
  <c r="J827" i="1"/>
  <c r="L827" i="1" s="1"/>
  <c r="J828" i="1"/>
  <c r="L828" i="1" s="1"/>
  <c r="J829" i="1"/>
  <c r="L829" i="1" s="1"/>
  <c r="J830" i="1"/>
  <c r="L830" i="1" s="1"/>
  <c r="J831" i="1"/>
  <c r="L831" i="1" s="1"/>
  <c r="J832" i="1"/>
  <c r="L832" i="1" s="1"/>
  <c r="J833" i="1"/>
  <c r="L833" i="1" s="1"/>
  <c r="J834" i="1"/>
  <c r="L834" i="1" s="1"/>
  <c r="J835" i="1"/>
  <c r="L835" i="1" s="1"/>
  <c r="J836" i="1"/>
  <c r="L836" i="1" s="1"/>
  <c r="J837" i="1"/>
  <c r="L837" i="1" s="1"/>
  <c r="J838" i="1"/>
  <c r="L838" i="1" s="1"/>
  <c r="J839" i="1"/>
  <c r="L839" i="1" s="1"/>
  <c r="J840" i="1"/>
  <c r="L840" i="1" s="1"/>
  <c r="J841" i="1"/>
  <c r="L841" i="1" s="1"/>
  <c r="J842" i="1"/>
  <c r="L842" i="1" s="1"/>
  <c r="J843" i="1"/>
  <c r="L843" i="1" s="1"/>
  <c r="J844" i="1"/>
  <c r="L844" i="1" s="1"/>
  <c r="J845" i="1"/>
  <c r="L845" i="1" s="1"/>
  <c r="J846" i="1"/>
  <c r="L846" i="1" s="1"/>
  <c r="J847" i="1"/>
  <c r="L847" i="1" s="1"/>
  <c r="J848" i="1"/>
  <c r="L848" i="1" s="1"/>
  <c r="J849" i="1"/>
  <c r="L849" i="1" s="1"/>
  <c r="J850" i="1"/>
  <c r="L850" i="1" s="1"/>
  <c r="J851" i="1"/>
  <c r="L851" i="1" s="1"/>
  <c r="J852" i="1"/>
  <c r="L852" i="1" s="1"/>
  <c r="J853" i="1"/>
  <c r="L853" i="1" s="1"/>
  <c r="J854" i="1"/>
  <c r="L854" i="1" s="1"/>
  <c r="J855" i="1"/>
  <c r="L855" i="1" s="1"/>
  <c r="J856" i="1"/>
  <c r="L856" i="1" s="1"/>
  <c r="J857" i="1"/>
  <c r="L857" i="1" s="1"/>
  <c r="J858" i="1"/>
  <c r="L858" i="1" s="1"/>
  <c r="J859" i="1"/>
  <c r="L859" i="1" s="1"/>
  <c r="J860" i="1"/>
  <c r="L860" i="1" s="1"/>
  <c r="J861" i="1"/>
  <c r="L861" i="1" s="1"/>
  <c r="J862" i="1"/>
  <c r="L862" i="1" s="1"/>
  <c r="J863" i="1"/>
  <c r="L863" i="1" s="1"/>
  <c r="J864" i="1"/>
  <c r="L864" i="1" s="1"/>
  <c r="J865" i="1"/>
  <c r="L865" i="1" s="1"/>
  <c r="J866" i="1"/>
  <c r="L866" i="1" s="1"/>
  <c r="J867" i="1"/>
  <c r="L867" i="1" s="1"/>
  <c r="J868" i="1"/>
  <c r="L868" i="1" s="1"/>
  <c r="J869" i="1"/>
  <c r="L869" i="1" s="1"/>
  <c r="J870" i="1"/>
  <c r="L870" i="1" s="1"/>
  <c r="J871" i="1"/>
  <c r="L871" i="1" s="1"/>
  <c r="J872" i="1"/>
  <c r="L872" i="1" s="1"/>
  <c r="J873" i="1"/>
  <c r="L873" i="1" s="1"/>
  <c r="J874" i="1"/>
  <c r="L874" i="1" s="1"/>
  <c r="J875" i="1"/>
  <c r="L875" i="1" s="1"/>
  <c r="J876" i="1"/>
  <c r="L876" i="1" s="1"/>
  <c r="J877" i="1"/>
  <c r="L877" i="1" s="1"/>
  <c r="J878" i="1"/>
  <c r="L878" i="1" s="1"/>
  <c r="J879" i="1"/>
  <c r="L879" i="1" s="1"/>
  <c r="J880" i="1"/>
  <c r="L880" i="1" s="1"/>
  <c r="J881" i="1"/>
  <c r="L881" i="1" s="1"/>
  <c r="J882" i="1"/>
  <c r="L882" i="1" s="1"/>
  <c r="J883" i="1"/>
  <c r="L883" i="1" s="1"/>
  <c r="J884" i="1"/>
  <c r="L884" i="1" s="1"/>
  <c r="J885" i="1"/>
  <c r="L885" i="1" s="1"/>
  <c r="J886" i="1"/>
  <c r="L886" i="1" s="1"/>
  <c r="J887" i="1"/>
  <c r="L887" i="1" s="1"/>
  <c r="J888" i="1"/>
  <c r="L888" i="1" s="1"/>
  <c r="J889" i="1"/>
  <c r="L889" i="1" s="1"/>
  <c r="J890" i="1"/>
  <c r="L890" i="1" s="1"/>
  <c r="J891" i="1"/>
  <c r="L891" i="1" s="1"/>
  <c r="J892" i="1"/>
  <c r="L892" i="1" s="1"/>
  <c r="J893" i="1"/>
  <c r="L893" i="1" s="1"/>
  <c r="J894" i="1"/>
  <c r="L894" i="1" s="1"/>
  <c r="J895" i="1"/>
  <c r="L895" i="1" s="1"/>
  <c r="J896" i="1"/>
  <c r="L896" i="1" s="1"/>
  <c r="J897" i="1"/>
  <c r="L897" i="1" s="1"/>
  <c r="J898" i="1"/>
  <c r="L898" i="1" s="1"/>
  <c r="J899" i="1"/>
  <c r="L899" i="1" s="1"/>
  <c r="J900" i="1"/>
  <c r="L900" i="1" s="1"/>
  <c r="J901" i="1"/>
  <c r="L901" i="1" s="1"/>
  <c r="J902" i="1"/>
  <c r="L902" i="1" s="1"/>
  <c r="J903" i="1"/>
  <c r="L903" i="1" s="1"/>
  <c r="J904" i="1"/>
  <c r="L904" i="1" s="1"/>
  <c r="J905" i="1"/>
  <c r="L905" i="1" s="1"/>
  <c r="J906" i="1"/>
  <c r="L906" i="1" s="1"/>
  <c r="J907" i="1"/>
  <c r="L907" i="1" s="1"/>
  <c r="J908" i="1"/>
  <c r="L908" i="1" s="1"/>
  <c r="J909" i="1"/>
  <c r="L909" i="1" s="1"/>
  <c r="J910" i="1"/>
  <c r="L910" i="1" s="1"/>
  <c r="J911" i="1"/>
  <c r="L911" i="1" s="1"/>
  <c r="J912" i="1"/>
  <c r="L912" i="1" s="1"/>
  <c r="J913" i="1"/>
  <c r="L913" i="1" s="1"/>
  <c r="J914" i="1"/>
  <c r="L914" i="1" s="1"/>
  <c r="J915" i="1"/>
  <c r="L915" i="1" s="1"/>
  <c r="J916" i="1"/>
  <c r="L916" i="1" s="1"/>
  <c r="J917" i="1"/>
  <c r="L917" i="1" s="1"/>
  <c r="J918" i="1"/>
  <c r="L918" i="1" s="1"/>
  <c r="J919" i="1"/>
  <c r="L919" i="1" s="1"/>
  <c r="J920" i="1"/>
  <c r="L920" i="1" s="1"/>
  <c r="J921" i="1"/>
  <c r="L921" i="1" s="1"/>
  <c r="J922" i="1"/>
  <c r="L922" i="1" s="1"/>
  <c r="J923" i="1"/>
  <c r="L923" i="1" s="1"/>
  <c r="J924" i="1"/>
  <c r="L924" i="1" s="1"/>
  <c r="J925" i="1"/>
  <c r="L925" i="1" s="1"/>
  <c r="J926" i="1"/>
  <c r="L926" i="1" s="1"/>
  <c r="J927" i="1"/>
  <c r="L927" i="1" s="1"/>
  <c r="J928" i="1"/>
  <c r="L928" i="1" s="1"/>
  <c r="J929" i="1"/>
  <c r="L929" i="1" s="1"/>
  <c r="J930" i="1"/>
  <c r="L930" i="1" s="1"/>
  <c r="J931" i="1"/>
  <c r="L931" i="1" s="1"/>
  <c r="J932" i="1"/>
  <c r="L932" i="1" s="1"/>
  <c r="J933" i="1"/>
  <c r="L933" i="1" s="1"/>
  <c r="J934" i="1"/>
  <c r="L934" i="1" s="1"/>
  <c r="J935" i="1"/>
  <c r="L935" i="1" s="1"/>
  <c r="J936" i="1"/>
  <c r="L936" i="1" s="1"/>
  <c r="J937" i="1"/>
  <c r="L937" i="1" s="1"/>
  <c r="J938" i="1"/>
  <c r="L938" i="1" s="1"/>
  <c r="J939" i="1"/>
  <c r="L939" i="1" s="1"/>
  <c r="J940" i="1"/>
  <c r="L940" i="1" s="1"/>
  <c r="J941" i="1"/>
  <c r="L941" i="1" s="1"/>
  <c r="J942" i="1"/>
  <c r="L942" i="1" s="1"/>
  <c r="J943" i="1"/>
  <c r="L943" i="1" s="1"/>
  <c r="J944" i="1"/>
  <c r="L944" i="1" s="1"/>
  <c r="J945" i="1"/>
  <c r="L945" i="1" s="1"/>
  <c r="J946" i="1"/>
  <c r="L946" i="1" s="1"/>
  <c r="J947" i="1"/>
  <c r="L947" i="1" s="1"/>
  <c r="J948" i="1"/>
  <c r="L948" i="1" s="1"/>
  <c r="J949" i="1"/>
  <c r="L949" i="1" s="1"/>
  <c r="J950" i="1"/>
  <c r="L950" i="1" s="1"/>
  <c r="J951" i="1"/>
  <c r="L951" i="1" s="1"/>
  <c r="J952" i="1"/>
  <c r="L952" i="1" s="1"/>
  <c r="J953" i="1"/>
  <c r="L953" i="1" s="1"/>
  <c r="J954" i="1"/>
  <c r="L954" i="1" s="1"/>
  <c r="J955" i="1"/>
  <c r="L955" i="1" s="1"/>
  <c r="J956" i="1"/>
  <c r="L956" i="1" s="1"/>
  <c r="J957" i="1"/>
  <c r="L957" i="1" s="1"/>
  <c r="J958" i="1"/>
  <c r="L958" i="1" s="1"/>
  <c r="J959" i="1"/>
  <c r="L959" i="1" s="1"/>
  <c r="J960" i="1"/>
  <c r="L960" i="1" s="1"/>
  <c r="J961" i="1"/>
  <c r="L961" i="1" s="1"/>
  <c r="J962" i="1"/>
  <c r="L962" i="1" s="1"/>
  <c r="J963" i="1"/>
  <c r="L963" i="1" s="1"/>
  <c r="J964" i="1"/>
  <c r="L964" i="1" s="1"/>
  <c r="J965" i="1"/>
  <c r="L965" i="1" s="1"/>
  <c r="J966" i="1"/>
  <c r="L966" i="1" s="1"/>
  <c r="J967" i="1"/>
  <c r="L967" i="1" s="1"/>
  <c r="J968" i="1"/>
  <c r="L968" i="1" s="1"/>
  <c r="J969" i="1"/>
  <c r="L969" i="1" s="1"/>
  <c r="J970" i="1"/>
  <c r="L970" i="1" s="1"/>
  <c r="J971" i="1"/>
  <c r="L971" i="1" s="1"/>
  <c r="J972" i="1"/>
  <c r="L972" i="1" s="1"/>
  <c r="J973" i="1"/>
  <c r="L973" i="1" s="1"/>
  <c r="J974" i="1"/>
  <c r="L974" i="1" s="1"/>
  <c r="J975" i="1"/>
  <c r="L975" i="1" s="1"/>
  <c r="J976" i="1"/>
  <c r="L976" i="1" s="1"/>
  <c r="J977" i="1"/>
  <c r="L977" i="1" s="1"/>
  <c r="J978" i="1"/>
  <c r="L978" i="1" s="1"/>
  <c r="J979" i="1"/>
  <c r="L979" i="1" s="1"/>
  <c r="J980" i="1"/>
  <c r="L980" i="1" s="1"/>
  <c r="J981" i="1"/>
  <c r="L981" i="1" s="1"/>
  <c r="J982" i="1"/>
  <c r="L982" i="1" s="1"/>
  <c r="J983" i="1"/>
  <c r="L983" i="1" s="1"/>
  <c r="J984" i="1"/>
  <c r="L984" i="1" s="1"/>
  <c r="J985" i="1"/>
  <c r="L985" i="1" s="1"/>
  <c r="J986" i="1"/>
  <c r="L986" i="1" s="1"/>
  <c r="J987" i="1"/>
  <c r="L987" i="1" s="1"/>
  <c r="J988" i="1"/>
  <c r="L988" i="1" s="1"/>
  <c r="J989" i="1"/>
  <c r="L989" i="1" s="1"/>
  <c r="J990" i="1"/>
  <c r="L990" i="1" s="1"/>
  <c r="J991" i="1"/>
  <c r="L991" i="1" s="1"/>
  <c r="J992" i="1"/>
  <c r="L992" i="1" s="1"/>
  <c r="J993" i="1"/>
  <c r="L993" i="1" s="1"/>
  <c r="J994" i="1"/>
  <c r="L994" i="1" s="1"/>
  <c r="J995" i="1"/>
  <c r="L995" i="1" s="1"/>
  <c r="J996" i="1"/>
  <c r="L996" i="1" s="1"/>
  <c r="J997" i="1"/>
  <c r="L997" i="1" s="1"/>
  <c r="J998" i="1"/>
  <c r="L998" i="1" s="1"/>
  <c r="J999" i="1"/>
  <c r="L999" i="1" s="1"/>
  <c r="J1000" i="1"/>
  <c r="L1000" i="1" s="1"/>
  <c r="J1001" i="1"/>
  <c r="L1001" i="1" s="1"/>
  <c r="J1002" i="1"/>
  <c r="L1002" i="1" s="1"/>
  <c r="J1003" i="1"/>
  <c r="L1003" i="1" s="1"/>
  <c r="J1004" i="1"/>
  <c r="L1004" i="1" s="1"/>
  <c r="J1005" i="1"/>
  <c r="L1005" i="1" s="1"/>
  <c r="J1006" i="1"/>
  <c r="L1006" i="1" s="1"/>
  <c r="J1007" i="1"/>
  <c r="L1007" i="1" s="1"/>
  <c r="J1008" i="1"/>
  <c r="L1008" i="1" s="1"/>
  <c r="J1009" i="1"/>
  <c r="L1009" i="1" s="1"/>
  <c r="J1010" i="1"/>
  <c r="L1010" i="1" s="1"/>
  <c r="J1011" i="1"/>
  <c r="L1011" i="1" s="1"/>
  <c r="J1012" i="1"/>
  <c r="L1012" i="1" s="1"/>
  <c r="J1013" i="1"/>
  <c r="L1013" i="1" s="1"/>
  <c r="J1014" i="1"/>
  <c r="L1014" i="1" s="1"/>
  <c r="J1015" i="1"/>
  <c r="L1015" i="1" s="1"/>
  <c r="J1016" i="1"/>
  <c r="L1016" i="1" s="1"/>
  <c r="J1017" i="1"/>
  <c r="L1017" i="1" s="1"/>
  <c r="J1018" i="1"/>
  <c r="L1018" i="1" s="1"/>
  <c r="J1019" i="1"/>
  <c r="L1019" i="1" s="1"/>
  <c r="J1020" i="1"/>
  <c r="L1020" i="1" s="1"/>
  <c r="J1021" i="1"/>
  <c r="L1021" i="1" s="1"/>
  <c r="J1022" i="1"/>
  <c r="L1022" i="1" s="1"/>
  <c r="J1023" i="1"/>
  <c r="L1023" i="1" s="1"/>
  <c r="J1024" i="1"/>
  <c r="L1024" i="1" s="1"/>
  <c r="J1025" i="1"/>
  <c r="L1025" i="1" s="1"/>
  <c r="J1026" i="1"/>
  <c r="L1026" i="1" s="1"/>
  <c r="J1027" i="1"/>
  <c r="L1027" i="1" s="1"/>
  <c r="J1028" i="1"/>
  <c r="L1028" i="1" s="1"/>
  <c r="J1029" i="1"/>
  <c r="L1029" i="1" s="1"/>
  <c r="J1030" i="1"/>
  <c r="L1030" i="1" s="1"/>
  <c r="J1031" i="1"/>
  <c r="L1031" i="1" s="1"/>
  <c r="J1032" i="1"/>
  <c r="L1032" i="1" s="1"/>
  <c r="J1033" i="1"/>
  <c r="L1033" i="1" s="1"/>
  <c r="J1034" i="1"/>
  <c r="L1034" i="1" s="1"/>
  <c r="J1035" i="1"/>
  <c r="L1035" i="1" s="1"/>
  <c r="J1036" i="1"/>
  <c r="L1036" i="1" s="1"/>
  <c r="J1037" i="1"/>
  <c r="L1037" i="1" s="1"/>
  <c r="J1038" i="1"/>
  <c r="L1038" i="1" s="1"/>
  <c r="J1039" i="1"/>
  <c r="L1039" i="1" s="1"/>
  <c r="J1040" i="1"/>
  <c r="L1040" i="1" s="1"/>
  <c r="J1041" i="1"/>
  <c r="L1041" i="1" s="1"/>
  <c r="J1042" i="1"/>
  <c r="L1042" i="1" s="1"/>
  <c r="J1043" i="1"/>
  <c r="L1043" i="1" s="1"/>
  <c r="J1044" i="1"/>
  <c r="L1044" i="1" s="1"/>
  <c r="J1045" i="1"/>
  <c r="L1045" i="1" s="1"/>
  <c r="J1046" i="1"/>
  <c r="L1046" i="1" s="1"/>
  <c r="J1047" i="1"/>
  <c r="L1047" i="1" s="1"/>
  <c r="J1048" i="1"/>
  <c r="L1048" i="1" s="1"/>
  <c r="J1049" i="1"/>
  <c r="L1049" i="1" s="1"/>
  <c r="J1050" i="1"/>
  <c r="L1050" i="1" s="1"/>
  <c r="J1051" i="1"/>
  <c r="L1051" i="1" s="1"/>
  <c r="J1052" i="1"/>
  <c r="L1052" i="1" s="1"/>
  <c r="J1053" i="1"/>
  <c r="L1053" i="1" s="1"/>
  <c r="J1054" i="1"/>
  <c r="L1054" i="1" s="1"/>
  <c r="J1055" i="1"/>
  <c r="L1055" i="1" s="1"/>
  <c r="J1056" i="1"/>
  <c r="L1056" i="1" s="1"/>
  <c r="J1057" i="1"/>
  <c r="L1057" i="1" s="1"/>
  <c r="J1058" i="1"/>
  <c r="L1058" i="1" s="1"/>
  <c r="J1059" i="1"/>
  <c r="L1059" i="1" s="1"/>
  <c r="J1060" i="1"/>
  <c r="L1060" i="1" s="1"/>
  <c r="J1061" i="1"/>
  <c r="L1061" i="1" s="1"/>
  <c r="J1062" i="1"/>
  <c r="L1062" i="1" s="1"/>
  <c r="J1063" i="1"/>
  <c r="L1063" i="1" s="1"/>
  <c r="J1064" i="1"/>
  <c r="L1064" i="1" s="1"/>
  <c r="J1065" i="1"/>
  <c r="L1065" i="1" s="1"/>
  <c r="J1066" i="1"/>
  <c r="L1066" i="1" s="1"/>
  <c r="J1067" i="1"/>
  <c r="L1067" i="1" s="1"/>
  <c r="J1068" i="1"/>
  <c r="L1068" i="1" s="1"/>
  <c r="J1069" i="1"/>
  <c r="L1069" i="1" s="1"/>
  <c r="J1070" i="1"/>
  <c r="L1070" i="1" s="1"/>
  <c r="J1071" i="1"/>
  <c r="L1071" i="1" s="1"/>
  <c r="J1072" i="1"/>
  <c r="L1072" i="1" s="1"/>
  <c r="J1073" i="1"/>
  <c r="L1073" i="1" s="1"/>
  <c r="J1074" i="1"/>
  <c r="L1074" i="1" s="1"/>
  <c r="J1075" i="1"/>
  <c r="L1075" i="1" s="1"/>
  <c r="J1076" i="1"/>
  <c r="L1076" i="1" s="1"/>
  <c r="J1077" i="1"/>
  <c r="L1077" i="1" s="1"/>
  <c r="J1078" i="1"/>
  <c r="L1078" i="1" s="1"/>
  <c r="J1079" i="1"/>
  <c r="L1079" i="1" s="1"/>
  <c r="J1080" i="1"/>
  <c r="L1080" i="1" s="1"/>
  <c r="J1081" i="1"/>
  <c r="L1081" i="1" s="1"/>
  <c r="J1082" i="1"/>
  <c r="L1082" i="1" s="1"/>
  <c r="J1083" i="1"/>
  <c r="L1083" i="1" s="1"/>
  <c r="J1084" i="1"/>
  <c r="L1084" i="1" s="1"/>
  <c r="J1085" i="1"/>
  <c r="L1085" i="1" s="1"/>
  <c r="J1086" i="1"/>
  <c r="L1086" i="1" s="1"/>
  <c r="J1087" i="1"/>
  <c r="L1087" i="1" s="1"/>
  <c r="J1088" i="1"/>
  <c r="L1088" i="1" s="1"/>
  <c r="J1089" i="1"/>
  <c r="L1089" i="1" s="1"/>
  <c r="J1090" i="1"/>
  <c r="L1090" i="1" s="1"/>
  <c r="J1091" i="1"/>
  <c r="L1091" i="1" s="1"/>
  <c r="J1092" i="1"/>
  <c r="L1092" i="1" s="1"/>
  <c r="J1093" i="1"/>
  <c r="L1093" i="1" s="1"/>
  <c r="J1094" i="1"/>
  <c r="L1094" i="1" s="1"/>
  <c r="J1095" i="1"/>
  <c r="L1095" i="1" s="1"/>
  <c r="J1096" i="1"/>
  <c r="L1096" i="1" s="1"/>
  <c r="J1097" i="1"/>
  <c r="L1097" i="1" s="1"/>
  <c r="J1098" i="1"/>
  <c r="L1098" i="1" s="1"/>
  <c r="J1099" i="1"/>
  <c r="L1099" i="1" s="1"/>
  <c r="J1100" i="1"/>
  <c r="L1100" i="1" s="1"/>
  <c r="J1101" i="1"/>
  <c r="L1101" i="1" s="1"/>
  <c r="J1102" i="1"/>
  <c r="L1102" i="1" s="1"/>
  <c r="J1103" i="1"/>
  <c r="L1103" i="1" s="1"/>
  <c r="J1104" i="1"/>
  <c r="L1104" i="1" s="1"/>
  <c r="J1105" i="1"/>
  <c r="L1105" i="1" s="1"/>
  <c r="J1106" i="1"/>
  <c r="L1106" i="1" s="1"/>
  <c r="J1107" i="1"/>
  <c r="L1107" i="1" s="1"/>
  <c r="J1108" i="1"/>
  <c r="L1108" i="1" s="1"/>
  <c r="J1109" i="1"/>
  <c r="L1109" i="1" s="1"/>
  <c r="J1110" i="1"/>
  <c r="L1110" i="1" s="1"/>
  <c r="J1111" i="1"/>
  <c r="L1111" i="1" s="1"/>
  <c r="J1112" i="1"/>
  <c r="L1112" i="1" s="1"/>
  <c r="J1113" i="1"/>
  <c r="L1113" i="1" s="1"/>
  <c r="J1114" i="1"/>
  <c r="L1114" i="1" s="1"/>
  <c r="J1115" i="1"/>
  <c r="L1115" i="1" s="1"/>
  <c r="J1116" i="1"/>
  <c r="L1116" i="1" s="1"/>
  <c r="J1117" i="1"/>
  <c r="L1117" i="1" s="1"/>
  <c r="J1118" i="1"/>
  <c r="L1118" i="1" s="1"/>
  <c r="J1119" i="1"/>
  <c r="L1119" i="1" s="1"/>
  <c r="J1120" i="1"/>
  <c r="L1120" i="1" s="1"/>
  <c r="J1121" i="1"/>
  <c r="L1121" i="1" s="1"/>
  <c r="J1122" i="1"/>
  <c r="L1122" i="1" s="1"/>
  <c r="J1123" i="1"/>
  <c r="L1123" i="1" s="1"/>
  <c r="J1124" i="1"/>
  <c r="L1124" i="1" s="1"/>
  <c r="J1125" i="1"/>
  <c r="L1125" i="1" s="1"/>
  <c r="J1126" i="1"/>
  <c r="L1126" i="1" s="1"/>
  <c r="J1127" i="1"/>
  <c r="L1127" i="1" s="1"/>
  <c r="J1128" i="1"/>
  <c r="L1128" i="1" s="1"/>
  <c r="J1129" i="1"/>
  <c r="L1129" i="1" s="1"/>
  <c r="J1130" i="1"/>
  <c r="L1130" i="1" s="1"/>
  <c r="J1131" i="1"/>
  <c r="L1131" i="1" s="1"/>
  <c r="J1132" i="1"/>
  <c r="L1132" i="1" s="1"/>
  <c r="J1133" i="1"/>
  <c r="L1133" i="1" s="1"/>
  <c r="J1134" i="1"/>
  <c r="L1134" i="1" s="1"/>
  <c r="J1135" i="1"/>
  <c r="L1135" i="1" s="1"/>
  <c r="J1136" i="1"/>
  <c r="L1136" i="1" s="1"/>
  <c r="J1137" i="1"/>
  <c r="L1137" i="1" s="1"/>
  <c r="J1138" i="1"/>
  <c r="L1138" i="1" s="1"/>
  <c r="J1139" i="1"/>
  <c r="L1139" i="1" s="1"/>
  <c r="J1140" i="1"/>
  <c r="L1140" i="1" s="1"/>
  <c r="J1141" i="1"/>
  <c r="L1141" i="1" s="1"/>
  <c r="J1142" i="1"/>
  <c r="L1142" i="1" s="1"/>
  <c r="J1143" i="1"/>
  <c r="L1143" i="1" s="1"/>
  <c r="J1144" i="1"/>
  <c r="L1144" i="1" s="1"/>
  <c r="J1145" i="1"/>
  <c r="L1145" i="1" s="1"/>
  <c r="J1146" i="1"/>
  <c r="L1146" i="1" s="1"/>
  <c r="J1147" i="1"/>
  <c r="L1147" i="1" s="1"/>
  <c r="J1148" i="1"/>
  <c r="L1148" i="1" s="1"/>
  <c r="J1149" i="1"/>
  <c r="L1149" i="1" s="1"/>
  <c r="J1150" i="1"/>
  <c r="L1150" i="1" s="1"/>
  <c r="J1151" i="1"/>
  <c r="L1151" i="1" s="1"/>
  <c r="J1152" i="1"/>
  <c r="L1152" i="1" s="1"/>
  <c r="J1153" i="1"/>
  <c r="L1153" i="1" s="1"/>
  <c r="J1154" i="1"/>
  <c r="L1154" i="1" s="1"/>
  <c r="J1155" i="1"/>
  <c r="L1155" i="1" s="1"/>
  <c r="J1156" i="1"/>
  <c r="L1156" i="1" s="1"/>
  <c r="J1157" i="1"/>
  <c r="L1157" i="1" s="1"/>
  <c r="J1158" i="1"/>
  <c r="L1158" i="1" s="1"/>
  <c r="J1159" i="1"/>
  <c r="L1159" i="1" s="1"/>
  <c r="J1160" i="1"/>
  <c r="L1160" i="1" s="1"/>
  <c r="J1161" i="1"/>
  <c r="L1161" i="1" s="1"/>
  <c r="J1162" i="1"/>
  <c r="L1162" i="1" s="1"/>
  <c r="J1163" i="1"/>
  <c r="L1163" i="1" s="1"/>
  <c r="J1164" i="1"/>
  <c r="L1164" i="1" s="1"/>
  <c r="J1165" i="1"/>
  <c r="L1165" i="1" s="1"/>
  <c r="J1166" i="1"/>
  <c r="L1166" i="1" s="1"/>
  <c r="J1167" i="1"/>
  <c r="L1167" i="1" s="1"/>
  <c r="J1168" i="1"/>
  <c r="L1168" i="1" s="1"/>
  <c r="J1169" i="1"/>
  <c r="L1169" i="1" s="1"/>
  <c r="J1170" i="1"/>
  <c r="L1170" i="1" s="1"/>
  <c r="J1171" i="1"/>
  <c r="L1171" i="1" s="1"/>
  <c r="J1172" i="1"/>
  <c r="L1172" i="1" s="1"/>
  <c r="J1173" i="1"/>
  <c r="L1173" i="1" s="1"/>
  <c r="J1174" i="1"/>
  <c r="L1174" i="1" s="1"/>
  <c r="J1175" i="1"/>
  <c r="L1175" i="1" s="1"/>
  <c r="J1176" i="1"/>
  <c r="L1176" i="1" s="1"/>
  <c r="J1177" i="1"/>
  <c r="L1177" i="1" s="1"/>
  <c r="J1178" i="1"/>
  <c r="L1178" i="1" s="1"/>
  <c r="J1179" i="1"/>
  <c r="L1179" i="1" s="1"/>
  <c r="J1180" i="1"/>
  <c r="L1180" i="1" s="1"/>
  <c r="J1181" i="1"/>
  <c r="L1181" i="1" s="1"/>
  <c r="J1182" i="1"/>
  <c r="L1182" i="1" s="1"/>
  <c r="J1183" i="1"/>
  <c r="L1183" i="1" s="1"/>
  <c r="J1184" i="1"/>
  <c r="L1184" i="1" s="1"/>
  <c r="J1185" i="1"/>
  <c r="L1185" i="1" s="1"/>
  <c r="J1186" i="1"/>
  <c r="L1186" i="1" s="1"/>
  <c r="J1187" i="1"/>
  <c r="L1187" i="1" s="1"/>
  <c r="J1188" i="1"/>
  <c r="L1188" i="1" s="1"/>
  <c r="J1189" i="1"/>
  <c r="L1189" i="1" s="1"/>
  <c r="J1190" i="1"/>
  <c r="L1190" i="1" s="1"/>
  <c r="J1191" i="1"/>
  <c r="L1191" i="1" s="1"/>
  <c r="J1192" i="1"/>
  <c r="L1192" i="1" s="1"/>
  <c r="J1193" i="1"/>
  <c r="L1193" i="1" s="1"/>
  <c r="J1194" i="1"/>
  <c r="L1194" i="1" s="1"/>
  <c r="J1195" i="1"/>
  <c r="L1195" i="1" s="1"/>
  <c r="J1196" i="1"/>
  <c r="L1196" i="1" s="1"/>
  <c r="J1197" i="1"/>
  <c r="L1197" i="1" s="1"/>
  <c r="J1198" i="1"/>
  <c r="L1198" i="1" s="1"/>
  <c r="J1199" i="1"/>
  <c r="L1199" i="1" s="1"/>
  <c r="J1200" i="1"/>
  <c r="L1200" i="1" s="1"/>
  <c r="J1201" i="1"/>
  <c r="L1201" i="1" s="1"/>
  <c r="J1202" i="1"/>
  <c r="L1202" i="1" s="1"/>
  <c r="J1203" i="1"/>
  <c r="L1203" i="1" s="1"/>
  <c r="J1204" i="1"/>
  <c r="L1204" i="1" s="1"/>
  <c r="J1205" i="1"/>
  <c r="L1205" i="1" s="1"/>
  <c r="J1206" i="1"/>
  <c r="L1206" i="1" s="1"/>
  <c r="J1207" i="1"/>
  <c r="L1207" i="1" s="1"/>
  <c r="J1208" i="1"/>
  <c r="L1208" i="1" s="1"/>
  <c r="J1209" i="1"/>
  <c r="L1209" i="1" s="1"/>
  <c r="J1210" i="1"/>
  <c r="L1210" i="1" s="1"/>
  <c r="J1211" i="1"/>
  <c r="L1211" i="1" s="1"/>
  <c r="J1212" i="1"/>
  <c r="L1212" i="1" s="1"/>
  <c r="J1213" i="1"/>
  <c r="L1213" i="1" s="1"/>
  <c r="J1214" i="1"/>
  <c r="L1214" i="1" s="1"/>
  <c r="J1215" i="1"/>
  <c r="L1215" i="1" s="1"/>
  <c r="J1216" i="1"/>
  <c r="L1216" i="1" s="1"/>
  <c r="J1217" i="1"/>
  <c r="L1217" i="1" s="1"/>
  <c r="J1218" i="1"/>
  <c r="L1218" i="1" s="1"/>
  <c r="J1219" i="1"/>
  <c r="L1219" i="1" s="1"/>
  <c r="J1220" i="1"/>
  <c r="L1220" i="1" s="1"/>
  <c r="J1221" i="1"/>
  <c r="L1221" i="1" s="1"/>
  <c r="J1222" i="1"/>
  <c r="L1222" i="1" s="1"/>
  <c r="J1223" i="1"/>
  <c r="L1223" i="1" s="1"/>
  <c r="J1224" i="1"/>
  <c r="L1224" i="1" s="1"/>
  <c r="J1225" i="1"/>
  <c r="L1225" i="1" s="1"/>
  <c r="J1226" i="1"/>
  <c r="L1226" i="1" s="1"/>
  <c r="J1227" i="1"/>
  <c r="L1227" i="1" s="1"/>
  <c r="J1228" i="1"/>
  <c r="L1228" i="1" s="1"/>
  <c r="J1229" i="1"/>
  <c r="L1229" i="1" s="1"/>
  <c r="J1230" i="1"/>
  <c r="L1230" i="1" s="1"/>
  <c r="J1231" i="1"/>
  <c r="L1231" i="1" s="1"/>
  <c r="J1232" i="1"/>
  <c r="L1232" i="1" s="1"/>
  <c r="J1233" i="1"/>
  <c r="L1233" i="1" s="1"/>
  <c r="J1234" i="1"/>
  <c r="L1234" i="1" s="1"/>
  <c r="J1235" i="1"/>
  <c r="L1235" i="1" s="1"/>
  <c r="J1236" i="1"/>
  <c r="L1236" i="1" s="1"/>
  <c r="J1237" i="1"/>
  <c r="L1237" i="1" s="1"/>
  <c r="J1238" i="1"/>
  <c r="L1238" i="1" s="1"/>
  <c r="J1239" i="1"/>
  <c r="L1239" i="1" s="1"/>
  <c r="J1240" i="1"/>
  <c r="L1240" i="1" s="1"/>
  <c r="J1241" i="1"/>
  <c r="L1241" i="1" s="1"/>
  <c r="J1242" i="1"/>
  <c r="L1242" i="1" s="1"/>
  <c r="J1243" i="1"/>
  <c r="L1243" i="1" s="1"/>
  <c r="J1244" i="1"/>
  <c r="L1244" i="1" s="1"/>
  <c r="J1245" i="1"/>
  <c r="L1245" i="1" s="1"/>
  <c r="J1246" i="1"/>
  <c r="L1246" i="1" s="1"/>
  <c r="J1247" i="1"/>
  <c r="L1247" i="1" s="1"/>
  <c r="J1248" i="1"/>
  <c r="L1248" i="1" s="1"/>
  <c r="J1249" i="1"/>
  <c r="L1249" i="1" s="1"/>
  <c r="J1250" i="1"/>
  <c r="L1250" i="1" s="1"/>
  <c r="J1251" i="1"/>
  <c r="L1251" i="1" s="1"/>
  <c r="J1252" i="1"/>
  <c r="L1252" i="1" s="1"/>
  <c r="J1253" i="1"/>
  <c r="L1253" i="1" s="1"/>
  <c r="J1254" i="1"/>
  <c r="L1254" i="1" s="1"/>
  <c r="J1255" i="1"/>
  <c r="L1255" i="1" s="1"/>
  <c r="J1256" i="1"/>
  <c r="L1256" i="1" s="1"/>
  <c r="J1257" i="1"/>
  <c r="L1257" i="1" s="1"/>
  <c r="J1258" i="1"/>
  <c r="L1258" i="1" s="1"/>
  <c r="J1259" i="1"/>
  <c r="L1259" i="1" s="1"/>
  <c r="J1260" i="1"/>
  <c r="L1260" i="1" s="1"/>
  <c r="J1261" i="1"/>
  <c r="L1261" i="1" s="1"/>
  <c r="J1262" i="1"/>
  <c r="L1262" i="1" s="1"/>
  <c r="J1263" i="1"/>
  <c r="L1263" i="1" s="1"/>
  <c r="J1264" i="1"/>
  <c r="L1264" i="1" s="1"/>
  <c r="J1265" i="1"/>
  <c r="L1265" i="1" s="1"/>
  <c r="J1266" i="1"/>
  <c r="L1266" i="1" s="1"/>
  <c r="J1267" i="1"/>
  <c r="L1267" i="1" s="1"/>
  <c r="J1268" i="1"/>
  <c r="L1268" i="1" s="1"/>
  <c r="J1269" i="1"/>
  <c r="L1269" i="1" s="1"/>
  <c r="J1270" i="1"/>
  <c r="L1270" i="1" s="1"/>
  <c r="J1271" i="1"/>
  <c r="L1271" i="1" s="1"/>
  <c r="J1272" i="1"/>
  <c r="L1272" i="1" s="1"/>
  <c r="J1273" i="1"/>
  <c r="L1273" i="1" s="1"/>
  <c r="J1274" i="1"/>
  <c r="L1274" i="1" s="1"/>
  <c r="J1275" i="1"/>
  <c r="L1275" i="1" s="1"/>
  <c r="J1276" i="1"/>
  <c r="L1276" i="1" s="1"/>
  <c r="J1277" i="1"/>
  <c r="L1277" i="1" s="1"/>
  <c r="J1278" i="1"/>
  <c r="L1278" i="1" s="1"/>
  <c r="J1279" i="1"/>
  <c r="L1279" i="1" s="1"/>
  <c r="J1280" i="1"/>
  <c r="L1280" i="1" s="1"/>
  <c r="J1281" i="1"/>
  <c r="L1281" i="1" s="1"/>
  <c r="J1282" i="1"/>
  <c r="L1282" i="1" s="1"/>
  <c r="J1283" i="1"/>
  <c r="L1283" i="1" s="1"/>
  <c r="J1284" i="1"/>
  <c r="L1284" i="1" s="1"/>
  <c r="J1285" i="1"/>
  <c r="L1285" i="1" s="1"/>
  <c r="J1286" i="1"/>
  <c r="L1286" i="1" s="1"/>
  <c r="J1287" i="1"/>
  <c r="L1287" i="1" s="1"/>
  <c r="J1288" i="1"/>
  <c r="L1288" i="1" s="1"/>
  <c r="J1289" i="1"/>
  <c r="L1289" i="1" s="1"/>
  <c r="J1290" i="1"/>
  <c r="L1290" i="1" s="1"/>
  <c r="J1291" i="1"/>
  <c r="L1291" i="1" s="1"/>
  <c r="J1292" i="1"/>
  <c r="L1292" i="1" s="1"/>
  <c r="J1293" i="1"/>
  <c r="L1293" i="1" s="1"/>
  <c r="J1294" i="1"/>
  <c r="L1294" i="1" s="1"/>
  <c r="J1295" i="1"/>
  <c r="L1295" i="1" s="1"/>
  <c r="J1296" i="1"/>
  <c r="L1296" i="1" s="1"/>
  <c r="J1297" i="1"/>
  <c r="L1297" i="1" s="1"/>
  <c r="J1298" i="1"/>
  <c r="L1298" i="1" s="1"/>
  <c r="J1299" i="1"/>
  <c r="L1299" i="1" s="1"/>
  <c r="J1300" i="1"/>
  <c r="L1300" i="1" s="1"/>
  <c r="J1301" i="1"/>
  <c r="L1301" i="1" s="1"/>
  <c r="J1302" i="1"/>
  <c r="L1302" i="1" s="1"/>
  <c r="J1303" i="1"/>
  <c r="L1303" i="1" s="1"/>
  <c r="J1304" i="1"/>
  <c r="L1304" i="1" s="1"/>
  <c r="J1305" i="1"/>
  <c r="L1305" i="1" s="1"/>
  <c r="J1306" i="1"/>
  <c r="L1306" i="1" s="1"/>
  <c r="J1307" i="1"/>
  <c r="L1307" i="1" s="1"/>
  <c r="J1308" i="1"/>
  <c r="L1308" i="1" s="1"/>
  <c r="J1309" i="1"/>
  <c r="L1309" i="1" s="1"/>
  <c r="J1310" i="1"/>
  <c r="L1310" i="1" s="1"/>
  <c r="J1311" i="1"/>
  <c r="L1311" i="1" s="1"/>
  <c r="J1312" i="1"/>
  <c r="L1312" i="1" s="1"/>
  <c r="J1313" i="1"/>
  <c r="L1313" i="1" s="1"/>
  <c r="J1314" i="1"/>
  <c r="L1314" i="1" s="1"/>
  <c r="J1315" i="1"/>
  <c r="L1315" i="1" s="1"/>
  <c r="J1316" i="1"/>
  <c r="L1316" i="1" s="1"/>
  <c r="J1317" i="1"/>
  <c r="L1317" i="1" s="1"/>
  <c r="J1318" i="1"/>
  <c r="L1318" i="1" s="1"/>
  <c r="J1319" i="1"/>
  <c r="L1319" i="1" s="1"/>
  <c r="J1320" i="1"/>
  <c r="L1320" i="1" s="1"/>
  <c r="J1321" i="1"/>
  <c r="L1321" i="1" s="1"/>
  <c r="J1322" i="1"/>
  <c r="L1322" i="1" s="1"/>
  <c r="J1323" i="1"/>
  <c r="L1323" i="1" s="1"/>
  <c r="J1324" i="1"/>
  <c r="L1324" i="1" s="1"/>
  <c r="J1325" i="1"/>
  <c r="L1325" i="1" s="1"/>
  <c r="J1326" i="1"/>
  <c r="L1326" i="1" s="1"/>
  <c r="J1327" i="1"/>
  <c r="L1327" i="1" s="1"/>
  <c r="J1328" i="1"/>
  <c r="L1328" i="1" s="1"/>
  <c r="J1329" i="1"/>
  <c r="L1329" i="1" s="1"/>
  <c r="J1330" i="1"/>
  <c r="L1330" i="1" s="1"/>
  <c r="J1331" i="1"/>
  <c r="L1331" i="1" s="1"/>
  <c r="J1332" i="1"/>
  <c r="L1332" i="1" s="1"/>
  <c r="J1333" i="1"/>
  <c r="L1333" i="1" s="1"/>
  <c r="J1334" i="1"/>
  <c r="L1334" i="1" s="1"/>
  <c r="J1335" i="1"/>
  <c r="L1335" i="1" s="1"/>
  <c r="J1336" i="1"/>
  <c r="L1336" i="1" s="1"/>
  <c r="J1337" i="1"/>
  <c r="L1337" i="1" s="1"/>
  <c r="J1338" i="1"/>
  <c r="L1338" i="1" s="1"/>
  <c r="J1339" i="1"/>
  <c r="L1339" i="1" s="1"/>
  <c r="J1340" i="1"/>
  <c r="L1340" i="1" s="1"/>
  <c r="J1341" i="1"/>
  <c r="L1341" i="1" s="1"/>
  <c r="J1342" i="1"/>
  <c r="L1342" i="1" s="1"/>
  <c r="J1343" i="1"/>
  <c r="L1343" i="1" s="1"/>
  <c r="J1344" i="1"/>
  <c r="L1344" i="1" s="1"/>
  <c r="J1345" i="1"/>
  <c r="L1345" i="1" s="1"/>
  <c r="J1346" i="1"/>
  <c r="L1346" i="1" s="1"/>
  <c r="J1347" i="1"/>
  <c r="L1347" i="1" s="1"/>
  <c r="J1348" i="1"/>
  <c r="L1348" i="1" s="1"/>
  <c r="J1349" i="1"/>
  <c r="L1349" i="1" s="1"/>
  <c r="J1350" i="1"/>
  <c r="L1350" i="1" s="1"/>
  <c r="J1351" i="1"/>
  <c r="L1351" i="1" s="1"/>
  <c r="J1352" i="1"/>
  <c r="L1352" i="1" s="1"/>
  <c r="J1353" i="1"/>
  <c r="L1353" i="1" s="1"/>
  <c r="J1354" i="1"/>
  <c r="L1354" i="1" s="1"/>
  <c r="J1355" i="1"/>
  <c r="L1355" i="1" s="1"/>
  <c r="J1356" i="1"/>
  <c r="L1356" i="1" s="1"/>
  <c r="J1357" i="1"/>
  <c r="L1357" i="1" s="1"/>
  <c r="J1358" i="1"/>
  <c r="L1358" i="1" s="1"/>
  <c r="J1359" i="1"/>
  <c r="L1359" i="1" s="1"/>
  <c r="J1360" i="1"/>
  <c r="L1360" i="1" s="1"/>
  <c r="J1361" i="1"/>
  <c r="L1361" i="1" s="1"/>
  <c r="J1362" i="1"/>
  <c r="L1362" i="1" s="1"/>
  <c r="J1363" i="1"/>
  <c r="L1363" i="1" s="1"/>
  <c r="J1364" i="1"/>
  <c r="L1364" i="1" s="1"/>
  <c r="J1365" i="1"/>
  <c r="L1365" i="1" s="1"/>
  <c r="J1366" i="1"/>
  <c r="L1366" i="1" s="1"/>
  <c r="J1367" i="1"/>
  <c r="L1367" i="1" s="1"/>
  <c r="J1368" i="1"/>
  <c r="L1368" i="1" s="1"/>
  <c r="J1369" i="1"/>
  <c r="L1369" i="1" s="1"/>
  <c r="J1370" i="1"/>
  <c r="L1370" i="1" s="1"/>
  <c r="J1371" i="1"/>
  <c r="L1371" i="1" s="1"/>
  <c r="J1372" i="1"/>
  <c r="L1372" i="1" s="1"/>
  <c r="J1373" i="1"/>
  <c r="L1373" i="1" s="1"/>
  <c r="J1374" i="1"/>
  <c r="L1374" i="1" s="1"/>
  <c r="J1375" i="1"/>
  <c r="L1375" i="1" s="1"/>
  <c r="J1376" i="1"/>
  <c r="L1376" i="1" s="1"/>
  <c r="J1377" i="1"/>
  <c r="L1377" i="1" s="1"/>
  <c r="J1378" i="1"/>
  <c r="L1378" i="1" s="1"/>
  <c r="J1379" i="1"/>
  <c r="L1379" i="1" s="1"/>
  <c r="J1380" i="1"/>
  <c r="L1380" i="1" s="1"/>
  <c r="J1381" i="1"/>
  <c r="L1381" i="1" s="1"/>
  <c r="J1382" i="1"/>
  <c r="L1382" i="1" s="1"/>
  <c r="J1383" i="1"/>
  <c r="L1383" i="1" s="1"/>
  <c r="J1384" i="1"/>
  <c r="L1384" i="1" s="1"/>
  <c r="J1385" i="1"/>
  <c r="L1385" i="1" s="1"/>
  <c r="J1386" i="1"/>
  <c r="L1386" i="1" s="1"/>
  <c r="J1387" i="1"/>
  <c r="L1387" i="1" s="1"/>
  <c r="J1388" i="1"/>
  <c r="L1388" i="1" s="1"/>
  <c r="J1389" i="1"/>
  <c r="L1389" i="1" s="1"/>
  <c r="J1390" i="1"/>
  <c r="L1390" i="1" s="1"/>
  <c r="J1391" i="1"/>
  <c r="L1391" i="1" s="1"/>
  <c r="J1392" i="1"/>
  <c r="L1392" i="1" s="1"/>
  <c r="J1393" i="1"/>
  <c r="L1393" i="1" s="1"/>
  <c r="J1394" i="1"/>
  <c r="L1394" i="1" s="1"/>
  <c r="J1395" i="1"/>
  <c r="L1395" i="1" s="1"/>
  <c r="J1396" i="1"/>
  <c r="L1396" i="1" s="1"/>
  <c r="J1397" i="1"/>
  <c r="L1397" i="1" s="1"/>
  <c r="J1398" i="1"/>
  <c r="L1398" i="1" s="1"/>
  <c r="J1399" i="1"/>
  <c r="L1399" i="1" s="1"/>
  <c r="J1400" i="1"/>
  <c r="L1400" i="1" s="1"/>
  <c r="J1401" i="1"/>
  <c r="L1401" i="1" s="1"/>
  <c r="K1401" i="1" s="1"/>
  <c r="S2" i="1"/>
  <c r="S3" i="1"/>
  <c r="S4" i="1"/>
  <c r="S5" i="1"/>
  <c r="S6" i="1"/>
  <c r="S7" i="1"/>
  <c r="S8" i="1"/>
  <c r="S9" i="1"/>
  <c r="S10"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J7" i="31" l="1"/>
  <c r="R7" i="31"/>
  <c r="K267" i="1"/>
  <c r="K235" i="1"/>
  <c r="K203" i="1"/>
  <c r="K251" i="1"/>
  <c r="K219" i="1"/>
  <c r="K187" i="1"/>
  <c r="K1398" i="1"/>
  <c r="M1398" i="1"/>
  <c r="K1396" i="1"/>
  <c r="M1396" i="1"/>
  <c r="K1392" i="1"/>
  <c r="M1392" i="1"/>
  <c r="K1388" i="1"/>
  <c r="M1388" i="1"/>
  <c r="K1384" i="1"/>
  <c r="M1384" i="1"/>
  <c r="K1380" i="1"/>
  <c r="M1380" i="1"/>
  <c r="K1376" i="1"/>
  <c r="M1376" i="1"/>
  <c r="K1366" i="1"/>
  <c r="M1366" i="1"/>
  <c r="M1401" i="1"/>
  <c r="K1399" i="1"/>
  <c r="M1399" i="1"/>
  <c r="K1397" i="1"/>
  <c r="M1397" i="1"/>
  <c r="K1395" i="1"/>
  <c r="M1395" i="1"/>
  <c r="K1393" i="1"/>
  <c r="M1393" i="1"/>
  <c r="K1391" i="1"/>
  <c r="M1391" i="1"/>
  <c r="K1389" i="1"/>
  <c r="M1389" i="1"/>
  <c r="K1387" i="1"/>
  <c r="M1387" i="1"/>
  <c r="K1385" i="1"/>
  <c r="M1385" i="1"/>
  <c r="K1383" i="1"/>
  <c r="M1383" i="1"/>
  <c r="K1381" i="1"/>
  <c r="M1381" i="1"/>
  <c r="K1379" i="1"/>
  <c r="M1379" i="1"/>
  <c r="K1377" i="1"/>
  <c r="M1377" i="1"/>
  <c r="K1375" i="1"/>
  <c r="M1375" i="1"/>
  <c r="K1373" i="1"/>
  <c r="M1373" i="1"/>
  <c r="K1371" i="1"/>
  <c r="M1371" i="1"/>
  <c r="K1369" i="1"/>
  <c r="M1369" i="1"/>
  <c r="K1367" i="1"/>
  <c r="M1367" i="1"/>
  <c r="K1365" i="1"/>
  <c r="M1365" i="1"/>
  <c r="K1363" i="1"/>
  <c r="M1363" i="1"/>
  <c r="K1361" i="1"/>
  <c r="M1361" i="1"/>
  <c r="K1359" i="1"/>
  <c r="M1359" i="1"/>
  <c r="K1357" i="1"/>
  <c r="M1357" i="1"/>
  <c r="K1355" i="1"/>
  <c r="M1355" i="1"/>
  <c r="K1353" i="1"/>
  <c r="M1353" i="1"/>
  <c r="K1351" i="1"/>
  <c r="M1351" i="1"/>
  <c r="K1349" i="1"/>
  <c r="M1349" i="1"/>
  <c r="K1347" i="1"/>
  <c r="M1347" i="1"/>
  <c r="K1345" i="1"/>
  <c r="M1345" i="1"/>
  <c r="K1343" i="1"/>
  <c r="M1343" i="1"/>
  <c r="K1341" i="1"/>
  <c r="M1341" i="1"/>
  <c r="K1339" i="1"/>
  <c r="M1339" i="1"/>
  <c r="K1337" i="1"/>
  <c r="M1337" i="1"/>
  <c r="K1335" i="1"/>
  <c r="M1335" i="1"/>
  <c r="K1333" i="1"/>
  <c r="M1333" i="1"/>
  <c r="K1331" i="1"/>
  <c r="M1331" i="1"/>
  <c r="K1329" i="1"/>
  <c r="M1329" i="1"/>
  <c r="K1327" i="1"/>
  <c r="M1327" i="1"/>
  <c r="K1325" i="1"/>
  <c r="M1325" i="1"/>
  <c r="K1323" i="1"/>
  <c r="M1323" i="1"/>
  <c r="K1321" i="1"/>
  <c r="M1321" i="1"/>
  <c r="K1319" i="1"/>
  <c r="M1319" i="1"/>
  <c r="K1317" i="1"/>
  <c r="M1317" i="1"/>
  <c r="K1315" i="1"/>
  <c r="M1315" i="1"/>
  <c r="K1313" i="1"/>
  <c r="M1313" i="1"/>
  <c r="K1311" i="1"/>
  <c r="M1311" i="1"/>
  <c r="K1309" i="1"/>
  <c r="M1309" i="1"/>
  <c r="K1307" i="1"/>
  <c r="M1307" i="1"/>
  <c r="K1305" i="1"/>
  <c r="M1305" i="1"/>
  <c r="K1303" i="1"/>
  <c r="M1303" i="1"/>
  <c r="K1301" i="1"/>
  <c r="M1301" i="1"/>
  <c r="K1299" i="1"/>
  <c r="M1299" i="1"/>
  <c r="K1297" i="1"/>
  <c r="M1297" i="1"/>
  <c r="K1295" i="1"/>
  <c r="M1295" i="1"/>
  <c r="K1293" i="1"/>
  <c r="M1293" i="1"/>
  <c r="K1291" i="1"/>
  <c r="M1291" i="1"/>
  <c r="K1289" i="1"/>
  <c r="M1289" i="1"/>
  <c r="K1287" i="1"/>
  <c r="M1287" i="1"/>
  <c r="K1285" i="1"/>
  <c r="M1285" i="1"/>
  <c r="K1283" i="1"/>
  <c r="M1283" i="1"/>
  <c r="K1281" i="1"/>
  <c r="M1281" i="1"/>
  <c r="K1279" i="1"/>
  <c r="M1279" i="1"/>
  <c r="K1277" i="1"/>
  <c r="M1277" i="1"/>
  <c r="K1275" i="1"/>
  <c r="M1275" i="1"/>
  <c r="K1273" i="1"/>
  <c r="M1273" i="1"/>
  <c r="K1271" i="1"/>
  <c r="M1271" i="1"/>
  <c r="K1269" i="1"/>
  <c r="M1269" i="1"/>
  <c r="K1267" i="1"/>
  <c r="M1267" i="1"/>
  <c r="K1265" i="1"/>
  <c r="M1265" i="1"/>
  <c r="K1263" i="1"/>
  <c r="M1263" i="1"/>
  <c r="K1261" i="1"/>
  <c r="M1261" i="1"/>
  <c r="K1259" i="1"/>
  <c r="M1259" i="1"/>
  <c r="K1257" i="1"/>
  <c r="M1257" i="1"/>
  <c r="K1255" i="1"/>
  <c r="M1255" i="1"/>
  <c r="K1253" i="1"/>
  <c r="M1253" i="1"/>
  <c r="K1251" i="1"/>
  <c r="M1251" i="1"/>
  <c r="K1249" i="1"/>
  <c r="M1249" i="1"/>
  <c r="K1247" i="1"/>
  <c r="M1247" i="1"/>
  <c r="K1245" i="1"/>
  <c r="M1245" i="1"/>
  <c r="K1243" i="1"/>
  <c r="M1243" i="1"/>
  <c r="K1241" i="1"/>
  <c r="M1241" i="1"/>
  <c r="K1239" i="1"/>
  <c r="M1239" i="1"/>
  <c r="K1237" i="1"/>
  <c r="M1237" i="1"/>
  <c r="K1235" i="1"/>
  <c r="M1235" i="1"/>
  <c r="K1233" i="1"/>
  <c r="M1233" i="1"/>
  <c r="K1231" i="1"/>
  <c r="M1231" i="1"/>
  <c r="K1229" i="1"/>
  <c r="M1229" i="1"/>
  <c r="K1227" i="1"/>
  <c r="M1227" i="1"/>
  <c r="K1225" i="1"/>
  <c r="M1225" i="1"/>
  <c r="K1223" i="1"/>
  <c r="M1223" i="1"/>
  <c r="K1221" i="1"/>
  <c r="M1221" i="1"/>
  <c r="K1219" i="1"/>
  <c r="M1219" i="1"/>
  <c r="K1217" i="1"/>
  <c r="M1217" i="1"/>
  <c r="K1215" i="1"/>
  <c r="M1215" i="1"/>
  <c r="K1213" i="1"/>
  <c r="M1213" i="1"/>
  <c r="K1211" i="1"/>
  <c r="M1211" i="1"/>
  <c r="K1209" i="1"/>
  <c r="M1209" i="1"/>
  <c r="K1207" i="1"/>
  <c r="M1207" i="1"/>
  <c r="K1205" i="1"/>
  <c r="M1205" i="1"/>
  <c r="K1203" i="1"/>
  <c r="M1203" i="1"/>
  <c r="K1201" i="1"/>
  <c r="M1201" i="1"/>
  <c r="K1199" i="1"/>
  <c r="M1199" i="1"/>
  <c r="K1197" i="1"/>
  <c r="M1197" i="1"/>
  <c r="K1195" i="1"/>
  <c r="M1195" i="1"/>
  <c r="K1193" i="1"/>
  <c r="M1193" i="1"/>
  <c r="K1191" i="1"/>
  <c r="M1191" i="1"/>
  <c r="K1189" i="1"/>
  <c r="M1189" i="1"/>
  <c r="K1187" i="1"/>
  <c r="M1187" i="1"/>
  <c r="K1185" i="1"/>
  <c r="M1185" i="1"/>
  <c r="K1183" i="1"/>
  <c r="M1183" i="1"/>
  <c r="K1181" i="1"/>
  <c r="M1181" i="1"/>
  <c r="K1179" i="1"/>
  <c r="M1179" i="1"/>
  <c r="K1177" i="1"/>
  <c r="M1177" i="1"/>
  <c r="K1175" i="1"/>
  <c r="M1175" i="1"/>
  <c r="K1173" i="1"/>
  <c r="M1173" i="1"/>
  <c r="K1171" i="1"/>
  <c r="M1171" i="1"/>
  <c r="K1169" i="1"/>
  <c r="M1169" i="1"/>
  <c r="K1167" i="1"/>
  <c r="M1167" i="1"/>
  <c r="K1165" i="1"/>
  <c r="M1165" i="1"/>
  <c r="K1163" i="1"/>
  <c r="M1163" i="1"/>
  <c r="K1161" i="1"/>
  <c r="M1161" i="1"/>
  <c r="K1159" i="1"/>
  <c r="M1159" i="1"/>
  <c r="K1157" i="1"/>
  <c r="M1157" i="1"/>
  <c r="K1155" i="1"/>
  <c r="M1155" i="1"/>
  <c r="K1153" i="1"/>
  <c r="M1153" i="1"/>
  <c r="K1151" i="1"/>
  <c r="M1151" i="1"/>
  <c r="K1149" i="1"/>
  <c r="M1149" i="1"/>
  <c r="K1147" i="1"/>
  <c r="M1147" i="1"/>
  <c r="K1145" i="1"/>
  <c r="M1145" i="1"/>
  <c r="K1143" i="1"/>
  <c r="M1143" i="1"/>
  <c r="K1141" i="1"/>
  <c r="M1141" i="1"/>
  <c r="K1139" i="1"/>
  <c r="M1139" i="1"/>
  <c r="K1137" i="1"/>
  <c r="M1137" i="1"/>
  <c r="K1135" i="1"/>
  <c r="M1135" i="1"/>
  <c r="K1133" i="1"/>
  <c r="M1133" i="1"/>
  <c r="K1131" i="1"/>
  <c r="M1131" i="1"/>
  <c r="K1129" i="1"/>
  <c r="M1129" i="1"/>
  <c r="K1127" i="1"/>
  <c r="M1127" i="1"/>
  <c r="K1125" i="1"/>
  <c r="M1125" i="1"/>
  <c r="K1123" i="1"/>
  <c r="M1123" i="1"/>
  <c r="K1121" i="1"/>
  <c r="M1121" i="1"/>
  <c r="K1119" i="1"/>
  <c r="M1119" i="1"/>
  <c r="K1117" i="1"/>
  <c r="M1117" i="1"/>
  <c r="K1115" i="1"/>
  <c r="M1115" i="1"/>
  <c r="K1113" i="1"/>
  <c r="M1113" i="1"/>
  <c r="K1111" i="1"/>
  <c r="M1111" i="1"/>
  <c r="K1109" i="1"/>
  <c r="M1109" i="1"/>
  <c r="K1107" i="1"/>
  <c r="M1107" i="1"/>
  <c r="K1105" i="1"/>
  <c r="M1105" i="1"/>
  <c r="K1103" i="1"/>
  <c r="M1103" i="1"/>
  <c r="K1101" i="1"/>
  <c r="M1101" i="1"/>
  <c r="K1099" i="1"/>
  <c r="M1099" i="1"/>
  <c r="K1097" i="1"/>
  <c r="M1097" i="1"/>
  <c r="K1095" i="1"/>
  <c r="M1095" i="1"/>
  <c r="K1093" i="1"/>
  <c r="M1093" i="1"/>
  <c r="K1091" i="1"/>
  <c r="M1091" i="1"/>
  <c r="K1089" i="1"/>
  <c r="M1089" i="1"/>
  <c r="K1087" i="1"/>
  <c r="M1087" i="1"/>
  <c r="K1085" i="1"/>
  <c r="M1085" i="1"/>
  <c r="K1083" i="1"/>
  <c r="M1083" i="1"/>
  <c r="K1081" i="1"/>
  <c r="M1081" i="1"/>
  <c r="K1079" i="1"/>
  <c r="M1079" i="1"/>
  <c r="K1077" i="1"/>
  <c r="M1077" i="1"/>
  <c r="K1075" i="1"/>
  <c r="M1075" i="1"/>
  <c r="K1073" i="1"/>
  <c r="M1073" i="1"/>
  <c r="K1071" i="1"/>
  <c r="M1071" i="1"/>
  <c r="K1069" i="1"/>
  <c r="M1069" i="1"/>
  <c r="K1067" i="1"/>
  <c r="M1067" i="1"/>
  <c r="K1065" i="1"/>
  <c r="M1065" i="1"/>
  <c r="K1063" i="1"/>
  <c r="M1063" i="1"/>
  <c r="K1061" i="1"/>
  <c r="M1061" i="1"/>
  <c r="K1059" i="1"/>
  <c r="M1059" i="1"/>
  <c r="K1057" i="1"/>
  <c r="M1057" i="1"/>
  <c r="K1055" i="1"/>
  <c r="M1055" i="1"/>
  <c r="K1053" i="1"/>
  <c r="M1053" i="1"/>
  <c r="K1051" i="1"/>
  <c r="M1051" i="1"/>
  <c r="K1049" i="1"/>
  <c r="M1049" i="1"/>
  <c r="K1047" i="1"/>
  <c r="M1047" i="1"/>
  <c r="K1045" i="1"/>
  <c r="M1045" i="1"/>
  <c r="K1043" i="1"/>
  <c r="M1043" i="1"/>
  <c r="K1041" i="1"/>
  <c r="M1041" i="1"/>
  <c r="K1039" i="1"/>
  <c r="M1039" i="1"/>
  <c r="K1037" i="1"/>
  <c r="M1037" i="1"/>
  <c r="K1035" i="1"/>
  <c r="M1035" i="1"/>
  <c r="K1033" i="1"/>
  <c r="M1033" i="1"/>
  <c r="K1031" i="1"/>
  <c r="M1031" i="1"/>
  <c r="K1029" i="1"/>
  <c r="M1029" i="1"/>
  <c r="K1027" i="1"/>
  <c r="M1027" i="1"/>
  <c r="K1025" i="1"/>
  <c r="M1025" i="1"/>
  <c r="K1023" i="1"/>
  <c r="M1023" i="1"/>
  <c r="M1021" i="1"/>
  <c r="K1021" i="1"/>
  <c r="K1019" i="1"/>
  <c r="M1019" i="1"/>
  <c r="K1017" i="1"/>
  <c r="M1017" i="1"/>
  <c r="K1015" i="1"/>
  <c r="M1015" i="1"/>
  <c r="M1013" i="1"/>
  <c r="K1013" i="1"/>
  <c r="K1011" i="1"/>
  <c r="M1011" i="1"/>
  <c r="K1009" i="1"/>
  <c r="M1009" i="1"/>
  <c r="K1007" i="1"/>
  <c r="M1007" i="1"/>
  <c r="M1005" i="1"/>
  <c r="K1005" i="1"/>
  <c r="K1003" i="1"/>
  <c r="M1003" i="1"/>
  <c r="K1001" i="1"/>
  <c r="M1001" i="1"/>
  <c r="K999" i="1"/>
  <c r="M999" i="1"/>
  <c r="M997" i="1"/>
  <c r="K997" i="1"/>
  <c r="K995" i="1"/>
  <c r="M995" i="1"/>
  <c r="K993" i="1"/>
  <c r="M993" i="1"/>
  <c r="K991" i="1"/>
  <c r="M991" i="1"/>
  <c r="M989" i="1"/>
  <c r="K989" i="1"/>
  <c r="K987" i="1"/>
  <c r="M987" i="1"/>
  <c r="K985" i="1"/>
  <c r="M985" i="1"/>
  <c r="K983" i="1"/>
  <c r="M983" i="1"/>
  <c r="M981" i="1"/>
  <c r="K981" i="1"/>
  <c r="K979" i="1"/>
  <c r="M979" i="1"/>
  <c r="K977" i="1"/>
  <c r="M977" i="1"/>
  <c r="K975" i="1"/>
  <c r="M975" i="1"/>
  <c r="M973" i="1"/>
  <c r="K973" i="1"/>
  <c r="K971" i="1"/>
  <c r="M971" i="1"/>
  <c r="K969" i="1"/>
  <c r="M969" i="1"/>
  <c r="K967" i="1"/>
  <c r="M967" i="1"/>
  <c r="M965" i="1"/>
  <c r="K965" i="1"/>
  <c r="K963" i="1"/>
  <c r="M963" i="1"/>
  <c r="K961" i="1"/>
  <c r="M961" i="1"/>
  <c r="K959" i="1"/>
  <c r="M959" i="1"/>
  <c r="M957" i="1"/>
  <c r="K957" i="1"/>
  <c r="K955" i="1"/>
  <c r="M955" i="1"/>
  <c r="K953" i="1"/>
  <c r="M953" i="1"/>
  <c r="K951" i="1"/>
  <c r="M951" i="1"/>
  <c r="M949" i="1"/>
  <c r="K949" i="1"/>
  <c r="K947" i="1"/>
  <c r="M947" i="1"/>
  <c r="K945" i="1"/>
  <c r="M945" i="1"/>
  <c r="K943" i="1"/>
  <c r="M943" i="1"/>
  <c r="M941" i="1"/>
  <c r="K941" i="1"/>
  <c r="K939" i="1"/>
  <c r="M939" i="1"/>
  <c r="K937" i="1"/>
  <c r="M937" i="1"/>
  <c r="K935" i="1"/>
  <c r="M935" i="1"/>
  <c r="M933" i="1"/>
  <c r="K933" i="1"/>
  <c r="K931" i="1"/>
  <c r="M931" i="1"/>
  <c r="K929" i="1"/>
  <c r="M929" i="1"/>
  <c r="K927" i="1"/>
  <c r="M927" i="1"/>
  <c r="M925" i="1"/>
  <c r="K925" i="1"/>
  <c r="K923" i="1"/>
  <c r="M923" i="1"/>
  <c r="K921" i="1"/>
  <c r="M921" i="1"/>
  <c r="K919" i="1"/>
  <c r="M919" i="1"/>
  <c r="M917" i="1"/>
  <c r="K917" i="1"/>
  <c r="K915" i="1"/>
  <c r="M915" i="1"/>
  <c r="K913" i="1"/>
  <c r="M913" i="1"/>
  <c r="K911" i="1"/>
  <c r="M911" i="1"/>
  <c r="M909" i="1"/>
  <c r="K909" i="1"/>
  <c r="K907" i="1"/>
  <c r="M907" i="1"/>
  <c r="K905" i="1"/>
  <c r="M905" i="1"/>
  <c r="K903" i="1"/>
  <c r="M903" i="1"/>
  <c r="M901" i="1"/>
  <c r="K901" i="1"/>
  <c r="K899" i="1"/>
  <c r="M899" i="1"/>
  <c r="K897" i="1"/>
  <c r="M897" i="1"/>
  <c r="K895" i="1"/>
  <c r="M895" i="1"/>
  <c r="M893" i="1"/>
  <c r="K893" i="1"/>
  <c r="K891" i="1"/>
  <c r="M891" i="1"/>
  <c r="K889" i="1"/>
  <c r="M889" i="1"/>
  <c r="K887" i="1"/>
  <c r="M887" i="1"/>
  <c r="M885" i="1"/>
  <c r="K885" i="1"/>
  <c r="K883" i="1"/>
  <c r="M883" i="1"/>
  <c r="K881" i="1"/>
  <c r="M881" i="1"/>
  <c r="K879" i="1"/>
  <c r="M879" i="1"/>
  <c r="M877" i="1"/>
  <c r="K877" i="1"/>
  <c r="K875" i="1"/>
  <c r="M875" i="1"/>
  <c r="K873" i="1"/>
  <c r="M873" i="1"/>
  <c r="K871" i="1"/>
  <c r="M871" i="1"/>
  <c r="M869" i="1"/>
  <c r="K869" i="1"/>
  <c r="K867" i="1"/>
  <c r="M867" i="1"/>
  <c r="K865" i="1"/>
  <c r="M865" i="1"/>
  <c r="K863" i="1"/>
  <c r="M863" i="1"/>
  <c r="M861" i="1"/>
  <c r="K861" i="1"/>
  <c r="K859" i="1"/>
  <c r="M859" i="1"/>
  <c r="K857" i="1"/>
  <c r="M857" i="1"/>
  <c r="K855" i="1"/>
  <c r="M855" i="1"/>
  <c r="M853" i="1"/>
  <c r="K853" i="1"/>
  <c r="K851" i="1"/>
  <c r="M851" i="1"/>
  <c r="K849" i="1"/>
  <c r="M849" i="1"/>
  <c r="K847" i="1"/>
  <c r="M847" i="1"/>
  <c r="M845" i="1"/>
  <c r="K845" i="1"/>
  <c r="K843" i="1"/>
  <c r="M843" i="1"/>
  <c r="K841" i="1"/>
  <c r="M841" i="1"/>
  <c r="K839" i="1"/>
  <c r="M839" i="1"/>
  <c r="M837" i="1"/>
  <c r="K837" i="1"/>
  <c r="K835" i="1"/>
  <c r="M835" i="1"/>
  <c r="K833" i="1"/>
  <c r="M833" i="1"/>
  <c r="K831" i="1"/>
  <c r="M831" i="1"/>
  <c r="M829" i="1"/>
  <c r="K829" i="1"/>
  <c r="K827" i="1"/>
  <c r="M827" i="1"/>
  <c r="K825" i="1"/>
  <c r="M825" i="1"/>
  <c r="K823" i="1"/>
  <c r="M823" i="1"/>
  <c r="M821" i="1"/>
  <c r="K821" i="1"/>
  <c r="K819" i="1"/>
  <c r="M819" i="1"/>
  <c r="K817" i="1"/>
  <c r="M817" i="1"/>
  <c r="K815" i="1"/>
  <c r="M815" i="1"/>
  <c r="M813" i="1"/>
  <c r="K813" i="1"/>
  <c r="K811" i="1"/>
  <c r="M811" i="1"/>
  <c r="K809" i="1"/>
  <c r="M809" i="1"/>
  <c r="K807" i="1"/>
  <c r="M807" i="1"/>
  <c r="M805" i="1"/>
  <c r="K805" i="1"/>
  <c r="K803" i="1"/>
  <c r="M803" i="1"/>
  <c r="K801" i="1"/>
  <c r="M801" i="1"/>
  <c r="K799" i="1"/>
  <c r="M799" i="1"/>
  <c r="M797" i="1"/>
  <c r="K797" i="1"/>
  <c r="K795" i="1"/>
  <c r="M795" i="1"/>
  <c r="K793" i="1"/>
  <c r="M793" i="1"/>
  <c r="K791" i="1"/>
  <c r="M791" i="1"/>
  <c r="M789" i="1"/>
  <c r="K789" i="1"/>
  <c r="K787" i="1"/>
  <c r="M787" i="1"/>
  <c r="K785" i="1"/>
  <c r="M785" i="1"/>
  <c r="K783" i="1"/>
  <c r="M783" i="1"/>
  <c r="M781" i="1"/>
  <c r="K781" i="1"/>
  <c r="K779" i="1"/>
  <c r="M779" i="1"/>
  <c r="K777" i="1"/>
  <c r="M777" i="1"/>
  <c r="K775" i="1"/>
  <c r="M775" i="1"/>
  <c r="M773" i="1"/>
  <c r="K773" i="1"/>
  <c r="K771" i="1"/>
  <c r="M771" i="1"/>
  <c r="K769" i="1"/>
  <c r="M769" i="1"/>
  <c r="K767" i="1"/>
  <c r="M767" i="1"/>
  <c r="M765" i="1"/>
  <c r="K765" i="1"/>
  <c r="K763" i="1"/>
  <c r="M763" i="1"/>
  <c r="K761" i="1"/>
  <c r="M761" i="1"/>
  <c r="K759" i="1"/>
  <c r="M759" i="1"/>
  <c r="M757" i="1"/>
  <c r="K757" i="1"/>
  <c r="K755" i="1"/>
  <c r="M755" i="1"/>
  <c r="K753" i="1"/>
  <c r="M753" i="1"/>
  <c r="K751" i="1"/>
  <c r="M751" i="1"/>
  <c r="M749" i="1"/>
  <c r="K749" i="1"/>
  <c r="K747" i="1"/>
  <c r="M747" i="1"/>
  <c r="K745" i="1"/>
  <c r="M745" i="1"/>
  <c r="K743" i="1"/>
  <c r="M743" i="1"/>
  <c r="M741" i="1"/>
  <c r="K741" i="1"/>
  <c r="K739" i="1"/>
  <c r="M739" i="1"/>
  <c r="K737" i="1"/>
  <c r="M737" i="1"/>
  <c r="K735" i="1"/>
  <c r="M735" i="1"/>
  <c r="K1400" i="1"/>
  <c r="M1400" i="1"/>
  <c r="M1394" i="1"/>
  <c r="K1394" i="1"/>
  <c r="K1390" i="1"/>
  <c r="M1390" i="1"/>
  <c r="K1386" i="1"/>
  <c r="M1386" i="1"/>
  <c r="K1382" i="1"/>
  <c r="M1382" i="1"/>
  <c r="K1378" i="1"/>
  <c r="M1378" i="1"/>
  <c r="K1374" i="1"/>
  <c r="M1374" i="1"/>
  <c r="K1372" i="1"/>
  <c r="M1372" i="1"/>
  <c r="K1370" i="1"/>
  <c r="M1370" i="1"/>
  <c r="K1368" i="1"/>
  <c r="M1368" i="1"/>
  <c r="K1364" i="1"/>
  <c r="M1364" i="1"/>
  <c r="K1362" i="1"/>
  <c r="M1362" i="1"/>
  <c r="K1360" i="1"/>
  <c r="M1360" i="1"/>
  <c r="K1358" i="1"/>
  <c r="M1358" i="1"/>
  <c r="K1356" i="1"/>
  <c r="M1356" i="1"/>
  <c r="K1354" i="1"/>
  <c r="M1354" i="1"/>
  <c r="K1352" i="1"/>
  <c r="M1352" i="1"/>
  <c r="K1350" i="1"/>
  <c r="M1350" i="1"/>
  <c r="K1348" i="1"/>
  <c r="M1348" i="1"/>
  <c r="K1346" i="1"/>
  <c r="M1346" i="1"/>
  <c r="K1344" i="1"/>
  <c r="M1344" i="1"/>
  <c r="K1342" i="1"/>
  <c r="M1342" i="1"/>
  <c r="K1340" i="1"/>
  <c r="M1340" i="1"/>
  <c r="K1338" i="1"/>
  <c r="M1338" i="1"/>
  <c r="K1336" i="1"/>
  <c r="M1336" i="1"/>
  <c r="K1334" i="1"/>
  <c r="M1334" i="1"/>
  <c r="K1332" i="1"/>
  <c r="M1332" i="1"/>
  <c r="K1330" i="1"/>
  <c r="M1330" i="1"/>
  <c r="K1328" i="1"/>
  <c r="M1328" i="1"/>
  <c r="K1326" i="1"/>
  <c r="M1326" i="1"/>
  <c r="K1324" i="1"/>
  <c r="M1324" i="1"/>
  <c r="K1322" i="1"/>
  <c r="M1322" i="1"/>
  <c r="K1320" i="1"/>
  <c r="M1320" i="1"/>
  <c r="K1318" i="1"/>
  <c r="M1318" i="1"/>
  <c r="K1316" i="1"/>
  <c r="M1316" i="1"/>
  <c r="K1314" i="1"/>
  <c r="M1314" i="1"/>
  <c r="K1312" i="1"/>
  <c r="M1312" i="1"/>
  <c r="K1310" i="1"/>
  <c r="M1310" i="1"/>
  <c r="K1308" i="1"/>
  <c r="M1308" i="1"/>
  <c r="K1306" i="1"/>
  <c r="M1306" i="1"/>
  <c r="K1304" i="1"/>
  <c r="M1304" i="1"/>
  <c r="K1302" i="1"/>
  <c r="M1302" i="1"/>
  <c r="K1300" i="1"/>
  <c r="M1300" i="1"/>
  <c r="K1298" i="1"/>
  <c r="M1298" i="1"/>
  <c r="K1296" i="1"/>
  <c r="M1296" i="1"/>
  <c r="K1294" i="1"/>
  <c r="M1294" i="1"/>
  <c r="K1292" i="1"/>
  <c r="M1292" i="1"/>
  <c r="K1290" i="1"/>
  <c r="M1290" i="1"/>
  <c r="K1288" i="1"/>
  <c r="M1288" i="1"/>
  <c r="K1286" i="1"/>
  <c r="M1286" i="1"/>
  <c r="K1284" i="1"/>
  <c r="M1284" i="1"/>
  <c r="K1282" i="1"/>
  <c r="M1282" i="1"/>
  <c r="K1280" i="1"/>
  <c r="M1280" i="1"/>
  <c r="K1278" i="1"/>
  <c r="M1278" i="1"/>
  <c r="K1276" i="1"/>
  <c r="M1276" i="1"/>
  <c r="K1274" i="1"/>
  <c r="M1274" i="1"/>
  <c r="K1272" i="1"/>
  <c r="M1272" i="1"/>
  <c r="K1270" i="1"/>
  <c r="M1270" i="1"/>
  <c r="K1268" i="1"/>
  <c r="M1268" i="1"/>
  <c r="K1266" i="1"/>
  <c r="M1266" i="1"/>
  <c r="K1264" i="1"/>
  <c r="M1264" i="1"/>
  <c r="K1262" i="1"/>
  <c r="M1262" i="1"/>
  <c r="K1260" i="1"/>
  <c r="M1260" i="1"/>
  <c r="K1258" i="1"/>
  <c r="M1258" i="1"/>
  <c r="K1256" i="1"/>
  <c r="M1256" i="1"/>
  <c r="K1254" i="1"/>
  <c r="M1254" i="1"/>
  <c r="K1252" i="1"/>
  <c r="M1252" i="1"/>
  <c r="K1250" i="1"/>
  <c r="M1250" i="1"/>
  <c r="K1248" i="1"/>
  <c r="M1248" i="1"/>
  <c r="K1246" i="1"/>
  <c r="M1246" i="1"/>
  <c r="K1244" i="1"/>
  <c r="M1244" i="1"/>
  <c r="K1242" i="1"/>
  <c r="M1242" i="1"/>
  <c r="K1240" i="1"/>
  <c r="M1240" i="1"/>
  <c r="K1238" i="1"/>
  <c r="M1238" i="1"/>
  <c r="K1236" i="1"/>
  <c r="M1236" i="1"/>
  <c r="K1234" i="1"/>
  <c r="M1234" i="1"/>
  <c r="K1232" i="1"/>
  <c r="M1232" i="1"/>
  <c r="K1230" i="1"/>
  <c r="M1230" i="1"/>
  <c r="K1228" i="1"/>
  <c r="M1228" i="1"/>
  <c r="K1226" i="1"/>
  <c r="M1226" i="1"/>
  <c r="K1224" i="1"/>
  <c r="M1224" i="1"/>
  <c r="K1222" i="1"/>
  <c r="M1222" i="1"/>
  <c r="K1220" i="1"/>
  <c r="M1220" i="1"/>
  <c r="K1218" i="1"/>
  <c r="M1218" i="1"/>
  <c r="K1216" i="1"/>
  <c r="M1216" i="1"/>
  <c r="K1214" i="1"/>
  <c r="M1214" i="1"/>
  <c r="K1212" i="1"/>
  <c r="M1212" i="1"/>
  <c r="K1210" i="1"/>
  <c r="M1210" i="1"/>
  <c r="K1208" i="1"/>
  <c r="M1208" i="1"/>
  <c r="K1206" i="1"/>
  <c r="M1206" i="1"/>
  <c r="K1204" i="1"/>
  <c r="M1204" i="1"/>
  <c r="K1202" i="1"/>
  <c r="M1202" i="1"/>
  <c r="K1200" i="1"/>
  <c r="M1200" i="1"/>
  <c r="K1198" i="1"/>
  <c r="M1198" i="1"/>
  <c r="K1196" i="1"/>
  <c r="M1196" i="1"/>
  <c r="K1194" i="1"/>
  <c r="M1194" i="1"/>
  <c r="K1192" i="1"/>
  <c r="M1192" i="1"/>
  <c r="K1190" i="1"/>
  <c r="M1190" i="1"/>
  <c r="K1188" i="1"/>
  <c r="M1188" i="1"/>
  <c r="K1186" i="1"/>
  <c r="M1186" i="1"/>
  <c r="K1184" i="1"/>
  <c r="M1184" i="1"/>
  <c r="K1182" i="1"/>
  <c r="M1182" i="1"/>
  <c r="K1180" i="1"/>
  <c r="M1180" i="1"/>
  <c r="K1178" i="1"/>
  <c r="M1178" i="1"/>
  <c r="K1176" i="1"/>
  <c r="M1176" i="1"/>
  <c r="K1174" i="1"/>
  <c r="M1174" i="1"/>
  <c r="K1172" i="1"/>
  <c r="M1172" i="1"/>
  <c r="K1170" i="1"/>
  <c r="M1170" i="1"/>
  <c r="K1168" i="1"/>
  <c r="M1168" i="1"/>
  <c r="K1166" i="1"/>
  <c r="M1166" i="1"/>
  <c r="K1164" i="1"/>
  <c r="M1164" i="1"/>
  <c r="K1162" i="1"/>
  <c r="M1162" i="1"/>
  <c r="K1160" i="1"/>
  <c r="M1160" i="1"/>
  <c r="K1158" i="1"/>
  <c r="M1158" i="1"/>
  <c r="K1156" i="1"/>
  <c r="M1156" i="1"/>
  <c r="K1154" i="1"/>
  <c r="M1154" i="1"/>
  <c r="K1152" i="1"/>
  <c r="M1152" i="1"/>
  <c r="K1150" i="1"/>
  <c r="M1150" i="1"/>
  <c r="K1148" i="1"/>
  <c r="M1148" i="1"/>
  <c r="K1146" i="1"/>
  <c r="M1146" i="1"/>
  <c r="K1144" i="1"/>
  <c r="M1144" i="1"/>
  <c r="K1142" i="1"/>
  <c r="M1142" i="1"/>
  <c r="K1140" i="1"/>
  <c r="M1140" i="1"/>
  <c r="K1138" i="1"/>
  <c r="M1138" i="1"/>
  <c r="K1136" i="1"/>
  <c r="M1136" i="1"/>
  <c r="K1134" i="1"/>
  <c r="M1134" i="1"/>
  <c r="K1132" i="1"/>
  <c r="M1132" i="1"/>
  <c r="K1130" i="1"/>
  <c r="M1130" i="1"/>
  <c r="K1128" i="1"/>
  <c r="M1128" i="1"/>
  <c r="K1126" i="1"/>
  <c r="M1126" i="1"/>
  <c r="K1124" i="1"/>
  <c r="M1124" i="1"/>
  <c r="K1122" i="1"/>
  <c r="M1122" i="1"/>
  <c r="K1120" i="1"/>
  <c r="M1120" i="1"/>
  <c r="K1118" i="1"/>
  <c r="M1118" i="1"/>
  <c r="K1116" i="1"/>
  <c r="M1116" i="1"/>
  <c r="K1114" i="1"/>
  <c r="M1114" i="1"/>
  <c r="K1112" i="1"/>
  <c r="M1112" i="1"/>
  <c r="K1110" i="1"/>
  <c r="M1110" i="1"/>
  <c r="K1108" i="1"/>
  <c r="M1108" i="1"/>
  <c r="K1106" i="1"/>
  <c r="M1106" i="1"/>
  <c r="K1104" i="1"/>
  <c r="M1104" i="1"/>
  <c r="K1102" i="1"/>
  <c r="M1102" i="1"/>
  <c r="K1100" i="1"/>
  <c r="M1100" i="1"/>
  <c r="K1098" i="1"/>
  <c r="M1098" i="1"/>
  <c r="K1096" i="1"/>
  <c r="M1096" i="1"/>
  <c r="K1094" i="1"/>
  <c r="M1094" i="1"/>
  <c r="K1092" i="1"/>
  <c r="M1092" i="1"/>
  <c r="K1090" i="1"/>
  <c r="M1090" i="1"/>
  <c r="K1088" i="1"/>
  <c r="M1088" i="1"/>
  <c r="K1086" i="1"/>
  <c r="M1086" i="1"/>
  <c r="K1084" i="1"/>
  <c r="M1084" i="1"/>
  <c r="K1082" i="1"/>
  <c r="M1082" i="1"/>
  <c r="K1080" i="1"/>
  <c r="M1080" i="1"/>
  <c r="K1078" i="1"/>
  <c r="M1078" i="1"/>
  <c r="K1076" i="1"/>
  <c r="M1076" i="1"/>
  <c r="K1074" i="1"/>
  <c r="M1074" i="1"/>
  <c r="K1072" i="1"/>
  <c r="M1072" i="1"/>
  <c r="K1070" i="1"/>
  <c r="M1070" i="1"/>
  <c r="K1068" i="1"/>
  <c r="M1068" i="1"/>
  <c r="K1066" i="1"/>
  <c r="M1066" i="1"/>
  <c r="K1064" i="1"/>
  <c r="M1064" i="1"/>
  <c r="K1062" i="1"/>
  <c r="M1062" i="1"/>
  <c r="K1060" i="1"/>
  <c r="M1060" i="1"/>
  <c r="K1058" i="1"/>
  <c r="M1058" i="1"/>
  <c r="K1056" i="1"/>
  <c r="M1056" i="1"/>
  <c r="K1054" i="1"/>
  <c r="M1054" i="1"/>
  <c r="K1052" i="1"/>
  <c r="M1052" i="1"/>
  <c r="K1050" i="1"/>
  <c r="M1050" i="1"/>
  <c r="K1048" i="1"/>
  <c r="M1048" i="1"/>
  <c r="K1046" i="1"/>
  <c r="M1046" i="1"/>
  <c r="K1044" i="1"/>
  <c r="M1044" i="1"/>
  <c r="K1042" i="1"/>
  <c r="M1042" i="1"/>
  <c r="K1040" i="1"/>
  <c r="M1040" i="1"/>
  <c r="K1038" i="1"/>
  <c r="M1038" i="1"/>
  <c r="K1036" i="1"/>
  <c r="M1036" i="1"/>
  <c r="K1034" i="1"/>
  <c r="M1034" i="1"/>
  <c r="K1032" i="1"/>
  <c r="M1032" i="1"/>
  <c r="K1030" i="1"/>
  <c r="M1030" i="1"/>
  <c r="K1028" i="1"/>
  <c r="M1028" i="1"/>
  <c r="K1026" i="1"/>
  <c r="M1026" i="1"/>
  <c r="K1024" i="1"/>
  <c r="M1024" i="1"/>
  <c r="K1022" i="1"/>
  <c r="M1022" i="1"/>
  <c r="K1020" i="1"/>
  <c r="M1020" i="1"/>
  <c r="K1018" i="1"/>
  <c r="M1018" i="1"/>
  <c r="K1016" i="1"/>
  <c r="M1016" i="1"/>
  <c r="K1014" i="1"/>
  <c r="M1014" i="1"/>
  <c r="K1012" i="1"/>
  <c r="M1012" i="1"/>
  <c r="K1010" i="1"/>
  <c r="M1010" i="1"/>
  <c r="K1008" i="1"/>
  <c r="M1008" i="1"/>
  <c r="K1006" i="1"/>
  <c r="M1006" i="1"/>
  <c r="K1004" i="1"/>
  <c r="M1004" i="1"/>
  <c r="K1002" i="1"/>
  <c r="M1002" i="1"/>
  <c r="K1000" i="1"/>
  <c r="M1000" i="1"/>
  <c r="K998" i="1"/>
  <c r="M998" i="1"/>
  <c r="K996" i="1"/>
  <c r="M996" i="1"/>
  <c r="K994" i="1"/>
  <c r="M994" i="1"/>
  <c r="K992" i="1"/>
  <c r="M992" i="1"/>
  <c r="K990" i="1"/>
  <c r="M990" i="1"/>
  <c r="K988" i="1"/>
  <c r="M988" i="1"/>
  <c r="K986" i="1"/>
  <c r="M986" i="1"/>
  <c r="K984" i="1"/>
  <c r="M984" i="1"/>
  <c r="K982" i="1"/>
  <c r="M982" i="1"/>
  <c r="K980" i="1"/>
  <c r="M980" i="1"/>
  <c r="K978" i="1"/>
  <c r="M978" i="1"/>
  <c r="K976" i="1"/>
  <c r="M976" i="1"/>
  <c r="K974" i="1"/>
  <c r="M974" i="1"/>
  <c r="K972" i="1"/>
  <c r="M972" i="1"/>
  <c r="K970" i="1"/>
  <c r="M970" i="1"/>
  <c r="K968" i="1"/>
  <c r="M968" i="1"/>
  <c r="K966" i="1"/>
  <c r="M966" i="1"/>
  <c r="K964" i="1"/>
  <c r="M964" i="1"/>
  <c r="K962" i="1"/>
  <c r="M962" i="1"/>
  <c r="K960" i="1"/>
  <c r="M960" i="1"/>
  <c r="K958" i="1"/>
  <c r="M958" i="1"/>
  <c r="K956" i="1"/>
  <c r="M956" i="1"/>
  <c r="K954" i="1"/>
  <c r="M954" i="1"/>
  <c r="K952" i="1"/>
  <c r="M952" i="1"/>
  <c r="K950" i="1"/>
  <c r="M950" i="1"/>
  <c r="K948" i="1"/>
  <c r="M948" i="1"/>
  <c r="K946" i="1"/>
  <c r="M946" i="1"/>
  <c r="K944" i="1"/>
  <c r="M944" i="1"/>
  <c r="K942" i="1"/>
  <c r="M942" i="1"/>
  <c r="K940" i="1"/>
  <c r="M940" i="1"/>
  <c r="K938" i="1"/>
  <c r="M938" i="1"/>
  <c r="K936" i="1"/>
  <c r="M936" i="1"/>
  <c r="K934" i="1"/>
  <c r="M934" i="1"/>
  <c r="K932" i="1"/>
  <c r="M932" i="1"/>
  <c r="K930" i="1"/>
  <c r="M930" i="1"/>
  <c r="K928" i="1"/>
  <c r="M928" i="1"/>
  <c r="K926" i="1"/>
  <c r="M926" i="1"/>
  <c r="K924" i="1"/>
  <c r="M924" i="1"/>
  <c r="K922" i="1"/>
  <c r="M922" i="1"/>
  <c r="K920" i="1"/>
  <c r="M920" i="1"/>
  <c r="K918" i="1"/>
  <c r="M918" i="1"/>
  <c r="K916" i="1"/>
  <c r="M916" i="1"/>
  <c r="K914" i="1"/>
  <c r="M914" i="1"/>
  <c r="K912" i="1"/>
  <c r="M912" i="1"/>
  <c r="K910" i="1"/>
  <c r="M910" i="1"/>
  <c r="K908" i="1"/>
  <c r="M908" i="1"/>
  <c r="K906" i="1"/>
  <c r="M906" i="1"/>
  <c r="K904" i="1"/>
  <c r="M904" i="1"/>
  <c r="K902" i="1"/>
  <c r="M902" i="1"/>
  <c r="K900" i="1"/>
  <c r="M900" i="1"/>
  <c r="K898" i="1"/>
  <c r="M898" i="1"/>
  <c r="K896" i="1"/>
  <c r="M896" i="1"/>
  <c r="K894" i="1"/>
  <c r="M894" i="1"/>
  <c r="K892" i="1"/>
  <c r="M892" i="1"/>
  <c r="K890" i="1"/>
  <c r="M890" i="1"/>
  <c r="K888" i="1"/>
  <c r="M888" i="1"/>
  <c r="K886" i="1"/>
  <c r="M886" i="1"/>
  <c r="K884" i="1"/>
  <c r="M884" i="1"/>
  <c r="K882" i="1"/>
  <c r="M882" i="1"/>
  <c r="K880" i="1"/>
  <c r="M880" i="1"/>
  <c r="K878" i="1"/>
  <c r="M878" i="1"/>
  <c r="K876" i="1"/>
  <c r="M876" i="1"/>
  <c r="K874" i="1"/>
  <c r="M874" i="1"/>
  <c r="K872" i="1"/>
  <c r="M872" i="1"/>
  <c r="K870" i="1"/>
  <c r="M870" i="1"/>
  <c r="K868" i="1"/>
  <c r="M868" i="1"/>
  <c r="K866" i="1"/>
  <c r="M866" i="1"/>
  <c r="K864" i="1"/>
  <c r="M864" i="1"/>
  <c r="K862" i="1"/>
  <c r="M862" i="1"/>
  <c r="K860" i="1"/>
  <c r="M860" i="1"/>
  <c r="K858" i="1"/>
  <c r="M858" i="1"/>
  <c r="K856" i="1"/>
  <c r="M856" i="1"/>
  <c r="K854" i="1"/>
  <c r="M854" i="1"/>
  <c r="K852" i="1"/>
  <c r="M852" i="1"/>
  <c r="K850" i="1"/>
  <c r="M850" i="1"/>
  <c r="K848" i="1"/>
  <c r="M848" i="1"/>
  <c r="K846" i="1"/>
  <c r="M846" i="1"/>
  <c r="K844" i="1"/>
  <c r="M844" i="1"/>
  <c r="K842" i="1"/>
  <c r="M842" i="1"/>
  <c r="K840" i="1"/>
  <c r="M840" i="1"/>
  <c r="K838" i="1"/>
  <c r="M838" i="1"/>
  <c r="K836" i="1"/>
  <c r="M836" i="1"/>
  <c r="K834" i="1"/>
  <c r="M834" i="1"/>
  <c r="K832" i="1"/>
  <c r="M832" i="1"/>
  <c r="K830" i="1"/>
  <c r="M830" i="1"/>
  <c r="K828" i="1"/>
  <c r="M828" i="1"/>
  <c r="K826" i="1"/>
  <c r="M826" i="1"/>
  <c r="K824" i="1"/>
  <c r="M824" i="1"/>
  <c r="K822" i="1"/>
  <c r="M822" i="1"/>
  <c r="K820" i="1"/>
  <c r="M820" i="1"/>
  <c r="K818" i="1"/>
  <c r="M818" i="1"/>
  <c r="K816" i="1"/>
  <c r="M816" i="1"/>
  <c r="K814" i="1"/>
  <c r="M814" i="1"/>
  <c r="K812" i="1"/>
  <c r="M812" i="1"/>
  <c r="K810" i="1"/>
  <c r="M810" i="1"/>
  <c r="K808" i="1"/>
  <c r="M808" i="1"/>
  <c r="K806" i="1"/>
  <c r="M806" i="1"/>
  <c r="K804" i="1"/>
  <c r="M804" i="1"/>
  <c r="K802" i="1"/>
  <c r="M802" i="1"/>
  <c r="K800" i="1"/>
  <c r="M800" i="1"/>
  <c r="K798" i="1"/>
  <c r="M798" i="1"/>
  <c r="K796" i="1"/>
  <c r="M796" i="1"/>
  <c r="K794" i="1"/>
  <c r="M794" i="1"/>
  <c r="K792" i="1"/>
  <c r="M792" i="1"/>
  <c r="K790" i="1"/>
  <c r="M790" i="1"/>
  <c r="K788" i="1"/>
  <c r="M788" i="1"/>
  <c r="K786" i="1"/>
  <c r="M786" i="1"/>
  <c r="K784" i="1"/>
  <c r="M784" i="1"/>
  <c r="K782" i="1"/>
  <c r="M782" i="1"/>
  <c r="K780" i="1"/>
  <c r="M780" i="1"/>
  <c r="K778" i="1"/>
  <c r="M778" i="1"/>
  <c r="K776" i="1"/>
  <c r="M776" i="1"/>
  <c r="K774" i="1"/>
  <c r="M774" i="1"/>
  <c r="K772" i="1"/>
  <c r="M772" i="1"/>
  <c r="K770" i="1"/>
  <c r="M770" i="1"/>
  <c r="K768" i="1"/>
  <c r="M768" i="1"/>
  <c r="K766" i="1"/>
  <c r="M766" i="1"/>
  <c r="K764" i="1"/>
  <c r="M764" i="1"/>
  <c r="K762" i="1"/>
  <c r="M762" i="1"/>
  <c r="K760" i="1"/>
  <c r="M760" i="1"/>
  <c r="K758" i="1"/>
  <c r="M758" i="1"/>
  <c r="K756" i="1"/>
  <c r="M756" i="1"/>
  <c r="K754" i="1"/>
  <c r="M754" i="1"/>
  <c r="K752" i="1"/>
  <c r="M752" i="1"/>
  <c r="K750" i="1"/>
  <c r="M750" i="1"/>
  <c r="K748" i="1"/>
  <c r="M748" i="1"/>
  <c r="K746" i="1"/>
  <c r="M746" i="1"/>
  <c r="K744" i="1"/>
  <c r="M744" i="1"/>
  <c r="K742" i="1"/>
  <c r="M742" i="1"/>
  <c r="K740" i="1"/>
  <c r="M740" i="1"/>
  <c r="K738" i="1"/>
  <c r="M738" i="1"/>
  <c r="K736" i="1"/>
  <c r="M736" i="1"/>
  <c r="K734" i="1"/>
  <c r="M734" i="1"/>
  <c r="K732" i="1"/>
  <c r="M732" i="1"/>
  <c r="K730" i="1"/>
  <c r="M730" i="1"/>
  <c r="K728" i="1"/>
  <c r="M728" i="1"/>
  <c r="K726" i="1"/>
  <c r="M726" i="1"/>
  <c r="K724" i="1"/>
  <c r="M724" i="1"/>
  <c r="K722" i="1"/>
  <c r="M722" i="1"/>
  <c r="K720" i="1"/>
  <c r="M720" i="1"/>
  <c r="K718" i="1"/>
  <c r="M718" i="1"/>
  <c r="K716" i="1"/>
  <c r="M716" i="1"/>
  <c r="K714" i="1"/>
  <c r="M714" i="1"/>
  <c r="K712" i="1"/>
  <c r="M712" i="1"/>
  <c r="K710" i="1"/>
  <c r="M710" i="1"/>
  <c r="K708" i="1"/>
  <c r="M708" i="1"/>
  <c r="K706" i="1"/>
  <c r="M706" i="1"/>
  <c r="K704" i="1"/>
  <c r="M704" i="1"/>
  <c r="K702" i="1"/>
  <c r="M702" i="1"/>
  <c r="K700" i="1"/>
  <c r="M700" i="1"/>
  <c r="K698" i="1"/>
  <c r="M698" i="1"/>
  <c r="K696" i="1"/>
  <c r="M696" i="1"/>
  <c r="K694" i="1"/>
  <c r="M694" i="1"/>
  <c r="K692" i="1"/>
  <c r="M692" i="1"/>
  <c r="K690" i="1"/>
  <c r="M690" i="1"/>
  <c r="K688" i="1"/>
  <c r="M688" i="1"/>
  <c r="K686" i="1"/>
  <c r="M686" i="1"/>
  <c r="K684" i="1"/>
  <c r="M684" i="1"/>
  <c r="K682" i="1"/>
  <c r="M682" i="1"/>
  <c r="K680" i="1"/>
  <c r="M680" i="1"/>
  <c r="K678" i="1"/>
  <c r="M678" i="1"/>
  <c r="K676" i="1"/>
  <c r="M676" i="1"/>
  <c r="K674" i="1"/>
  <c r="M674" i="1"/>
  <c r="K672" i="1"/>
  <c r="M672" i="1"/>
  <c r="K670" i="1"/>
  <c r="M670" i="1"/>
  <c r="K668" i="1"/>
  <c r="M668" i="1"/>
  <c r="K666" i="1"/>
  <c r="M666" i="1"/>
  <c r="K664" i="1"/>
  <c r="M664" i="1"/>
  <c r="K662" i="1"/>
  <c r="M662" i="1"/>
  <c r="K660" i="1"/>
  <c r="M660" i="1"/>
  <c r="K658" i="1"/>
  <c r="M658" i="1"/>
  <c r="K656" i="1"/>
  <c r="M656" i="1"/>
  <c r="K654" i="1"/>
  <c r="M654" i="1"/>
  <c r="K652" i="1"/>
  <c r="M652" i="1"/>
  <c r="K650" i="1"/>
  <c r="M650" i="1"/>
  <c r="K648" i="1"/>
  <c r="M648" i="1"/>
  <c r="K646" i="1"/>
  <c r="M646" i="1"/>
  <c r="K644" i="1"/>
  <c r="M644" i="1"/>
  <c r="K642" i="1"/>
  <c r="M642" i="1"/>
  <c r="K640" i="1"/>
  <c r="M640" i="1"/>
  <c r="K638" i="1"/>
  <c r="M638" i="1"/>
  <c r="K636" i="1"/>
  <c r="M636" i="1"/>
  <c r="K634" i="1"/>
  <c r="M634" i="1"/>
  <c r="K632" i="1"/>
  <c r="M632" i="1"/>
  <c r="K630" i="1"/>
  <c r="M630" i="1"/>
  <c r="K628" i="1"/>
  <c r="M628" i="1"/>
  <c r="K626" i="1"/>
  <c r="M626" i="1"/>
  <c r="K624" i="1"/>
  <c r="M624" i="1"/>
  <c r="K622" i="1"/>
  <c r="M622" i="1"/>
  <c r="K620" i="1"/>
  <c r="M620" i="1"/>
  <c r="K618" i="1"/>
  <c r="M618" i="1"/>
  <c r="K616" i="1"/>
  <c r="M616" i="1"/>
  <c r="K614" i="1"/>
  <c r="M614" i="1"/>
  <c r="K612" i="1"/>
  <c r="M612" i="1"/>
  <c r="K610" i="1"/>
  <c r="M610" i="1"/>
  <c r="K608" i="1"/>
  <c r="M608" i="1"/>
  <c r="K606" i="1"/>
  <c r="M606" i="1"/>
  <c r="K604" i="1"/>
  <c r="M604" i="1"/>
  <c r="K602" i="1"/>
  <c r="M602" i="1"/>
  <c r="K600" i="1"/>
  <c r="M600" i="1"/>
  <c r="K598" i="1"/>
  <c r="M598" i="1"/>
  <c r="K596" i="1"/>
  <c r="M596" i="1"/>
  <c r="K594" i="1"/>
  <c r="M594" i="1"/>
  <c r="K592" i="1"/>
  <c r="M592" i="1"/>
  <c r="K590" i="1"/>
  <c r="M590" i="1"/>
  <c r="K588" i="1"/>
  <c r="M588" i="1"/>
  <c r="K586" i="1"/>
  <c r="M586" i="1"/>
  <c r="K584" i="1"/>
  <c r="M584" i="1"/>
  <c r="K582" i="1"/>
  <c r="M582" i="1"/>
  <c r="K580" i="1"/>
  <c r="M580" i="1"/>
  <c r="K578" i="1"/>
  <c r="M578" i="1"/>
  <c r="K576" i="1"/>
  <c r="M576" i="1"/>
  <c r="K574" i="1"/>
  <c r="M574" i="1"/>
  <c r="K572" i="1"/>
  <c r="M572" i="1"/>
  <c r="K570" i="1"/>
  <c r="M570" i="1"/>
  <c r="K568" i="1"/>
  <c r="M568" i="1"/>
  <c r="K566" i="1"/>
  <c r="M566" i="1"/>
  <c r="K564" i="1"/>
  <c r="M564" i="1"/>
  <c r="K562" i="1"/>
  <c r="M562" i="1"/>
  <c r="K560" i="1"/>
  <c r="M560" i="1"/>
  <c r="K558" i="1"/>
  <c r="M558" i="1"/>
  <c r="K556" i="1"/>
  <c r="M556" i="1"/>
  <c r="K554" i="1"/>
  <c r="M554" i="1"/>
  <c r="K552" i="1"/>
  <c r="M552" i="1"/>
  <c r="K550" i="1"/>
  <c r="M550" i="1"/>
  <c r="K548" i="1"/>
  <c r="M548" i="1"/>
  <c r="K546" i="1"/>
  <c r="M546" i="1"/>
  <c r="K544" i="1"/>
  <c r="M544" i="1"/>
  <c r="K542" i="1"/>
  <c r="M542" i="1"/>
  <c r="K540" i="1"/>
  <c r="M540" i="1"/>
  <c r="K538" i="1"/>
  <c r="M538" i="1"/>
  <c r="K536" i="1"/>
  <c r="M536" i="1"/>
  <c r="K534" i="1"/>
  <c r="M534" i="1"/>
  <c r="K532" i="1"/>
  <c r="M532" i="1"/>
  <c r="K530" i="1"/>
  <c r="M530" i="1"/>
  <c r="K528" i="1"/>
  <c r="M528" i="1"/>
  <c r="K526" i="1"/>
  <c r="M526" i="1"/>
  <c r="K524" i="1"/>
  <c r="M524" i="1"/>
  <c r="K522" i="1"/>
  <c r="M522" i="1"/>
  <c r="K520" i="1"/>
  <c r="M520" i="1"/>
  <c r="K518" i="1"/>
  <c r="M518" i="1"/>
  <c r="K516" i="1"/>
  <c r="M516" i="1"/>
  <c r="K514" i="1"/>
  <c r="M514" i="1"/>
  <c r="K512" i="1"/>
  <c r="M512" i="1"/>
  <c r="K510" i="1"/>
  <c r="M510" i="1"/>
  <c r="K508" i="1"/>
  <c r="M508" i="1"/>
  <c r="K506" i="1"/>
  <c r="M506" i="1"/>
  <c r="K504" i="1"/>
  <c r="M504" i="1"/>
  <c r="K502" i="1"/>
  <c r="M502" i="1"/>
  <c r="K500" i="1"/>
  <c r="M500" i="1"/>
  <c r="K498" i="1"/>
  <c r="M498" i="1"/>
  <c r="K496" i="1"/>
  <c r="M496" i="1"/>
  <c r="K494" i="1"/>
  <c r="M494" i="1"/>
  <c r="K492" i="1"/>
  <c r="M492" i="1"/>
  <c r="K490" i="1"/>
  <c r="M490" i="1"/>
  <c r="K488" i="1"/>
  <c r="M488" i="1"/>
  <c r="K486" i="1"/>
  <c r="M486" i="1"/>
  <c r="K484" i="1"/>
  <c r="M484" i="1"/>
  <c r="K482" i="1"/>
  <c r="M482" i="1"/>
  <c r="K480" i="1"/>
  <c r="M480" i="1"/>
  <c r="K478" i="1"/>
  <c r="M478" i="1"/>
  <c r="K476" i="1"/>
  <c r="M476" i="1"/>
  <c r="K474" i="1"/>
  <c r="M474" i="1"/>
  <c r="K472" i="1"/>
  <c r="M472" i="1"/>
  <c r="K470" i="1"/>
  <c r="M470" i="1"/>
  <c r="K468" i="1"/>
  <c r="M468" i="1"/>
  <c r="K466" i="1"/>
  <c r="M466" i="1"/>
  <c r="K464" i="1"/>
  <c r="M464" i="1"/>
  <c r="K462" i="1"/>
  <c r="M462" i="1"/>
  <c r="K460" i="1"/>
  <c r="M460" i="1"/>
  <c r="K458" i="1"/>
  <c r="M458" i="1"/>
  <c r="K456" i="1"/>
  <c r="M456" i="1"/>
  <c r="K454" i="1"/>
  <c r="M454" i="1"/>
  <c r="K452" i="1"/>
  <c r="M452" i="1"/>
  <c r="K450" i="1"/>
  <c r="M450" i="1"/>
  <c r="K448" i="1"/>
  <c r="M448" i="1"/>
  <c r="K446" i="1"/>
  <c r="M446" i="1"/>
  <c r="K444" i="1"/>
  <c r="M444" i="1"/>
  <c r="K442" i="1"/>
  <c r="M442" i="1"/>
  <c r="K440" i="1"/>
  <c r="M440" i="1"/>
  <c r="K438" i="1"/>
  <c r="M438" i="1"/>
  <c r="K436" i="1"/>
  <c r="M436" i="1"/>
  <c r="K434" i="1"/>
  <c r="M434" i="1"/>
  <c r="K432" i="1"/>
  <c r="M432" i="1"/>
  <c r="K430" i="1"/>
  <c r="M430" i="1"/>
  <c r="K428" i="1"/>
  <c r="M428" i="1"/>
  <c r="K426" i="1"/>
  <c r="M426" i="1"/>
  <c r="K424" i="1"/>
  <c r="M424" i="1"/>
  <c r="K422" i="1"/>
  <c r="M422" i="1"/>
  <c r="K420" i="1"/>
  <c r="M420" i="1"/>
  <c r="K418" i="1"/>
  <c r="M418" i="1"/>
  <c r="K416" i="1"/>
  <c r="M416" i="1"/>
  <c r="K414" i="1"/>
  <c r="M414" i="1"/>
  <c r="K412" i="1"/>
  <c r="M412" i="1"/>
  <c r="K410" i="1"/>
  <c r="M410" i="1"/>
  <c r="K408" i="1"/>
  <c r="M408" i="1"/>
  <c r="K406" i="1"/>
  <c r="M406" i="1"/>
  <c r="K404" i="1"/>
  <c r="M404" i="1"/>
  <c r="K402" i="1"/>
  <c r="M402" i="1"/>
  <c r="K400" i="1"/>
  <c r="M400" i="1"/>
  <c r="K398" i="1"/>
  <c r="M398" i="1"/>
  <c r="K396" i="1"/>
  <c r="M396" i="1"/>
  <c r="K394" i="1"/>
  <c r="M394" i="1"/>
  <c r="K392" i="1"/>
  <c r="M392" i="1"/>
  <c r="K390" i="1"/>
  <c r="M390" i="1"/>
  <c r="K388" i="1"/>
  <c r="M388" i="1"/>
  <c r="K386" i="1"/>
  <c r="M386" i="1"/>
  <c r="K384" i="1"/>
  <c r="M384" i="1"/>
  <c r="K382" i="1"/>
  <c r="M382" i="1"/>
  <c r="K380" i="1"/>
  <c r="M380" i="1"/>
  <c r="K378" i="1"/>
  <c r="M378" i="1"/>
  <c r="K376" i="1"/>
  <c r="M376" i="1"/>
  <c r="K374" i="1"/>
  <c r="M374" i="1"/>
  <c r="K372" i="1"/>
  <c r="M372" i="1"/>
  <c r="K370" i="1"/>
  <c r="M370" i="1"/>
  <c r="K368" i="1"/>
  <c r="M368" i="1"/>
  <c r="K366" i="1"/>
  <c r="M366" i="1"/>
  <c r="K364" i="1"/>
  <c r="M364" i="1"/>
  <c r="K362" i="1"/>
  <c r="M362" i="1"/>
  <c r="K360" i="1"/>
  <c r="M360" i="1"/>
  <c r="K358" i="1"/>
  <c r="M358" i="1"/>
  <c r="K356" i="1"/>
  <c r="M356" i="1"/>
  <c r="K354" i="1"/>
  <c r="M354" i="1"/>
  <c r="K352" i="1"/>
  <c r="M352" i="1"/>
  <c r="K350" i="1"/>
  <c r="M350" i="1"/>
  <c r="K348" i="1"/>
  <c r="M348" i="1"/>
  <c r="K346" i="1"/>
  <c r="M346" i="1"/>
  <c r="K344" i="1"/>
  <c r="M344" i="1"/>
  <c r="K342" i="1"/>
  <c r="M342" i="1"/>
  <c r="K340" i="1"/>
  <c r="M340" i="1"/>
  <c r="K338" i="1"/>
  <c r="M338" i="1"/>
  <c r="K336" i="1"/>
  <c r="M336" i="1"/>
  <c r="K334" i="1"/>
  <c r="M334" i="1"/>
  <c r="K332" i="1"/>
  <c r="M332" i="1"/>
  <c r="K330" i="1"/>
  <c r="M330" i="1"/>
  <c r="K328" i="1"/>
  <c r="M328" i="1"/>
  <c r="K326" i="1"/>
  <c r="M326" i="1"/>
  <c r="K324" i="1"/>
  <c r="M324" i="1"/>
  <c r="K322" i="1"/>
  <c r="M322" i="1"/>
  <c r="K320" i="1"/>
  <c r="M320" i="1"/>
  <c r="K318" i="1"/>
  <c r="M318" i="1"/>
  <c r="K316" i="1"/>
  <c r="M316" i="1"/>
  <c r="K314" i="1"/>
  <c r="M314" i="1"/>
  <c r="K312" i="1"/>
  <c r="M312" i="1"/>
  <c r="K310" i="1"/>
  <c r="M310" i="1"/>
  <c r="K308" i="1"/>
  <c r="M308" i="1"/>
  <c r="K306" i="1"/>
  <c r="M306" i="1"/>
  <c r="K304" i="1"/>
  <c r="M304" i="1"/>
  <c r="K302" i="1"/>
  <c r="M302" i="1"/>
  <c r="K300" i="1"/>
  <c r="M300" i="1"/>
  <c r="K298" i="1"/>
  <c r="M298" i="1"/>
  <c r="K296" i="1"/>
  <c r="M296" i="1"/>
  <c r="K294" i="1"/>
  <c r="M294" i="1"/>
  <c r="K292" i="1"/>
  <c r="M292" i="1"/>
  <c r="K290" i="1"/>
  <c r="M290" i="1"/>
  <c r="K288" i="1"/>
  <c r="M288" i="1"/>
  <c r="K286" i="1"/>
  <c r="M286" i="1"/>
  <c r="K284" i="1"/>
  <c r="M284" i="1"/>
  <c r="K282" i="1"/>
  <c r="M282" i="1"/>
  <c r="K280" i="1"/>
  <c r="M280" i="1"/>
  <c r="K278" i="1"/>
  <c r="M278" i="1"/>
  <c r="K276" i="1"/>
  <c r="M276" i="1"/>
  <c r="K274" i="1"/>
  <c r="M274" i="1"/>
  <c r="M733" i="1"/>
  <c r="K733" i="1"/>
  <c r="K731" i="1"/>
  <c r="M731" i="1"/>
  <c r="K729" i="1"/>
  <c r="M729" i="1"/>
  <c r="K727" i="1"/>
  <c r="M727" i="1"/>
  <c r="M725" i="1"/>
  <c r="K725" i="1"/>
  <c r="K723" i="1"/>
  <c r="M723" i="1"/>
  <c r="K721" i="1"/>
  <c r="M721" i="1"/>
  <c r="K719" i="1"/>
  <c r="M719" i="1"/>
  <c r="M717" i="1"/>
  <c r="K717" i="1"/>
  <c r="K715" i="1"/>
  <c r="M715" i="1"/>
  <c r="K713" i="1"/>
  <c r="M713" i="1"/>
  <c r="K711" i="1"/>
  <c r="M711" i="1"/>
  <c r="M709" i="1"/>
  <c r="K709" i="1"/>
  <c r="K707" i="1"/>
  <c r="M707" i="1"/>
  <c r="K705" i="1"/>
  <c r="M705" i="1"/>
  <c r="K703" i="1"/>
  <c r="M703" i="1"/>
  <c r="M701" i="1"/>
  <c r="K701" i="1"/>
  <c r="K699" i="1"/>
  <c r="M699" i="1"/>
  <c r="K697" i="1"/>
  <c r="M697" i="1"/>
  <c r="K695" i="1"/>
  <c r="M695" i="1"/>
  <c r="M693" i="1"/>
  <c r="K693" i="1"/>
  <c r="K691" i="1"/>
  <c r="M691" i="1"/>
  <c r="K689" i="1"/>
  <c r="M689" i="1"/>
  <c r="K687" i="1"/>
  <c r="M687" i="1"/>
  <c r="M685" i="1"/>
  <c r="K685" i="1"/>
  <c r="K683" i="1"/>
  <c r="M683" i="1"/>
  <c r="K681" i="1"/>
  <c r="M681" i="1"/>
  <c r="K679" i="1"/>
  <c r="M679" i="1"/>
  <c r="M677" i="1"/>
  <c r="K677" i="1"/>
  <c r="K675" i="1"/>
  <c r="M675" i="1"/>
  <c r="K673" i="1"/>
  <c r="M673" i="1"/>
  <c r="K671" i="1"/>
  <c r="M671" i="1"/>
  <c r="M669" i="1"/>
  <c r="K669" i="1"/>
  <c r="K667" i="1"/>
  <c r="M667" i="1"/>
  <c r="K665" i="1"/>
  <c r="M665" i="1"/>
  <c r="K663" i="1"/>
  <c r="M663" i="1"/>
  <c r="M661" i="1"/>
  <c r="K661" i="1"/>
  <c r="K659" i="1"/>
  <c r="M659" i="1"/>
  <c r="K657" i="1"/>
  <c r="M657" i="1"/>
  <c r="K655" i="1"/>
  <c r="M655" i="1"/>
  <c r="M653" i="1"/>
  <c r="K653" i="1"/>
  <c r="K651" i="1"/>
  <c r="M651" i="1"/>
  <c r="K649" i="1"/>
  <c r="M649" i="1"/>
  <c r="K647" i="1"/>
  <c r="M647" i="1"/>
  <c r="M645" i="1"/>
  <c r="K645" i="1"/>
  <c r="K643" i="1"/>
  <c r="M643" i="1"/>
  <c r="M641" i="1"/>
  <c r="K641" i="1"/>
  <c r="K639" i="1"/>
  <c r="M639" i="1"/>
  <c r="M637" i="1"/>
  <c r="K637" i="1"/>
  <c r="K635" i="1"/>
  <c r="M635" i="1"/>
  <c r="M633" i="1"/>
  <c r="K633" i="1"/>
  <c r="K631" i="1"/>
  <c r="M631" i="1"/>
  <c r="M629" i="1"/>
  <c r="K629" i="1"/>
  <c r="K627" i="1"/>
  <c r="M627" i="1"/>
  <c r="M625" i="1"/>
  <c r="K625" i="1"/>
  <c r="K623" i="1"/>
  <c r="M623" i="1"/>
  <c r="M621" i="1"/>
  <c r="K621" i="1"/>
  <c r="K619" i="1"/>
  <c r="M619" i="1"/>
  <c r="M617" i="1"/>
  <c r="K617" i="1"/>
  <c r="K615" i="1"/>
  <c r="M615" i="1"/>
  <c r="M613" i="1"/>
  <c r="K613" i="1"/>
  <c r="K611" i="1"/>
  <c r="M611" i="1"/>
  <c r="M609" i="1"/>
  <c r="K609" i="1"/>
  <c r="K607" i="1"/>
  <c r="M607" i="1"/>
  <c r="M605" i="1"/>
  <c r="K605" i="1"/>
  <c r="K603" i="1"/>
  <c r="M603" i="1"/>
  <c r="M601" i="1"/>
  <c r="K601" i="1"/>
  <c r="K599" i="1"/>
  <c r="M599" i="1"/>
  <c r="M597" i="1"/>
  <c r="K597" i="1"/>
  <c r="K595" i="1"/>
  <c r="M595" i="1"/>
  <c r="M593" i="1"/>
  <c r="K593" i="1"/>
  <c r="K591" i="1"/>
  <c r="M591" i="1"/>
  <c r="M589" i="1"/>
  <c r="K589" i="1"/>
  <c r="K587" i="1"/>
  <c r="M587" i="1"/>
  <c r="M585" i="1"/>
  <c r="K585" i="1"/>
  <c r="K583" i="1"/>
  <c r="M583" i="1"/>
  <c r="M581" i="1"/>
  <c r="K581" i="1"/>
  <c r="K579" i="1"/>
  <c r="M579" i="1"/>
  <c r="M577" i="1"/>
  <c r="K577" i="1"/>
  <c r="K575" i="1"/>
  <c r="M575" i="1"/>
  <c r="M573" i="1"/>
  <c r="K573" i="1"/>
  <c r="K571" i="1"/>
  <c r="M571" i="1"/>
  <c r="M569" i="1"/>
  <c r="K569" i="1"/>
  <c r="K567" i="1"/>
  <c r="M567" i="1"/>
  <c r="M565" i="1"/>
  <c r="K565" i="1"/>
  <c r="K563" i="1"/>
  <c r="M563" i="1"/>
  <c r="M561" i="1"/>
  <c r="K561" i="1"/>
  <c r="K559" i="1"/>
  <c r="M559" i="1"/>
  <c r="M557" i="1"/>
  <c r="K557" i="1"/>
  <c r="K555" i="1"/>
  <c r="M555" i="1"/>
  <c r="M553" i="1"/>
  <c r="K553" i="1"/>
  <c r="K551" i="1"/>
  <c r="M551" i="1"/>
  <c r="M549" i="1"/>
  <c r="K549" i="1"/>
  <c r="K547" i="1"/>
  <c r="M547" i="1"/>
  <c r="M545" i="1"/>
  <c r="K545" i="1"/>
  <c r="K543" i="1"/>
  <c r="M543" i="1"/>
  <c r="M541" i="1"/>
  <c r="K541" i="1"/>
  <c r="K539" i="1"/>
  <c r="M539" i="1"/>
  <c r="M537" i="1"/>
  <c r="K537" i="1"/>
  <c r="K535" i="1"/>
  <c r="M535" i="1"/>
  <c r="M533" i="1"/>
  <c r="K533" i="1"/>
  <c r="K531" i="1"/>
  <c r="M531" i="1"/>
  <c r="M529" i="1"/>
  <c r="K529" i="1"/>
  <c r="K527" i="1"/>
  <c r="M527" i="1"/>
  <c r="M525" i="1"/>
  <c r="K525" i="1"/>
  <c r="K523" i="1"/>
  <c r="M523" i="1"/>
  <c r="M521" i="1"/>
  <c r="K521" i="1"/>
  <c r="K519" i="1"/>
  <c r="M519" i="1"/>
  <c r="M517" i="1"/>
  <c r="K517" i="1"/>
  <c r="K515" i="1"/>
  <c r="M515" i="1"/>
  <c r="M513" i="1"/>
  <c r="K513" i="1"/>
  <c r="K511" i="1"/>
  <c r="M511" i="1"/>
  <c r="K509" i="1"/>
  <c r="M509" i="1"/>
  <c r="M507" i="1"/>
  <c r="K507" i="1"/>
  <c r="K505" i="1"/>
  <c r="M505" i="1"/>
  <c r="K503" i="1"/>
  <c r="M503" i="1"/>
  <c r="K501" i="1"/>
  <c r="M501" i="1"/>
  <c r="M499" i="1"/>
  <c r="K499" i="1"/>
  <c r="K497" i="1"/>
  <c r="M497" i="1"/>
  <c r="K495" i="1"/>
  <c r="M495" i="1"/>
  <c r="K493" i="1"/>
  <c r="M493" i="1"/>
  <c r="M491" i="1"/>
  <c r="K491" i="1"/>
  <c r="K489" i="1"/>
  <c r="M489" i="1"/>
  <c r="K487" i="1"/>
  <c r="M487" i="1"/>
  <c r="K485" i="1"/>
  <c r="M485" i="1"/>
  <c r="M483" i="1"/>
  <c r="K483" i="1"/>
  <c r="K481" i="1"/>
  <c r="M481" i="1"/>
  <c r="K479" i="1"/>
  <c r="M479" i="1"/>
  <c r="K477" i="1"/>
  <c r="M477" i="1"/>
  <c r="M475" i="1"/>
  <c r="K475" i="1"/>
  <c r="K473" i="1"/>
  <c r="M473" i="1"/>
  <c r="K471" i="1"/>
  <c r="M471" i="1"/>
  <c r="K469" i="1"/>
  <c r="M469" i="1"/>
  <c r="M467" i="1"/>
  <c r="K467" i="1"/>
  <c r="K465" i="1"/>
  <c r="M465" i="1"/>
  <c r="K463" i="1"/>
  <c r="M463" i="1"/>
  <c r="K461" i="1"/>
  <c r="M461" i="1"/>
  <c r="M459" i="1"/>
  <c r="K459" i="1"/>
  <c r="K457" i="1"/>
  <c r="M457" i="1"/>
  <c r="K455" i="1"/>
  <c r="M455" i="1"/>
  <c r="K453" i="1"/>
  <c r="M453" i="1"/>
  <c r="M451" i="1"/>
  <c r="K451" i="1"/>
  <c r="K449" i="1"/>
  <c r="M449" i="1"/>
  <c r="K447" i="1"/>
  <c r="M447" i="1"/>
  <c r="K445" i="1"/>
  <c r="M445" i="1"/>
  <c r="M443" i="1"/>
  <c r="K443" i="1"/>
  <c r="K441" i="1"/>
  <c r="M441" i="1"/>
  <c r="K439" i="1"/>
  <c r="M439" i="1"/>
  <c r="K437" i="1"/>
  <c r="M437" i="1"/>
  <c r="M435" i="1"/>
  <c r="K435" i="1"/>
  <c r="K433" i="1"/>
  <c r="M433" i="1"/>
  <c r="K431" i="1"/>
  <c r="M431" i="1"/>
  <c r="K429" i="1"/>
  <c r="M429" i="1"/>
  <c r="M427" i="1"/>
  <c r="K427" i="1"/>
  <c r="K425" i="1"/>
  <c r="M425" i="1"/>
  <c r="K423" i="1"/>
  <c r="M423" i="1"/>
  <c r="K421" i="1"/>
  <c r="M421" i="1"/>
  <c r="M419" i="1"/>
  <c r="K419" i="1"/>
  <c r="K417" i="1"/>
  <c r="M417" i="1"/>
  <c r="K415" i="1"/>
  <c r="M415" i="1"/>
  <c r="K413" i="1"/>
  <c r="M413" i="1"/>
  <c r="M411" i="1"/>
  <c r="K411" i="1"/>
  <c r="K409" i="1"/>
  <c r="M409" i="1"/>
  <c r="K407" i="1"/>
  <c r="M407" i="1"/>
  <c r="K405" i="1"/>
  <c r="M405" i="1"/>
  <c r="M403" i="1"/>
  <c r="K403" i="1"/>
  <c r="K401" i="1"/>
  <c r="M401" i="1"/>
  <c r="K399" i="1"/>
  <c r="M399" i="1"/>
  <c r="K397" i="1"/>
  <c r="M397" i="1"/>
  <c r="M395" i="1"/>
  <c r="K395" i="1"/>
  <c r="K393" i="1"/>
  <c r="M393" i="1"/>
  <c r="K391" i="1"/>
  <c r="M391" i="1"/>
  <c r="K389" i="1"/>
  <c r="M389" i="1"/>
  <c r="M387" i="1"/>
  <c r="K387" i="1"/>
  <c r="K385" i="1"/>
  <c r="M385" i="1"/>
  <c r="K383" i="1"/>
  <c r="M383" i="1"/>
  <c r="K381" i="1"/>
  <c r="M381" i="1"/>
  <c r="M379" i="1"/>
  <c r="K379" i="1"/>
  <c r="K377" i="1"/>
  <c r="M377" i="1"/>
  <c r="K375" i="1"/>
  <c r="M375" i="1"/>
  <c r="K373" i="1"/>
  <c r="M373" i="1"/>
  <c r="M371" i="1"/>
  <c r="K371" i="1"/>
  <c r="K369" i="1"/>
  <c r="M369" i="1"/>
  <c r="K367" i="1"/>
  <c r="M367" i="1"/>
  <c r="K365" i="1"/>
  <c r="M365" i="1"/>
  <c r="M363" i="1"/>
  <c r="K363" i="1"/>
  <c r="K361" i="1"/>
  <c r="M361" i="1"/>
  <c r="K359" i="1"/>
  <c r="M359" i="1"/>
  <c r="K357" i="1"/>
  <c r="M357" i="1"/>
  <c r="M355" i="1"/>
  <c r="K355" i="1"/>
  <c r="K353" i="1"/>
  <c r="M353" i="1"/>
  <c r="K351" i="1"/>
  <c r="M351" i="1"/>
  <c r="K349" i="1"/>
  <c r="M349" i="1"/>
  <c r="M347" i="1"/>
  <c r="K347" i="1"/>
  <c r="K345" i="1"/>
  <c r="M345" i="1"/>
  <c r="K343" i="1"/>
  <c r="M343" i="1"/>
  <c r="K341" i="1"/>
  <c r="M341" i="1"/>
  <c r="M339" i="1"/>
  <c r="K339" i="1"/>
  <c r="K337" i="1"/>
  <c r="M337" i="1"/>
  <c r="K335" i="1"/>
  <c r="M335" i="1"/>
  <c r="K333" i="1"/>
  <c r="M333" i="1"/>
  <c r="M331" i="1"/>
  <c r="K331" i="1"/>
  <c r="K329" i="1"/>
  <c r="M329" i="1"/>
  <c r="K327" i="1"/>
  <c r="M327" i="1"/>
  <c r="K325" i="1"/>
  <c r="M325" i="1"/>
  <c r="M323" i="1"/>
  <c r="K323" i="1"/>
  <c r="K321" i="1"/>
  <c r="M321" i="1"/>
  <c r="K319" i="1"/>
  <c r="M319" i="1"/>
  <c r="K317" i="1"/>
  <c r="M317" i="1"/>
  <c r="M266" i="1"/>
  <c r="M258" i="1"/>
  <c r="M250" i="1"/>
  <c r="M242" i="1"/>
  <c r="M234" i="1"/>
  <c r="M226" i="1"/>
  <c r="M218" i="1"/>
  <c r="M210" i="1"/>
  <c r="M202" i="1"/>
  <c r="M194" i="1"/>
  <c r="M186" i="1"/>
  <c r="M178" i="1"/>
  <c r="M170" i="1"/>
  <c r="M162" i="1"/>
  <c r="M154" i="1"/>
  <c r="M146" i="1"/>
  <c r="M138" i="1"/>
  <c r="M130" i="1"/>
  <c r="M122" i="1"/>
  <c r="M114" i="1"/>
  <c r="M106" i="1"/>
  <c r="M98" i="1"/>
  <c r="M90" i="1"/>
  <c r="M82" i="1"/>
  <c r="M74" i="1"/>
  <c r="M66" i="1"/>
  <c r="M58" i="1"/>
  <c r="M50" i="1"/>
  <c r="M42" i="1"/>
  <c r="M34" i="1"/>
  <c r="M26" i="1"/>
  <c r="M18" i="1"/>
  <c r="M10" i="1"/>
  <c r="M2" i="1"/>
  <c r="K272" i="1"/>
  <c r="M272" i="1"/>
  <c r="K268" i="1"/>
  <c r="M268" i="1"/>
  <c r="K264" i="1"/>
  <c r="M264" i="1"/>
  <c r="K260" i="1"/>
  <c r="M260" i="1"/>
  <c r="K256" i="1"/>
  <c r="M256" i="1"/>
  <c r="K252" i="1"/>
  <c r="M252" i="1"/>
  <c r="K248" i="1"/>
  <c r="M248" i="1"/>
  <c r="K244" i="1"/>
  <c r="M244" i="1"/>
  <c r="K240" i="1"/>
  <c r="M240" i="1"/>
  <c r="K236" i="1"/>
  <c r="M236" i="1"/>
  <c r="K232" i="1"/>
  <c r="M232" i="1"/>
  <c r="K228" i="1"/>
  <c r="M228" i="1"/>
  <c r="K224" i="1"/>
  <c r="M224" i="1"/>
  <c r="K220" i="1"/>
  <c r="M220" i="1"/>
  <c r="K216" i="1"/>
  <c r="M216" i="1"/>
  <c r="K212" i="1"/>
  <c r="M212" i="1"/>
  <c r="K208" i="1"/>
  <c r="M208" i="1"/>
  <c r="K204" i="1"/>
  <c r="M204" i="1"/>
  <c r="K200" i="1"/>
  <c r="M200" i="1"/>
  <c r="K196" i="1"/>
  <c r="M196" i="1"/>
  <c r="K192" i="1"/>
  <c r="M192" i="1"/>
  <c r="K188" i="1"/>
  <c r="M188" i="1"/>
  <c r="K184" i="1"/>
  <c r="M184" i="1"/>
  <c r="K180" i="1"/>
  <c r="M180" i="1"/>
  <c r="K176" i="1"/>
  <c r="M176" i="1"/>
  <c r="K172" i="1"/>
  <c r="M172" i="1"/>
  <c r="K168" i="1"/>
  <c r="M168" i="1"/>
  <c r="K164" i="1"/>
  <c r="M164" i="1"/>
  <c r="K160" i="1"/>
  <c r="M160" i="1"/>
  <c r="K156" i="1"/>
  <c r="M156" i="1"/>
  <c r="K152" i="1"/>
  <c r="M152" i="1"/>
  <c r="K148" i="1"/>
  <c r="M148" i="1"/>
  <c r="K144" i="1"/>
  <c r="M144" i="1"/>
  <c r="K140" i="1"/>
  <c r="M140" i="1"/>
  <c r="K136" i="1"/>
  <c r="M136" i="1"/>
  <c r="K132" i="1"/>
  <c r="M132" i="1"/>
  <c r="K128" i="1"/>
  <c r="M128" i="1"/>
  <c r="K124" i="1"/>
  <c r="M124" i="1"/>
  <c r="K120" i="1"/>
  <c r="M120" i="1"/>
  <c r="K116" i="1"/>
  <c r="M116" i="1"/>
  <c r="K112" i="1"/>
  <c r="M112" i="1"/>
  <c r="K108" i="1"/>
  <c r="M108" i="1"/>
  <c r="K104" i="1"/>
  <c r="M104" i="1"/>
  <c r="K100" i="1"/>
  <c r="M100" i="1"/>
  <c r="K96" i="1"/>
  <c r="M96" i="1"/>
  <c r="K92" i="1"/>
  <c r="M92" i="1"/>
  <c r="K88" i="1"/>
  <c r="M88" i="1"/>
  <c r="K84" i="1"/>
  <c r="M84" i="1"/>
  <c r="K80" i="1"/>
  <c r="M80" i="1"/>
  <c r="K76" i="1"/>
  <c r="M76" i="1"/>
  <c r="K72" i="1"/>
  <c r="M72" i="1"/>
  <c r="K68" i="1"/>
  <c r="M68" i="1"/>
  <c r="K64" i="1"/>
  <c r="M64" i="1"/>
  <c r="K60" i="1"/>
  <c r="M60" i="1"/>
  <c r="K56" i="1"/>
  <c r="M56" i="1"/>
  <c r="K52" i="1"/>
  <c r="M52" i="1"/>
  <c r="K48" i="1"/>
  <c r="M48" i="1"/>
  <c r="K44" i="1"/>
  <c r="M44" i="1"/>
  <c r="K40" i="1"/>
  <c r="M40" i="1"/>
  <c r="K36" i="1"/>
  <c r="M36" i="1"/>
  <c r="K32" i="1"/>
  <c r="M32" i="1"/>
  <c r="K28" i="1"/>
  <c r="M28" i="1"/>
  <c r="K24" i="1"/>
  <c r="M24" i="1"/>
  <c r="K20" i="1"/>
  <c r="M20" i="1"/>
  <c r="K16" i="1"/>
  <c r="M16" i="1"/>
  <c r="K12" i="1"/>
  <c r="M12" i="1"/>
  <c r="K8" i="1"/>
  <c r="M8" i="1"/>
  <c r="K4" i="1"/>
  <c r="M4" i="1"/>
  <c r="M270" i="1"/>
  <c r="M262" i="1"/>
  <c r="M254" i="1"/>
  <c r="M246" i="1"/>
  <c r="M238" i="1"/>
  <c r="M230" i="1"/>
  <c r="M222" i="1"/>
  <c r="M214" i="1"/>
  <c r="M206" i="1"/>
  <c r="M198" i="1"/>
  <c r="M190" i="1"/>
  <c r="M182" i="1"/>
  <c r="M174" i="1"/>
  <c r="M166" i="1"/>
  <c r="M158" i="1"/>
  <c r="M150" i="1"/>
  <c r="M142" i="1"/>
  <c r="M134" i="1"/>
  <c r="M126" i="1"/>
  <c r="M118" i="1"/>
  <c r="M110" i="1"/>
  <c r="M102" i="1"/>
  <c r="M94" i="1"/>
  <c r="M86" i="1"/>
  <c r="M78" i="1"/>
  <c r="M70" i="1"/>
  <c r="M62" i="1"/>
  <c r="M54" i="1"/>
  <c r="M46" i="1"/>
  <c r="M38" i="1"/>
  <c r="M30" i="1"/>
  <c r="M22" i="1"/>
  <c r="M14" i="1"/>
  <c r="M6" i="1"/>
  <c r="K315" i="1"/>
  <c r="K299" i="1"/>
  <c r="K283" i="1"/>
  <c r="K313" i="1"/>
  <c r="M313" i="1"/>
  <c r="K311" i="1"/>
  <c r="M311" i="1"/>
  <c r="K309" i="1"/>
  <c r="M309" i="1"/>
  <c r="K305" i="1"/>
  <c r="M305" i="1"/>
  <c r="K303" i="1"/>
  <c r="M303" i="1"/>
  <c r="K301" i="1"/>
  <c r="M301" i="1"/>
  <c r="K297" i="1"/>
  <c r="M297" i="1"/>
  <c r="K295" i="1"/>
  <c r="M295" i="1"/>
  <c r="K293" i="1"/>
  <c r="M293" i="1"/>
  <c r="K289" i="1"/>
  <c r="M289" i="1"/>
  <c r="K287" i="1"/>
  <c r="M287" i="1"/>
  <c r="K285" i="1"/>
  <c r="M285" i="1"/>
  <c r="K281" i="1"/>
  <c r="M281" i="1"/>
  <c r="K279" i="1"/>
  <c r="M279" i="1"/>
  <c r="K277" i="1"/>
  <c r="M277" i="1"/>
  <c r="K273" i="1"/>
  <c r="M273" i="1"/>
  <c r="K271" i="1"/>
  <c r="M271" i="1"/>
  <c r="K269" i="1"/>
  <c r="M269" i="1"/>
  <c r="K265" i="1"/>
  <c r="M265" i="1"/>
  <c r="K263" i="1"/>
  <c r="M263" i="1"/>
  <c r="K261" i="1"/>
  <c r="M261" i="1"/>
  <c r="K257" i="1"/>
  <c r="M257" i="1"/>
  <c r="K255" i="1"/>
  <c r="M255" i="1"/>
  <c r="K253" i="1"/>
  <c r="M253" i="1"/>
  <c r="K249" i="1"/>
  <c r="M249" i="1"/>
  <c r="K247" i="1"/>
  <c r="M247" i="1"/>
  <c r="K245" i="1"/>
  <c r="M245" i="1"/>
  <c r="K241" i="1"/>
  <c r="M241" i="1"/>
  <c r="K239" i="1"/>
  <c r="M239" i="1"/>
  <c r="K237" i="1"/>
  <c r="M237" i="1"/>
  <c r="K233" i="1"/>
  <c r="M233" i="1"/>
  <c r="K231" i="1"/>
  <c r="M231" i="1"/>
  <c r="K229" i="1"/>
  <c r="M229" i="1"/>
  <c r="K225" i="1"/>
  <c r="M225" i="1"/>
  <c r="K223" i="1"/>
  <c r="M223" i="1"/>
  <c r="K221" i="1"/>
  <c r="M221" i="1"/>
  <c r="K217" i="1"/>
  <c r="M217" i="1"/>
  <c r="K215" i="1"/>
  <c r="M215" i="1"/>
  <c r="K213" i="1"/>
  <c r="M213" i="1"/>
  <c r="K209" i="1"/>
  <c r="M209" i="1"/>
  <c r="K207" i="1"/>
  <c r="M207" i="1"/>
  <c r="K205" i="1"/>
  <c r="M205" i="1"/>
  <c r="K201" i="1"/>
  <c r="M201" i="1"/>
  <c r="K199" i="1"/>
  <c r="M199" i="1"/>
  <c r="K197" i="1"/>
  <c r="M197" i="1"/>
  <c r="K193" i="1"/>
  <c r="M193" i="1"/>
  <c r="K191" i="1"/>
  <c r="M191" i="1"/>
  <c r="K189" i="1"/>
  <c r="M189" i="1"/>
  <c r="K185" i="1"/>
  <c r="M185" i="1"/>
  <c r="K183" i="1"/>
  <c r="M183" i="1"/>
  <c r="K181" i="1"/>
  <c r="M181" i="1"/>
  <c r="K177" i="1"/>
  <c r="M177" i="1"/>
  <c r="K175" i="1"/>
  <c r="M175" i="1"/>
  <c r="K173" i="1"/>
  <c r="M173" i="1"/>
  <c r="K171" i="1"/>
  <c r="M171" i="1"/>
  <c r="K169" i="1"/>
  <c r="M169" i="1"/>
  <c r="K167" i="1"/>
  <c r="M167" i="1"/>
  <c r="K165" i="1"/>
  <c r="M165" i="1"/>
  <c r="K163" i="1"/>
  <c r="M163" i="1"/>
  <c r="K161" i="1"/>
  <c r="M161" i="1"/>
  <c r="K159" i="1"/>
  <c r="M159" i="1"/>
  <c r="K157" i="1"/>
  <c r="M157" i="1"/>
  <c r="K155" i="1"/>
  <c r="M155" i="1"/>
  <c r="K153" i="1"/>
  <c r="M153" i="1"/>
  <c r="K151" i="1"/>
  <c r="M151" i="1"/>
  <c r="K149" i="1"/>
  <c r="M149" i="1"/>
  <c r="K147" i="1"/>
  <c r="M147" i="1"/>
  <c r="K145" i="1"/>
  <c r="M145" i="1"/>
  <c r="K143" i="1"/>
  <c r="M143" i="1"/>
  <c r="K141" i="1"/>
  <c r="M141" i="1"/>
  <c r="K139" i="1"/>
  <c r="M139" i="1"/>
  <c r="K137" i="1"/>
  <c r="M137" i="1"/>
  <c r="K135" i="1"/>
  <c r="M135" i="1"/>
  <c r="K133" i="1"/>
  <c r="M133" i="1"/>
  <c r="K131" i="1"/>
  <c r="M131" i="1"/>
  <c r="K129" i="1"/>
  <c r="M129" i="1"/>
  <c r="K127" i="1"/>
  <c r="M127" i="1"/>
  <c r="K125" i="1"/>
  <c r="M125" i="1"/>
  <c r="K123" i="1"/>
  <c r="M123" i="1"/>
  <c r="K121" i="1"/>
  <c r="M121" i="1"/>
  <c r="K119" i="1"/>
  <c r="M119" i="1"/>
  <c r="K117" i="1"/>
  <c r="M117" i="1"/>
  <c r="K115" i="1"/>
  <c r="M115" i="1"/>
  <c r="K113" i="1"/>
  <c r="M113" i="1"/>
  <c r="K111" i="1"/>
  <c r="M111" i="1"/>
  <c r="K109" i="1"/>
  <c r="M109" i="1"/>
  <c r="K107" i="1"/>
  <c r="M107" i="1"/>
  <c r="K105" i="1"/>
  <c r="M105" i="1"/>
  <c r="K103" i="1"/>
  <c r="M103" i="1"/>
  <c r="K101" i="1"/>
  <c r="M101" i="1"/>
  <c r="K99" i="1"/>
  <c r="M99" i="1"/>
  <c r="K97" i="1"/>
  <c r="M97" i="1"/>
  <c r="K95" i="1"/>
  <c r="M95" i="1"/>
  <c r="K93" i="1"/>
  <c r="M93" i="1"/>
  <c r="K91" i="1"/>
  <c r="M91" i="1"/>
  <c r="K89" i="1"/>
  <c r="M89" i="1"/>
  <c r="K87" i="1"/>
  <c r="M87" i="1"/>
  <c r="K85" i="1"/>
  <c r="M85" i="1"/>
  <c r="K83" i="1"/>
  <c r="M83" i="1"/>
  <c r="K81" i="1"/>
  <c r="M81" i="1"/>
  <c r="K79" i="1"/>
  <c r="M79" i="1"/>
  <c r="K77" i="1"/>
  <c r="M77" i="1"/>
  <c r="K75" i="1"/>
  <c r="M75" i="1"/>
  <c r="K73" i="1"/>
  <c r="M73" i="1"/>
  <c r="K71" i="1"/>
  <c r="M71" i="1"/>
  <c r="K69" i="1"/>
  <c r="M69" i="1"/>
  <c r="K67" i="1"/>
  <c r="M67" i="1"/>
  <c r="K65" i="1"/>
  <c r="M65" i="1"/>
  <c r="K63" i="1"/>
  <c r="M63" i="1"/>
  <c r="K61" i="1"/>
  <c r="M61" i="1"/>
  <c r="K59" i="1"/>
  <c r="M59" i="1"/>
  <c r="K57" i="1"/>
  <c r="M57" i="1"/>
  <c r="K55" i="1"/>
  <c r="M55" i="1"/>
  <c r="K53" i="1"/>
  <c r="M53" i="1"/>
  <c r="K51" i="1"/>
  <c r="M51" i="1"/>
  <c r="K49" i="1"/>
  <c r="M49" i="1"/>
  <c r="K47" i="1"/>
  <c r="M47" i="1"/>
  <c r="K45" i="1"/>
  <c r="M45" i="1"/>
  <c r="K43" i="1"/>
  <c r="M43" i="1"/>
  <c r="K41" i="1"/>
  <c r="M41" i="1"/>
  <c r="K39" i="1"/>
  <c r="M39" i="1"/>
  <c r="K37" i="1"/>
  <c r="M37" i="1"/>
  <c r="K35" i="1"/>
  <c r="M35" i="1"/>
  <c r="K33" i="1"/>
  <c r="M33" i="1"/>
  <c r="K31" i="1"/>
  <c r="M31" i="1"/>
  <c r="K29" i="1"/>
  <c r="M29" i="1"/>
  <c r="K27" i="1"/>
  <c r="M27" i="1"/>
  <c r="K25" i="1"/>
  <c r="M25" i="1"/>
  <c r="K23" i="1"/>
  <c r="M23" i="1"/>
  <c r="K21" i="1"/>
  <c r="M21" i="1"/>
  <c r="K19" i="1"/>
  <c r="M19" i="1"/>
  <c r="K17" i="1"/>
  <c r="M17" i="1"/>
  <c r="K15" i="1"/>
  <c r="M15" i="1"/>
  <c r="K13" i="1"/>
  <c r="M13" i="1"/>
  <c r="K11" i="1"/>
  <c r="M11" i="1"/>
  <c r="K9" i="1"/>
  <c r="M9" i="1"/>
  <c r="K7" i="1"/>
  <c r="M7" i="1"/>
  <c r="K5" i="1"/>
  <c r="M5" i="1"/>
  <c r="K3" i="1"/>
  <c r="M3" i="1"/>
  <c r="K307" i="1"/>
  <c r="K291" i="1"/>
  <c r="K275" i="1"/>
  <c r="K259" i="1"/>
  <c r="K243" i="1"/>
  <c r="K227" i="1"/>
  <c r="K211" i="1"/>
  <c r="K195" i="1"/>
  <c r="K179"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R3" i="1"/>
  <c r="R2"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C1400"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3" i="1"/>
  <c r="C22" i="1"/>
  <c r="C21" i="1"/>
  <c r="C20" i="1"/>
  <c r="C19" i="1"/>
  <c r="C18" i="1"/>
  <c r="C17" i="1"/>
  <c r="C16" i="1"/>
  <c r="C15" i="1"/>
  <c r="C14" i="1"/>
  <c r="C13" i="1"/>
  <c r="C12" i="1"/>
  <c r="C11" i="1"/>
  <c r="C10" i="1"/>
  <c r="C8" i="1"/>
  <c r="C7" i="1"/>
  <c r="C6" i="1"/>
  <c r="C5" i="1"/>
  <c r="C4" i="1"/>
  <c r="C3" i="1"/>
  <c r="C2" i="1"/>
  <c r="E2" i="1"/>
</calcChain>
</file>

<file path=xl/sharedStrings.xml><?xml version="1.0" encoding="utf-8"?>
<sst xmlns="http://schemas.openxmlformats.org/spreadsheetml/2006/main" count="12760" uniqueCount="10270">
  <si>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</si>
  <si>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</si>
  <si>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</si>
  <si>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</si>
  <si>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</si>
  <si>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</si>
  <si>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</si>
  <si>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</si>
  <si>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</si>
  <si>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</si>
  <si>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</si>
  <si>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</si>
  <si>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</si>
  <si>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</si>
  <si>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</si>
  <si>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</si>
  <si>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</si>
  <si>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</si>
  <si>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</si>
  <si>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</si>
  <si>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</si>
  <si>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</si>
  <si>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</si>
  <si>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</si>
  <si>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</si>
  <si>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</si>
  <si>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</si>
  <si>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</si>
  <si>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</si>
  <si>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</si>
  <si>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</si>
  <si>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</si>
  <si>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</si>
  <si>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</si>
  <si>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</si>
  <si>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</si>
  <si>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</si>
  <si>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</si>
  <si>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</si>
  <si>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</si>
  <si>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</si>
  <si>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</si>
  <si>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</si>
  <si>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</si>
  <si>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</si>
  <si>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</si>
  <si>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</si>
  <si>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</si>
  <si>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</si>
  <si>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</si>
  <si>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</si>
  <si>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</si>
  <si>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</si>
  <si>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</si>
  <si>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</si>
  <si>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</si>
  <si>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</si>
  <si>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</si>
  <si>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</si>
  <si>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</si>
  <si>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</si>
  <si>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</si>
  <si>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</si>
  <si>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</si>
  <si>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</si>
  <si>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</si>
  <si>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</si>
  <si>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</si>
  <si>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</si>
  <si>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</si>
  <si>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</si>
  <si>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</si>
  <si>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</si>
  <si>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</si>
  <si>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</si>
  <si>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</si>
  <si>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</si>
  <si>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</si>
  <si>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</si>
  <si>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</si>
  <si>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</si>
  <si>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</si>
  <si>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</si>
  <si>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</si>
  <si>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</si>
  <si>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</si>
  <si>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</si>
  <si>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</si>
  <si>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</si>
  <si>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</si>
  <si>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</si>
  <si>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</si>
  <si>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</si>
  <si>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</si>
  <si>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</si>
  <si>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</si>
  <si>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</si>
  <si>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</si>
  <si>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</si>
  <si>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</si>
  <si>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</si>
  <si>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</si>
  <si>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</si>
  <si>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</si>
  <si>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</si>
  <si>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</si>
  <si>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</si>
  <si>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</si>
  <si>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</si>
  <si>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</si>
  <si>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</si>
  <si>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</si>
  <si>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</si>
  <si>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</si>
  <si>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</si>
  <si>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</si>
  <si>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</si>
  <si>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</si>
  <si>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</si>
  <si>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</si>
  <si>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</si>
  <si>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</si>
  <si>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</si>
  <si>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</si>
  <si>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</si>
  <si>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</si>
  <si>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</si>
  <si>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</si>
  <si>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</si>
  <si>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</si>
  <si>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</si>
  <si>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</si>
  <si>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</si>
  <si>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</si>
  <si>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</si>
  <si>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</si>
  <si>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</si>
  <si>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</si>
  <si>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</si>
  <si>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</si>
  <si>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</si>
  <si>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</si>
  <si>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</si>
  <si>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</si>
  <si>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</si>
  <si>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</si>
  <si>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</si>
  <si>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</si>
  <si>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</si>
  <si>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</si>
  <si>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</si>
  <si>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</si>
  <si>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</si>
  <si>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</si>
  <si>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</si>
  <si>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</si>
  <si>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</si>
  <si>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</si>
  <si>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</si>
  <si>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</si>
  <si>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</si>
  <si>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</si>
  <si>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</si>
  <si>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</si>
  <si>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</si>
  <si>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</si>
  <si>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</si>
  <si>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</si>
  <si>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</si>
  <si>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</si>
  <si>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</si>
  <si>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</si>
  <si>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</si>
  <si>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</si>
  <si>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</si>
  <si>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</si>
  <si>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</si>
  <si>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</si>
  <si>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</si>
  <si>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</si>
  <si>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</si>
  <si>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</si>
  <si>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</si>
  <si>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</si>
  <si>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</si>
  <si>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</si>
  <si>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</si>
  <si>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</si>
  <si>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</si>
  <si>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</si>
  <si>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</si>
  <si>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</si>
  <si>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</si>
  <si>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</si>
  <si>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</si>
  <si>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</si>
  <si>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</si>
  <si>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</si>
  <si>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</si>
  <si>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</si>
  <si>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</si>
  <si>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</si>
  <si>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</si>
  <si>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</si>
  <si>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</si>
  <si>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</si>
  <si>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</si>
  <si>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</si>
  <si>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</si>
  <si>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</si>
  <si>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</si>
  <si>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</si>
  <si>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</si>
  <si>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</si>
  <si>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</si>
  <si>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</si>
  <si>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</si>
  <si>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</si>
  <si>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</si>
  <si>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</si>
  <si>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</si>
  <si>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</si>
  <si>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</si>
  <si>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</si>
  <si>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</si>
  <si>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</si>
  <si>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</si>
  <si>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</si>
  <si>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</si>
  <si>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</si>
  <si>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</si>
  <si>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</si>
  <si>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</si>
  <si>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</si>
  <si>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</si>
  <si>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</si>
  <si>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</si>
  <si>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</si>
  <si>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</si>
  <si>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</si>
  <si>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</si>
  <si>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</si>
  <si>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</si>
  <si>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</si>
  <si>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</si>
  <si>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</si>
  <si>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</si>
  <si>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</si>
  <si>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</si>
  <si>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</si>
  <si>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</si>
  <si>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</si>
  <si>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</si>
  <si>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</si>
  <si>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</si>
  <si>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</si>
  <si>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</si>
  <si>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</si>
  <si>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</si>
  <si>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</si>
  <si>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</si>
  <si>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</si>
  <si>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</si>
  <si>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</si>
  <si>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</si>
  <si>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</si>
  <si>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</si>
  <si>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</si>
  <si>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</si>
  <si>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</si>
  <si>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</si>
  <si>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</si>
  <si>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</si>
  <si>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</si>
  <si>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</si>
  <si>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</si>
  <si>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</si>
  <si>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</si>
  <si>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</si>
  <si>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</si>
  <si>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</si>
  <si>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</si>
  <si>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</si>
  <si>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</si>
  <si>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</si>
  <si>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</si>
  <si>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</si>
  <si>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</si>
  <si>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</si>
  <si>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</si>
  <si>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</si>
  <si>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</si>
  <si>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</si>
  <si>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</si>
  <si>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</si>
  <si>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</si>
  <si>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</si>
  <si>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</si>
  <si>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</si>
  <si>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</si>
  <si>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</si>
  <si>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</si>
  <si>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</si>
  <si>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</si>
  <si>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</si>
  <si>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</si>
  <si>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</si>
  <si>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</si>
  <si>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</si>
  <si>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</si>
  <si>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</si>
  <si>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</si>
  <si>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</si>
  <si>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</si>
  <si>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</si>
  <si>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</si>
  <si>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</si>
  <si>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</si>
  <si>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</si>
  <si>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</si>
  <si>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</si>
  <si>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</si>
  <si>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</si>
  <si>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</si>
  <si>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</si>
  <si>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</si>
  <si>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</si>
  <si>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</si>
  <si>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</si>
  <si>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</si>
  <si>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</si>
  <si>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</si>
  <si>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</si>
  <si>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</si>
  <si>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</si>
  <si>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</si>
  <si>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</si>
  <si>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</si>
  <si>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</si>
  <si>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</si>
  <si>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</si>
  <si>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</si>
  <si>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</si>
  <si>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</si>
  <si>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</si>
  <si>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</si>
  <si>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</si>
  <si>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</si>
  <si>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</si>
  <si>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</si>
  <si>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</si>
  <si>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</si>
  <si>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</si>
  <si>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</si>
  <si>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</si>
  <si>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</si>
  <si>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</si>
  <si>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</si>
  <si>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</si>
  <si>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</si>
  <si>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</si>
  <si>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</si>
  <si>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</si>
  <si>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</si>
  <si>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</si>
  <si>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</si>
  <si>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</si>
  <si>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</si>
  <si>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</si>
  <si>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</si>
  <si>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</si>
  <si>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</si>
  <si>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</si>
  <si>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</si>
  <si>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</si>
  <si>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</si>
  <si>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</si>
  <si>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</si>
  <si>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</si>
  <si>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</si>
  <si>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</si>
  <si>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</si>
  <si>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</si>
  <si>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</si>
  <si>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</si>
  <si>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</si>
  <si>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</si>
  <si>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</si>
  <si>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</si>
  <si>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</si>
  <si>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</si>
  <si>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</si>
  <si>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</si>
  <si>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</si>
  <si>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</si>
  <si>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</si>
  <si>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</si>
  <si>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</si>
  <si>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</si>
  <si>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</si>
  <si>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</si>
  <si>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</si>
  <si>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</si>
  <si>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</si>
  <si>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</si>
  <si>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</si>
  <si>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</si>
  <si>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</si>
  <si>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</si>
  <si>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</si>
  <si>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</si>
  <si>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</si>
  <si>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</si>
  <si>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</si>
  <si>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</si>
  <si>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</si>
  <si>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</si>
  <si>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</si>
  <si>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</si>
  <si>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</si>
  <si>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</si>
  <si>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</si>
  <si>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</si>
  <si>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</si>
  <si>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</si>
  <si>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</si>
  <si>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</si>
  <si>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</si>
  <si>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</si>
  <si>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</si>
  <si>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</si>
  <si>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</si>
  <si>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</si>
  <si>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</si>
  <si>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</si>
  <si>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</si>
  <si>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</si>
  <si>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</si>
  <si>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</si>
  <si>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</si>
  <si>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</si>
  <si>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</si>
  <si>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</si>
  <si>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</si>
  <si>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</si>
  <si>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</si>
  <si>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</si>
  <si>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</si>
  <si>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</si>
  <si>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</si>
  <si>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</si>
  <si>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</si>
  <si>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</si>
  <si>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</si>
  <si>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</si>
  <si>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</si>
  <si>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</si>
  <si>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</si>
  <si>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</si>
  <si>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</si>
  <si>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</si>
  <si>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</si>
  <si>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</si>
  <si>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</si>
  <si>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</si>
  <si>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</si>
  <si>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</si>
  <si>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</si>
  <si>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</si>
  <si>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</si>
  <si>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</si>
  <si>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</si>
  <si>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</si>
  <si>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</si>
  <si>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</si>
  <si>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</si>
  <si>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</si>
  <si>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</si>
  <si>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</si>
  <si>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</si>
  <si>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</si>
  <si>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</si>
  <si>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</si>
  <si>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</si>
  <si>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</si>
  <si>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</si>
  <si>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</si>
  <si>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</si>
  <si>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</si>
  <si>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</si>
  <si>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</si>
  <si>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</si>
  <si>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</si>
  <si>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</si>
  <si>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</si>
  <si>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</si>
  <si>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</si>
  <si>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</si>
  <si>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</si>
  <si>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</si>
  <si>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</si>
  <si>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</si>
  <si>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</si>
  <si>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</si>
  <si>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</si>
  <si>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</si>
  <si>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</si>
  <si>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</si>
  <si>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</si>
  <si>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</si>
  <si>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</si>
  <si>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</si>
  <si>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</si>
  <si>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</si>
  <si>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</si>
  <si>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</si>
  <si>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</si>
  <si>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</si>
  <si>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</si>
  <si>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</si>
  <si>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</si>
  <si>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</si>
  <si>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</si>
  <si>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</si>
  <si>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</si>
  <si>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</si>
  <si>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</si>
  <si>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</si>
  <si>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</si>
  <si>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</si>
  <si>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</si>
  <si>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</si>
  <si>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</si>
  <si>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</si>
  <si>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</si>
  <si>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</si>
  <si>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</si>
  <si>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</si>
  <si>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</si>
  <si>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</si>
  <si>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</si>
  <si>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</si>
  <si>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</si>
  <si>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</si>
  <si>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</si>
  <si>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</si>
  <si>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</si>
  <si>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</si>
  <si>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</si>
  <si>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</si>
  <si>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</si>
  <si>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</si>
  <si>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</si>
  <si>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</si>
  <si>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</si>
  <si>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</si>
  <si>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</si>
  <si>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</si>
  <si>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</si>
  <si>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</si>
  <si>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</si>
  <si>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</si>
  <si>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</si>
  <si>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</si>
  <si>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</si>
  <si>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</si>
  <si>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</si>
  <si>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</si>
  <si>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</si>
  <si>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</si>
  <si>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</si>
  <si>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</si>
  <si>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</si>
  <si>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</si>
  <si>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</si>
  <si>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</si>
  <si>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</si>
  <si>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</si>
  <si>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</si>
  <si>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</si>
  <si>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</si>
  <si>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</si>
  <si>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</si>
  <si>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</si>
  <si>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</si>
  <si>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</si>
  <si>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</si>
  <si>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</si>
  <si>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</si>
  <si>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</si>
  <si>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</si>
  <si>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</si>
  <si>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</si>
  <si>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</si>
  <si>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</si>
  <si>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</si>
  <si>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</si>
  <si>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</si>
  <si>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</si>
  <si>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</si>
  <si>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</si>
  <si>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</si>
  <si>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</si>
  <si>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</si>
  <si>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</si>
  <si>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</si>
  <si>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</si>
  <si>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</si>
  <si>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</si>
  <si>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</si>
  <si>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</si>
  <si>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</si>
  <si>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</si>
  <si>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</si>
  <si>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</si>
  <si>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</si>
  <si>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</si>
  <si>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</si>
  <si>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</si>
  <si>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</si>
  <si>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</si>
  <si>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</si>
  <si>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</si>
  <si>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</si>
  <si>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</si>
  <si>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</si>
  <si>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</si>
  <si>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</si>
  <si>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</si>
  <si>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</si>
  <si>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</si>
  <si>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</si>
  <si>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</si>
  <si>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</si>
  <si>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</si>
  <si>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</si>
  <si>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</si>
  <si>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</si>
  <si>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</si>
  <si>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</si>
  <si>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</si>
  <si>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</si>
  <si>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</si>
  <si>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</si>
  <si>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</si>
  <si>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</si>
  <si>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</si>
  <si>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</si>
  <si>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</si>
  <si>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</si>
  <si>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</si>
  <si>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</si>
  <si>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</si>
  <si>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</si>
  <si>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</si>
  <si>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</si>
  <si>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</si>
  <si>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</si>
  <si>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</si>
  <si>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</si>
  <si>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</si>
  <si>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</si>
  <si>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</si>
  <si>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</si>
  <si>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</si>
  <si>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</si>
  <si>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</si>
  <si>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</si>
  <si>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</si>
  <si>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</si>
  <si>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</si>
  <si>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</si>
  <si>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</si>
  <si>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</si>
  <si>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</si>
  <si>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</si>
  <si>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</si>
  <si>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</si>
  <si>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</si>
  <si>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</si>
  <si>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</si>
  <si>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</si>
  <si>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</si>
  <si>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</si>
  <si>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</si>
  <si>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</si>
  <si>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</si>
  <si>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</si>
  <si>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</si>
  <si>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</si>
  <si>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</si>
  <si>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</si>
  <si>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</si>
  <si>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</si>
  <si>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</si>
  <si>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</si>
  <si>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</si>
  <si>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</si>
  <si>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</si>
  <si>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</si>
  <si>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</si>
  <si>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</si>
  <si>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</si>
  <si>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</si>
  <si>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</si>
  <si>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</si>
  <si>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</si>
  <si>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</si>
  <si>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</si>
  <si>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</si>
  <si>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</si>
  <si>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</si>
  <si>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</si>
  <si>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</si>
  <si>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</si>
  <si>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</si>
  <si>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</si>
  <si>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</si>
  <si>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</si>
  <si>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</si>
  <si>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</si>
  <si>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</si>
  <si>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</si>
  <si>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</si>
  <si>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</si>
  <si>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</si>
  <si>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</si>
  <si>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</si>
  <si>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</si>
  <si>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</si>
  <si>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</si>
  <si>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</si>
  <si>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</si>
  <si>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</si>
  <si>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</si>
  <si>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</si>
  <si>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</si>
  <si>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</si>
  <si>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</si>
  <si>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</si>
  <si>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</si>
  <si>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</si>
  <si>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</si>
  <si>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</si>
  <si>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</si>
  <si>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</si>
  <si>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</si>
  <si>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</si>
  <si>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</si>
  <si>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</si>
  <si>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</si>
  <si>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</si>
  <si>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</si>
  <si>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</si>
  <si>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</si>
  <si>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</si>
  <si>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</si>
  <si>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</si>
  <si>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</si>
  <si>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</si>
  <si>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</si>
  <si>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</si>
  <si>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</si>
  <si>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</si>
  <si>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</si>
  <si>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</si>
  <si>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</si>
  <si>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</si>
  <si>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</si>
  <si>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</si>
  <si>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</si>
  <si>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</si>
  <si>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</si>
  <si>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</si>
  <si>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</si>
  <si>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</si>
  <si>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</si>
  <si>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</si>
  <si>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</si>
  <si>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</si>
  <si>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</si>
  <si>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</si>
  <si>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</si>
  <si>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</si>
  <si>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</si>
  <si>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</si>
  <si>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</si>
  <si>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</si>
  <si>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</si>
  <si>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</si>
  <si>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</si>
  <si>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</si>
  <si>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</si>
  <si>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</si>
  <si>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</si>
  <si>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</si>
  <si>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</si>
  <si>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</si>
  <si>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</si>
  <si>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</si>
  <si>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</si>
  <si>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</si>
  <si>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</si>
  <si>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</si>
  <si>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</si>
  <si>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</si>
  <si>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</si>
  <si>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</si>
  <si>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</si>
  <si>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</si>
  <si>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</si>
  <si>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</si>
  <si>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</si>
  <si>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</si>
  <si>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</si>
  <si>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</si>
  <si>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</si>
  <si>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</si>
  <si>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</si>
  <si>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</si>
  <si>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</si>
  <si>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</si>
  <si>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</si>
  <si>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</si>
  <si>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</si>
  <si>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</si>
  <si>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</si>
  <si>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</si>
  <si>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</si>
  <si>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</si>
  <si>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</si>
  <si>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</si>
  <si>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</si>
  <si>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</si>
  <si>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</si>
  <si>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</si>
  <si>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</si>
  <si>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</si>
  <si>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</si>
  <si>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</si>
  <si>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</si>
  <si>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</si>
  <si>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</si>
  <si>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</si>
  <si>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</si>
  <si>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</si>
  <si>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</si>
  <si>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</si>
  <si>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</si>
  <si>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</si>
  <si>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</si>
  <si>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</si>
  <si>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</si>
  <si>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</si>
  <si>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</si>
  <si>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</si>
  <si>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</si>
  <si>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</si>
  <si>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</si>
  <si>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</si>
  <si>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</si>
  <si>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</si>
  <si>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</si>
  <si>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</si>
  <si>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</si>
  <si>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</si>
  <si>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</si>
  <si>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</si>
  <si>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</si>
  <si>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</si>
  <si>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</si>
  <si>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</si>
  <si>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</si>
  <si>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</si>
  <si>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</si>
  <si>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</si>
  <si>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</si>
  <si>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</si>
  <si>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</si>
  <si>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</si>
  <si>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</si>
  <si>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</si>
  <si>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</si>
  <si>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</si>
  <si>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</si>
  <si>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</si>
  <si>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</si>
  <si>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</si>
  <si>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</si>
  <si>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</si>
  <si>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</si>
  <si>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</si>
  <si>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</si>
  <si>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</si>
  <si>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</si>
  <si>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</si>
  <si>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</si>
  <si>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</si>
  <si>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</si>
  <si>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</si>
  <si>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</si>
  <si>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</si>
  <si>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</si>
  <si>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</si>
  <si>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</si>
  <si>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</si>
  <si>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</si>
  <si>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</si>
  <si>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</si>
  <si>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</si>
  <si>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</si>
  <si>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</si>
  <si>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</si>
  <si>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</si>
  <si>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</si>
  <si>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</si>
  <si>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</si>
  <si>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</si>
  <si>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</si>
  <si>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</si>
  <si>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</si>
  <si>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</si>
  <si>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</si>
  <si>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</si>
  <si>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</si>
  <si>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</si>
  <si>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</si>
  <si>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</si>
  <si>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</si>
  <si>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</si>
  <si>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</si>
  <si>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</si>
  <si>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</si>
  <si>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</si>
  <si>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</si>
  <si>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</si>
  <si>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</si>
  <si>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</si>
  <si>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</si>
  <si>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</si>
  <si>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</si>
  <si>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</si>
  <si>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</si>
  <si>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</si>
  <si>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</si>
  <si>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</si>
  <si>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</si>
  <si>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</si>
  <si>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</si>
  <si>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</si>
  <si>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</si>
  <si>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</si>
  <si>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</si>
  <si>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</si>
  <si>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</si>
  <si>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</si>
  <si>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</si>
  <si>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</si>
  <si>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</si>
  <si>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</si>
  <si>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</si>
  <si>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</si>
  <si>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</si>
  <si>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</si>
  <si>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</si>
  <si>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</si>
  <si>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</si>
  <si>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</si>
  <si>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</si>
  <si>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</si>
  <si>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</si>
  <si>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</si>
  <si>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</si>
  <si>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</si>
  <si>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</si>
  <si>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</si>
  <si>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</si>
  <si>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</si>
  <si>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</si>
  <si>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</si>
  <si>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</si>
  <si>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</si>
  <si>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</si>
  <si>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</si>
  <si>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</si>
  <si>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</si>
  <si>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</si>
  <si>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</si>
  <si>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</si>
  <si>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</si>
  <si>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</si>
  <si>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</si>
  <si>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</si>
  <si>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</si>
  <si>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</si>
  <si>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</si>
  <si>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</si>
  <si>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</si>
  <si>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</si>
  <si>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</si>
  <si>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</si>
  <si>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</si>
  <si>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</si>
  <si>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</si>
  <si>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</si>
  <si>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</si>
  <si>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</si>
  <si>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</si>
  <si>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</si>
  <si>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</si>
  <si>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</si>
  <si>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</si>
  <si>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</si>
  <si>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</si>
  <si>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</si>
  <si>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</si>
  <si>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</si>
  <si>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</si>
  <si>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</si>
  <si>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</si>
  <si>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</si>
  <si>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</si>
  <si>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</si>
  <si>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</si>
  <si>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</si>
  <si>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</si>
  <si>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</si>
  <si>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</si>
  <si>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</si>
  <si>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</si>
  <si>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</si>
  <si>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</si>
  <si>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</si>
  <si>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</si>
  <si>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</si>
  <si>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</si>
  <si>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</si>
  <si>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</si>
  <si>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</si>
  <si>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</si>
  <si>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</si>
  <si>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</si>
  <si>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</si>
  <si>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</si>
  <si>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</si>
  <si>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</si>
  <si>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</si>
  <si>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</si>
  <si>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</si>
  <si>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</si>
  <si>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</si>
  <si>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</si>
  <si>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</si>
  <si>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</si>
  <si>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</si>
  <si>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</si>
  <si>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</si>
  <si>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</si>
  <si>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</si>
  <si>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</si>
  <si>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</si>
  <si>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</si>
  <si>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</si>
  <si>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</si>
  <si>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</si>
  <si>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</si>
  <si>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B07YTNKVJQ</t>
  </si>
  <si>
    <t>MI Xiaomi USB Type C HYperCharge Cable 6A 100cm Sturdy and Durable Black Supports 120W HyperCharging</t>
  </si>
  <si>
    <t>Supports 120W Fast Charging|High Quality Design</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</si>
  <si>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</si>
  <si>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</si>
  <si>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</si>
  <si>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</si>
  <si>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</si>
  <si>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</si>
  <si>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</si>
  <si>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</si>
  <si>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</si>
  <si>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</si>
  <si>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</si>
  <si>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</si>
  <si>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</si>
  <si>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</si>
  <si>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</si>
  <si>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</si>
  <si>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</si>
  <si>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</si>
  <si>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</si>
  <si>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</si>
  <si>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</si>
  <si>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</si>
  <si>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</si>
  <si>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</si>
  <si>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</si>
  <si>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</si>
  <si>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</si>
  <si>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</si>
  <si>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</si>
  <si>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</si>
  <si>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</si>
  <si>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</si>
  <si>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</si>
  <si>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</si>
  <si>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</si>
  <si>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</si>
  <si>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</si>
  <si>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</si>
  <si>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</si>
  <si>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</si>
  <si>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</si>
  <si>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</si>
  <si>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</si>
  <si>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</si>
  <si>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</si>
  <si>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</si>
  <si>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</si>
  <si>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</si>
  <si>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</si>
  <si>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</si>
  <si>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</si>
  <si>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</si>
  <si>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</si>
  <si>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</si>
  <si>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</si>
  <si>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</si>
  <si>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</si>
  <si>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</si>
  <si>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</si>
  <si>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</si>
  <si>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</si>
  <si>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</si>
  <si>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</si>
  <si>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</si>
  <si>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</si>
  <si>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</si>
  <si>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</si>
  <si>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</si>
  <si>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</si>
  <si>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</si>
  <si>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</si>
  <si>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</si>
  <si>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</si>
  <si>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</si>
  <si>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</si>
  <si>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</si>
  <si>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</si>
  <si>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</si>
  <si>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</si>
  <si>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</si>
  <si>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</si>
  <si>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</si>
  <si>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</si>
  <si>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</si>
  <si>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</si>
  <si>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</si>
  <si>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</si>
  <si>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</si>
  <si>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</si>
  <si>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</si>
  <si>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</si>
  <si>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</si>
  <si>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</si>
  <si>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</si>
  <si>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</si>
  <si>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</si>
  <si>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</si>
  <si>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</si>
  <si>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</si>
  <si>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</si>
  <si>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</si>
  <si>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</si>
  <si>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</si>
  <si>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</si>
  <si>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</si>
  <si>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</si>
  <si>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</si>
  <si>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</si>
  <si>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</si>
  <si>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</si>
  <si>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</si>
  <si>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</si>
  <si>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</si>
  <si>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</si>
  <si>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</si>
  <si>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</si>
  <si>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</si>
  <si>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</si>
  <si>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</si>
  <si>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</si>
  <si>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</si>
  <si>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</si>
  <si>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</si>
  <si>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</si>
  <si>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</si>
  <si>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</si>
  <si>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</si>
  <si>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</si>
  <si>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</si>
  <si>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</si>
  <si>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</si>
  <si>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</si>
  <si>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</si>
  <si>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</si>
  <si>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</si>
  <si>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</si>
  <si>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</si>
  <si>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</si>
  <si>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</si>
  <si>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</si>
  <si>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</si>
  <si>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</si>
  <si>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</si>
  <si>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</si>
  <si>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</si>
  <si>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</si>
  <si>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</si>
  <si>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</si>
  <si>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</si>
  <si>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</si>
  <si>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</si>
  <si>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</si>
  <si>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</si>
  <si>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</si>
  <si>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</si>
  <si>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</si>
  <si>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</si>
  <si>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</si>
  <si>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</si>
  <si>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</si>
  <si>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</si>
  <si>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</si>
  <si>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</si>
  <si>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</si>
  <si>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</si>
  <si>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</si>
  <si>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</si>
  <si>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</si>
  <si>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</si>
  <si>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</si>
  <si>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</si>
  <si>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</si>
  <si>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</si>
  <si>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</si>
  <si>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</si>
  <si>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</si>
  <si>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</si>
  <si>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</si>
  <si>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</si>
  <si>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</si>
  <si>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</si>
  <si>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</si>
  <si>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</si>
  <si>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</si>
  <si>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</si>
  <si>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</si>
  <si>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</si>
  <si>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</si>
  <si>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</si>
  <si>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</si>
  <si>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</si>
  <si>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</si>
  <si>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</si>
  <si>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</si>
  <si>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</si>
  <si>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</si>
  <si>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</si>
  <si>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</si>
  <si>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</si>
  <si>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</si>
  <si>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</si>
  <si>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</si>
  <si>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</si>
  <si>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</si>
  <si>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</si>
  <si>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</si>
  <si>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</si>
  <si>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</si>
  <si>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</si>
  <si>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</si>
  <si>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</si>
  <si>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</si>
  <si>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</si>
  <si>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</si>
  <si>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</si>
  <si>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</si>
  <si>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</si>
  <si>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</si>
  <si>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</si>
  <si>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</si>
  <si>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</si>
  <si>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</si>
  <si>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</si>
  <si>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</si>
  <si>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</si>
  <si>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</si>
  <si>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</si>
  <si>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</si>
  <si>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</si>
  <si>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</si>
  <si>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</si>
  <si>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</si>
  <si>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</si>
  <si>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</si>
  <si>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</si>
  <si>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</si>
  <si>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</si>
  <si>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B0B15GSPQW</t>
  </si>
  <si>
    <t>Samsung 138 cm (55 inches) Crystal 4K Neo Series Ultra HD Smart LED TV UA55AUE65AKXXL (Black)</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</si>
  <si>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</si>
  <si>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</si>
  <si>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</si>
  <si>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</si>
  <si>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</si>
  <si>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</si>
  <si>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</si>
  <si>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</si>
  <si>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</si>
  <si>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</si>
  <si>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</si>
  <si>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</si>
  <si>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</si>
  <si>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</si>
  <si>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</si>
  <si>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</si>
  <si>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</si>
  <si>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</si>
  <si>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</si>
  <si>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</si>
  <si>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</si>
  <si>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</si>
  <si>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</si>
  <si>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</si>
  <si>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</si>
  <si>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</si>
  <si>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</si>
  <si>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</si>
  <si>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</si>
  <si>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</si>
  <si>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</si>
  <si>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</si>
  <si>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</si>
  <si>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</si>
  <si>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</si>
  <si>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</si>
  <si>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</si>
  <si>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</si>
  <si>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</si>
  <si>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</si>
  <si>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</si>
  <si>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</si>
  <si>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</si>
  <si>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</si>
  <si>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</si>
  <si>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</si>
  <si>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</si>
  <si>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</si>
  <si>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</si>
  <si>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</si>
  <si>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</si>
  <si>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</si>
  <si>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</si>
  <si>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</si>
  <si>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</si>
  <si>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</si>
  <si>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</si>
  <si>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</si>
  <si>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</si>
  <si>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</si>
  <si>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</si>
  <si>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</si>
  <si>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</si>
  <si>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</si>
  <si>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</si>
  <si>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</si>
  <si>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</si>
  <si>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</si>
  <si>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</si>
  <si>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</si>
  <si>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</si>
  <si>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</si>
  <si>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</si>
  <si>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</si>
  <si>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</si>
  <si>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</si>
  <si>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</si>
  <si>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</si>
  <si>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</si>
  <si>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</si>
  <si>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</si>
  <si>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</si>
  <si>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</si>
  <si>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</si>
  <si>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</si>
  <si>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</si>
  <si>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</si>
  <si>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</si>
  <si>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</si>
  <si>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</si>
  <si>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</si>
  <si>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</si>
  <si>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</si>
  <si>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</si>
  <si>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</si>
  <si>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</si>
  <si>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</si>
  <si>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</si>
  <si>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</si>
  <si>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</si>
  <si>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</si>
  <si>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</si>
  <si>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</si>
  <si>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</si>
  <si>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</si>
  <si>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</si>
  <si>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</si>
  <si>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</si>
  <si>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</si>
  <si>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</si>
  <si>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</si>
  <si>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</si>
  <si>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</si>
  <si>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</si>
  <si>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</si>
  <si>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</si>
  <si>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</si>
  <si>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</si>
  <si>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</si>
  <si>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</si>
  <si>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</si>
  <si>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</si>
  <si>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</si>
  <si>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</si>
  <si>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</si>
  <si>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</si>
  <si>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</si>
  <si>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</si>
  <si>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</si>
  <si>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</si>
  <si>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</si>
  <si>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</si>
  <si>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</si>
  <si>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</si>
  <si>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</si>
  <si>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</si>
  <si>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</si>
  <si>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</si>
  <si>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</si>
  <si>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</si>
  <si>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</si>
  <si>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</si>
  <si>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</si>
  <si>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</si>
  <si>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</si>
  <si>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</si>
  <si>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</si>
  <si>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</si>
  <si>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</si>
  <si>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</si>
  <si>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</si>
  <si>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</si>
  <si>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</si>
  <si>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</si>
  <si>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</si>
  <si>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</si>
  <si>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</si>
  <si>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</si>
  <si>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</si>
  <si>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</si>
  <si>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</si>
  <si>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</si>
  <si>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</si>
  <si>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</si>
  <si>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</si>
  <si>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</si>
  <si>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</si>
  <si>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</si>
  <si>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</si>
  <si>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</si>
  <si>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</si>
  <si>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</si>
  <si>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</si>
  <si>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</si>
  <si>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</si>
  <si>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</si>
  <si>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</si>
  <si>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</si>
  <si>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</si>
  <si>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</si>
  <si>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</si>
  <si>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</si>
  <si>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</si>
  <si>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</si>
  <si>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</si>
  <si>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</si>
  <si>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</si>
  <si>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</si>
  <si>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</si>
  <si>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</si>
  <si>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</si>
  <si>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</si>
  <si>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</si>
  <si>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</si>
  <si>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</si>
  <si>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</si>
  <si>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</si>
  <si>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</si>
  <si>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</si>
  <si>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</si>
  <si>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</si>
  <si>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</si>
  <si>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</si>
  <si>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</si>
  <si>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</si>
  <si>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</si>
  <si>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</si>
  <si>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</si>
  <si>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</si>
  <si>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</si>
  <si>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</si>
  <si>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</si>
  <si>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</si>
  <si>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</si>
  <si>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</si>
  <si>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</si>
  <si>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</si>
  <si>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</si>
  <si>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</si>
  <si>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</si>
  <si>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</si>
  <si>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</si>
  <si>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</si>
  <si>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</si>
  <si>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</si>
  <si>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</si>
  <si>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</si>
  <si>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</si>
  <si>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</si>
  <si>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</si>
  <si>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</si>
  <si>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</si>
  <si>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</si>
  <si>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</si>
  <si>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</si>
  <si>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</si>
  <si>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</si>
  <si>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</si>
  <si>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</si>
  <si>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</si>
  <si>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</si>
  <si>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</si>
  <si>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</si>
  <si>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</si>
  <si>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</si>
  <si>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</si>
  <si>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</si>
  <si>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</si>
  <si>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</si>
  <si>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</si>
  <si>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</si>
  <si>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</si>
  <si>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</si>
  <si>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</si>
  <si>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</si>
  <si>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</si>
  <si>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</si>
  <si>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</si>
  <si>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</si>
  <si>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</si>
  <si>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</si>
  <si>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</si>
  <si>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</si>
  <si>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</si>
  <si>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</si>
  <si>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</si>
  <si>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</si>
  <si>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</si>
  <si>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</si>
  <si>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</si>
  <si>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</si>
  <si>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</si>
  <si>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</si>
  <si>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</si>
  <si>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</si>
  <si>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</si>
  <si>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</si>
  <si>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</si>
  <si>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</si>
  <si>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</si>
  <si>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</si>
  <si>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</si>
  <si>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</si>
  <si>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</si>
  <si>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</si>
  <si>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</si>
  <si>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</si>
  <si>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</si>
  <si>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</si>
  <si>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</si>
  <si>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</si>
  <si>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</si>
  <si>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</si>
  <si>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</si>
  <si>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</si>
  <si>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</si>
  <si>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</si>
  <si>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</si>
  <si>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</si>
  <si>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</si>
  <si>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</si>
  <si>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</si>
  <si>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</si>
  <si>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</si>
  <si>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</si>
  <si>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</si>
  <si>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</si>
  <si>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</si>
  <si>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</si>
  <si>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</si>
  <si>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</si>
  <si>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</si>
  <si>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</si>
  <si>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</si>
  <si>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</si>
  <si>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</si>
  <si>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</si>
  <si>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</si>
  <si>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</si>
  <si>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</si>
  <si>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</si>
  <si>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</si>
  <si>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</si>
  <si>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</si>
  <si>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</si>
  <si>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</si>
  <si>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</si>
  <si>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</si>
  <si>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</si>
  <si>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</si>
  <si>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</si>
  <si>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</si>
  <si>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</si>
  <si>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</si>
  <si>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</si>
  <si>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</si>
  <si>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</si>
  <si>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</si>
  <si>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</si>
  <si>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</si>
  <si>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</si>
  <si>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</si>
  <si>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</si>
  <si>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</si>
  <si>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</si>
  <si>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</si>
  <si>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</si>
  <si>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</si>
  <si>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</si>
  <si>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</si>
  <si>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</si>
  <si>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</si>
  <si>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</si>
  <si>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</si>
  <si>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</si>
  <si>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</si>
  <si>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</si>
  <si>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</si>
  <si>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</si>
  <si>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</si>
  <si>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</si>
  <si>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</si>
  <si>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</si>
  <si>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</si>
  <si>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</si>
  <si>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</si>
  <si>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</si>
  <si>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</si>
  <si>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</si>
  <si>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</si>
  <si>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</si>
  <si>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</si>
  <si>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</si>
  <si>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</si>
  <si>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</si>
  <si>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</si>
  <si>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</si>
  <si>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</si>
  <si>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</si>
  <si>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</si>
  <si>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</si>
  <si>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</si>
  <si>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</si>
  <si>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</si>
  <si>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</si>
  <si>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</si>
  <si>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</si>
  <si>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</si>
  <si>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</si>
  <si>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</si>
  <si>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</si>
  <si>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</si>
  <si>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</si>
  <si>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</si>
  <si>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</si>
  <si>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</si>
  <si>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</si>
  <si>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</si>
  <si>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</si>
  <si>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</si>
  <si>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</si>
  <si>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</si>
  <si>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</si>
  <si>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</si>
  <si>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</si>
  <si>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</si>
  <si>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</si>
  <si>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</si>
  <si>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</si>
  <si>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</si>
  <si>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</si>
  <si>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</si>
  <si>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</si>
  <si>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</si>
  <si>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</si>
  <si>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</si>
  <si>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</si>
  <si>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</si>
  <si>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</si>
  <si>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</si>
  <si>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</si>
  <si>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</si>
  <si>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</si>
  <si>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</si>
  <si>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</si>
  <si>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</si>
  <si>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</si>
  <si>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</si>
  <si>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</si>
  <si>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</si>
  <si>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</si>
  <si>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</si>
  <si>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</si>
  <si>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</si>
  <si>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</si>
  <si>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</si>
  <si>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</si>
  <si>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</si>
  <si>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</si>
  <si>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</si>
  <si>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</si>
  <si>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</si>
  <si>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</si>
  <si>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</si>
  <si>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</si>
  <si>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</si>
  <si>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</si>
  <si>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</si>
  <si>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</si>
  <si>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</si>
  <si>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</si>
  <si>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</si>
  <si>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</si>
  <si>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</si>
  <si>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</si>
  <si>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</si>
  <si>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</si>
  <si>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</si>
  <si>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</si>
  <si>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</si>
  <si>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</si>
  <si>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</si>
  <si>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</si>
  <si>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</si>
  <si>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</si>
  <si>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</si>
  <si>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</si>
  <si>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</si>
  <si>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</si>
  <si>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</si>
  <si>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</si>
  <si>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</si>
  <si>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</si>
  <si>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</si>
  <si>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B084N1BM9L</t>
  </si>
  <si>
    <t>Belkin Apple Certified Lightning to USB Charge and Sync Tough Braided Cable for iPhone, iPad, Air Pods, 3.3 feet (1 meters) ‚Äì Black</t>
  </si>
  <si>
    <t>The Belkin Difference: Pioneer In Technology And Innovation For 35 Years.</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</si>
  <si>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</si>
  <si>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</si>
  <si>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</si>
  <si>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</si>
  <si>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</si>
  <si>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</si>
  <si>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</si>
  <si>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</si>
  <si>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</si>
  <si>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</si>
  <si>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</si>
  <si>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</si>
  <si>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</si>
  <si>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</si>
  <si>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</si>
  <si>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</si>
  <si>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</si>
  <si>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</si>
  <si>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</si>
  <si>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</si>
  <si>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</si>
  <si>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</si>
  <si>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</si>
  <si>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</si>
  <si>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</si>
  <si>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</si>
  <si>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</si>
  <si>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</si>
  <si>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</si>
  <si>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</si>
  <si>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</si>
  <si>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</si>
  <si>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</si>
  <si>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</si>
  <si>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</si>
  <si>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</si>
  <si>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</si>
  <si>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</si>
  <si>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</si>
  <si>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</si>
  <si>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</si>
  <si>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</si>
  <si>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</si>
  <si>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</si>
  <si>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</si>
  <si>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</si>
  <si>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</si>
  <si>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</si>
  <si>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</si>
  <si>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</si>
  <si>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</si>
  <si>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</si>
  <si>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</si>
  <si>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</si>
  <si>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</si>
  <si>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</si>
  <si>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</si>
  <si>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</si>
  <si>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</si>
  <si>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</si>
  <si>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</si>
  <si>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</si>
  <si>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</si>
  <si>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</si>
  <si>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</si>
  <si>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</si>
  <si>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</si>
  <si>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</si>
  <si>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</si>
  <si>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</si>
  <si>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</si>
  <si>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</si>
  <si>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</si>
  <si>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</si>
  <si>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</si>
  <si>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</si>
  <si>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</si>
  <si>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</si>
  <si>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</si>
  <si>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</si>
  <si>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</si>
  <si>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</si>
  <si>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</si>
  <si>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</si>
  <si>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</si>
  <si>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</si>
  <si>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</si>
  <si>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</si>
  <si>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</si>
  <si>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</si>
  <si>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</si>
  <si>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</si>
  <si>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</si>
  <si>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</si>
  <si>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</si>
  <si>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</si>
  <si>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</si>
  <si>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</si>
  <si>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</si>
  <si>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</si>
  <si>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</si>
  <si>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</si>
  <si>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</si>
  <si>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</si>
  <si>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</si>
  <si>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</si>
  <si>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</si>
  <si>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</si>
  <si>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</si>
  <si>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</si>
  <si>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</si>
  <si>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</si>
  <si>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</si>
  <si>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</si>
  <si>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</si>
  <si>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</si>
  <si>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</si>
  <si>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</si>
  <si>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</si>
  <si>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</si>
  <si>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</si>
  <si>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</si>
  <si>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</si>
  <si>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</si>
  <si>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</si>
  <si>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</si>
  <si>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</si>
  <si>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</si>
  <si>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</si>
  <si>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</si>
  <si>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</si>
  <si>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</si>
  <si>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</si>
  <si>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</si>
  <si>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</si>
  <si>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</si>
  <si>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</si>
  <si>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</si>
  <si>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</si>
  <si>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</si>
  <si>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</si>
  <si>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</si>
  <si>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</si>
  <si>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</si>
  <si>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</si>
  <si>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</si>
  <si>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</si>
  <si>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</si>
  <si>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</si>
  <si>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</si>
  <si>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</si>
  <si>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</si>
  <si>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</si>
  <si>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</si>
  <si>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</si>
  <si>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</si>
  <si>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</si>
  <si>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</si>
  <si>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</si>
  <si>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</si>
  <si>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</si>
  <si>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</si>
  <si>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</si>
  <si>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</si>
  <si>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</si>
  <si>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</si>
  <si>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</si>
  <si>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</si>
  <si>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</si>
  <si>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</si>
  <si>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</si>
  <si>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</si>
  <si>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</si>
  <si>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</si>
  <si>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</si>
  <si>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</si>
  <si>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</si>
  <si>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</si>
  <si>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</si>
  <si>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</si>
  <si>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</si>
  <si>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</si>
  <si>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</si>
  <si>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</si>
  <si>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</si>
  <si>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</si>
  <si>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</si>
  <si>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</si>
  <si>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</si>
  <si>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</si>
  <si>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</si>
  <si>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</si>
  <si>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</si>
  <si>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</si>
  <si>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</si>
  <si>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</si>
  <si>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</si>
  <si>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</si>
  <si>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</si>
  <si>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</si>
  <si>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</si>
  <si>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</si>
  <si>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</si>
  <si>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</si>
  <si>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</si>
  <si>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</si>
  <si>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</si>
  <si>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</si>
  <si>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</si>
  <si>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</si>
  <si>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</si>
  <si>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</si>
  <si>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</si>
  <si>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</si>
  <si>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</si>
  <si>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</si>
  <si>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</si>
  <si>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</si>
  <si>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</si>
  <si>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</si>
  <si>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</si>
  <si>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</si>
  <si>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</si>
  <si>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</si>
  <si>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</si>
  <si>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</si>
  <si>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</si>
  <si>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</si>
  <si>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</si>
  <si>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</si>
  <si>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</si>
  <si>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</si>
  <si>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</si>
  <si>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</si>
  <si>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</si>
  <si>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</si>
  <si>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</si>
  <si>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</si>
  <si>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</si>
  <si>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</si>
  <si>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</si>
  <si>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</si>
  <si>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</si>
  <si>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</si>
  <si>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</si>
  <si>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</si>
  <si>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</si>
  <si>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</si>
  <si>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</si>
  <si>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</si>
  <si>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</si>
  <si>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</si>
  <si>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</si>
  <si>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</si>
  <si>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</si>
  <si>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</si>
  <si>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</si>
  <si>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</si>
  <si>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</si>
  <si>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</si>
  <si>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</si>
  <si>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</si>
  <si>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</si>
  <si>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</si>
  <si>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</si>
  <si>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</si>
  <si>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</si>
  <si>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</si>
  <si>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</si>
  <si>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</si>
  <si>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</si>
  <si>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</si>
  <si>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</si>
  <si>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</si>
  <si>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</si>
  <si>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</si>
  <si>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</si>
  <si>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</si>
  <si>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</si>
  <si>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</si>
  <si>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</si>
  <si>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</si>
  <si>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</si>
  <si>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</si>
  <si>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</si>
  <si>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</si>
  <si>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</si>
  <si>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</si>
  <si>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</si>
  <si>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</si>
  <si>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</si>
  <si>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</si>
  <si>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</si>
  <si>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</si>
  <si>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</si>
  <si>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</si>
  <si>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</si>
  <si>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</si>
  <si>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</si>
  <si>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</si>
  <si>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</si>
  <si>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</si>
  <si>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</si>
  <si>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</si>
  <si>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</si>
  <si>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</si>
  <si>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</si>
  <si>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</si>
  <si>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</si>
  <si>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</si>
  <si>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</si>
  <si>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</si>
  <si>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</si>
  <si>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</si>
  <si>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</si>
  <si>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</si>
  <si>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</si>
  <si>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</si>
  <si>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</si>
  <si>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</si>
  <si>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</si>
  <si>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</si>
  <si>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</si>
  <si>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</si>
  <si>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</si>
  <si>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</si>
  <si>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</si>
  <si>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</si>
  <si>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</si>
  <si>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</si>
  <si>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</si>
  <si>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</si>
  <si>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</si>
  <si>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</si>
  <si>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</si>
  <si>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</si>
  <si>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</si>
  <si>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</si>
  <si>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</si>
  <si>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</si>
  <si>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</si>
  <si>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</si>
  <si>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</si>
  <si>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</si>
  <si>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</si>
  <si>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</si>
  <si>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</si>
  <si>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</si>
  <si>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</si>
  <si>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</si>
  <si>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</si>
  <si>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</si>
  <si>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</si>
  <si>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</si>
  <si>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</si>
  <si>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</si>
  <si>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</si>
  <si>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</si>
  <si>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</si>
  <si>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</si>
  <si>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</si>
  <si>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</si>
  <si>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</si>
  <si>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</si>
  <si>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</si>
  <si>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</si>
  <si>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</si>
  <si>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</si>
  <si>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</si>
  <si>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</si>
  <si>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</si>
  <si>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</si>
  <si>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</si>
  <si>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</si>
  <si>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</si>
  <si>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</si>
  <si>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</si>
  <si>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</si>
  <si>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</si>
  <si>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</si>
  <si>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</si>
  <si>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</si>
  <si>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</si>
  <si>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</si>
  <si>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</si>
  <si>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</si>
  <si>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</si>
  <si>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</si>
  <si>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</si>
  <si>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</si>
  <si>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</si>
  <si>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</si>
  <si>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</si>
  <si>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</si>
  <si>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</si>
  <si>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</si>
  <si>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</si>
  <si>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</si>
  <si>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</si>
  <si>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</si>
  <si>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</si>
  <si>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</si>
  <si>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</si>
  <si>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</si>
  <si>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</si>
  <si>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</si>
  <si>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</si>
  <si>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</si>
  <si>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</si>
  <si>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</si>
  <si>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</si>
  <si>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</si>
  <si>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</si>
  <si>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</si>
  <si>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</si>
  <si>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</si>
  <si>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</si>
  <si>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</si>
  <si>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</si>
  <si>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</si>
  <si>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</si>
  <si>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</si>
  <si>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</si>
  <si>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</si>
  <si>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</si>
  <si>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</si>
  <si>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</si>
  <si>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</si>
  <si>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</si>
  <si>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</si>
  <si>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</si>
  <si>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</si>
  <si>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</si>
  <si>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</si>
  <si>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</si>
  <si>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</si>
  <si>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</si>
  <si>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</si>
  <si>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</si>
  <si>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</si>
  <si>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</si>
  <si>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</si>
  <si>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</si>
  <si>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</si>
  <si>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</si>
  <si>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</si>
  <si>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</si>
  <si>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</si>
  <si>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</si>
  <si>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</si>
  <si>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</si>
  <si>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</si>
  <si>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</si>
  <si>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</si>
  <si>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</si>
  <si>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</si>
  <si>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</si>
  <si>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</si>
  <si>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</si>
  <si>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</si>
  <si>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</si>
  <si>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</si>
  <si>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</si>
  <si>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</si>
  <si>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</si>
  <si>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</si>
  <si>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</si>
  <si>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</si>
  <si>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</si>
  <si>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</si>
  <si>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</si>
  <si>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</si>
  <si>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</si>
  <si>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</si>
  <si>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</si>
  <si>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</si>
  <si>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</si>
  <si>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</si>
  <si>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</si>
  <si>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</si>
  <si>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</si>
  <si>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</si>
  <si>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</si>
  <si>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</si>
  <si>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</si>
  <si>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</si>
  <si>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</si>
  <si>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</si>
  <si>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</si>
  <si>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</si>
  <si>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</si>
  <si>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</si>
  <si>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</si>
  <si>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</si>
  <si>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</si>
  <si>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</si>
  <si>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</si>
  <si>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</si>
  <si>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</si>
  <si>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</si>
  <si>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</si>
  <si>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</si>
  <si>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</si>
  <si>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</si>
  <si>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</si>
  <si>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</si>
  <si>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</si>
  <si>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</si>
  <si>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</si>
  <si>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</si>
  <si>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</si>
  <si>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</si>
  <si>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</si>
  <si>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</si>
  <si>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</si>
  <si>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</si>
  <si>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</si>
  <si>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</si>
  <si>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</si>
  <si>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</si>
  <si>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</si>
  <si>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</si>
  <si>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</si>
  <si>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</si>
  <si>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</si>
  <si>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</si>
  <si>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</si>
  <si>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</si>
  <si>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</si>
  <si>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</si>
  <si>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</si>
  <si>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</si>
  <si>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</si>
  <si>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</si>
  <si>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</si>
  <si>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</si>
  <si>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</si>
  <si>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</si>
  <si>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</si>
  <si>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</si>
  <si>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</si>
  <si>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</si>
  <si>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</si>
  <si>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</si>
  <si>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</si>
  <si>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</si>
  <si>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</si>
  <si>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</si>
  <si>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</si>
  <si>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</si>
  <si>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</si>
  <si>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</si>
  <si>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</si>
  <si>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</si>
  <si>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</si>
  <si>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</si>
  <si>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</si>
  <si>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</si>
  <si>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</si>
  <si>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</si>
  <si>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</si>
  <si>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</si>
  <si>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</si>
  <si>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</si>
  <si>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</si>
  <si>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</si>
  <si>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</si>
  <si>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</si>
  <si>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</si>
  <si>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</si>
  <si>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</si>
  <si>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</si>
  <si>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</si>
  <si>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</si>
  <si>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</si>
  <si>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</si>
  <si>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</si>
  <si>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</si>
  <si>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</si>
  <si>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</si>
  <si>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</si>
  <si>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</si>
  <si>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</si>
  <si>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</si>
  <si>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</si>
  <si>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</si>
  <si>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</si>
  <si>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</si>
  <si>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</si>
  <si>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</si>
  <si>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</si>
  <si>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</si>
  <si>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</si>
  <si>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</si>
  <si>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</si>
  <si>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</si>
  <si>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</si>
  <si>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</si>
  <si>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</si>
  <si>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</si>
  <si>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</si>
  <si>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</si>
  <si>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</si>
  <si>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</si>
  <si>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</si>
  <si>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</si>
  <si>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</si>
  <si>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</si>
  <si>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</si>
  <si>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</si>
  <si>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</si>
  <si>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</si>
  <si>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</si>
  <si>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</si>
  <si>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</si>
  <si>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</si>
  <si>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</si>
  <si>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</si>
  <si>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</si>
  <si>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</si>
  <si>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</si>
  <si>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</si>
  <si>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</si>
  <si>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</si>
  <si>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</si>
  <si>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</si>
  <si>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</si>
  <si>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</si>
  <si>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</si>
  <si>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</si>
  <si>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</si>
  <si>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</si>
  <si>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</si>
  <si>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</si>
  <si>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</si>
  <si>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</si>
  <si>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</si>
  <si>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</si>
  <si>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</si>
  <si>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</si>
  <si>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</si>
  <si>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</si>
  <si>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</si>
  <si>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</si>
  <si>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</si>
  <si>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</si>
  <si>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</si>
  <si>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</si>
  <si>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</si>
  <si>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</si>
  <si>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</si>
  <si>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</si>
  <si>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Mi 10000mAH Li-Polymer, Micro-USB and Type C Input Port, Power Bank 3i with 18W Fast Charging (Midnight Black)</t>
  </si>
  <si>
    <t>Warranty : 6 months domestic warranty|Warranty : 6 months domestic warranty|It can be a gift option|Best-in class specs</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</si>
  <si>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</si>
  <si>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</si>
  <si>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</si>
  <si>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</si>
  <si>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</si>
  <si>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</si>
  <si>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</si>
  <si>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</si>
  <si>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</si>
  <si>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</si>
  <si>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</si>
  <si>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</si>
  <si>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</si>
  <si>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</si>
  <si>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</si>
  <si>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</si>
  <si>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</si>
  <si>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</si>
  <si>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</si>
  <si>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</si>
  <si>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</si>
  <si>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</si>
  <si>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</si>
  <si>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</si>
  <si>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</si>
  <si>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</si>
  <si>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</si>
  <si>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</si>
  <si>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</si>
  <si>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</si>
  <si>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</si>
  <si>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</si>
  <si>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</si>
  <si>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</si>
  <si>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</si>
  <si>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</si>
  <si>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</si>
  <si>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</si>
  <si>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</si>
  <si>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</si>
  <si>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</si>
  <si>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</si>
  <si>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</si>
  <si>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</si>
  <si>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</si>
  <si>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</si>
  <si>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</si>
  <si>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</si>
  <si>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</si>
  <si>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</si>
  <si>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</si>
  <si>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</si>
  <si>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</si>
  <si>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</si>
  <si>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</si>
  <si>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</si>
  <si>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</si>
  <si>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</si>
  <si>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</si>
  <si>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</si>
  <si>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</si>
  <si>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</si>
  <si>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</si>
  <si>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</si>
  <si>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</si>
  <si>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</si>
  <si>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</si>
  <si>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</si>
  <si>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</si>
  <si>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</si>
  <si>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</si>
  <si>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</si>
  <si>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</si>
  <si>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</si>
  <si>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</si>
  <si>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</si>
  <si>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</si>
  <si>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</si>
  <si>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</si>
  <si>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</si>
  <si>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</si>
  <si>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</si>
  <si>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</si>
  <si>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</si>
  <si>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</si>
  <si>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</si>
  <si>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</si>
  <si>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</si>
  <si>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B09XB7DPW1</t>
  </si>
  <si>
    <t>Redmi 10A (Sea Blue, 4GB RAM, 64GB Storage) | 2 Ghz Octa Core Helio G25 | 5000 mAh Battery | Finger Print Sensor | Upto 5GB RAM with RAM Booster</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</si>
  <si>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</si>
  <si>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</si>
  <si>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</si>
  <si>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</si>
  <si>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</si>
  <si>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</si>
  <si>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</si>
  <si>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</si>
  <si>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</si>
  <si>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</si>
  <si>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</si>
  <si>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</si>
  <si>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</si>
  <si>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</si>
  <si>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</si>
  <si>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</si>
  <si>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</si>
  <si>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</si>
  <si>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</si>
  <si>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</si>
  <si>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</si>
  <si>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</si>
  <si>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</si>
  <si>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</si>
  <si>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</si>
  <si>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</si>
  <si>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</si>
  <si>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</si>
  <si>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</si>
  <si>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</si>
  <si>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</si>
  <si>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</si>
  <si>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</si>
  <si>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</si>
  <si>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</si>
  <si>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</si>
  <si>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</si>
  <si>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</si>
  <si>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</si>
  <si>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</si>
  <si>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</si>
  <si>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</si>
  <si>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</si>
  <si>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</si>
  <si>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</si>
  <si>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</si>
  <si>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</si>
  <si>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</si>
  <si>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</si>
  <si>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</si>
  <si>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</si>
  <si>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</si>
  <si>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</si>
  <si>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</si>
  <si>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</si>
  <si>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</si>
  <si>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</si>
  <si>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</si>
  <si>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</si>
  <si>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</si>
  <si>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</si>
  <si>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</si>
  <si>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</si>
  <si>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</si>
  <si>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</si>
  <si>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</si>
  <si>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</si>
  <si>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</si>
  <si>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</si>
  <si>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</si>
  <si>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</si>
  <si>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</si>
  <si>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</si>
  <si>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</si>
  <si>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</si>
  <si>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</si>
  <si>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</si>
  <si>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</si>
  <si>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</si>
  <si>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</si>
  <si>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</si>
  <si>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</si>
  <si>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</si>
  <si>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</si>
  <si>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</si>
  <si>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</si>
  <si>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</si>
  <si>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</si>
  <si>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</si>
  <si>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</si>
  <si>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</si>
  <si>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</si>
  <si>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</si>
  <si>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</si>
  <si>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</si>
  <si>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</si>
  <si>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</si>
  <si>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</si>
  <si>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</si>
  <si>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</si>
  <si>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</si>
  <si>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</si>
  <si>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</si>
  <si>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</si>
  <si>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</si>
  <si>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</si>
  <si>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</si>
  <si>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</si>
  <si>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</si>
  <si>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</si>
  <si>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</si>
  <si>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</si>
  <si>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</si>
  <si>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</si>
  <si>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</si>
  <si>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</si>
  <si>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</si>
  <si>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</si>
  <si>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</si>
  <si>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</si>
  <si>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</si>
  <si>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</si>
  <si>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</si>
  <si>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</si>
  <si>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</si>
  <si>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</si>
  <si>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</si>
  <si>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</si>
  <si>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</si>
  <si>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</si>
  <si>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</si>
  <si>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</si>
  <si>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</si>
  <si>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</si>
  <si>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</si>
  <si>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</si>
  <si>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</si>
  <si>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</si>
  <si>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</si>
  <si>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</si>
  <si>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</si>
  <si>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</si>
  <si>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</si>
  <si>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</si>
  <si>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</si>
  <si>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</si>
  <si>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</si>
  <si>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</si>
  <si>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</si>
  <si>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</si>
  <si>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</si>
  <si>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</si>
  <si>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</si>
  <si>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</si>
  <si>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</si>
  <si>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</si>
  <si>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</si>
  <si>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</si>
  <si>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</si>
  <si>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</si>
  <si>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</si>
  <si>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</si>
  <si>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</si>
  <si>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</si>
  <si>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</si>
  <si>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</si>
  <si>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</si>
  <si>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</si>
  <si>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</si>
  <si>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</si>
  <si>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</si>
  <si>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</si>
  <si>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</si>
  <si>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</si>
  <si>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</si>
  <si>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</si>
  <si>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</si>
  <si>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</si>
  <si>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</si>
  <si>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</si>
  <si>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</si>
  <si>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</si>
  <si>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</si>
  <si>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</si>
  <si>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</si>
  <si>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</si>
  <si>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</si>
  <si>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</si>
  <si>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</si>
  <si>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</si>
  <si>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</si>
  <si>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</si>
  <si>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</si>
  <si>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</si>
  <si>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</si>
  <si>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</si>
  <si>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</si>
  <si>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</si>
  <si>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</si>
  <si>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</si>
  <si>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</si>
  <si>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</si>
  <si>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</si>
  <si>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</si>
  <si>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</si>
  <si>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</si>
  <si>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</si>
  <si>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</si>
  <si>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</si>
  <si>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</si>
  <si>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</si>
  <si>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</si>
  <si>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</si>
  <si>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</si>
  <si>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</si>
  <si>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</si>
  <si>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</si>
  <si>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</si>
  <si>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</si>
  <si>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</si>
  <si>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</si>
  <si>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</si>
  <si>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</si>
  <si>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</si>
  <si>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</si>
  <si>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</si>
  <si>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</si>
  <si>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</si>
  <si>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</si>
  <si>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</si>
  <si>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</si>
  <si>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</si>
  <si>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</si>
  <si>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</si>
  <si>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</si>
  <si>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</si>
  <si>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</si>
  <si>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</si>
  <si>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</si>
  <si>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</si>
  <si>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</si>
  <si>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</si>
  <si>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</si>
  <si>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</si>
  <si>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</si>
  <si>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</si>
  <si>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</si>
  <si>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</si>
  <si>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</si>
  <si>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</si>
  <si>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</si>
  <si>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</si>
  <si>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</si>
  <si>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</si>
  <si>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</si>
  <si>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</si>
  <si>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</si>
  <si>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</si>
  <si>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</si>
  <si>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</si>
  <si>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</si>
  <si>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</si>
  <si>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</si>
  <si>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</si>
  <si>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</si>
  <si>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</si>
  <si>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</si>
  <si>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</si>
  <si>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</si>
  <si>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</si>
  <si>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</si>
  <si>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</si>
  <si>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</si>
  <si>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</si>
  <si>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</si>
  <si>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</si>
  <si>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</si>
  <si>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</si>
  <si>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</si>
  <si>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</si>
  <si>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</si>
  <si>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</si>
  <si>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</si>
  <si>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</si>
  <si>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</si>
  <si>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</si>
  <si>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</si>
  <si>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</si>
  <si>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</si>
  <si>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</si>
  <si>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</si>
  <si>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</si>
  <si>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</si>
  <si>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</si>
  <si>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</si>
  <si>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</si>
  <si>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</si>
  <si>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</si>
  <si>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</si>
  <si>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</si>
  <si>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</si>
  <si>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</si>
  <si>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</si>
  <si>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</si>
  <si>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</si>
  <si>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</si>
  <si>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</si>
  <si>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</si>
  <si>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</si>
  <si>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</si>
  <si>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</si>
  <si>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</si>
  <si>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</si>
  <si>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</si>
  <si>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</si>
  <si>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</si>
  <si>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</si>
  <si>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</si>
  <si>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</si>
  <si>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</si>
  <si>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</si>
  <si>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</si>
  <si>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</si>
  <si>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</si>
  <si>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</si>
  <si>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</si>
  <si>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</si>
  <si>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</si>
  <si>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</si>
  <si>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</si>
  <si>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</si>
  <si>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</si>
  <si>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</si>
  <si>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</si>
  <si>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</si>
  <si>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</si>
  <si>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</si>
  <si>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</si>
  <si>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</si>
  <si>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</si>
  <si>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</si>
  <si>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</si>
  <si>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</si>
  <si>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</si>
  <si>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</si>
  <si>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</si>
  <si>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</si>
  <si>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</si>
  <si>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</si>
  <si>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</si>
  <si>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</si>
  <si>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</si>
  <si>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</si>
  <si>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</si>
  <si>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</si>
  <si>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</si>
  <si>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</si>
  <si>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</si>
  <si>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B0B4F2ZWL3</t>
  </si>
  <si>
    <t>Samsung Galaxy M13 (Stardust Brown, 6GB, 128GB Storage) | 6000mAh Battery | Upto 12GB RAM with RAM Plus</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</si>
  <si>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</si>
  <si>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</si>
  <si>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</si>
  <si>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</si>
  <si>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</si>
  <si>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</si>
  <si>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</si>
  <si>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</si>
  <si>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</si>
  <si>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</si>
  <si>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</si>
  <si>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</si>
  <si>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</si>
  <si>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</si>
  <si>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</si>
  <si>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</si>
  <si>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</si>
  <si>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</si>
  <si>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</si>
  <si>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</si>
  <si>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</si>
  <si>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</si>
  <si>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</si>
  <si>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</si>
  <si>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</si>
  <si>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</si>
  <si>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</si>
  <si>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</si>
  <si>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</si>
  <si>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</si>
  <si>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</si>
  <si>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</si>
  <si>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</si>
  <si>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</si>
  <si>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</si>
  <si>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</si>
  <si>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</si>
  <si>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</si>
  <si>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</si>
  <si>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</si>
  <si>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</si>
  <si>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</si>
  <si>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</si>
  <si>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</si>
  <si>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</si>
  <si>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</si>
  <si>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</si>
  <si>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</si>
  <si>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</si>
  <si>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</si>
  <si>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</si>
  <si>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</si>
  <si>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</si>
  <si>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</si>
  <si>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</si>
  <si>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</si>
  <si>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</si>
  <si>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</si>
  <si>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</si>
  <si>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</si>
  <si>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</si>
  <si>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</si>
  <si>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</si>
  <si>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</si>
  <si>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</si>
  <si>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</si>
  <si>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</si>
  <si>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</si>
  <si>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</si>
  <si>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</si>
  <si>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</si>
  <si>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</si>
  <si>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</si>
  <si>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</si>
  <si>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</si>
  <si>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</si>
  <si>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</si>
  <si>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</si>
  <si>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</si>
  <si>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</si>
  <si>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</si>
  <si>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</si>
  <si>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</si>
  <si>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</si>
  <si>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</si>
  <si>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</si>
  <si>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</si>
  <si>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</si>
  <si>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</si>
  <si>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</si>
  <si>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</si>
  <si>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</si>
  <si>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</si>
  <si>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</si>
  <si>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</si>
  <si>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</si>
  <si>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</si>
  <si>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</si>
  <si>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</si>
  <si>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</si>
  <si>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</si>
  <si>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</si>
  <si>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</si>
  <si>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iQOO vivo Z6 5G (Dynamo Black, 6GB RAM, 128GB Storage) | Snapdragon 695-6nm Processor | 120Hz FHD+ Display | 5000mAh Battery</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</si>
  <si>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</si>
  <si>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</si>
  <si>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</si>
  <si>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</si>
  <si>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</si>
  <si>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</si>
  <si>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</si>
  <si>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</si>
  <si>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</si>
  <si>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</si>
  <si>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</si>
  <si>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</si>
  <si>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</si>
  <si>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</si>
  <si>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</si>
  <si>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</si>
  <si>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</si>
  <si>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</si>
  <si>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</si>
  <si>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</si>
  <si>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</si>
  <si>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</si>
  <si>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</si>
  <si>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</si>
  <si>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</si>
  <si>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</si>
  <si>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</si>
  <si>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</si>
  <si>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</si>
  <si>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</si>
  <si>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</si>
  <si>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</si>
  <si>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</si>
  <si>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</si>
  <si>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</si>
  <si>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</si>
  <si>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</si>
  <si>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</si>
  <si>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</si>
  <si>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</si>
  <si>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</si>
  <si>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</si>
  <si>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</si>
  <si>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</si>
  <si>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</si>
  <si>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</si>
  <si>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</si>
  <si>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</si>
  <si>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</si>
  <si>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</si>
  <si>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</si>
  <si>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</si>
  <si>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</si>
  <si>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</si>
  <si>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</si>
  <si>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</si>
  <si>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</si>
  <si>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</si>
  <si>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</si>
  <si>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</si>
  <si>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</si>
  <si>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</si>
  <si>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</si>
  <si>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</si>
  <si>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</si>
  <si>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</si>
  <si>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</si>
  <si>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</si>
  <si>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</si>
  <si>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</si>
  <si>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</si>
  <si>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</si>
  <si>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</si>
  <si>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</si>
  <si>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</si>
  <si>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</si>
  <si>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</si>
  <si>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</si>
  <si>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</si>
  <si>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</si>
  <si>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</si>
  <si>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</si>
  <si>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</si>
  <si>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</si>
  <si>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</si>
  <si>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</si>
  <si>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</si>
  <si>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</si>
  <si>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</si>
  <si>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</si>
  <si>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</si>
  <si>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</si>
  <si>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</si>
  <si>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</si>
  <si>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</si>
  <si>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</si>
  <si>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</si>
  <si>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</si>
  <si>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</si>
  <si>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</si>
  <si>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</si>
  <si>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</si>
  <si>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</si>
  <si>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</si>
  <si>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</si>
  <si>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</si>
  <si>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</si>
  <si>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</si>
  <si>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</si>
  <si>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</si>
  <si>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</si>
  <si>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</si>
  <si>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</si>
  <si>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</si>
  <si>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</si>
  <si>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</si>
  <si>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</si>
  <si>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</si>
  <si>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</si>
  <si>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</si>
  <si>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</si>
  <si>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</si>
  <si>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</si>
  <si>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</si>
  <si>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</si>
  <si>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</si>
  <si>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</si>
  <si>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</si>
  <si>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</si>
  <si>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</si>
  <si>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</si>
  <si>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</si>
  <si>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</si>
  <si>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</si>
  <si>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</si>
  <si>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</si>
  <si>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</si>
  <si>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</si>
  <si>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</si>
  <si>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</si>
  <si>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</si>
  <si>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</si>
  <si>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</si>
  <si>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</si>
  <si>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</si>
  <si>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</si>
  <si>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</si>
  <si>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</si>
  <si>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</si>
  <si>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</si>
  <si>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</si>
  <si>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</si>
  <si>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</si>
  <si>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</si>
  <si>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</si>
  <si>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</si>
  <si>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</si>
  <si>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</si>
  <si>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</si>
  <si>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</si>
  <si>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</si>
  <si>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</si>
  <si>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</si>
  <si>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</si>
  <si>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</si>
  <si>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</si>
  <si>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</si>
  <si>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</si>
  <si>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</si>
  <si>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</si>
  <si>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</si>
  <si>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</si>
  <si>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</si>
  <si>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</si>
  <si>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</si>
  <si>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</si>
  <si>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</si>
  <si>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</si>
  <si>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</si>
  <si>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</si>
  <si>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</si>
  <si>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</si>
  <si>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</si>
  <si>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</si>
  <si>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</si>
  <si>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</si>
  <si>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</si>
  <si>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</si>
  <si>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</si>
  <si>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</si>
  <si>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</si>
  <si>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</si>
  <si>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</si>
  <si>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</si>
  <si>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</si>
  <si>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</si>
  <si>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</si>
  <si>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</si>
  <si>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</si>
  <si>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</si>
  <si>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</si>
  <si>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</si>
  <si>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</si>
  <si>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</si>
  <si>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</si>
  <si>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</si>
  <si>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</si>
  <si>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</si>
  <si>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</si>
  <si>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</si>
  <si>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</si>
  <si>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</si>
  <si>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</si>
  <si>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</si>
  <si>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</si>
  <si>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</si>
  <si>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</si>
  <si>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</si>
  <si>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</si>
  <si>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</si>
  <si>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</si>
  <si>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</si>
  <si>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</si>
  <si>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</si>
  <si>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</si>
  <si>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</si>
  <si>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</si>
  <si>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</si>
  <si>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</si>
  <si>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</si>
  <si>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</si>
  <si>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</si>
  <si>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</si>
  <si>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</si>
  <si>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</si>
  <si>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</si>
  <si>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</si>
  <si>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</si>
  <si>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</si>
  <si>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</si>
  <si>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</si>
  <si>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</si>
  <si>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</si>
  <si>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</si>
  <si>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</si>
  <si>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</si>
  <si>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</si>
  <si>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</si>
  <si>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</si>
  <si>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</si>
  <si>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</si>
  <si>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</si>
  <si>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</si>
  <si>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</si>
  <si>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</si>
  <si>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</si>
  <si>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</si>
  <si>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</si>
  <si>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</si>
  <si>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</si>
  <si>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</si>
  <si>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</si>
  <si>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</si>
  <si>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</si>
  <si>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</si>
  <si>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</si>
  <si>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</si>
  <si>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</si>
  <si>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</si>
  <si>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</si>
  <si>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</si>
  <si>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</si>
  <si>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</si>
  <si>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</si>
  <si>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</si>
  <si>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</si>
  <si>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</si>
  <si>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</si>
  <si>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</si>
  <si>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</si>
  <si>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</si>
  <si>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</si>
  <si>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</si>
  <si>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</si>
  <si>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</si>
  <si>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</si>
  <si>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</si>
  <si>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Samsung Original EHS64 Wired in Ear Earphones with Mic, Black</t>
  </si>
  <si>
    <t>In Ear Volume Control. Water Resistant: Yes|Design: Canal phone|Headphone Jack: 3.5mm|6 months warranty</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</si>
  <si>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</si>
  <si>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</si>
  <si>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</si>
  <si>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</si>
  <si>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</si>
  <si>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</si>
  <si>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</si>
  <si>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</si>
  <si>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</si>
  <si>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</si>
  <si>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</si>
  <si>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</si>
  <si>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</si>
  <si>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</si>
  <si>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</si>
  <si>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</si>
  <si>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</si>
  <si>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</si>
  <si>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</si>
  <si>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</si>
  <si>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</si>
  <si>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</si>
  <si>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</si>
  <si>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</si>
  <si>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</si>
  <si>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</si>
  <si>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</si>
  <si>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</si>
  <si>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</si>
  <si>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</si>
  <si>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</si>
  <si>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</si>
  <si>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</si>
  <si>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</si>
  <si>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</si>
  <si>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</si>
  <si>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</si>
  <si>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</si>
  <si>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</si>
  <si>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</si>
  <si>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</si>
  <si>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</si>
  <si>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</si>
  <si>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</si>
  <si>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</si>
  <si>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</si>
  <si>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</si>
  <si>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</si>
  <si>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</si>
  <si>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</si>
  <si>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</si>
  <si>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</si>
  <si>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</si>
  <si>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</si>
  <si>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</si>
  <si>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</si>
  <si>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</si>
  <si>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</si>
  <si>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</si>
  <si>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</si>
  <si>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</si>
  <si>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</si>
  <si>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</si>
  <si>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</si>
  <si>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</si>
  <si>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</si>
  <si>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</si>
  <si>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</si>
  <si>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</si>
  <si>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</si>
  <si>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</si>
  <si>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</si>
  <si>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</si>
  <si>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</si>
  <si>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</si>
  <si>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</si>
  <si>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</si>
  <si>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</si>
  <si>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</si>
  <si>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</si>
  <si>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</si>
  <si>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</si>
  <si>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</si>
  <si>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</si>
  <si>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</si>
  <si>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</si>
  <si>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</si>
  <si>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</si>
  <si>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</si>
  <si>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</si>
  <si>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</si>
  <si>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</si>
  <si>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</si>
  <si>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</si>
  <si>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</si>
  <si>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</si>
  <si>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</si>
  <si>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</si>
  <si>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</si>
  <si>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</si>
  <si>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</si>
  <si>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</si>
  <si>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</si>
  <si>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</si>
  <si>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</si>
  <si>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</si>
  <si>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</si>
  <si>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</si>
  <si>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</si>
  <si>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</si>
  <si>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</si>
  <si>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</si>
  <si>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</si>
  <si>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</si>
  <si>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</si>
  <si>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</si>
  <si>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</si>
  <si>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</si>
  <si>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</si>
  <si>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</si>
  <si>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</si>
  <si>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</si>
  <si>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</si>
  <si>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</si>
  <si>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</si>
  <si>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</si>
  <si>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</si>
  <si>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</si>
  <si>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</si>
  <si>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</si>
  <si>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</si>
  <si>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</si>
  <si>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</si>
  <si>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</si>
  <si>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</si>
  <si>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</si>
  <si>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</si>
  <si>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</si>
  <si>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</si>
  <si>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</si>
  <si>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</si>
  <si>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</si>
  <si>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</si>
  <si>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</si>
  <si>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</si>
  <si>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</si>
  <si>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</si>
  <si>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</si>
  <si>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</si>
  <si>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</si>
  <si>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</si>
  <si>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</si>
  <si>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</si>
  <si>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</si>
  <si>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</si>
  <si>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</si>
  <si>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</si>
  <si>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</si>
  <si>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</si>
  <si>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</si>
  <si>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</si>
  <si>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</si>
  <si>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</si>
  <si>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</si>
  <si>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</si>
  <si>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</si>
  <si>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</si>
  <si>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</si>
  <si>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</si>
  <si>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</si>
  <si>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</si>
  <si>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</si>
  <si>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</si>
  <si>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</si>
  <si>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</si>
  <si>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</si>
  <si>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</si>
  <si>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</si>
  <si>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</si>
  <si>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</si>
  <si>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</si>
  <si>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</si>
  <si>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</si>
  <si>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</si>
  <si>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</si>
  <si>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</si>
  <si>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</si>
  <si>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</si>
  <si>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</si>
  <si>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</si>
  <si>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</si>
  <si>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</si>
  <si>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</si>
  <si>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</si>
  <si>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</si>
  <si>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</si>
  <si>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</si>
  <si>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</si>
  <si>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</si>
  <si>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</si>
  <si>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</si>
  <si>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</si>
  <si>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</si>
  <si>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</si>
  <si>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</si>
  <si>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</si>
  <si>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</si>
  <si>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</si>
  <si>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</si>
  <si>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</si>
  <si>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</si>
  <si>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</si>
  <si>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</si>
  <si>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</si>
  <si>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</si>
  <si>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</si>
  <si>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</si>
  <si>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</si>
  <si>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</si>
  <si>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</si>
  <si>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</si>
  <si>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</si>
  <si>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</si>
  <si>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</si>
  <si>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</si>
  <si>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</si>
  <si>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</si>
  <si>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</si>
  <si>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</si>
  <si>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</si>
  <si>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</si>
  <si>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</si>
  <si>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</si>
  <si>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</si>
  <si>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</si>
  <si>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</si>
  <si>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</si>
  <si>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</si>
  <si>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</si>
  <si>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</si>
  <si>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</si>
  <si>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</si>
  <si>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</si>
  <si>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</si>
  <si>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</si>
  <si>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</si>
  <si>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</si>
  <si>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</si>
  <si>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</si>
  <si>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</si>
  <si>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</si>
  <si>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</si>
  <si>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</si>
  <si>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</si>
  <si>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</si>
  <si>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</si>
  <si>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</si>
  <si>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</si>
  <si>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</si>
  <si>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</si>
  <si>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</si>
  <si>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</si>
  <si>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</si>
  <si>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</si>
  <si>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</si>
  <si>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</si>
  <si>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</si>
  <si>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</si>
  <si>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</si>
  <si>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</si>
  <si>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</si>
  <si>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</si>
  <si>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</si>
  <si>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</si>
  <si>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</si>
  <si>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</si>
  <si>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</si>
  <si>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</si>
  <si>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</si>
  <si>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</si>
  <si>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</si>
  <si>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</si>
  <si>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</si>
  <si>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</si>
  <si>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</si>
  <si>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</si>
  <si>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</si>
  <si>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</si>
  <si>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</si>
  <si>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</si>
  <si>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</si>
  <si>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</si>
  <si>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</si>
  <si>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</si>
  <si>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</si>
  <si>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</si>
  <si>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</si>
  <si>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</si>
  <si>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</si>
  <si>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</si>
  <si>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</si>
  <si>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</si>
  <si>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</si>
  <si>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</si>
  <si>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</si>
  <si>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</si>
  <si>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</si>
  <si>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</si>
  <si>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</si>
  <si>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</si>
  <si>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</si>
  <si>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</si>
  <si>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</si>
  <si>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</si>
  <si>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</si>
  <si>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</si>
  <si>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</si>
  <si>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</si>
  <si>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</si>
  <si>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</si>
  <si>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</si>
  <si>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</si>
  <si>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</si>
  <si>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</si>
  <si>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</si>
  <si>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</si>
  <si>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</si>
  <si>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</si>
  <si>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</si>
  <si>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</si>
  <si>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</si>
  <si>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</si>
  <si>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</si>
  <si>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</si>
  <si>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</si>
  <si>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</si>
  <si>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</si>
  <si>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</si>
  <si>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</si>
  <si>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</si>
  <si>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</si>
  <si>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</si>
  <si>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</si>
  <si>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</si>
  <si>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</si>
  <si>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</si>
  <si>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</si>
  <si>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</si>
  <si>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</si>
  <si>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</si>
  <si>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</si>
  <si>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</si>
  <si>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</si>
  <si>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</si>
  <si>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</si>
  <si>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</si>
  <si>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</si>
  <si>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</si>
  <si>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</si>
  <si>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</si>
  <si>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</si>
  <si>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</si>
  <si>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</si>
  <si>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</si>
  <si>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</si>
  <si>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</si>
  <si>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</si>
  <si>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</si>
  <si>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</si>
  <si>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</si>
  <si>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</si>
  <si>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</si>
  <si>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</si>
  <si>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</si>
  <si>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</si>
  <si>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</si>
  <si>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</si>
  <si>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</si>
  <si>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</si>
  <si>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</si>
  <si>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</si>
  <si>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</si>
  <si>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</si>
  <si>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</si>
  <si>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</si>
  <si>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</si>
  <si>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</si>
  <si>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</si>
  <si>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</si>
  <si>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</si>
  <si>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</si>
  <si>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</si>
  <si>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</si>
  <si>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</si>
  <si>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</si>
  <si>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</si>
  <si>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</si>
  <si>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</si>
  <si>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</si>
  <si>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</si>
  <si>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</si>
  <si>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</si>
  <si>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</si>
  <si>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</si>
  <si>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</si>
  <si>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</si>
  <si>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</si>
  <si>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</si>
  <si>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</si>
  <si>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</si>
  <si>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</si>
  <si>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</si>
  <si>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</si>
  <si>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</si>
  <si>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</si>
  <si>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</si>
  <si>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</si>
  <si>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</si>
  <si>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</si>
  <si>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</si>
  <si>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</si>
  <si>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</si>
  <si>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</si>
  <si>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</si>
  <si>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</si>
  <si>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</si>
  <si>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</si>
  <si>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</si>
  <si>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</si>
  <si>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</si>
  <si>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</si>
  <si>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</si>
  <si>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</si>
  <si>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</si>
  <si>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</si>
  <si>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</si>
  <si>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</si>
  <si>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</si>
  <si>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</si>
  <si>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</si>
  <si>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</si>
  <si>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</si>
  <si>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</si>
  <si>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</si>
  <si>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</si>
  <si>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</si>
  <si>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</si>
  <si>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</si>
  <si>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</si>
  <si>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</si>
  <si>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</si>
  <si>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</si>
  <si>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</si>
  <si>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</si>
  <si>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</si>
  <si>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</si>
  <si>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</si>
  <si>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</si>
  <si>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</si>
  <si>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</si>
  <si>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</si>
  <si>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</si>
  <si>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</si>
  <si>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</si>
  <si>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</si>
  <si>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</si>
  <si>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</si>
  <si>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</si>
  <si>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</si>
  <si>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</si>
  <si>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</si>
  <si>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</si>
  <si>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</si>
  <si>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</si>
  <si>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</si>
  <si>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</si>
  <si>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</si>
  <si>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</si>
  <si>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</si>
  <si>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</si>
  <si>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</si>
  <si>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</si>
  <si>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</si>
  <si>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</si>
  <si>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</si>
  <si>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</si>
  <si>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</si>
  <si>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</si>
  <si>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</si>
  <si>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</si>
  <si>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</si>
  <si>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</si>
  <si>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</si>
  <si>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</si>
  <si>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</si>
  <si>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</si>
  <si>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</si>
  <si>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</si>
  <si>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</si>
  <si>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</si>
  <si>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</si>
  <si>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</si>
  <si>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</si>
  <si>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</si>
  <si>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</si>
  <si>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</si>
  <si>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</si>
  <si>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</si>
  <si>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</si>
  <si>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</si>
  <si>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</si>
  <si>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</si>
  <si>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</si>
  <si>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</si>
  <si>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</si>
  <si>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</si>
  <si>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</si>
  <si>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</si>
  <si>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</si>
  <si>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</si>
  <si>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</si>
  <si>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</si>
  <si>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</si>
  <si>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</si>
  <si>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</si>
  <si>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</si>
  <si>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</si>
  <si>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</si>
  <si>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</si>
  <si>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</si>
  <si>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</si>
  <si>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</si>
  <si>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</si>
  <si>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</si>
  <si>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</si>
  <si>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</si>
  <si>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</si>
  <si>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</si>
  <si>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</si>
  <si>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</si>
  <si>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</si>
  <si>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</si>
  <si>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</si>
  <si>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</si>
  <si>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</si>
  <si>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</si>
  <si>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</si>
  <si>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</si>
  <si>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</si>
  <si>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</si>
  <si>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</si>
  <si>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</si>
  <si>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</si>
  <si>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</si>
  <si>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</si>
  <si>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</si>
  <si>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</si>
  <si>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</si>
  <si>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</si>
  <si>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</si>
  <si>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</si>
  <si>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</si>
  <si>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</si>
  <si>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</si>
  <si>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</si>
  <si>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</si>
  <si>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</si>
  <si>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</si>
  <si>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</si>
  <si>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</si>
  <si>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</si>
  <si>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</si>
  <si>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</si>
  <si>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</si>
  <si>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</si>
  <si>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</si>
  <si>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</si>
  <si>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</si>
  <si>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</si>
  <si>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</si>
  <si>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</si>
  <si>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</si>
  <si>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</si>
  <si>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</si>
  <si>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</si>
  <si>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</si>
  <si>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</si>
  <si>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</si>
  <si>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</si>
  <si>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</si>
  <si>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</si>
  <si>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</si>
  <si>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</si>
  <si>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</si>
  <si>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</si>
  <si>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</si>
  <si>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</si>
  <si>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</si>
  <si>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</si>
  <si>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</si>
  <si>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</si>
  <si>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</si>
  <si>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</si>
  <si>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</si>
  <si>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</si>
  <si>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</si>
  <si>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</si>
  <si>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</si>
  <si>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</si>
  <si>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</si>
  <si>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</si>
  <si>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</si>
  <si>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</si>
  <si>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</si>
  <si>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</si>
  <si>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</si>
  <si>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</si>
  <si>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</si>
  <si>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</si>
  <si>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</si>
  <si>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</si>
  <si>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</si>
  <si>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</si>
  <si>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</si>
  <si>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</si>
  <si>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</si>
  <si>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</si>
  <si>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</si>
  <si>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</si>
  <si>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</si>
  <si>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</si>
  <si>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</si>
  <si>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</si>
  <si>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</si>
  <si>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</si>
  <si>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</si>
  <si>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</si>
  <si>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</si>
  <si>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</si>
  <si>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</si>
  <si>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</si>
  <si>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</si>
  <si>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</si>
  <si>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</si>
  <si>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</si>
  <si>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</si>
  <si>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</si>
  <si>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</si>
  <si>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</si>
  <si>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</si>
  <si>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</si>
  <si>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</si>
  <si>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</si>
  <si>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</si>
  <si>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</si>
  <si>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</si>
  <si>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</si>
  <si>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</si>
  <si>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</si>
  <si>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</si>
  <si>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</si>
  <si>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</si>
  <si>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</si>
  <si>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</si>
  <si>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</si>
  <si>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</si>
  <si>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</si>
  <si>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</si>
  <si>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</si>
  <si>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</si>
  <si>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</si>
  <si>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</si>
  <si>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</si>
  <si>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</si>
  <si>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</si>
  <si>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</si>
  <si>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</si>
  <si>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</si>
  <si>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</si>
  <si>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</si>
  <si>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</si>
  <si>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</si>
  <si>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</si>
  <si>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</si>
  <si>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</si>
  <si>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</si>
  <si>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</si>
  <si>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</si>
  <si>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</si>
  <si>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</si>
  <si>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</si>
  <si>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</si>
  <si>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</si>
  <si>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</si>
  <si>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</si>
  <si>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</si>
  <si>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</si>
  <si>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</si>
  <si>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</si>
  <si>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</si>
  <si>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</si>
  <si>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</si>
  <si>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</si>
  <si>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</si>
  <si>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</si>
  <si>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</si>
  <si>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</si>
  <si>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</si>
  <si>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</si>
  <si>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</si>
  <si>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</si>
  <si>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</si>
  <si>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</si>
  <si>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</si>
  <si>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</si>
  <si>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</si>
  <si>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</si>
  <si>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</si>
  <si>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</si>
  <si>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</si>
  <si>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</si>
  <si>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</si>
  <si>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</si>
  <si>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</si>
  <si>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</si>
  <si>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</si>
  <si>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</si>
  <si>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</si>
  <si>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</si>
  <si>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</si>
  <si>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</si>
  <si>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</si>
  <si>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</si>
  <si>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</si>
  <si>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</si>
  <si>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</si>
  <si>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</si>
  <si>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</si>
  <si>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</si>
  <si>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</si>
  <si>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</si>
  <si>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</si>
  <si>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</si>
  <si>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</si>
  <si>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</si>
  <si>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</si>
  <si>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</si>
  <si>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</si>
  <si>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</si>
  <si>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</si>
  <si>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</si>
  <si>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</si>
  <si>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</si>
  <si>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</si>
  <si>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</si>
  <si>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</si>
  <si>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</si>
  <si>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</si>
  <si>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</si>
  <si>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</si>
  <si>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</si>
  <si>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</si>
  <si>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</si>
  <si>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</si>
  <si>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</si>
  <si>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</si>
  <si>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</si>
  <si>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</si>
  <si>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</si>
  <si>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</si>
  <si>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</si>
  <si>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</si>
  <si>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</si>
  <si>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</si>
  <si>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</si>
  <si>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</si>
  <si>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</si>
  <si>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</si>
  <si>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</si>
  <si>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</si>
  <si>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</si>
  <si>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</si>
  <si>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</si>
  <si>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</si>
  <si>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</si>
  <si>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</si>
  <si>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</si>
  <si>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</si>
  <si>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</si>
  <si>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</si>
  <si>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</si>
  <si>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</si>
  <si>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</si>
  <si>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</si>
  <si>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</si>
  <si>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</si>
  <si>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</si>
  <si>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</si>
  <si>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</si>
  <si>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</si>
  <si>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</si>
  <si>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</si>
  <si>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</si>
  <si>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</si>
  <si>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</si>
  <si>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</si>
  <si>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</si>
  <si>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</si>
  <si>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</si>
  <si>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</si>
  <si>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</si>
  <si>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</si>
  <si>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</si>
  <si>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</si>
  <si>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</si>
  <si>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</si>
  <si>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</si>
  <si>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</si>
  <si>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</si>
  <si>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</si>
  <si>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</si>
  <si>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</si>
  <si>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</si>
  <si>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</si>
  <si>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</si>
  <si>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</si>
  <si>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</si>
  <si>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</si>
  <si>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</si>
  <si>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</si>
  <si>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</si>
  <si>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</si>
  <si>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</si>
  <si>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</si>
  <si>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</si>
  <si>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</si>
  <si>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</si>
  <si>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</si>
  <si>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</si>
  <si>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</si>
  <si>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</si>
  <si>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</si>
  <si>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</si>
  <si>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</si>
  <si>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</si>
  <si>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</si>
  <si>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</si>
  <si>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</si>
  <si>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</si>
  <si>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</si>
  <si>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</si>
  <si>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</si>
  <si>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</si>
  <si>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</si>
  <si>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</si>
  <si>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</si>
  <si>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</si>
  <si>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</si>
  <si>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</si>
  <si>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</si>
  <si>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</si>
  <si>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</si>
  <si>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</si>
  <si>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</si>
  <si>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</si>
  <si>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</si>
  <si>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</si>
  <si>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</si>
  <si>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</si>
  <si>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</si>
  <si>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</si>
  <si>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</si>
  <si>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</si>
  <si>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</si>
  <si>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</si>
  <si>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</si>
  <si>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</si>
  <si>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</si>
  <si>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</si>
  <si>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</si>
  <si>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</si>
  <si>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</si>
  <si>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</si>
  <si>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</si>
  <si>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</si>
  <si>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</si>
  <si>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</si>
  <si>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</si>
  <si>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</si>
  <si>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</si>
  <si>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</si>
  <si>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</si>
  <si>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</si>
  <si>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</si>
  <si>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</si>
  <si>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</si>
  <si>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</si>
  <si>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</si>
  <si>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</si>
  <si>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</si>
  <si>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</si>
  <si>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</si>
  <si>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</si>
  <si>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</si>
  <si>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</si>
  <si>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</si>
  <si>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</si>
  <si>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</si>
  <si>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</si>
  <si>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</si>
  <si>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</si>
  <si>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</si>
  <si>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</si>
  <si>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</si>
  <si>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</si>
  <si>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</si>
  <si>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</si>
  <si>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</si>
  <si>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</si>
  <si>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</si>
  <si>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</si>
  <si>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</si>
  <si>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</si>
  <si>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</si>
  <si>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</si>
  <si>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</si>
  <si>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</si>
  <si>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</si>
  <si>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</si>
  <si>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</si>
  <si>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</si>
  <si>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</si>
  <si>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</si>
  <si>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</si>
  <si>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</si>
  <si>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</si>
  <si>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</si>
  <si>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</si>
  <si>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</si>
  <si>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</si>
  <si>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</si>
  <si>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</si>
  <si>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</si>
  <si>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</si>
  <si>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</si>
  <si>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</si>
  <si>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</si>
  <si>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</si>
  <si>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</si>
  <si>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</si>
  <si>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</si>
  <si>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</si>
  <si>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</si>
  <si>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</si>
  <si>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</si>
  <si>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</si>
  <si>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</si>
  <si>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</si>
  <si>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</si>
  <si>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</si>
  <si>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</si>
  <si>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</si>
  <si>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</si>
  <si>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</si>
  <si>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</si>
  <si>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</si>
  <si>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</si>
  <si>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</si>
  <si>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</si>
  <si>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</si>
  <si>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</si>
  <si>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</si>
  <si>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</si>
  <si>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</si>
  <si>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</si>
  <si>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</si>
  <si>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</si>
  <si>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</si>
  <si>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</si>
  <si>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</si>
  <si>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</si>
  <si>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</si>
  <si>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</si>
  <si>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</si>
  <si>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</si>
  <si>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</si>
  <si>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</si>
  <si>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</si>
  <si>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</si>
  <si>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</si>
  <si>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</si>
  <si>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</si>
  <si>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</si>
  <si>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</si>
  <si>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</si>
  <si>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</si>
  <si>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</si>
  <si>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</si>
  <si>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</si>
  <si>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</si>
  <si>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</si>
  <si>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</si>
  <si>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</si>
  <si>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</si>
  <si>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</si>
  <si>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</si>
  <si>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</si>
  <si>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</si>
  <si>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</si>
  <si>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</si>
  <si>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</si>
  <si>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</si>
  <si>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</si>
  <si>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</si>
  <si>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</si>
  <si>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</si>
  <si>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</si>
  <si>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</si>
  <si>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</si>
  <si>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</si>
  <si>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</si>
  <si>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</si>
  <si>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</si>
  <si>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</si>
  <si>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</si>
  <si>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</si>
  <si>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</si>
  <si>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</si>
  <si>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</si>
  <si>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</si>
  <si>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</si>
  <si>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</si>
  <si>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</si>
  <si>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</si>
  <si>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</si>
  <si>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</si>
  <si>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</si>
  <si>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</si>
  <si>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</si>
  <si>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</si>
  <si>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</si>
  <si>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</si>
  <si>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</si>
  <si>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</si>
  <si>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</si>
  <si>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</si>
  <si>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</si>
  <si>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</si>
  <si>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</si>
  <si>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</si>
  <si>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</si>
  <si>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</si>
  <si>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</si>
  <si>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</si>
  <si>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</si>
  <si>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</si>
  <si>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</si>
  <si>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</si>
  <si>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</si>
  <si>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</si>
  <si>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</si>
  <si>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</si>
  <si>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</si>
  <si>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</si>
  <si>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</si>
  <si>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</si>
  <si>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</si>
  <si>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</si>
  <si>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</si>
  <si>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</si>
  <si>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</si>
  <si>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</si>
  <si>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</si>
  <si>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</si>
  <si>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</si>
  <si>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</si>
  <si>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</si>
  <si>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</si>
  <si>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</si>
  <si>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</si>
  <si>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</si>
  <si>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</si>
  <si>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</si>
  <si>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</si>
  <si>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</si>
  <si>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</si>
  <si>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</si>
  <si>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1M Long Cable. Usb 2.0 (Type A)|Braided Usb Type C Cable|Toughened Joints|Strong And Sturdy|Country Of Origin: China|6 Months Warranty</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</si>
  <si>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</si>
  <si>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</si>
  <si>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</si>
  <si>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</si>
  <si>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</si>
  <si>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</si>
  <si>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</si>
  <si>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</si>
  <si>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</si>
  <si>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</si>
  <si>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</si>
  <si>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</si>
  <si>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</si>
  <si>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</si>
  <si>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</si>
  <si>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</si>
  <si>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</si>
  <si>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</si>
  <si>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</si>
  <si>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</si>
  <si>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</si>
  <si>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</si>
  <si>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</si>
  <si>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</si>
  <si>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</si>
  <si>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</si>
  <si>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</si>
  <si>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</si>
  <si>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</si>
  <si>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</si>
  <si>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</si>
  <si>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</si>
  <si>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</si>
  <si>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</si>
  <si>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</si>
  <si>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</si>
  <si>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</si>
  <si>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</si>
  <si>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</si>
  <si>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</si>
  <si>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</si>
  <si>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</si>
  <si>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</si>
  <si>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</si>
  <si>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</si>
  <si>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</si>
  <si>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</si>
  <si>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</si>
  <si>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</si>
  <si>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</si>
  <si>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</si>
  <si>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</si>
  <si>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</si>
  <si>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</si>
  <si>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</si>
  <si>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</si>
  <si>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</si>
  <si>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</si>
  <si>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</si>
  <si>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</si>
  <si>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</si>
  <si>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</si>
  <si>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</si>
  <si>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</si>
  <si>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</si>
  <si>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</si>
  <si>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</si>
  <si>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</si>
  <si>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</si>
  <si>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</si>
  <si>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</si>
  <si>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</si>
  <si>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</si>
  <si>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</si>
  <si>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</si>
  <si>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</si>
  <si>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</si>
  <si>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</si>
  <si>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</si>
  <si>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</si>
  <si>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</si>
  <si>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</si>
  <si>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</si>
  <si>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</si>
  <si>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</si>
  <si>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</si>
  <si>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</si>
  <si>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</si>
  <si>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</si>
  <si>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</si>
  <si>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</si>
  <si>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</si>
  <si>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</si>
  <si>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</si>
  <si>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</si>
  <si>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</si>
  <si>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</si>
  <si>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</si>
  <si>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</si>
  <si>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</si>
  <si>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</si>
  <si>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</si>
  <si>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</si>
  <si>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</si>
  <si>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</si>
  <si>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</si>
  <si>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</si>
  <si>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</si>
  <si>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</si>
  <si>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</si>
  <si>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</si>
  <si>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</si>
  <si>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</si>
  <si>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</si>
  <si>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</si>
  <si>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</si>
  <si>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</si>
  <si>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</si>
  <si>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</si>
  <si>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</si>
  <si>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</si>
  <si>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</si>
  <si>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</si>
  <si>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</si>
  <si>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</si>
  <si>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</si>
  <si>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</si>
  <si>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</si>
  <si>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</si>
  <si>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</si>
  <si>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</si>
  <si>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</si>
  <si>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</si>
  <si>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</si>
  <si>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</si>
  <si>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</si>
  <si>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</si>
  <si>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</si>
  <si>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</si>
  <si>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</si>
  <si>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</si>
  <si>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</si>
  <si>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</si>
  <si>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</si>
  <si>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</si>
  <si>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</si>
  <si>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</si>
  <si>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</si>
  <si>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</si>
  <si>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</si>
  <si>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</si>
  <si>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</si>
  <si>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</si>
  <si>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</si>
  <si>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</si>
  <si>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</si>
  <si>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</si>
  <si>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</si>
  <si>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</si>
  <si>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</si>
  <si>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</si>
  <si>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</si>
  <si>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</si>
  <si>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</si>
  <si>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</si>
  <si>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</si>
  <si>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</si>
  <si>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</si>
  <si>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</si>
  <si>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</si>
  <si>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</si>
  <si>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</si>
  <si>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</si>
  <si>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</si>
  <si>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</si>
  <si>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</si>
  <si>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</si>
  <si>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</si>
  <si>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</si>
  <si>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</si>
  <si>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</si>
  <si>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</si>
  <si>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</si>
  <si>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</si>
  <si>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</si>
  <si>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</si>
  <si>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</si>
  <si>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</si>
  <si>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</si>
  <si>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</si>
  <si>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</si>
  <si>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</si>
  <si>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</si>
  <si>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</si>
  <si>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</si>
  <si>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</si>
  <si>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</si>
  <si>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</si>
  <si>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</si>
  <si>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</si>
  <si>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</si>
  <si>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</si>
  <si>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</si>
  <si>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</si>
  <si>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</si>
  <si>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</si>
  <si>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</si>
  <si>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</si>
  <si>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</si>
  <si>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</si>
  <si>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</si>
  <si>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</si>
  <si>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</si>
  <si>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</si>
  <si>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</si>
  <si>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</si>
  <si>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</si>
  <si>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</si>
  <si>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</si>
  <si>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</si>
  <si>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</si>
  <si>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</si>
  <si>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</si>
  <si>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</si>
  <si>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</si>
  <si>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</si>
  <si>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</si>
  <si>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</si>
  <si>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</si>
  <si>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</si>
  <si>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</si>
  <si>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</si>
  <si>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</si>
  <si>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</si>
  <si>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</si>
  <si>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</si>
  <si>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</si>
  <si>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</si>
  <si>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</si>
  <si>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</si>
  <si>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</si>
  <si>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</si>
  <si>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</si>
  <si>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</si>
  <si>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</si>
  <si>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</si>
  <si>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</si>
  <si>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</si>
  <si>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</si>
  <si>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</si>
  <si>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</si>
  <si>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</si>
  <si>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</si>
  <si>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</si>
  <si>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</si>
  <si>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</si>
  <si>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</si>
  <si>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</si>
  <si>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</si>
  <si>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</si>
  <si>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</si>
  <si>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</si>
  <si>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</si>
  <si>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</si>
  <si>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</si>
  <si>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</si>
  <si>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</si>
  <si>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</si>
  <si>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</si>
  <si>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</si>
  <si>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</si>
  <si>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</si>
  <si>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</si>
  <si>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</si>
  <si>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</si>
  <si>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</si>
  <si>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</si>
  <si>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</si>
  <si>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</si>
  <si>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</si>
  <si>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</si>
  <si>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</si>
  <si>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</si>
  <si>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</si>
  <si>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</si>
  <si>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</si>
  <si>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</si>
  <si>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</si>
  <si>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</si>
  <si>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</si>
  <si>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</si>
  <si>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</si>
  <si>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</si>
  <si>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</si>
  <si>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</si>
  <si>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</si>
  <si>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</si>
  <si>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</si>
  <si>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</si>
  <si>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</si>
  <si>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</si>
  <si>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</si>
  <si>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</si>
  <si>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</si>
  <si>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</si>
  <si>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</si>
  <si>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</si>
  <si>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</si>
  <si>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</si>
  <si>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</si>
  <si>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</si>
  <si>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</si>
  <si>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</si>
  <si>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</si>
  <si>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</si>
  <si>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</si>
  <si>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</si>
  <si>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</si>
  <si>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</si>
  <si>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</si>
  <si>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</si>
  <si>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</si>
  <si>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</si>
  <si>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</si>
  <si>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</si>
  <si>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</si>
  <si>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</si>
  <si>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</si>
  <si>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</si>
  <si>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</si>
  <si>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</si>
  <si>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</si>
  <si>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</si>
  <si>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</si>
  <si>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</si>
  <si>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</si>
  <si>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</si>
  <si>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</si>
  <si>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</si>
  <si>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</si>
  <si>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</si>
  <si>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</si>
  <si>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</si>
  <si>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</si>
  <si>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</si>
  <si>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</si>
  <si>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</si>
  <si>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</si>
  <si>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</si>
  <si>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</si>
  <si>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</si>
  <si>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</si>
  <si>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</si>
  <si>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</si>
  <si>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</si>
  <si>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</si>
  <si>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</si>
  <si>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</si>
  <si>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</si>
  <si>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</si>
  <si>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</si>
  <si>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</si>
  <si>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</si>
  <si>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</si>
  <si>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</si>
  <si>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</si>
  <si>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</si>
  <si>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</si>
  <si>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</si>
  <si>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</si>
  <si>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</si>
  <si>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</si>
  <si>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</si>
  <si>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</si>
  <si>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</si>
  <si>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</si>
  <si>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</si>
  <si>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</si>
  <si>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</si>
  <si>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</si>
  <si>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</si>
  <si>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</si>
  <si>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</si>
  <si>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</si>
  <si>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</si>
  <si>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</si>
  <si>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</si>
  <si>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</si>
  <si>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</si>
  <si>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</si>
  <si>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</si>
  <si>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</si>
  <si>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</si>
  <si>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</si>
  <si>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</si>
  <si>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</si>
  <si>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</si>
  <si>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</si>
  <si>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</si>
  <si>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</si>
  <si>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</si>
  <si>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</si>
  <si>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</si>
  <si>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</si>
  <si>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</si>
  <si>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</si>
  <si>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</si>
  <si>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</si>
  <si>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</si>
  <si>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</si>
  <si>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</si>
  <si>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</si>
  <si>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</si>
  <si>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</si>
  <si>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</si>
  <si>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</si>
  <si>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</si>
  <si>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</si>
  <si>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</si>
  <si>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</si>
  <si>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</si>
  <si>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</si>
  <si>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</si>
  <si>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</si>
  <si>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</si>
  <si>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</si>
  <si>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</si>
  <si>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</si>
  <si>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</si>
  <si>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</si>
  <si>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</si>
  <si>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</si>
  <si>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</si>
  <si>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</si>
  <si>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</si>
  <si>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</si>
  <si>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</si>
  <si>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</si>
  <si>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</si>
  <si>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</si>
  <si>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</si>
  <si>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</si>
  <si>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</si>
  <si>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</si>
  <si>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</si>
  <si>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</si>
  <si>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</si>
  <si>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</si>
  <si>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</si>
  <si>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</si>
  <si>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</si>
  <si>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</si>
  <si>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</si>
  <si>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</si>
  <si>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</si>
  <si>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</si>
  <si>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</si>
  <si>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</si>
  <si>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</si>
  <si>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</si>
  <si>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</si>
  <si>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</si>
  <si>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</si>
  <si>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</si>
  <si>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</si>
  <si>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</si>
  <si>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</si>
  <si>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</si>
  <si>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</si>
  <si>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</si>
  <si>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</si>
  <si>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</si>
  <si>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</si>
  <si>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</si>
  <si>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</si>
  <si>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</si>
  <si>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</si>
  <si>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</si>
  <si>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</si>
  <si>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</si>
  <si>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</si>
  <si>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</si>
  <si>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</si>
  <si>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</si>
  <si>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</si>
  <si>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</si>
  <si>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</si>
  <si>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</si>
  <si>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</si>
  <si>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</si>
  <si>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</si>
  <si>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</si>
  <si>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</si>
  <si>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</si>
  <si>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</si>
  <si>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</si>
  <si>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</si>
  <si>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</si>
  <si>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</si>
  <si>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</si>
  <si>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</si>
  <si>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</si>
  <si>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</si>
  <si>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</si>
  <si>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</si>
  <si>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</si>
  <si>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</si>
  <si>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</si>
  <si>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</si>
  <si>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</si>
  <si>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</si>
  <si>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</si>
  <si>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</si>
  <si>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</si>
  <si>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</si>
  <si>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</si>
  <si>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</si>
  <si>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</si>
  <si>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</si>
  <si>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</si>
  <si>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</si>
  <si>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</si>
  <si>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</si>
  <si>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</si>
  <si>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</si>
  <si>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</si>
  <si>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</si>
  <si>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</si>
  <si>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</si>
  <si>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</si>
  <si>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</si>
  <si>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</si>
  <si>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</si>
  <si>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</si>
  <si>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</si>
  <si>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</si>
  <si>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</si>
  <si>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</si>
  <si>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</si>
  <si>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</si>
  <si>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</si>
  <si>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</si>
  <si>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</si>
  <si>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</si>
  <si>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</si>
  <si>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</si>
  <si>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</si>
  <si>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</si>
  <si>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</si>
  <si>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</si>
  <si>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</si>
  <si>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</si>
  <si>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</si>
  <si>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</si>
  <si>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</si>
  <si>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</si>
  <si>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</si>
  <si>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</si>
  <si>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</si>
  <si>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</si>
  <si>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</si>
  <si>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</si>
  <si>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</si>
  <si>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</si>
  <si>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</si>
  <si>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</si>
  <si>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</si>
  <si>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</si>
  <si>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</si>
  <si>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</si>
  <si>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</si>
  <si>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</si>
  <si>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</si>
  <si>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</si>
  <si>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</si>
  <si>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</si>
  <si>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</si>
  <si>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</si>
  <si>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</si>
  <si>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</si>
  <si>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</si>
  <si>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</si>
  <si>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</si>
  <si>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</si>
  <si>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</si>
  <si>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</si>
  <si>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</si>
  <si>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</si>
  <si>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</si>
  <si>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</si>
  <si>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</si>
  <si>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</si>
  <si>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</si>
  <si>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</si>
  <si>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</si>
  <si>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</si>
  <si>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</si>
  <si>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</si>
  <si>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</si>
  <si>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</si>
  <si>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</si>
  <si>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</si>
  <si>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</si>
  <si>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</si>
  <si>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</si>
  <si>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</si>
  <si>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</si>
  <si>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</si>
  <si>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</si>
  <si>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</si>
  <si>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</si>
  <si>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</si>
  <si>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</si>
  <si>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</si>
  <si>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</si>
  <si>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</si>
  <si>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</si>
  <si>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</si>
  <si>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</si>
  <si>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</si>
  <si>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</si>
  <si>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</si>
  <si>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</si>
  <si>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</si>
  <si>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</si>
  <si>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</si>
  <si>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</si>
  <si>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</si>
  <si>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</si>
  <si>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</si>
  <si>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</si>
  <si>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</si>
  <si>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</si>
  <si>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</si>
  <si>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</si>
  <si>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</si>
  <si>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</si>
  <si>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</si>
  <si>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</si>
  <si>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</si>
  <si>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</si>
  <si>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</si>
  <si>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</si>
  <si>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</si>
  <si>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</si>
  <si>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</si>
  <si>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</si>
  <si>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</si>
  <si>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</si>
  <si>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</si>
  <si>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</si>
  <si>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</si>
  <si>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</si>
  <si>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</si>
  <si>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</si>
  <si>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</si>
  <si>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</si>
  <si>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</si>
  <si>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</si>
  <si>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</si>
  <si>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</si>
  <si>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</si>
  <si>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</si>
  <si>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</si>
  <si>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</si>
  <si>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</si>
  <si>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</si>
  <si>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</si>
  <si>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</si>
  <si>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</si>
  <si>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</si>
  <si>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</si>
  <si>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</si>
  <si>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</si>
  <si>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</si>
  <si>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</si>
  <si>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</si>
  <si>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</si>
  <si>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</si>
  <si>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</si>
  <si>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</si>
  <si>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</si>
  <si>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</si>
  <si>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</si>
  <si>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</si>
  <si>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</si>
  <si>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</si>
  <si>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</si>
  <si>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</si>
  <si>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</si>
  <si>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</si>
  <si>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</si>
  <si>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</si>
  <si>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</si>
  <si>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</si>
  <si>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</si>
  <si>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</si>
  <si>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</si>
  <si>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</si>
  <si>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</si>
  <si>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</si>
  <si>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</si>
  <si>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</si>
  <si>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</si>
  <si>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</si>
  <si>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</si>
  <si>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</si>
  <si>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</si>
  <si>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</si>
  <si>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</si>
  <si>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</si>
  <si>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</si>
  <si>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</si>
  <si>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</si>
  <si>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</si>
  <si>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</si>
  <si>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</si>
  <si>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</si>
  <si>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</si>
  <si>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</si>
  <si>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</si>
  <si>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</si>
  <si>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</si>
  <si>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</si>
  <si>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</si>
  <si>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</si>
  <si>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</si>
  <si>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</si>
  <si>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</si>
  <si>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</si>
  <si>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</si>
  <si>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</si>
  <si>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</si>
  <si>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</si>
  <si>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</si>
  <si>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</si>
  <si>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</si>
  <si>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</si>
  <si>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</si>
  <si>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</si>
  <si>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</si>
  <si>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</si>
  <si>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</si>
  <si>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</si>
  <si>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</si>
  <si>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</si>
  <si>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</si>
  <si>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</si>
  <si>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</si>
  <si>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</si>
  <si>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</si>
  <si>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</si>
  <si>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</si>
  <si>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</si>
  <si>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</si>
  <si>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</si>
  <si>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</si>
  <si>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</si>
  <si>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</si>
  <si>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</si>
  <si>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</si>
  <si>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</si>
  <si>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</si>
  <si>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</si>
  <si>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</si>
  <si>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</si>
  <si>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</si>
  <si>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</si>
  <si>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</si>
  <si>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</si>
  <si>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</si>
  <si>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</si>
  <si>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</si>
  <si>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</si>
  <si>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</si>
  <si>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</si>
  <si>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</si>
  <si>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</si>
  <si>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</si>
  <si>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</si>
  <si>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</si>
  <si>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</si>
  <si>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</si>
  <si>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</si>
  <si>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</si>
  <si>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</si>
  <si>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</si>
  <si>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</si>
  <si>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</si>
  <si>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</si>
  <si>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</si>
  <si>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</si>
  <si>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</si>
  <si>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</si>
  <si>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</si>
  <si>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</si>
  <si>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</si>
  <si>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</si>
  <si>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</si>
  <si>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</si>
  <si>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</si>
  <si>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</si>
  <si>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</si>
  <si>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</si>
  <si>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</si>
  <si>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</si>
  <si>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</si>
  <si>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</si>
  <si>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</si>
  <si>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</si>
  <si>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</si>
  <si>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</si>
  <si>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</si>
  <si>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</si>
  <si>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</si>
  <si>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</si>
  <si>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</si>
  <si>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</si>
  <si>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</si>
  <si>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</si>
  <si>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</si>
  <si>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</si>
  <si>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</si>
  <si>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</si>
  <si>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</si>
  <si>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</si>
  <si>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</si>
  <si>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</si>
  <si>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</si>
  <si>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</si>
  <si>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</si>
  <si>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</si>
  <si>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</si>
  <si>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</si>
  <si>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</si>
  <si>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</si>
  <si>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</si>
  <si>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</si>
  <si>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</si>
  <si>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</si>
  <si>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</si>
  <si>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</si>
  <si>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</si>
  <si>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</si>
  <si>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</si>
  <si>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</si>
  <si>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</si>
  <si>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</si>
  <si>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</si>
  <si>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</si>
  <si>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</si>
  <si>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</si>
  <si>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</si>
  <si>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</si>
  <si>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</si>
  <si>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</si>
  <si>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</si>
  <si>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</si>
  <si>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</si>
  <si>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</si>
  <si>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</si>
  <si>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</si>
  <si>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</si>
  <si>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</si>
  <si>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</si>
  <si>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</si>
  <si>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</si>
  <si>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</si>
  <si>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</si>
  <si>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</si>
  <si>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</si>
  <si>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</si>
  <si>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</si>
  <si>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</si>
  <si>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</si>
  <si>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</si>
  <si>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</si>
  <si>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</si>
  <si>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</si>
  <si>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</si>
  <si>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</si>
  <si>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</si>
  <si>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</si>
  <si>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</si>
  <si>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</si>
  <si>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</si>
  <si>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</si>
  <si>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</si>
  <si>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</si>
  <si>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</si>
  <si>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</si>
  <si>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</si>
  <si>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</si>
  <si>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</si>
  <si>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</si>
  <si>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</si>
  <si>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</si>
  <si>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</si>
  <si>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</si>
  <si>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</si>
  <si>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</si>
  <si>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</si>
  <si>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</si>
  <si>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</si>
  <si>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</si>
  <si>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</si>
  <si>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</si>
  <si>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</si>
  <si>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</si>
  <si>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</si>
  <si>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</si>
  <si>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</si>
  <si>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</si>
  <si>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</si>
  <si>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</si>
  <si>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</si>
  <si>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</si>
  <si>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</si>
  <si>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</si>
  <si>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</si>
  <si>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</si>
  <si>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</si>
  <si>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</si>
  <si>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</si>
  <si>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</si>
  <si>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</si>
  <si>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</si>
  <si>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</si>
  <si>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</si>
  <si>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</si>
  <si>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</si>
  <si>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</si>
  <si>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</si>
  <si>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</si>
  <si>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</si>
  <si>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</si>
  <si>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</si>
  <si>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</si>
  <si>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</si>
  <si>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</si>
  <si>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</si>
  <si>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</si>
  <si>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</si>
  <si>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</si>
  <si>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</si>
  <si>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</si>
  <si>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</si>
  <si>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</si>
  <si>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</si>
  <si>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</si>
  <si>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</si>
  <si>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</si>
  <si>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</si>
  <si>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</si>
  <si>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</si>
  <si>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</si>
  <si>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</si>
  <si>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</si>
  <si>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</si>
  <si>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</si>
  <si>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</si>
  <si>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</si>
  <si>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</si>
  <si>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</si>
  <si>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</si>
  <si>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</si>
  <si>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</si>
  <si>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</si>
  <si>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</si>
  <si>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</si>
  <si>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</si>
  <si>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</si>
  <si>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</si>
  <si>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</si>
  <si>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</si>
  <si>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</si>
  <si>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</si>
  <si>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</si>
  <si>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</si>
  <si>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</si>
  <si>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</si>
  <si>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</si>
  <si>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</si>
  <si>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</si>
  <si>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</si>
  <si>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</si>
  <si>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</si>
  <si>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</si>
  <si>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</si>
  <si>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</si>
  <si>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</si>
  <si>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</si>
  <si>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</si>
  <si>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</si>
  <si>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</si>
  <si>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</si>
  <si>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</si>
  <si>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</si>
  <si>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</si>
  <si>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</si>
  <si>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</si>
  <si>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</si>
  <si>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</si>
  <si>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</si>
  <si>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</si>
  <si>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</si>
  <si>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</si>
  <si>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</si>
  <si>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</si>
  <si>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</si>
  <si>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</si>
  <si>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</si>
  <si>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</si>
  <si>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</si>
  <si>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</si>
  <si>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</si>
  <si>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</si>
  <si>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</si>
  <si>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</si>
  <si>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</si>
  <si>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</si>
  <si>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</si>
  <si>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</si>
  <si>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</si>
  <si>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</si>
  <si>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</si>
  <si>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</si>
  <si>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</si>
  <si>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</si>
  <si>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</si>
  <si>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</si>
  <si>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</si>
  <si>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</si>
  <si>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</si>
  <si>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</si>
  <si>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</si>
  <si>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</si>
  <si>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</si>
  <si>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</si>
  <si>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</si>
  <si>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</si>
  <si>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</si>
  <si>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</si>
  <si>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</si>
  <si>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</si>
  <si>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</si>
  <si>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</si>
  <si>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</si>
  <si>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</si>
  <si>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</si>
  <si>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</si>
  <si>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</si>
  <si>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</si>
  <si>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</si>
  <si>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</si>
  <si>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</si>
  <si>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</si>
  <si>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</si>
  <si>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</si>
  <si>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</si>
  <si>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</si>
  <si>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</si>
  <si>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</si>
  <si>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</si>
  <si>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</si>
  <si>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</si>
  <si>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</si>
  <si>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</si>
  <si>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</si>
  <si>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</si>
  <si>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</si>
  <si>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</si>
  <si>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</si>
  <si>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</si>
  <si>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</si>
  <si>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</si>
  <si>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</si>
  <si>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</si>
  <si>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</si>
  <si>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</si>
  <si>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</si>
  <si>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</si>
  <si>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</si>
  <si>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</si>
  <si>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</si>
  <si>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</si>
  <si>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</si>
  <si>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</si>
  <si>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</si>
  <si>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</si>
  <si>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</si>
  <si>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</si>
  <si>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</si>
  <si>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</si>
  <si>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</si>
  <si>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</si>
  <si>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</si>
  <si>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</si>
  <si>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</si>
  <si>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</si>
  <si>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</si>
  <si>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</si>
  <si>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</si>
  <si>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</si>
  <si>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</si>
  <si>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</si>
  <si>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</si>
  <si>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</si>
  <si>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</si>
  <si>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</si>
  <si>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</si>
  <si>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</si>
  <si>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</si>
  <si>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</si>
  <si>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</si>
  <si>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</si>
  <si>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</si>
  <si>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</si>
  <si>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</si>
  <si>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</si>
  <si>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</si>
  <si>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</si>
  <si>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</si>
  <si>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</si>
  <si>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</si>
  <si>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</si>
  <si>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</si>
  <si>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</si>
  <si>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</si>
  <si>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</si>
  <si>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</si>
  <si>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</si>
  <si>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</si>
  <si>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</si>
  <si>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</si>
  <si>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</si>
  <si>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</si>
  <si>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</si>
  <si>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</si>
  <si>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</si>
  <si>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</si>
  <si>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</si>
  <si>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</si>
  <si>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</si>
  <si>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</si>
  <si>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</si>
  <si>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</si>
  <si>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</si>
  <si>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</si>
  <si>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</si>
  <si>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</si>
  <si>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</si>
  <si>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</si>
  <si>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</si>
  <si>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</si>
  <si>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</si>
  <si>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</si>
  <si>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</si>
  <si>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</si>
  <si>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</si>
  <si>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</si>
  <si>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</si>
  <si>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</si>
  <si>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</si>
  <si>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</si>
  <si>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</si>
  <si>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</si>
  <si>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</si>
  <si>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</si>
  <si>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</si>
  <si>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</si>
  <si>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</si>
  <si>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</si>
  <si>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</si>
  <si>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</si>
  <si>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</si>
  <si>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</si>
  <si>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</si>
  <si>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</si>
  <si>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</si>
  <si>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</si>
  <si>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</si>
  <si>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</si>
  <si>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</si>
  <si>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</si>
  <si>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</si>
  <si>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</si>
  <si>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</si>
  <si>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</si>
  <si>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</si>
  <si>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</si>
  <si>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</si>
  <si>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</si>
  <si>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</si>
  <si>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</si>
  <si>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</si>
  <si>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</si>
  <si>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</si>
  <si>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</si>
  <si>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</si>
  <si>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</si>
  <si>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</si>
  <si>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</si>
  <si>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</si>
  <si>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</si>
  <si>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</si>
  <si>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</si>
  <si>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</si>
  <si>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</si>
  <si>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</si>
  <si>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</si>
  <si>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</si>
  <si>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</si>
  <si>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</si>
  <si>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</si>
  <si>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</si>
  <si>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</si>
  <si>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</si>
  <si>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</si>
  <si>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</si>
  <si>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</si>
  <si>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</si>
  <si>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</si>
  <si>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</si>
  <si>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</si>
  <si>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</si>
  <si>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</si>
  <si>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</si>
  <si>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</si>
  <si>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</si>
  <si>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</si>
  <si>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</si>
  <si>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</si>
  <si>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</si>
  <si>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</si>
  <si>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</si>
  <si>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</si>
  <si>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</si>
  <si>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</si>
  <si>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</si>
  <si>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</si>
  <si>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</si>
  <si>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</si>
  <si>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</si>
  <si>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</si>
  <si>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</si>
  <si>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</si>
  <si>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</si>
  <si>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</si>
  <si>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</si>
  <si>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</si>
  <si>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</si>
  <si>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</si>
  <si>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</si>
  <si>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</si>
  <si>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</si>
  <si>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</si>
  <si>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</si>
  <si>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</si>
  <si>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</si>
  <si>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</si>
  <si>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</si>
  <si>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</si>
  <si>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</si>
  <si>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</si>
  <si>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</si>
  <si>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</si>
  <si>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</si>
  <si>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</si>
  <si>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</si>
  <si>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</si>
  <si>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</si>
  <si>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</si>
  <si>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</si>
  <si>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</si>
  <si>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</si>
  <si>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</si>
  <si>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</si>
  <si>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</si>
  <si>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</si>
  <si>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</si>
  <si>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</si>
  <si>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</si>
  <si>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</si>
  <si>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</si>
  <si>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</si>
  <si>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</si>
  <si>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</si>
  <si>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</si>
  <si>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</si>
  <si>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</si>
  <si>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</si>
  <si>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</si>
  <si>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</si>
  <si>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</si>
  <si>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</si>
  <si>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</si>
  <si>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</si>
  <si>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</si>
  <si>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</si>
  <si>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</si>
  <si>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</si>
  <si>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</si>
  <si>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</si>
  <si>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</si>
  <si>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</si>
  <si>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</si>
  <si>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</si>
  <si>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</si>
  <si>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</si>
  <si>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</si>
  <si>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</si>
  <si>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</si>
  <si>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</si>
  <si>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</si>
  <si>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</si>
  <si>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</si>
  <si>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</si>
  <si>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</si>
  <si>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</si>
  <si>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</si>
  <si>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</si>
  <si>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</si>
  <si>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</si>
  <si>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</si>
  <si>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</si>
  <si>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</si>
  <si>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</si>
  <si>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</si>
  <si>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</si>
  <si>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</si>
  <si>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</si>
  <si>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</si>
  <si>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</si>
  <si>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</si>
  <si>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</si>
  <si>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</si>
  <si>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</si>
  <si>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</si>
  <si>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</si>
  <si>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</si>
  <si>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</si>
  <si>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</si>
  <si>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</si>
  <si>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</si>
  <si>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</si>
  <si>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</si>
  <si>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</si>
  <si>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</si>
  <si>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</si>
  <si>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</si>
  <si>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</si>
  <si>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</si>
  <si>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</si>
  <si>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</si>
  <si>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</si>
  <si>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</si>
  <si>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</si>
  <si>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</si>
  <si>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</si>
  <si>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</si>
  <si>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</si>
  <si>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</si>
  <si>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</si>
  <si>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</si>
  <si>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</si>
  <si>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</si>
  <si>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</si>
  <si>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</si>
  <si>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</si>
  <si>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</si>
  <si>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</si>
  <si>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</si>
  <si>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</si>
  <si>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</si>
  <si>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</si>
  <si>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</si>
  <si>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</si>
  <si>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</si>
  <si>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</si>
  <si>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</si>
  <si>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</si>
  <si>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</si>
  <si>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</si>
  <si>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</si>
  <si>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</si>
  <si>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</si>
  <si>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</si>
  <si>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</si>
  <si>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</si>
  <si>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</si>
  <si>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</si>
  <si>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</si>
  <si>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</si>
  <si>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</si>
  <si>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</si>
  <si>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</si>
  <si>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</si>
  <si>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</si>
  <si>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</si>
  <si>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</si>
  <si>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</si>
  <si>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</si>
  <si>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</si>
  <si>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</si>
  <si>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</si>
  <si>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</si>
  <si>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</si>
  <si>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</si>
  <si>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</si>
  <si>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</si>
  <si>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</si>
  <si>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</si>
  <si>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</si>
  <si>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</si>
  <si>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</si>
  <si>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</si>
  <si>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</si>
  <si>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</si>
  <si>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</si>
  <si>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</si>
  <si>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</si>
  <si>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</si>
  <si>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</si>
  <si>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</si>
  <si>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</si>
  <si>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</si>
  <si>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</si>
  <si>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</si>
  <si>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</si>
  <si>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</si>
  <si>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</si>
  <si>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</si>
  <si>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</si>
  <si>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</si>
  <si>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</si>
  <si>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</si>
  <si>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</si>
  <si>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</si>
  <si>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</si>
  <si>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</si>
  <si>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</si>
  <si>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</si>
  <si>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</si>
  <si>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</si>
  <si>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</si>
  <si>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</si>
  <si>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</si>
  <si>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</si>
  <si>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</si>
  <si>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</si>
  <si>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</si>
  <si>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</si>
  <si>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</si>
  <si>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</si>
  <si>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</si>
  <si>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</si>
  <si>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</si>
  <si>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</si>
  <si>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</si>
  <si>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</si>
  <si>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</si>
  <si>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</si>
  <si>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</si>
  <si>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</si>
  <si>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</si>
  <si>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</si>
  <si>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</si>
  <si>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</si>
  <si>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</si>
  <si>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</si>
  <si>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</si>
  <si>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</si>
  <si>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</si>
  <si>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</si>
  <si>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</si>
  <si>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</si>
  <si>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</si>
  <si>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</si>
  <si>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</si>
  <si>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</si>
  <si>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</si>
  <si>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</si>
  <si>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</si>
  <si>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</si>
  <si>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</si>
  <si>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</si>
  <si>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</si>
  <si>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</si>
  <si>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</si>
  <si>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</si>
  <si>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</si>
  <si>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</si>
  <si>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</si>
  <si>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</si>
  <si>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</si>
  <si>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</si>
  <si>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</si>
  <si>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</si>
  <si>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</si>
  <si>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</si>
  <si>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</si>
  <si>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</si>
  <si>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</si>
  <si>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</si>
  <si>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</si>
  <si>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</si>
  <si>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</si>
  <si>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</si>
  <si>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</si>
  <si>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</si>
  <si>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</si>
  <si>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</si>
  <si>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</si>
  <si>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</si>
  <si>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</si>
  <si>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</si>
  <si>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</si>
  <si>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</si>
  <si>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</si>
  <si>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</si>
  <si>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</si>
  <si>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</si>
  <si>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</si>
  <si>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</si>
  <si>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</si>
  <si>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</si>
  <si>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</si>
  <si>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</si>
  <si>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</si>
  <si>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</si>
  <si>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</si>
  <si>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</si>
  <si>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</si>
  <si>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</si>
  <si>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</si>
  <si>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</si>
  <si>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</si>
  <si>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</si>
  <si>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</si>
  <si>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</si>
  <si>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</si>
  <si>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</si>
  <si>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</si>
  <si>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</si>
  <si>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</si>
  <si>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</si>
  <si>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</si>
  <si>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</si>
  <si>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</si>
  <si>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</si>
  <si>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</si>
  <si>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</si>
  <si>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</si>
  <si>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</si>
  <si>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</si>
  <si>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</si>
  <si>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</si>
  <si>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</si>
  <si>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</si>
  <si>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</si>
  <si>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</si>
  <si>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</si>
  <si>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</si>
  <si>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</si>
  <si>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</si>
  <si>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</si>
  <si>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</si>
  <si>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</si>
  <si>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</si>
  <si>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</si>
  <si>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</si>
  <si>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</si>
  <si>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</si>
  <si>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</si>
  <si>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</si>
  <si>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</si>
  <si>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</si>
  <si>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</si>
  <si>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</si>
  <si>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</si>
  <si>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</si>
  <si>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</si>
  <si>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</si>
  <si>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</si>
  <si>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</si>
  <si>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</si>
  <si>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</si>
  <si>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</si>
  <si>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</si>
  <si>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</si>
  <si>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</si>
  <si>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</si>
  <si>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</si>
  <si>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</si>
  <si>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</si>
  <si>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</si>
  <si>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</si>
  <si>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</si>
  <si>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</si>
  <si>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</si>
  <si>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</si>
  <si>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</si>
  <si>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</si>
  <si>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</si>
  <si>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</si>
  <si>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</si>
  <si>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</si>
  <si>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</si>
  <si>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</si>
  <si>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</si>
  <si>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</si>
  <si>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</si>
  <si>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</si>
  <si>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</si>
  <si>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</si>
  <si>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</si>
  <si>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</si>
  <si>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</si>
  <si>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</si>
  <si>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</si>
  <si>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</si>
  <si>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</si>
  <si>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</si>
  <si>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</si>
  <si>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</si>
  <si>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</si>
  <si>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</si>
  <si>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</si>
  <si>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</si>
  <si>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</si>
  <si>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</si>
  <si>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</si>
  <si>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</si>
  <si>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</si>
  <si>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</si>
  <si>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</si>
  <si>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</si>
  <si>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</si>
  <si>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</si>
  <si>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</si>
  <si>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</si>
  <si>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</si>
  <si>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</si>
  <si>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</si>
  <si>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</si>
  <si>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</si>
  <si>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</si>
  <si>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</si>
  <si>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</si>
  <si>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</si>
  <si>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</si>
  <si>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</si>
  <si>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</si>
  <si>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</si>
  <si>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</si>
  <si>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</si>
  <si>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</si>
  <si>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</si>
  <si>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</si>
  <si>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</si>
  <si>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</si>
  <si>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</si>
  <si>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</si>
  <si>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</si>
  <si>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</si>
  <si>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</si>
  <si>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</si>
  <si>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</si>
  <si>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</si>
  <si>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</si>
  <si>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</si>
  <si>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</si>
  <si>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</si>
  <si>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</si>
  <si>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</si>
  <si>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</si>
  <si>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</si>
  <si>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</si>
  <si>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</si>
  <si>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</si>
  <si>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</si>
  <si>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</si>
  <si>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</si>
  <si>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</si>
  <si>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</si>
  <si>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</si>
  <si>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</si>
  <si>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</si>
  <si>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</si>
  <si>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</si>
  <si>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</si>
  <si>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</si>
  <si>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</si>
  <si>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</si>
  <si>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</si>
  <si>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</si>
  <si>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</si>
  <si>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</si>
  <si>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</si>
  <si>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</si>
  <si>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</si>
  <si>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</si>
  <si>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</si>
  <si>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</si>
  <si>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</si>
  <si>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</si>
  <si>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</si>
  <si>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</si>
  <si>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</si>
  <si>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</si>
  <si>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</si>
  <si>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</si>
  <si>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</si>
  <si>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</si>
  <si>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</si>
  <si>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</si>
  <si>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</si>
  <si>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</si>
  <si>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</si>
  <si>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</si>
  <si>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</si>
  <si>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</si>
  <si>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</si>
  <si>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</si>
  <si>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</si>
  <si>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</si>
  <si>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</si>
  <si>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</si>
  <si>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</si>
  <si>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</si>
  <si>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</si>
  <si>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</si>
  <si>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</si>
  <si>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</si>
  <si>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</si>
  <si>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</si>
  <si>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</si>
  <si>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</si>
  <si>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</si>
  <si>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</si>
  <si>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</si>
  <si>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</si>
  <si>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</si>
  <si>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</si>
  <si>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</si>
  <si>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</si>
  <si>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</si>
  <si>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</si>
  <si>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</si>
  <si>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</si>
  <si>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</si>
  <si>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</si>
  <si>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</si>
  <si>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</si>
  <si>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</si>
  <si>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</si>
  <si>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</si>
  <si>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</si>
  <si>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</si>
  <si>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</si>
  <si>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</si>
  <si>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</si>
  <si>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</si>
  <si>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</si>
  <si>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</si>
  <si>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</si>
  <si>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</si>
  <si>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</si>
  <si>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</si>
  <si>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</si>
  <si>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</si>
  <si>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</si>
  <si>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</si>
  <si>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</si>
  <si>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</si>
  <si>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</si>
  <si>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</si>
  <si>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</si>
  <si>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</si>
  <si>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</si>
  <si>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</si>
  <si>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</si>
  <si>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</si>
  <si>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</si>
  <si>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</si>
  <si>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</si>
  <si>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</si>
  <si>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</si>
  <si>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</si>
  <si>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</si>
  <si>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</si>
  <si>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</si>
  <si>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</si>
  <si>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</si>
  <si>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</si>
  <si>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</si>
  <si>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</si>
  <si>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</si>
  <si>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</si>
  <si>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</si>
  <si>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</si>
  <si>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</si>
  <si>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</si>
  <si>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</si>
  <si>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</si>
  <si>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</si>
  <si>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</si>
  <si>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</si>
  <si>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</si>
  <si>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</si>
  <si>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</si>
  <si>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</si>
  <si>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</si>
  <si>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</si>
  <si>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</si>
  <si>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</si>
  <si>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</si>
  <si>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</si>
  <si>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</si>
  <si>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</si>
  <si>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</si>
  <si>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</si>
  <si>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</si>
  <si>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</si>
  <si>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</si>
  <si>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</si>
  <si>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</si>
  <si>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</si>
  <si>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</si>
  <si>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</si>
  <si>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</si>
  <si>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</si>
  <si>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</si>
  <si>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</si>
  <si>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</si>
  <si>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</si>
  <si>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</si>
  <si>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</si>
  <si>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</si>
  <si>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</si>
  <si>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</si>
  <si>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</si>
  <si>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</si>
  <si>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</si>
  <si>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</si>
  <si>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</si>
  <si>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</si>
  <si>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</si>
  <si>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</si>
  <si>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</si>
  <si>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</si>
  <si>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</si>
  <si>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</si>
  <si>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</si>
  <si>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</si>
  <si>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</si>
  <si>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</si>
  <si>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</si>
  <si>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</si>
  <si>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</si>
  <si>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</si>
  <si>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</si>
  <si>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</si>
  <si>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</si>
  <si>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</si>
  <si>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</si>
  <si>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</si>
  <si>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</si>
  <si>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</si>
  <si>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</si>
  <si>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</si>
  <si>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</si>
  <si>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</si>
  <si>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</si>
  <si>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</si>
  <si>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</si>
  <si>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</si>
  <si>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</si>
  <si>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</si>
  <si>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</si>
  <si>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</si>
  <si>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</si>
  <si>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</si>
  <si>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</si>
  <si>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</si>
  <si>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</si>
  <si>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</si>
  <si>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</si>
  <si>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</si>
  <si>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</si>
  <si>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</si>
  <si>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</si>
  <si>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</si>
  <si>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</si>
  <si>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</si>
  <si>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</si>
  <si>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</si>
  <si>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</si>
  <si>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</si>
  <si>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</si>
  <si>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</si>
  <si>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</si>
  <si>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</si>
  <si>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</si>
  <si>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</si>
  <si>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</si>
  <si>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</si>
  <si>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</si>
  <si>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</si>
  <si>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</si>
  <si>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</si>
  <si>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</si>
  <si>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</si>
  <si>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</si>
  <si>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</si>
  <si>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</si>
  <si>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</si>
  <si>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</si>
  <si>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</si>
  <si>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</si>
  <si>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</si>
  <si>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</si>
  <si>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</si>
  <si>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</si>
  <si>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</si>
  <si>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</si>
  <si>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</si>
  <si>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</si>
  <si>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</si>
  <si>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</si>
  <si>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</si>
  <si>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</si>
  <si>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</si>
  <si>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</si>
  <si>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</si>
  <si>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</si>
  <si>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</si>
  <si>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</si>
  <si>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</si>
  <si>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</si>
  <si>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</si>
  <si>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</si>
  <si>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</si>
  <si>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</si>
  <si>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</si>
  <si>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</si>
  <si>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</si>
  <si>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</si>
  <si>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</si>
  <si>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</si>
  <si>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</si>
  <si>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</si>
  <si>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</si>
  <si>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</si>
  <si>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</si>
  <si>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</si>
  <si>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</si>
  <si>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</si>
  <si>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</si>
  <si>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</si>
  <si>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</si>
  <si>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</si>
  <si>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</si>
  <si>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</si>
  <si>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</si>
  <si>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</si>
  <si>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</si>
  <si>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</si>
  <si>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</si>
  <si>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</si>
  <si>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</si>
  <si>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</si>
  <si>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</si>
  <si>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</si>
  <si>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</si>
  <si>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</si>
  <si>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</si>
  <si>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</si>
  <si>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</si>
  <si>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</si>
  <si>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</si>
  <si>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</si>
  <si>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</si>
  <si>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</si>
  <si>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</si>
  <si>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</si>
  <si>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</si>
  <si>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</si>
  <si>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</si>
  <si>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</si>
  <si>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</si>
  <si>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</si>
  <si>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</si>
  <si>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</si>
  <si>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</si>
  <si>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</si>
  <si>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</si>
  <si>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</si>
  <si>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</si>
  <si>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</si>
  <si>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</si>
  <si>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</si>
  <si>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</si>
  <si>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</si>
  <si>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</si>
  <si>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</si>
  <si>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</si>
  <si>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</si>
  <si>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</si>
  <si>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</si>
  <si>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</si>
  <si>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</si>
  <si>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</si>
  <si>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</si>
  <si>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</si>
  <si>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</si>
  <si>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</si>
  <si>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</si>
  <si>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</si>
  <si>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</si>
  <si>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</si>
  <si>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</si>
  <si>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</si>
  <si>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</si>
  <si>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</si>
  <si>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</si>
  <si>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</si>
  <si>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</si>
  <si>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</si>
  <si>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</si>
  <si>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</si>
  <si>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</si>
  <si>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</si>
  <si>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</si>
  <si>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</si>
  <si>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</si>
  <si>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</si>
  <si>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</si>
  <si>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</si>
  <si>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</si>
  <si>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</si>
  <si>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</si>
  <si>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</si>
  <si>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</si>
  <si>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</si>
  <si>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</si>
  <si>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</si>
  <si>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</si>
  <si>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</si>
  <si>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</si>
  <si>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</si>
  <si>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</si>
  <si>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</si>
  <si>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</si>
  <si>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</si>
  <si>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</si>
  <si>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</si>
  <si>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</si>
  <si>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</si>
  <si>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</si>
  <si>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</si>
  <si>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</si>
  <si>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</si>
  <si>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</si>
  <si>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</si>
  <si>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</si>
  <si>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</si>
  <si>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</si>
  <si>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</si>
  <si>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</si>
  <si>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</si>
  <si>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</si>
  <si>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</si>
  <si>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</si>
  <si>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</si>
  <si>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</si>
  <si>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</si>
  <si>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</si>
  <si>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</si>
  <si>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</si>
  <si>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</si>
  <si>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</si>
  <si>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</si>
  <si>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</si>
  <si>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</si>
  <si>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</si>
  <si>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</si>
  <si>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</si>
  <si>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</si>
  <si>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</si>
  <si>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</si>
  <si>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</si>
  <si>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</si>
  <si>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</si>
  <si>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</si>
  <si>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</si>
  <si>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</si>
  <si>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</si>
  <si>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</si>
  <si>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</si>
  <si>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</si>
  <si>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</si>
  <si>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</si>
  <si>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</si>
  <si>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</si>
  <si>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</si>
  <si>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</si>
  <si>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</si>
  <si>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</si>
  <si>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</si>
  <si>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</si>
  <si>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</si>
  <si>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</si>
  <si>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</si>
  <si>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</si>
  <si>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</si>
  <si>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</si>
  <si>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</si>
  <si>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</si>
  <si>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</si>
  <si>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</si>
  <si>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</si>
  <si>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</si>
  <si>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</si>
  <si>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</si>
  <si>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</si>
  <si>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</si>
  <si>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</si>
  <si>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</si>
  <si>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</si>
  <si>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</si>
  <si>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</si>
  <si>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</si>
  <si>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</si>
  <si>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</si>
  <si>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</si>
  <si>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</si>
  <si>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</si>
  <si>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</si>
  <si>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</si>
  <si>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</si>
  <si>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</si>
  <si>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</si>
  <si>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</si>
  <si>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</si>
  <si>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</si>
  <si>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</si>
  <si>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</si>
  <si>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</si>
  <si>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</si>
  <si>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</si>
  <si>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</si>
  <si>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</si>
  <si>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</si>
  <si>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</si>
  <si>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</si>
  <si>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</si>
  <si>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</si>
  <si>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</si>
  <si>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</si>
  <si>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</si>
  <si>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</si>
  <si>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</si>
  <si>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</si>
  <si>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</si>
  <si>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</si>
  <si>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</si>
  <si>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</si>
  <si>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</si>
  <si>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</si>
  <si>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</si>
  <si>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</si>
  <si>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</si>
  <si>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</si>
  <si>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</si>
  <si>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</si>
  <si>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</si>
  <si>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</si>
  <si>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</si>
  <si>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</si>
  <si>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</si>
  <si>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</si>
  <si>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</si>
  <si>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</si>
  <si>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</si>
  <si>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</si>
  <si>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</si>
  <si>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</si>
  <si>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</si>
  <si>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</si>
  <si>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</si>
  <si>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</si>
  <si>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</si>
  <si>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</si>
  <si>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</si>
  <si>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</si>
  <si>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</si>
  <si>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</si>
  <si>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</si>
  <si>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</si>
  <si>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</si>
  <si>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</si>
  <si>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</si>
  <si>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</si>
  <si>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</si>
  <si>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</si>
  <si>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</si>
  <si>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</si>
  <si>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</si>
  <si>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</si>
  <si>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</si>
  <si>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</si>
  <si>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</si>
  <si>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</si>
  <si>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</si>
  <si>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</si>
  <si>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</si>
  <si>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</si>
  <si>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</si>
  <si>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</si>
  <si>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</si>
  <si>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</si>
  <si>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</si>
  <si>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</si>
  <si>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</si>
  <si>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</si>
  <si>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</si>
  <si>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</si>
  <si>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</si>
  <si>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</si>
  <si>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</si>
  <si>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</si>
  <si>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</si>
  <si>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</si>
  <si>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</si>
  <si>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</si>
  <si>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</si>
  <si>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</si>
  <si>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</si>
  <si>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</si>
  <si>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</si>
  <si>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</si>
  <si>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</si>
  <si>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</si>
  <si>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</si>
  <si>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</si>
  <si>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</si>
  <si>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</si>
  <si>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</si>
  <si>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</si>
  <si>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</si>
  <si>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</si>
  <si>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</si>
  <si>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</si>
  <si>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</si>
  <si>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</si>
  <si>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</si>
  <si>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</si>
  <si>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</si>
  <si>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</si>
  <si>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</si>
  <si>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</si>
  <si>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</si>
  <si>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</si>
  <si>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</si>
  <si>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</si>
  <si>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</si>
  <si>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</si>
  <si>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</si>
  <si>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</si>
  <si>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</si>
  <si>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</si>
  <si>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</si>
  <si>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</si>
  <si>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</si>
  <si>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</si>
  <si>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</si>
  <si>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</si>
  <si>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</si>
  <si>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</si>
  <si>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</si>
  <si>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</si>
  <si>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</si>
  <si>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</si>
  <si>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</si>
  <si>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</si>
  <si>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</si>
  <si>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</si>
  <si>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</si>
  <si>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</si>
  <si>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</si>
  <si>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</si>
  <si>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</si>
  <si>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</si>
  <si>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</si>
  <si>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</si>
  <si>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</si>
  <si>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</si>
  <si>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</si>
  <si>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</si>
  <si>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</si>
  <si>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</si>
  <si>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</si>
  <si>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</si>
  <si>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</si>
  <si>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</si>
  <si>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</si>
  <si>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</si>
  <si>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</si>
  <si>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</si>
  <si>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</si>
  <si>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</si>
  <si>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</si>
  <si>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</si>
  <si>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</si>
  <si>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</si>
  <si>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</si>
  <si>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</si>
  <si>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</si>
  <si>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</si>
  <si>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</si>
  <si>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</si>
  <si>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</si>
  <si>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</si>
  <si>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</si>
  <si>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</si>
  <si>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</si>
  <si>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</si>
  <si>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</si>
  <si>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</si>
  <si>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</si>
  <si>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</si>
  <si>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</si>
  <si>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</si>
  <si>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</si>
  <si>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</si>
  <si>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</si>
  <si>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</si>
  <si>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</si>
  <si>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</si>
  <si>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</si>
  <si>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</si>
  <si>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</si>
  <si>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</si>
  <si>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</si>
  <si>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</si>
  <si>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</si>
  <si>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</si>
  <si>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</si>
  <si>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</si>
  <si>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</si>
  <si>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</si>
  <si>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</si>
  <si>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</si>
  <si>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</si>
  <si>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</si>
  <si>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</si>
  <si>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</si>
  <si>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</si>
  <si>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</si>
  <si>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</si>
  <si>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</si>
  <si>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</si>
  <si>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</si>
  <si>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</si>
  <si>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</si>
  <si>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</si>
  <si>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</si>
  <si>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</si>
  <si>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</si>
  <si>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</si>
  <si>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</si>
  <si>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</si>
  <si>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</si>
  <si>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</si>
  <si>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</si>
  <si>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</si>
  <si>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</si>
  <si>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</si>
  <si>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</si>
  <si>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</si>
  <si>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</si>
  <si>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</si>
  <si>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</si>
  <si>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</si>
  <si>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</si>
  <si>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</si>
  <si>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</si>
  <si>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</si>
  <si>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</si>
  <si>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</si>
  <si>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</si>
  <si>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</si>
  <si>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</si>
  <si>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</si>
  <si>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</si>
  <si>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</si>
  <si>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</si>
  <si>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</si>
  <si>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</si>
  <si>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</si>
  <si>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</si>
  <si>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</si>
  <si>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</si>
  <si>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</si>
  <si>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</si>
  <si>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</si>
  <si>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</si>
  <si>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</si>
  <si>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</si>
  <si>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</si>
  <si>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</si>
  <si>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</si>
  <si>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</si>
  <si>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</si>
  <si>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</si>
  <si>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</si>
  <si>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</si>
  <si>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</si>
  <si>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</si>
  <si>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</si>
  <si>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</si>
  <si>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</si>
  <si>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</si>
  <si>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</si>
  <si>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</si>
  <si>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</si>
  <si>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</si>
  <si>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</si>
  <si>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</si>
  <si>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</si>
  <si>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</si>
  <si>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</si>
  <si>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</si>
  <si>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</si>
  <si>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</si>
  <si>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</si>
  <si>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</si>
  <si>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</si>
  <si>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</si>
  <si>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</si>
  <si>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</si>
  <si>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</si>
  <si>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</si>
  <si>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</si>
  <si>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</si>
  <si>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</si>
  <si>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</si>
  <si>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</si>
  <si>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</si>
  <si>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</si>
  <si>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</si>
  <si>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</si>
  <si>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</si>
  <si>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</si>
  <si>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</si>
  <si>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</si>
  <si>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</si>
  <si>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</si>
  <si>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</si>
  <si>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</si>
  <si>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</si>
  <si>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</si>
  <si>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</si>
  <si>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</si>
  <si>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</si>
  <si>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</si>
  <si>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</si>
  <si>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</si>
  <si>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</si>
  <si>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</si>
  <si>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</si>
  <si>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</si>
  <si>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</si>
  <si>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</si>
  <si>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</si>
  <si>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</si>
  <si>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</si>
  <si>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</si>
  <si>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</si>
  <si>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</si>
  <si>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</si>
  <si>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</si>
  <si>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</si>
  <si>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</si>
  <si>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</si>
  <si>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</si>
  <si>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</si>
  <si>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</si>
  <si>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</si>
  <si>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</si>
  <si>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</si>
  <si>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</si>
  <si>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</si>
  <si>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</si>
  <si>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</si>
  <si>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</si>
  <si>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</si>
  <si>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</si>
  <si>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</si>
  <si>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</si>
  <si>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</si>
  <si>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</si>
  <si>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</si>
  <si>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</si>
  <si>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</si>
  <si>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</si>
  <si>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</si>
  <si>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</si>
  <si>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</si>
  <si>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</si>
  <si>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</si>
  <si>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</si>
  <si>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</si>
  <si>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</si>
  <si>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</si>
  <si>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</si>
  <si>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</si>
  <si>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</si>
  <si>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</si>
  <si>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</si>
  <si>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</si>
  <si>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</si>
  <si>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</si>
  <si>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</si>
  <si>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</si>
  <si>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</si>
  <si>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</si>
  <si>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</si>
  <si>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</si>
  <si>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</si>
  <si>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</si>
  <si>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</si>
  <si>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</si>
  <si>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</si>
  <si>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</si>
  <si>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</si>
  <si>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</si>
  <si>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</si>
  <si>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</si>
  <si>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</si>
  <si>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</si>
  <si>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</si>
  <si>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</si>
  <si>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</si>
  <si>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</si>
  <si>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</si>
  <si>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</si>
  <si>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</si>
  <si>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</si>
  <si>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</si>
  <si>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</si>
  <si>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</si>
  <si>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</si>
  <si>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</si>
  <si>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</si>
  <si>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</si>
  <si>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</si>
  <si>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</si>
  <si>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</si>
  <si>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</si>
  <si>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</si>
  <si>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</si>
  <si>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</si>
  <si>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</si>
  <si>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</si>
  <si>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</si>
  <si>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</si>
  <si>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</si>
  <si>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</si>
  <si>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</si>
  <si>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</si>
  <si>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</si>
  <si>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</si>
  <si>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</si>
  <si>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</si>
  <si>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</si>
  <si>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</si>
  <si>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</si>
  <si>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</si>
  <si>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</si>
  <si>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</si>
  <si>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</si>
  <si>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</si>
  <si>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</si>
  <si>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</si>
  <si>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</si>
  <si>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</si>
  <si>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</si>
  <si>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</si>
  <si>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</si>
  <si>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</si>
  <si>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</si>
  <si>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</si>
  <si>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</si>
  <si>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</si>
  <si>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</si>
  <si>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</si>
  <si>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</si>
  <si>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</si>
  <si>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</si>
  <si>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</si>
  <si>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</si>
  <si>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</si>
  <si>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</si>
  <si>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</si>
  <si>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</si>
  <si>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</si>
  <si>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</si>
  <si>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</si>
  <si>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</si>
  <si>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</si>
  <si>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</si>
  <si>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</si>
  <si>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</si>
  <si>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</si>
  <si>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</si>
  <si>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</si>
  <si>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</si>
  <si>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</si>
  <si>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</si>
  <si>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</si>
  <si>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</si>
  <si>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</si>
  <si>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</si>
  <si>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</si>
  <si>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</si>
  <si>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</si>
  <si>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</si>
  <si>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</si>
  <si>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</si>
  <si>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</si>
  <si>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</si>
  <si>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</si>
  <si>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</si>
  <si>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</si>
  <si>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</si>
  <si>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</si>
  <si>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</si>
  <si>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</si>
  <si>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</si>
  <si>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</si>
  <si>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</si>
  <si>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</si>
  <si>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</si>
  <si>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</si>
  <si>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</si>
  <si>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</si>
  <si>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</si>
  <si>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</si>
  <si>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</si>
  <si>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</si>
  <si>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</si>
  <si>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</si>
  <si>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</si>
  <si>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</si>
  <si>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</si>
  <si>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</si>
  <si>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</si>
  <si>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</si>
  <si>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</si>
  <si>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</si>
  <si>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</si>
  <si>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</si>
  <si>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</si>
  <si>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</si>
  <si>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</si>
  <si>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</si>
  <si>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</si>
  <si>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</si>
  <si>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</si>
  <si>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</si>
  <si>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</si>
  <si>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</si>
  <si>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</si>
  <si>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</si>
  <si>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</si>
  <si>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</si>
  <si>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</si>
  <si>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</si>
  <si>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</si>
  <si>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</si>
  <si>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</si>
  <si>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</si>
  <si>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</si>
  <si>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</si>
  <si>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</si>
  <si>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</si>
  <si>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</si>
  <si>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</si>
  <si>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</si>
  <si>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</si>
  <si>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</si>
  <si>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</si>
  <si>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</si>
  <si>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</si>
  <si>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</si>
  <si>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</si>
  <si>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</si>
  <si>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</si>
  <si>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</si>
  <si>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</si>
  <si>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</si>
  <si>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</si>
  <si>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</si>
  <si>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</si>
  <si>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</si>
  <si>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</si>
  <si>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</si>
  <si>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</si>
  <si>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</si>
  <si>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</si>
  <si>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</si>
  <si>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</si>
  <si>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</si>
  <si>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</si>
  <si>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</si>
  <si>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</si>
  <si>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</si>
  <si>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</si>
  <si>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</si>
  <si>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</si>
  <si>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</si>
  <si>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</si>
  <si>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</si>
  <si>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</si>
  <si>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</si>
  <si>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</si>
  <si>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</si>
  <si>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</si>
  <si>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</si>
  <si>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</si>
  <si>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</si>
  <si>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</si>
  <si>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</si>
  <si>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</si>
  <si>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</si>
  <si>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</si>
  <si>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</si>
  <si>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</si>
  <si>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</si>
  <si>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</si>
  <si>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</si>
  <si>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</si>
  <si>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</si>
  <si>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</si>
  <si>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</si>
  <si>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</si>
  <si>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</si>
  <si>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</si>
  <si>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</si>
  <si>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</si>
  <si>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</si>
  <si>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</si>
  <si>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</si>
  <si>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</si>
  <si>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</si>
  <si>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</si>
  <si>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</si>
  <si>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</si>
  <si>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</si>
  <si>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</si>
  <si>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</si>
  <si>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</si>
  <si>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</si>
  <si>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</si>
  <si>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</si>
  <si>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</si>
  <si>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</si>
  <si>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</si>
  <si>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</si>
  <si>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</si>
  <si>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</si>
  <si>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</si>
  <si>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</si>
  <si>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</si>
  <si>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</si>
  <si>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</si>
  <si>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</si>
  <si>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</si>
  <si>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</si>
  <si>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</si>
  <si>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</si>
  <si>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</si>
  <si>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</si>
  <si>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</si>
  <si>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</si>
  <si>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</si>
  <si>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</si>
  <si>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</si>
  <si>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</si>
  <si>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</si>
  <si>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</si>
  <si>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</si>
  <si>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</si>
  <si>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</si>
  <si>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</si>
  <si>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</si>
  <si>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</si>
  <si>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</si>
  <si>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</si>
  <si>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</si>
  <si>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</si>
  <si>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</si>
  <si>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</si>
  <si>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</si>
  <si>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</si>
  <si>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</si>
  <si>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</si>
  <si>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</si>
  <si>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</si>
  <si>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</si>
  <si>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</si>
  <si>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</si>
  <si>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</si>
  <si>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</si>
  <si>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</si>
  <si>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</si>
  <si>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</si>
  <si>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</si>
  <si>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</si>
  <si>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</si>
  <si>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</si>
  <si>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</si>
  <si>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</si>
  <si>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</si>
  <si>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</si>
  <si>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</si>
  <si>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</si>
  <si>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</si>
  <si>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</si>
  <si>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</si>
  <si>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</si>
  <si>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</si>
  <si>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</si>
  <si>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</si>
  <si>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</si>
  <si>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</si>
  <si>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</si>
  <si>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</si>
  <si>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</si>
  <si>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</si>
  <si>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</si>
  <si>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</si>
  <si>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</si>
  <si>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</si>
  <si>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</si>
  <si>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</si>
  <si>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</si>
  <si>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</si>
  <si>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</si>
  <si>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</si>
  <si>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</si>
  <si>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</si>
  <si>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</si>
  <si>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</si>
  <si>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</si>
  <si>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</si>
  <si>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</si>
  <si>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</si>
  <si>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</si>
  <si>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</si>
  <si>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</si>
  <si>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</si>
  <si>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</si>
  <si>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</si>
  <si>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</si>
  <si>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</si>
  <si>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</si>
  <si>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</si>
  <si>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</si>
  <si>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</si>
  <si>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</si>
  <si>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</si>
  <si>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</si>
  <si>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</si>
  <si>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</si>
  <si>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</si>
  <si>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</si>
  <si>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</si>
  <si>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</si>
  <si>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</si>
  <si>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</si>
  <si>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</si>
  <si>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</si>
  <si>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</si>
  <si>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</si>
  <si>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</si>
  <si>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</si>
  <si>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</si>
  <si>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</si>
  <si>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</si>
  <si>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</si>
  <si>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</si>
  <si>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</si>
  <si>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</si>
  <si>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</si>
  <si>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</si>
  <si>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</si>
  <si>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</si>
  <si>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</si>
  <si>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</si>
  <si>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</si>
  <si>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</si>
  <si>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</si>
  <si>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</si>
  <si>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</si>
  <si>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</si>
  <si>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</si>
  <si>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</si>
  <si>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</si>
  <si>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</si>
  <si>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</si>
  <si>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</si>
  <si>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</si>
  <si>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</si>
  <si>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</si>
  <si>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</si>
  <si>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</si>
  <si>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</si>
  <si>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</si>
  <si>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</si>
  <si>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</si>
  <si>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</si>
  <si>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</si>
  <si>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</si>
  <si>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</si>
  <si>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</si>
  <si>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</si>
  <si>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</si>
  <si>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</si>
  <si>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</si>
  <si>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</si>
  <si>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</si>
  <si>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</si>
  <si>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</si>
  <si>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</si>
  <si>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</si>
  <si>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</si>
  <si>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</si>
  <si>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</si>
  <si>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</si>
  <si>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</si>
  <si>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</si>
  <si>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</si>
  <si>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</si>
  <si>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</si>
  <si>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</si>
  <si>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</si>
  <si>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</si>
  <si>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</si>
  <si>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</si>
  <si>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</si>
  <si>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</si>
  <si>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</si>
  <si>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</si>
  <si>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</si>
  <si>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</si>
  <si>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</si>
  <si>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</si>
  <si>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</si>
  <si>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</si>
  <si>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</si>
  <si>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</si>
  <si>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</si>
  <si>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</si>
  <si>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</si>
  <si>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</si>
  <si>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</si>
  <si>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</si>
  <si>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</si>
  <si>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</si>
  <si>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</si>
  <si>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</si>
  <si>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</si>
  <si>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</si>
  <si>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</si>
  <si>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</si>
  <si>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</si>
  <si>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</si>
  <si>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</si>
  <si>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</si>
  <si>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</si>
  <si>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</si>
  <si>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</si>
  <si>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</si>
  <si>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</si>
  <si>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</si>
  <si>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</si>
  <si>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</si>
  <si>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</si>
  <si>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</si>
  <si>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</si>
  <si>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</si>
  <si>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</si>
  <si>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</si>
  <si>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</si>
  <si>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</si>
  <si>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</si>
  <si>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</si>
  <si>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</si>
  <si>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</si>
  <si>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</si>
  <si>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</si>
  <si>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</si>
  <si>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</si>
  <si>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</si>
  <si>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</si>
  <si>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</si>
  <si>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</si>
  <si>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</si>
  <si>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</si>
  <si>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</si>
  <si>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</si>
  <si>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</si>
  <si>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</si>
  <si>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</si>
  <si>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</si>
  <si>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</si>
  <si>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</si>
  <si>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</si>
  <si>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</si>
  <si>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</si>
  <si>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</si>
  <si>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</si>
  <si>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</si>
  <si>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</si>
  <si>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</si>
  <si>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</si>
  <si>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</si>
  <si>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</si>
  <si>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</si>
  <si>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</si>
  <si>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</si>
  <si>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</si>
  <si>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</si>
  <si>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</si>
  <si>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</si>
  <si>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</si>
  <si>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</si>
  <si>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</si>
  <si>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</si>
  <si>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</si>
  <si>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</si>
  <si>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</si>
  <si>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</si>
  <si>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</si>
  <si>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</si>
  <si>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</si>
  <si>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</si>
  <si>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</si>
  <si>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</si>
  <si>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</si>
  <si>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</si>
  <si>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</si>
  <si>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</si>
  <si>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</si>
  <si>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</si>
  <si>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</si>
  <si>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</si>
  <si>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</si>
  <si>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</si>
  <si>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</si>
  <si>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</si>
  <si>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</si>
  <si>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</si>
  <si>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</si>
  <si>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</si>
  <si>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</si>
  <si>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</si>
  <si>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</si>
  <si>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</si>
  <si>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</si>
  <si>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</si>
  <si>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</si>
  <si>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</si>
  <si>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</si>
  <si>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</si>
  <si>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</si>
  <si>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</si>
  <si>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</si>
  <si>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</si>
  <si>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</si>
  <si>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</si>
  <si>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</si>
  <si>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</si>
  <si>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</si>
  <si>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</si>
  <si>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</si>
  <si>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</si>
  <si>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</si>
  <si>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</si>
  <si>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</si>
  <si>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</si>
  <si>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</si>
  <si>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</si>
  <si>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</si>
  <si>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</si>
  <si>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</si>
  <si>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</si>
  <si>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</si>
  <si>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</si>
  <si>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</si>
  <si>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</si>
  <si>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</si>
  <si>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</si>
  <si>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</si>
  <si>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</si>
  <si>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</si>
  <si>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</si>
  <si>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</si>
  <si>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</si>
  <si>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</si>
  <si>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</si>
  <si>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</si>
  <si>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</si>
  <si>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</si>
  <si>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</si>
  <si>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</si>
  <si>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</si>
  <si>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</si>
  <si>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</si>
  <si>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</si>
  <si>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</si>
  <si>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</si>
  <si>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</si>
  <si>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</si>
  <si>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</si>
  <si>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</si>
  <si>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</si>
  <si>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</si>
  <si>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</si>
  <si>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</si>
  <si>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</si>
  <si>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</si>
  <si>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</si>
  <si>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</si>
  <si>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</si>
  <si>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</si>
  <si>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</si>
  <si>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</si>
  <si>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</si>
  <si>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</si>
  <si>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</si>
  <si>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</si>
  <si>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</si>
  <si>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</si>
  <si>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</si>
  <si>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</si>
  <si>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</si>
  <si>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</si>
  <si>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</si>
  <si>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</si>
  <si>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</si>
  <si>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</si>
  <si>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</si>
  <si>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</si>
  <si>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</si>
  <si>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</si>
  <si>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</si>
  <si>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</si>
  <si>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</si>
  <si>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</si>
  <si>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</si>
  <si>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</si>
  <si>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</si>
  <si>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</si>
  <si>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</si>
  <si>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</si>
  <si>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</si>
  <si>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</si>
  <si>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</si>
  <si>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</si>
  <si>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</si>
  <si>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</si>
  <si>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</si>
  <si>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</si>
  <si>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</si>
  <si>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</si>
  <si>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</si>
  <si>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</si>
  <si>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</si>
  <si>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</si>
  <si>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</si>
  <si>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</si>
  <si>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</si>
  <si>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</si>
  <si>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</si>
  <si>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</si>
  <si>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</si>
  <si>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</si>
  <si>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</si>
  <si>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</si>
  <si>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</si>
  <si>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</si>
  <si>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</si>
  <si>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</si>
  <si>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</si>
  <si>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</si>
  <si>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</si>
  <si>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</si>
  <si>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</si>
  <si>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</si>
  <si>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</si>
  <si>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</si>
  <si>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</si>
  <si>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</si>
  <si>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</si>
  <si>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</si>
  <si>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</si>
  <si>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</si>
  <si>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</si>
  <si>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</si>
  <si>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</si>
  <si>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</si>
  <si>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</si>
  <si>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</si>
  <si>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</si>
  <si>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</si>
  <si>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</si>
  <si>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</si>
  <si>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</si>
  <si>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</si>
  <si>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</si>
  <si>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</si>
  <si>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</si>
  <si>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</si>
  <si>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</si>
  <si>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</si>
  <si>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</si>
  <si>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</si>
  <si>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</si>
  <si>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</si>
  <si>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</si>
  <si>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</si>
  <si>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</si>
  <si>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</si>
  <si>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</si>
  <si>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</si>
  <si>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</si>
  <si>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</si>
  <si>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</si>
  <si>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</si>
  <si>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</si>
  <si>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</si>
  <si>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</si>
  <si>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</si>
  <si>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</si>
  <si>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</si>
  <si>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</si>
  <si>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</si>
  <si>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</si>
  <si>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</si>
  <si>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</si>
  <si>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</si>
  <si>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</si>
  <si>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</si>
  <si>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</si>
  <si>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</si>
  <si>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</si>
  <si>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</si>
  <si>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</si>
  <si>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</si>
  <si>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</si>
  <si>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</si>
  <si>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</si>
  <si>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</si>
  <si>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</si>
  <si>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</si>
  <si>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</si>
  <si>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</si>
  <si>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</si>
  <si>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</si>
  <si>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</si>
  <si>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</si>
  <si>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</si>
  <si>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</si>
  <si>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</si>
  <si>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</si>
  <si>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</si>
  <si>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</si>
  <si>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</si>
  <si>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</si>
  <si>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</si>
  <si>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</si>
  <si>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</si>
  <si>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</si>
  <si>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</si>
  <si>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</si>
  <si>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</si>
  <si>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</si>
  <si>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</si>
  <si>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</si>
  <si>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</si>
  <si>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</si>
  <si>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</si>
  <si>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</si>
  <si>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</si>
  <si>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</si>
  <si>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</si>
  <si>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</si>
  <si>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</si>
  <si>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</si>
  <si>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</si>
  <si>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</si>
  <si>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</si>
  <si>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</si>
  <si>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</si>
  <si>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</si>
  <si>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</si>
  <si>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</si>
  <si>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</si>
  <si>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</si>
  <si>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</si>
  <si>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</si>
  <si>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</si>
  <si>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</si>
  <si>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</si>
  <si>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</si>
  <si>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</si>
  <si>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</si>
  <si>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</si>
  <si>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</si>
  <si>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</si>
  <si>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</si>
  <si>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</si>
  <si>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</si>
  <si>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</si>
  <si>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</si>
  <si>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</si>
  <si>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</si>
  <si>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</si>
  <si>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</si>
  <si>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</si>
  <si>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</si>
  <si>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</si>
  <si>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</si>
  <si>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</si>
  <si>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</si>
  <si>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</si>
  <si>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</si>
  <si>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</si>
  <si>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</si>
  <si>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</si>
  <si>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</si>
  <si>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</si>
  <si>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</si>
  <si>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</si>
  <si>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</si>
  <si>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</si>
  <si>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</si>
  <si>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</si>
  <si>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</si>
  <si>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</si>
  <si>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</si>
  <si>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</si>
  <si>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</si>
  <si>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</si>
  <si>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</si>
  <si>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</si>
  <si>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</si>
  <si>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</si>
  <si>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</si>
  <si>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</si>
  <si>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</si>
  <si>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</si>
  <si>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</si>
  <si>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</si>
  <si>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</si>
  <si>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</si>
  <si>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</si>
  <si>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</si>
  <si>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</si>
  <si>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</si>
  <si>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</si>
  <si>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</si>
  <si>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</si>
  <si>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</si>
  <si>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</si>
  <si>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</si>
  <si>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</si>
  <si>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</si>
  <si>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</si>
  <si>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</si>
  <si>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</si>
  <si>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</si>
  <si>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</si>
  <si>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</si>
  <si>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</si>
  <si>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</si>
  <si>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</si>
  <si>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</si>
  <si>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</si>
  <si>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</si>
  <si>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</si>
  <si>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</si>
  <si>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</si>
  <si>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</si>
  <si>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</si>
  <si>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</si>
  <si>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</si>
  <si>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</si>
  <si>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</si>
  <si>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</si>
  <si>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</si>
  <si>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</si>
  <si>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</si>
  <si>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</si>
  <si>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</si>
  <si>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</si>
  <si>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</si>
  <si>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</si>
  <si>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</si>
  <si>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</si>
  <si>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</si>
  <si>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</si>
  <si>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</si>
  <si>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</si>
  <si>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</si>
  <si>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</si>
  <si>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</si>
  <si>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</si>
  <si>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</si>
  <si>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</si>
  <si>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</si>
  <si>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</si>
  <si>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</si>
  <si>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</si>
  <si>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</si>
  <si>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</si>
  <si>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</si>
  <si>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</si>
  <si>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</si>
  <si>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</si>
  <si>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</si>
  <si>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</si>
  <si>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</si>
  <si>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</si>
  <si>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</si>
  <si>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</si>
  <si>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</si>
  <si>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</si>
  <si>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</si>
  <si>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</si>
  <si>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</si>
  <si>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</si>
  <si>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</si>
  <si>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</si>
  <si>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</si>
  <si>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</si>
  <si>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</si>
  <si>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</si>
  <si>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</si>
  <si>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</si>
  <si>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</si>
  <si>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</si>
  <si>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</si>
  <si>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</si>
  <si>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</si>
  <si>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</si>
  <si>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</si>
  <si>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</si>
  <si>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</si>
  <si>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</si>
  <si>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</si>
  <si>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</si>
  <si>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</si>
  <si>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</si>
  <si>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</si>
  <si>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</si>
  <si>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</si>
  <si>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</si>
  <si>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</si>
  <si>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</si>
  <si>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</si>
  <si>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</si>
  <si>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</si>
  <si>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</si>
  <si>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</si>
  <si>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</si>
  <si>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</si>
  <si>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</si>
  <si>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</si>
  <si>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</si>
  <si>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</si>
  <si>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</si>
  <si>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</si>
  <si>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</si>
  <si>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</si>
  <si>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</si>
  <si>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</si>
  <si>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</si>
  <si>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</si>
  <si>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</si>
  <si>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</si>
  <si>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</si>
  <si>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</si>
  <si>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</si>
  <si>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</si>
  <si>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</si>
  <si>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</si>
  <si>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</si>
  <si>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</si>
  <si>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</si>
  <si>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</si>
  <si>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</si>
  <si>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</si>
  <si>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</si>
  <si>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</si>
  <si>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</si>
  <si>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</si>
  <si>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</si>
  <si>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</si>
  <si>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</si>
  <si>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</si>
  <si>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</si>
  <si>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</si>
  <si>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</si>
  <si>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</si>
  <si>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</si>
  <si>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</si>
  <si>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</si>
  <si>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</si>
  <si>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</si>
  <si>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</si>
  <si>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</si>
  <si>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</si>
  <si>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</si>
  <si>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</si>
  <si>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</si>
  <si>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</si>
  <si>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</si>
  <si>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</si>
  <si>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</si>
  <si>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</si>
  <si>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</si>
  <si>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</si>
  <si>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</si>
  <si>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</si>
  <si>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</si>
  <si>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</si>
  <si>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</si>
  <si>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</si>
  <si>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</si>
  <si>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</si>
  <si>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</si>
  <si>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</si>
  <si>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</si>
  <si>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</si>
  <si>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</si>
  <si>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</si>
  <si>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</si>
  <si>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</si>
  <si>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</si>
  <si>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</si>
  <si>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</si>
  <si>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</si>
  <si>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</si>
  <si>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</si>
  <si>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</si>
  <si>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</si>
  <si>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</si>
  <si>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</si>
  <si>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</si>
  <si>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</si>
  <si>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</si>
  <si>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</si>
  <si>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</si>
  <si>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</si>
  <si>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</si>
  <si>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</si>
  <si>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</si>
  <si>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</si>
  <si>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</si>
  <si>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</si>
  <si>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</si>
  <si>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</si>
  <si>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</si>
  <si>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</si>
  <si>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</si>
  <si>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</si>
  <si>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</si>
  <si>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</si>
  <si>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</si>
  <si>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</si>
  <si>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</si>
  <si>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</si>
  <si>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</si>
  <si>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</si>
  <si>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</si>
  <si>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</si>
  <si>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</si>
  <si>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</si>
  <si>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</si>
  <si>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</si>
  <si>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</si>
  <si>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</si>
  <si>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</si>
  <si>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</si>
  <si>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</si>
  <si>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</si>
  <si>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</si>
  <si>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</si>
  <si>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</si>
  <si>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</si>
  <si>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</si>
  <si>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</si>
  <si>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</si>
  <si>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</si>
  <si>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</si>
  <si>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</si>
  <si>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</si>
  <si>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</si>
  <si>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</si>
  <si>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</si>
  <si>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</si>
  <si>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</si>
  <si>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</si>
  <si>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</si>
  <si>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</si>
  <si>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</si>
  <si>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</si>
  <si>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</si>
  <si>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</si>
  <si>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</si>
  <si>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</si>
  <si>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</si>
  <si>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</si>
  <si>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</si>
  <si>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</si>
  <si>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</si>
  <si>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</si>
  <si>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</si>
  <si>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</si>
  <si>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</si>
  <si>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</si>
  <si>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</si>
  <si>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</si>
  <si>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</si>
  <si>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</si>
  <si>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</si>
  <si>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</si>
  <si>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</si>
  <si>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</si>
  <si>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</si>
  <si>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</si>
  <si>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</si>
  <si>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</si>
  <si>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</si>
  <si>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</si>
  <si>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</si>
  <si>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</si>
  <si>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</si>
  <si>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</si>
  <si>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</si>
  <si>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</si>
  <si>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</si>
  <si>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</si>
  <si>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</si>
  <si>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</si>
  <si>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</si>
  <si>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</si>
  <si>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</si>
  <si>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</si>
  <si>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</si>
  <si>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</si>
  <si>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</si>
  <si>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</si>
  <si>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</si>
  <si>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</si>
  <si>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</si>
  <si>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</si>
  <si>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</si>
  <si>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</si>
  <si>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</si>
  <si>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</si>
  <si>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</si>
  <si>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</si>
  <si>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</si>
  <si>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</si>
  <si>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</si>
  <si>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</si>
  <si>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</si>
  <si>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</si>
  <si>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</si>
  <si>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</si>
  <si>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</si>
  <si>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</si>
  <si>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</si>
  <si>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</si>
  <si>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</si>
  <si>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</si>
  <si>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</si>
  <si>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</si>
  <si>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</si>
  <si>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</si>
  <si>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</si>
  <si>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</si>
  <si>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</si>
  <si>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</si>
  <si>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</si>
  <si>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</si>
  <si>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</si>
  <si>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</si>
  <si>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</si>
  <si>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</si>
  <si>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</si>
  <si>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</si>
  <si>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</si>
  <si>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</si>
  <si>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</si>
  <si>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</si>
  <si>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</si>
  <si>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</si>
  <si>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</si>
  <si>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</si>
  <si>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</si>
  <si>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</si>
  <si>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</si>
  <si>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</si>
  <si>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</si>
  <si>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</si>
  <si>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</si>
  <si>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</si>
  <si>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</si>
  <si>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</si>
  <si>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</si>
  <si>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</si>
  <si>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</si>
  <si>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</si>
  <si>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</si>
  <si>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</si>
  <si>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</si>
  <si>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</si>
  <si>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</si>
  <si>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</si>
  <si>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</si>
  <si>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</si>
  <si>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</si>
  <si>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</si>
  <si>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</si>
  <si>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</si>
  <si>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</si>
  <si>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</si>
  <si>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</si>
  <si>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</si>
  <si>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</si>
  <si>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</si>
  <si>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</si>
  <si>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</si>
  <si>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</si>
  <si>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</si>
  <si>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</si>
  <si>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</si>
  <si>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</si>
  <si>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</si>
  <si>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</si>
  <si>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</si>
  <si>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</si>
  <si>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</si>
  <si>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</si>
  <si>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</si>
  <si>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</si>
  <si>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</si>
  <si>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</si>
  <si>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</si>
  <si>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</si>
  <si>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</si>
  <si>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</si>
  <si>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</si>
  <si>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</si>
  <si>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</si>
  <si>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</si>
  <si>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</si>
  <si>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</si>
  <si>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</si>
  <si>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</si>
  <si>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</si>
  <si>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</si>
  <si>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</si>
  <si>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</si>
  <si>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</si>
  <si>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</si>
  <si>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</si>
  <si>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</si>
  <si>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</si>
  <si>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</si>
  <si>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</si>
  <si>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</si>
  <si>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</si>
  <si>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</si>
  <si>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</si>
  <si>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</si>
  <si>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</si>
  <si>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</si>
  <si>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</si>
  <si>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</si>
  <si>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</si>
  <si>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</si>
  <si>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</si>
  <si>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</si>
  <si>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</si>
  <si>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</si>
  <si>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</si>
  <si>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</si>
  <si>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</si>
  <si>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</si>
  <si>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</si>
  <si>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</si>
  <si>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</si>
  <si>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</si>
  <si>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</si>
  <si>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</si>
  <si>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</si>
  <si>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</si>
  <si>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</si>
  <si>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</si>
  <si>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</si>
  <si>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</si>
  <si>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</si>
  <si>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</si>
  <si>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</si>
  <si>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</si>
  <si>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</si>
  <si>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</si>
  <si>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</si>
  <si>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</si>
  <si>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</si>
  <si>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</si>
  <si>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</si>
  <si>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</si>
  <si>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</si>
  <si>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</si>
  <si>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</si>
  <si>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</si>
  <si>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</si>
  <si>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</si>
  <si>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</si>
  <si>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</si>
  <si>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</si>
  <si>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</si>
  <si>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</si>
  <si>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</si>
  <si>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</si>
  <si>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</si>
  <si>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</si>
  <si>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</si>
  <si>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</si>
  <si>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</si>
  <si>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</si>
  <si>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</si>
  <si>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</si>
  <si>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</si>
  <si>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</si>
  <si>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</si>
  <si>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</si>
  <si>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</si>
  <si>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</si>
  <si>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</si>
  <si>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</si>
  <si>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</si>
  <si>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</si>
  <si>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</si>
  <si>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</si>
  <si>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</si>
  <si>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</si>
  <si>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</si>
  <si>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</si>
  <si>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</si>
  <si>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</si>
  <si>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</si>
  <si>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</si>
  <si>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</si>
  <si>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</si>
  <si>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</si>
  <si>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</si>
  <si>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</si>
  <si>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</si>
  <si>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</si>
  <si>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</si>
  <si>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</si>
  <si>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</si>
  <si>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</si>
  <si>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</si>
  <si>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</si>
  <si>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</si>
  <si>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</si>
  <si>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</si>
  <si>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</si>
  <si>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</si>
  <si>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</si>
  <si>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</si>
  <si>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</si>
  <si>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</si>
  <si>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</si>
  <si>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</si>
  <si>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</si>
  <si>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</si>
  <si>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</si>
  <si>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</si>
  <si>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</si>
  <si>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</si>
  <si>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</si>
  <si>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</si>
  <si>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</si>
  <si>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</si>
  <si>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</si>
  <si>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</si>
  <si>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</si>
  <si>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</si>
  <si>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</si>
  <si>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</si>
  <si>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</si>
  <si>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</si>
  <si>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</si>
  <si>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</si>
  <si>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</si>
  <si>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</si>
  <si>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</si>
  <si>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</si>
  <si>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</si>
  <si>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</si>
  <si>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</si>
  <si>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</si>
  <si>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</si>
  <si>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</si>
  <si>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</si>
  <si>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</si>
  <si>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</si>
  <si>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</si>
  <si>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</si>
  <si>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</si>
  <si>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</si>
  <si>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</si>
  <si>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</si>
  <si>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</si>
  <si>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</si>
  <si>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</si>
  <si>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</si>
  <si>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</si>
  <si>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</si>
  <si>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</si>
  <si>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</si>
  <si>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</si>
  <si>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</si>
  <si>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</si>
  <si>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</si>
  <si>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</si>
  <si>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</si>
  <si>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</si>
  <si>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</si>
  <si>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</si>
  <si>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</si>
  <si>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</si>
  <si>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</si>
  <si>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</si>
  <si>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</si>
  <si>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</si>
  <si>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</si>
  <si>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</si>
  <si>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</si>
  <si>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</si>
  <si>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</si>
  <si>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</si>
  <si>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</si>
  <si>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</si>
  <si>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</si>
  <si>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</si>
  <si>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</si>
  <si>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</si>
  <si>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</si>
  <si>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</si>
  <si>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</si>
  <si>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</si>
  <si>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</si>
  <si>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</si>
  <si>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</si>
  <si>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</si>
  <si>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</si>
  <si>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</si>
  <si>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</si>
  <si>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</si>
  <si>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</si>
  <si>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</si>
  <si>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</si>
  <si>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</si>
  <si>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</si>
  <si>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</si>
  <si>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</si>
  <si>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</si>
  <si>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</si>
  <si>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</si>
  <si>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</si>
  <si>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</si>
  <si>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</si>
  <si>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</si>
  <si>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</si>
  <si>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</si>
  <si>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</si>
  <si>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</si>
  <si>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</si>
  <si>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</si>
  <si>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</si>
  <si>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</si>
  <si>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</si>
  <si>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</si>
  <si>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</si>
  <si>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</si>
  <si>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</si>
  <si>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</si>
  <si>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</si>
  <si>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</si>
  <si>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</si>
  <si>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</si>
  <si>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</si>
  <si>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</si>
  <si>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</si>
  <si>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</si>
  <si>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</si>
  <si>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</si>
  <si>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</si>
  <si>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</si>
  <si>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</si>
  <si>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</si>
  <si>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</si>
  <si>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</si>
  <si>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</si>
  <si>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</si>
  <si>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</si>
  <si>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</si>
  <si>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</si>
  <si>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</si>
  <si>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</si>
  <si>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</si>
  <si>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</si>
  <si>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</si>
  <si>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</si>
  <si>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</si>
  <si>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</si>
  <si>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</si>
  <si>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</si>
  <si>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</si>
  <si>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</si>
  <si>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</si>
  <si>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</si>
  <si>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</si>
  <si>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</si>
  <si>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</si>
  <si>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</si>
  <si>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</si>
  <si>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</si>
  <si>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</si>
  <si>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</si>
  <si>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</si>
  <si>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</si>
  <si>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</si>
  <si>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</si>
  <si>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</si>
  <si>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</si>
  <si>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</si>
  <si>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</si>
  <si>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</si>
  <si>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</si>
  <si>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</si>
  <si>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</si>
  <si>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</si>
  <si>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</si>
  <si>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</si>
  <si>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</si>
  <si>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</si>
  <si>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</si>
  <si>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</si>
  <si>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</si>
  <si>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</si>
  <si>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</si>
  <si>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</si>
  <si>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</si>
  <si>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</si>
  <si>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</si>
  <si>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</si>
  <si>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</si>
  <si>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</si>
  <si>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</si>
  <si>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</si>
  <si>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</si>
  <si>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</si>
  <si>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</si>
  <si>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</si>
  <si>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</si>
  <si>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</si>
  <si>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</si>
  <si>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</si>
  <si>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</si>
  <si>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</si>
  <si>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</si>
  <si>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</si>
  <si>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</si>
  <si>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</si>
  <si>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</si>
  <si>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</si>
  <si>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</si>
  <si>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</si>
  <si>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</si>
  <si>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</si>
  <si>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</si>
  <si>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</si>
  <si>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</si>
  <si>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</si>
  <si>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</si>
  <si>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</si>
  <si>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</si>
  <si>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</si>
  <si>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</si>
  <si>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</si>
  <si>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</si>
  <si>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</si>
  <si>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</si>
  <si>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</si>
  <si>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</si>
  <si>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</si>
  <si>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</si>
  <si>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</si>
  <si>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</si>
  <si>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</si>
  <si>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</si>
  <si>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</si>
  <si>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</si>
  <si>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</si>
  <si>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</si>
  <si>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</si>
  <si>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</si>
  <si>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</si>
  <si>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</si>
  <si>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</si>
  <si>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</si>
  <si>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</si>
  <si>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</si>
  <si>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</si>
  <si>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</si>
  <si>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</si>
  <si>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</si>
  <si>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</si>
  <si>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</si>
  <si>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</si>
  <si>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</si>
  <si>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</si>
  <si>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</si>
  <si>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</si>
  <si>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</si>
  <si>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</si>
  <si>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</si>
  <si>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</si>
  <si>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</si>
  <si>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</si>
  <si>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</si>
  <si>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</si>
  <si>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</si>
  <si>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</si>
  <si>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</si>
  <si>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</si>
  <si>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</si>
  <si>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</si>
  <si>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</si>
  <si>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</si>
  <si>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</si>
  <si>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</si>
  <si>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</si>
  <si>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</si>
  <si>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</si>
  <si>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</si>
  <si>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</si>
  <si>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</si>
  <si>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</si>
  <si>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</si>
  <si>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</si>
  <si>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</si>
  <si>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</si>
  <si>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</si>
  <si>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</si>
  <si>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</si>
  <si>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</si>
  <si>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</si>
  <si>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</si>
  <si>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</si>
  <si>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</si>
  <si>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</si>
  <si>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</si>
  <si>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</si>
  <si>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</si>
  <si>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</si>
  <si>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</si>
  <si>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</si>
  <si>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</si>
  <si>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</si>
  <si>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</si>
  <si>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</si>
  <si>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</si>
  <si>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</si>
  <si>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</si>
  <si>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</si>
  <si>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</si>
  <si>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</si>
  <si>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</si>
  <si>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</si>
  <si>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</si>
  <si>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</si>
  <si>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</si>
  <si>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</si>
  <si>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</si>
  <si>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</si>
  <si>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</si>
  <si>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</si>
  <si>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</si>
  <si>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</si>
  <si>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</si>
  <si>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</si>
  <si>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</si>
  <si>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</si>
  <si>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</si>
  <si>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</si>
  <si>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</si>
  <si>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</si>
  <si>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</si>
  <si>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</si>
  <si>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</si>
  <si>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</si>
  <si>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</si>
  <si>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</si>
  <si>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</si>
  <si>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</si>
  <si>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</si>
  <si>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</si>
  <si>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</si>
  <si>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</si>
  <si>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</si>
  <si>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</si>
  <si>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</si>
  <si>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</si>
  <si>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</si>
  <si>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</si>
  <si>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</si>
  <si>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</si>
  <si>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</si>
  <si>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</si>
  <si>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</si>
  <si>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</si>
  <si>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</si>
  <si>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</si>
  <si>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</si>
  <si>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</si>
  <si>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</si>
  <si>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</si>
  <si>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</si>
  <si>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</si>
  <si>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</si>
  <si>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</si>
  <si>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</si>
  <si>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</si>
  <si>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</si>
  <si>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</si>
  <si>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</si>
  <si>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</si>
  <si>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</si>
  <si>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</si>
  <si>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</si>
  <si>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</si>
  <si>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</si>
  <si>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</si>
  <si>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</si>
  <si>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</si>
  <si>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</si>
  <si>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</si>
  <si>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</si>
  <si>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</si>
  <si>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</si>
  <si>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</si>
  <si>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</si>
  <si>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</si>
  <si>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</si>
  <si>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</si>
  <si>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</si>
  <si>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</si>
  <si>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</si>
  <si>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</si>
  <si>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</si>
  <si>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</si>
  <si>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</si>
  <si>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</si>
  <si>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</si>
  <si>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</si>
  <si>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</si>
  <si>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</si>
  <si>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</si>
  <si>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</si>
  <si>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</si>
  <si>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</si>
  <si>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</si>
  <si>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</si>
  <si>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</si>
  <si>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</si>
  <si>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</si>
  <si>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</si>
  <si>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</si>
  <si>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</si>
  <si>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</si>
  <si>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</si>
  <si>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</si>
  <si>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</si>
  <si>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</si>
  <si>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</si>
  <si>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</si>
  <si>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</si>
  <si>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</si>
  <si>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</si>
  <si>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</si>
  <si>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</si>
  <si>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</si>
  <si>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</si>
  <si>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</si>
  <si>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</si>
  <si>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</si>
  <si>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</si>
  <si>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</si>
  <si>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</si>
  <si>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</si>
  <si>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</si>
  <si>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</si>
  <si>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</si>
  <si>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</si>
  <si>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</si>
  <si>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</si>
  <si>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</si>
  <si>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</si>
  <si>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</si>
  <si>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</si>
  <si>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</si>
  <si>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</si>
  <si>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</si>
  <si>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</si>
  <si>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</si>
  <si>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</si>
  <si>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</si>
  <si>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</si>
  <si>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</si>
  <si>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</si>
  <si>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</si>
  <si>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</si>
  <si>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</si>
  <si>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</si>
  <si>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</si>
  <si>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</si>
  <si>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</si>
  <si>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</si>
  <si>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</si>
  <si>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</si>
  <si>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</si>
  <si>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</si>
  <si>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</si>
  <si>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</si>
  <si>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</si>
  <si>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</si>
  <si>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</si>
  <si>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</si>
  <si>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</si>
  <si>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</si>
  <si>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</si>
  <si>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</si>
  <si>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</si>
  <si>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</si>
  <si>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</si>
  <si>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</si>
  <si>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</si>
  <si>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</si>
  <si>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</si>
  <si>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</si>
  <si>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</si>
  <si>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</si>
  <si>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</si>
  <si>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</si>
  <si>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</si>
  <si>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</si>
  <si>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</si>
  <si>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</si>
  <si>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</si>
  <si>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</si>
  <si>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</si>
  <si>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</si>
  <si>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</si>
  <si>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</si>
  <si>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</si>
  <si>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</si>
  <si>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</si>
  <si>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</si>
  <si>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</si>
  <si>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</si>
  <si>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</si>
  <si>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</si>
  <si>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</si>
  <si>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</si>
  <si>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</si>
  <si>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</si>
  <si>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</si>
  <si>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</si>
  <si>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</si>
  <si>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</si>
  <si>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</si>
  <si>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</si>
  <si>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</si>
  <si>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</si>
  <si>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</si>
  <si>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</si>
  <si>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</si>
  <si>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</si>
  <si>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</si>
  <si>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</si>
  <si>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</si>
  <si>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</si>
  <si>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</si>
  <si>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</si>
  <si>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</si>
  <si>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</si>
  <si>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</si>
  <si>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</si>
  <si>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</si>
  <si>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</si>
  <si>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</si>
  <si>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</si>
  <si>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</si>
  <si>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</si>
  <si>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</si>
  <si>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</si>
  <si>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</si>
  <si>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</si>
  <si>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</si>
  <si>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</si>
  <si>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</si>
  <si>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</si>
  <si>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</si>
  <si>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</si>
  <si>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</si>
  <si>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</si>
  <si>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</si>
  <si>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</si>
  <si>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</si>
  <si>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</si>
  <si>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</si>
  <si>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</si>
  <si>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</si>
  <si>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</si>
  <si>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</si>
  <si>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</si>
  <si>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</si>
  <si>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</si>
  <si>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</si>
  <si>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</si>
  <si>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</si>
  <si>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</si>
  <si>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</si>
  <si>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</si>
  <si>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</si>
  <si>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</si>
  <si>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</si>
  <si>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</si>
  <si>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</si>
  <si>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</si>
  <si>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</si>
  <si>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</si>
  <si>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</si>
  <si>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</si>
  <si>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</si>
  <si>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</si>
  <si>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</si>
  <si>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</si>
  <si>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</si>
  <si>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</si>
  <si>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</si>
  <si>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</si>
  <si>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</si>
  <si>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</si>
  <si>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</si>
  <si>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</si>
  <si>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</si>
  <si>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</si>
  <si>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</si>
  <si>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</si>
  <si>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</si>
  <si>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</si>
  <si>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</si>
  <si>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</si>
  <si>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</si>
  <si>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</si>
  <si>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</si>
  <si>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</si>
  <si>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</si>
  <si>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</si>
  <si>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</si>
  <si>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</si>
  <si>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</si>
  <si>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</si>
  <si>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</si>
  <si>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</si>
  <si>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</si>
  <si>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</si>
  <si>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</si>
  <si>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</si>
  <si>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</si>
  <si>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</si>
  <si>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</si>
  <si>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</si>
  <si>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</si>
  <si>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</si>
  <si>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</si>
  <si>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</si>
  <si>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</si>
  <si>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</si>
  <si>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</si>
  <si>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</si>
  <si>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</si>
  <si>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</si>
  <si>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</si>
  <si>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</si>
  <si>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</si>
  <si>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</si>
  <si>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</si>
  <si>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</si>
  <si>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</si>
  <si>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</si>
  <si>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</si>
  <si>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</si>
  <si>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</si>
  <si>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</si>
  <si>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</si>
  <si>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</si>
  <si>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</si>
  <si>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</si>
  <si>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</si>
  <si>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</si>
  <si>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</si>
  <si>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</si>
  <si>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</si>
  <si>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</si>
  <si>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</si>
  <si>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</si>
  <si>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</si>
  <si>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</si>
  <si>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</si>
  <si>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</si>
  <si>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</si>
  <si>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</si>
  <si>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</si>
  <si>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</si>
  <si>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</si>
  <si>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</si>
  <si>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</si>
  <si>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</si>
  <si>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</si>
  <si>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</si>
  <si>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</si>
  <si>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</si>
  <si>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</si>
  <si>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</si>
  <si>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</si>
  <si>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</si>
  <si>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</si>
  <si>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</si>
  <si>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</si>
  <si>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</si>
  <si>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</si>
  <si>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</si>
  <si>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</si>
  <si>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</si>
  <si>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</si>
  <si>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</si>
  <si>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</si>
  <si>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</si>
  <si>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</si>
  <si>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</si>
  <si>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</si>
  <si>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</si>
  <si>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</si>
  <si>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</si>
  <si>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</si>
  <si>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</si>
  <si>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</si>
  <si>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</si>
  <si>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</si>
  <si>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</si>
  <si>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</si>
  <si>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</si>
  <si>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</si>
  <si>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</si>
  <si>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</si>
  <si>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</si>
  <si>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</si>
  <si>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</si>
  <si>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</si>
  <si>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</si>
  <si>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</si>
  <si>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</si>
  <si>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</si>
  <si>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</si>
  <si>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</si>
  <si>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</si>
  <si>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</si>
  <si>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</si>
  <si>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</si>
  <si>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</si>
  <si>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</si>
  <si>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</si>
  <si>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</si>
  <si>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</si>
  <si>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</si>
  <si>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</si>
  <si>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</si>
  <si>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</si>
  <si>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</si>
  <si>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</si>
  <si>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</si>
  <si>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</si>
  <si>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</si>
  <si>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</si>
  <si>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</si>
  <si>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</si>
  <si>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</si>
  <si>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</si>
  <si>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</si>
  <si>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</si>
  <si>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</si>
  <si>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</si>
  <si>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</si>
  <si>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</si>
  <si>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</si>
  <si>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</si>
  <si>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</si>
  <si>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</si>
  <si>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</si>
  <si>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</si>
  <si>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</si>
  <si>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</si>
  <si>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</si>
  <si>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</si>
  <si>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</si>
  <si>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</si>
  <si>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</si>
  <si>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</si>
  <si>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</si>
  <si>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</si>
  <si>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</si>
  <si>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</si>
  <si>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</si>
  <si>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</si>
  <si>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</si>
  <si>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</si>
  <si>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</si>
  <si>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</si>
  <si>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</si>
  <si>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</si>
  <si>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</si>
  <si>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</si>
  <si>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</si>
  <si>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</si>
  <si>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</si>
  <si>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</si>
  <si>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</si>
  <si>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</si>
  <si>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</si>
  <si>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</si>
  <si>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</si>
  <si>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</si>
  <si>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</si>
  <si>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</si>
  <si>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</si>
  <si>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</si>
  <si>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</si>
  <si>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</si>
  <si>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</si>
  <si>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</si>
  <si>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</si>
  <si>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</si>
  <si>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</si>
  <si>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</si>
  <si>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</si>
  <si>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</si>
  <si>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</si>
  <si>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</si>
  <si>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</si>
  <si>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</si>
  <si>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</si>
  <si>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</si>
  <si>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</si>
  <si>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</si>
  <si>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</si>
  <si>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</si>
  <si>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</si>
  <si>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</si>
  <si>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</si>
  <si>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</si>
  <si>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</si>
  <si>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</si>
  <si>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</si>
  <si>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</si>
  <si>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</si>
  <si>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</si>
  <si>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</si>
  <si>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</si>
  <si>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</si>
  <si>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</si>
  <si>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</si>
  <si>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</si>
  <si>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</si>
  <si>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</si>
  <si>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</si>
  <si>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</si>
  <si>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</si>
  <si>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</si>
  <si>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</si>
  <si>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</si>
  <si>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</si>
  <si>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</si>
  <si>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</si>
  <si>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</si>
  <si>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</si>
  <si>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</si>
  <si>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</si>
  <si>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</si>
  <si>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</si>
  <si>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</si>
  <si>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</si>
  <si>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</si>
  <si>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</si>
  <si>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</si>
  <si>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</si>
  <si>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</si>
  <si>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</si>
  <si>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</si>
  <si>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</si>
  <si>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</si>
  <si>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</si>
  <si>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</si>
  <si>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</si>
  <si>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</si>
  <si>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</si>
  <si>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</si>
  <si>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</si>
  <si>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</si>
  <si>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</si>
  <si>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</si>
  <si>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</si>
  <si>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</si>
  <si>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</si>
  <si>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</si>
  <si>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</si>
  <si>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</si>
  <si>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</si>
  <si>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</si>
  <si>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</si>
  <si>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</si>
  <si>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</si>
  <si>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</si>
  <si>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</si>
  <si>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</si>
  <si>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</si>
  <si>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</si>
  <si>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</si>
  <si>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</si>
  <si>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</si>
  <si>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</si>
  <si>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</si>
  <si>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</si>
  <si>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</si>
  <si>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</si>
  <si>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</si>
  <si>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</si>
  <si>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</si>
  <si>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</si>
  <si>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</si>
  <si>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</si>
  <si>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</si>
  <si>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</si>
  <si>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</si>
  <si>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</si>
  <si>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</si>
  <si>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</si>
  <si>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</si>
  <si>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</si>
  <si>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</si>
  <si>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</si>
  <si>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</si>
  <si>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</si>
  <si>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</si>
  <si>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</si>
  <si>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</si>
  <si>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</si>
  <si>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</si>
  <si>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</si>
  <si>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</si>
  <si>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</si>
  <si>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</si>
  <si>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</si>
  <si>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</si>
  <si>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</si>
  <si>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</si>
  <si>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</si>
  <si>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</si>
  <si>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</si>
  <si>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</si>
  <si>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</si>
  <si>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</si>
  <si>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</si>
  <si>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</si>
  <si>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</si>
  <si>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</si>
  <si>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</si>
  <si>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</si>
  <si>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</si>
  <si>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</si>
  <si>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</si>
  <si>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</si>
  <si>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</si>
  <si>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</si>
  <si>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</si>
  <si>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</si>
  <si>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</si>
  <si>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</si>
  <si>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</si>
  <si>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</si>
  <si>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</si>
  <si>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</si>
  <si>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</si>
  <si>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</si>
  <si>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</si>
  <si>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</si>
  <si>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</si>
  <si>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</si>
  <si>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</si>
  <si>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</si>
  <si>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</si>
  <si>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</si>
  <si>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</si>
  <si>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</si>
  <si>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</si>
  <si>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</si>
  <si>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</si>
  <si>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</si>
  <si>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</si>
  <si>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</si>
  <si>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</si>
  <si>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</si>
  <si>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</si>
  <si>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</si>
  <si>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</si>
  <si>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</si>
  <si>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</si>
  <si>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</si>
  <si>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</si>
  <si>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</si>
  <si>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</si>
  <si>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</si>
  <si>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</si>
  <si>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</si>
  <si>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</si>
  <si>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</si>
  <si>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</si>
  <si>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</si>
  <si>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</si>
  <si>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</si>
  <si>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</si>
  <si>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</si>
  <si>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</si>
  <si>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</si>
  <si>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</si>
  <si>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</si>
  <si>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</si>
  <si>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</si>
  <si>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</si>
  <si>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</si>
  <si>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</si>
  <si>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</si>
  <si>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</si>
  <si>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</si>
  <si>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</si>
  <si>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</si>
  <si>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</si>
  <si>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</si>
  <si>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</si>
  <si>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</si>
  <si>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</si>
  <si>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</si>
  <si>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</si>
  <si>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</si>
  <si>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</si>
  <si>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</si>
  <si>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</si>
  <si>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</si>
  <si>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</si>
  <si>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</si>
  <si>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</si>
  <si>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</si>
  <si>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</si>
  <si>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</si>
  <si>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</si>
  <si>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</si>
  <si>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</si>
  <si>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</si>
  <si>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</si>
  <si>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</si>
  <si>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</si>
  <si>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</si>
  <si>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</si>
  <si>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</si>
  <si>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</si>
  <si>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</si>
  <si>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</si>
  <si>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</si>
  <si>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</si>
  <si>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</si>
  <si>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</si>
  <si>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</si>
  <si>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</si>
  <si>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</si>
  <si>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</si>
  <si>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</si>
  <si>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</si>
  <si>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</si>
  <si>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</si>
  <si>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</si>
  <si>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</si>
  <si>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</si>
  <si>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</si>
  <si>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</si>
  <si>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</si>
  <si>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</si>
  <si>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</si>
  <si>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</si>
  <si>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</si>
  <si>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</si>
  <si>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</si>
  <si>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</si>
  <si>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</si>
  <si>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</si>
  <si>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</si>
  <si>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</si>
  <si>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</si>
  <si>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</si>
  <si>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</si>
  <si>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</si>
  <si>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</si>
  <si>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</si>
  <si>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</si>
  <si>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</si>
  <si>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</si>
  <si>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</si>
  <si>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</si>
  <si>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</si>
  <si>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</si>
  <si>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</si>
  <si>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</si>
  <si>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</si>
  <si>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</si>
  <si>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</si>
  <si>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</si>
  <si>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</si>
  <si>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</si>
  <si>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</si>
  <si>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</si>
  <si>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</si>
  <si>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</si>
  <si>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</si>
  <si>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</si>
  <si>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</si>
  <si>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</si>
  <si>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</si>
  <si>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</si>
  <si>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</si>
  <si>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</si>
  <si>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</si>
  <si>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</si>
  <si>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</si>
  <si>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</si>
  <si>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</si>
  <si>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</si>
  <si>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</si>
  <si>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</si>
  <si>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</si>
  <si>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</si>
  <si>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</si>
  <si>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</si>
  <si>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</si>
  <si>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</si>
  <si>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</si>
  <si>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</si>
  <si>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</si>
  <si>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</si>
  <si>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</si>
  <si>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</si>
  <si>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</si>
  <si>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</si>
  <si>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</si>
  <si>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</si>
  <si>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</si>
  <si>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</si>
  <si>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</si>
  <si>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</si>
  <si>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</si>
  <si>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</si>
  <si>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</si>
  <si>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</si>
  <si>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</si>
  <si>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</si>
  <si>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</si>
  <si>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</si>
  <si>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</si>
  <si>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</si>
  <si>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</si>
  <si>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</si>
  <si>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</si>
  <si>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</si>
  <si>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</si>
  <si>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</si>
  <si>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</si>
  <si>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</si>
  <si>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</si>
  <si>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</si>
  <si>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</si>
  <si>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</si>
  <si>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</si>
  <si>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</si>
  <si>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</si>
  <si>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</si>
  <si>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</si>
  <si>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</si>
  <si>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</si>
  <si>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</si>
  <si>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</si>
  <si>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</si>
  <si>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</si>
  <si>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</si>
  <si>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</si>
  <si>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</si>
  <si>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</si>
  <si>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</si>
  <si>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</si>
  <si>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</si>
  <si>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</si>
  <si>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</si>
  <si>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</si>
  <si>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</si>
  <si>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</si>
  <si>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</si>
  <si>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</si>
  <si>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</si>
  <si>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</si>
  <si>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</si>
  <si>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</si>
  <si>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</si>
  <si>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</si>
  <si>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</si>
  <si>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</si>
  <si>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</si>
  <si>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</si>
  <si>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</si>
  <si>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</si>
  <si>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</si>
  <si>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</si>
  <si>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</si>
  <si>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</si>
  <si>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</si>
  <si>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</si>
  <si>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</si>
  <si>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</si>
  <si>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</si>
  <si>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</si>
  <si>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</si>
  <si>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</si>
  <si>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</si>
  <si>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</si>
  <si>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</si>
  <si>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</si>
  <si>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</si>
  <si>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</si>
  <si>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</si>
  <si>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</si>
  <si>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</si>
  <si>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</si>
  <si>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</si>
  <si>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</si>
  <si>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</si>
  <si>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</si>
  <si>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</si>
  <si>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</si>
  <si>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</si>
  <si>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</si>
  <si>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</si>
  <si>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</si>
  <si>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</si>
  <si>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</si>
  <si>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</si>
  <si>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</si>
  <si>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</si>
  <si>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</si>
  <si>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</si>
  <si>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</si>
  <si>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</si>
  <si>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</si>
  <si>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</si>
  <si>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</si>
  <si>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</si>
  <si>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</si>
  <si>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</si>
  <si>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</si>
  <si>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</si>
  <si>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</si>
  <si>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</si>
  <si>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</si>
  <si>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</si>
  <si>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</si>
  <si>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</si>
  <si>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</si>
  <si>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</si>
  <si>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</si>
  <si>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</si>
  <si>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</si>
  <si>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</si>
  <si>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</si>
  <si>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</si>
  <si>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</si>
  <si>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</si>
  <si>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</si>
  <si>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</si>
  <si>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</si>
  <si>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</si>
  <si>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</si>
  <si>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</si>
  <si>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</si>
  <si>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</si>
  <si>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</si>
  <si>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</si>
  <si>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</si>
  <si>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</si>
  <si>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</si>
  <si>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</si>
  <si>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</si>
  <si>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</si>
  <si>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</si>
  <si>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</si>
  <si>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</si>
  <si>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</si>
  <si>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</si>
  <si>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</si>
  <si>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</si>
  <si>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</si>
  <si>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</si>
  <si>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</si>
  <si>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</si>
  <si>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</si>
  <si>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</si>
  <si>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</si>
  <si>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</si>
  <si>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</si>
  <si>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</si>
  <si>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</si>
  <si>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</si>
  <si>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</si>
  <si>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</si>
  <si>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</si>
  <si>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</si>
  <si>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</si>
  <si>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</si>
  <si>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</si>
  <si>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</si>
  <si>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</si>
  <si>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</si>
  <si>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</si>
  <si>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</si>
  <si>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</si>
  <si>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</si>
  <si>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</si>
  <si>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</si>
  <si>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</si>
  <si>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</si>
  <si>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</si>
  <si>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</si>
  <si>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</si>
  <si>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</si>
  <si>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</si>
  <si>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</si>
  <si>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</si>
  <si>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</si>
  <si>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</si>
  <si>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</si>
  <si>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</si>
  <si>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</si>
  <si>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</si>
  <si>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</si>
  <si>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</si>
  <si>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</si>
  <si>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</si>
  <si>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</si>
  <si>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</si>
  <si>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</si>
  <si>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</si>
  <si>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</si>
  <si>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</si>
  <si>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</si>
  <si>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</si>
  <si>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</si>
  <si>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</si>
  <si>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</si>
  <si>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</si>
  <si>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</si>
  <si>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</si>
  <si>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</si>
  <si>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</si>
  <si>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</si>
  <si>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</si>
  <si>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</si>
  <si>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</si>
  <si>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</si>
  <si>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</si>
  <si>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</si>
  <si>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</si>
  <si>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</si>
  <si>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</si>
  <si>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</si>
  <si>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</si>
  <si>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</si>
  <si>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</si>
  <si>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</si>
  <si>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</si>
  <si>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</si>
  <si>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</si>
  <si>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</si>
  <si>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</si>
  <si>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</si>
  <si>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</si>
  <si>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</si>
  <si>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</si>
  <si>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</si>
  <si>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</si>
  <si>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</si>
  <si>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</si>
  <si>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</si>
  <si>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</si>
  <si>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</si>
  <si>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</si>
  <si>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</si>
  <si>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</si>
  <si>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</si>
  <si>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</si>
  <si>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</si>
  <si>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</si>
  <si>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</si>
  <si>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</si>
  <si>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</si>
  <si>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</si>
  <si>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</si>
  <si>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</si>
  <si>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</si>
  <si>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</si>
  <si>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</si>
  <si>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</si>
  <si>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</si>
  <si>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</si>
  <si>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</si>
  <si>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</si>
  <si>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</si>
  <si>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</si>
  <si>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</si>
  <si>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</si>
  <si>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</si>
  <si>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</si>
  <si>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</si>
  <si>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</si>
  <si>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</si>
  <si>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</si>
  <si>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</si>
  <si>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</si>
  <si>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</si>
  <si>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</si>
  <si>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</si>
  <si>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</si>
  <si>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</si>
  <si>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</si>
  <si>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</si>
  <si>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</si>
  <si>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</si>
  <si>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</si>
  <si>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</si>
  <si>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</si>
  <si>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</si>
  <si>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</si>
  <si>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</si>
  <si>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</si>
  <si>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</si>
  <si>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</si>
  <si>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</si>
  <si>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</si>
  <si>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</si>
  <si>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</si>
  <si>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</si>
  <si>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</si>
  <si>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</si>
  <si>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</si>
  <si>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</si>
  <si>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</si>
  <si>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</si>
  <si>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</si>
  <si>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</si>
  <si>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</si>
  <si>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</si>
  <si>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</si>
  <si>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</si>
  <si>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</si>
  <si>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</si>
  <si>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</si>
  <si>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</si>
  <si>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</si>
  <si>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</si>
  <si>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</si>
  <si>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</si>
  <si>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</si>
  <si>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</si>
  <si>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</si>
  <si>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</si>
  <si>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</si>
  <si>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</si>
  <si>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</si>
  <si>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</si>
  <si>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</si>
  <si>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</si>
  <si>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</si>
  <si>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</si>
  <si>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</si>
  <si>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</si>
  <si>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</si>
  <si>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</si>
  <si>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</si>
  <si>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</si>
  <si>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</si>
  <si>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</si>
  <si>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</si>
  <si>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</si>
  <si>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</si>
  <si>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</si>
  <si>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</si>
  <si>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</si>
  <si>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</si>
  <si>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</si>
  <si>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</si>
  <si>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</si>
  <si>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</si>
  <si>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</si>
  <si>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</si>
  <si>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</si>
  <si>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</si>
  <si>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</si>
  <si>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</si>
  <si>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</si>
  <si>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</si>
  <si>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</si>
  <si>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</si>
  <si>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</si>
  <si>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</si>
  <si>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</si>
  <si>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</si>
  <si>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</si>
  <si>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</si>
  <si>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</si>
  <si>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</si>
  <si>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</si>
  <si>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</si>
  <si>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</si>
  <si>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</si>
  <si>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</si>
  <si>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</si>
  <si>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</si>
  <si>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</si>
  <si>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</si>
  <si>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</si>
  <si>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</si>
  <si>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</si>
  <si>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</si>
  <si>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</si>
  <si>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</si>
  <si>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</si>
  <si>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</si>
  <si>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</si>
  <si>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</si>
  <si>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</si>
  <si>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</si>
  <si>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</si>
  <si>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</si>
  <si>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</si>
  <si>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</si>
  <si>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</si>
  <si>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</si>
  <si>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</si>
  <si>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</si>
  <si>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</si>
  <si>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</si>
  <si>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</si>
  <si>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</si>
  <si>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</si>
  <si>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</si>
  <si>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</si>
  <si>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</si>
  <si>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</si>
  <si>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</si>
  <si>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</si>
  <si>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</si>
  <si>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</si>
  <si>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</si>
  <si>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</si>
  <si>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</si>
  <si>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</si>
  <si>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</si>
  <si>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</si>
  <si>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</si>
  <si>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</si>
  <si>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</si>
  <si>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</si>
  <si>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</si>
  <si>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</si>
  <si>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</si>
  <si>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</si>
  <si>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</si>
  <si>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</si>
  <si>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</si>
  <si>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</si>
  <si>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</si>
  <si>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</si>
  <si>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</si>
  <si>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</si>
  <si>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</si>
  <si>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</si>
  <si>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</si>
  <si>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</si>
  <si>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</si>
  <si>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</si>
  <si>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</si>
  <si>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</si>
  <si>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</si>
  <si>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</si>
  <si>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</si>
  <si>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</si>
  <si>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</si>
  <si>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</si>
  <si>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</si>
  <si>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</si>
  <si>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</si>
  <si>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</si>
  <si>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</si>
  <si>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</si>
  <si>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</si>
  <si>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</si>
  <si>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</si>
  <si>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</si>
  <si>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</si>
  <si>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</si>
  <si>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</si>
  <si>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</si>
  <si>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</si>
  <si>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</si>
  <si>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</si>
  <si>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</si>
  <si>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</si>
  <si>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</si>
  <si>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</si>
  <si>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</si>
  <si>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</si>
  <si>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</si>
  <si>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</si>
  <si>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</si>
  <si>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</si>
  <si>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</si>
  <si>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</si>
  <si>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</si>
  <si>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</si>
  <si>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</si>
  <si>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</si>
  <si>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</si>
  <si>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</si>
  <si>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</si>
  <si>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</si>
  <si>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</si>
  <si>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</si>
  <si>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</si>
  <si>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</si>
  <si>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</si>
  <si>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</si>
  <si>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</si>
  <si>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</si>
  <si>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</si>
  <si>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</si>
  <si>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</si>
  <si>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</si>
  <si>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</si>
  <si>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</si>
  <si>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</si>
  <si>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</si>
  <si>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</si>
  <si>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</si>
  <si>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</si>
  <si>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</si>
  <si>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</si>
  <si>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</si>
  <si>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</si>
  <si>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</si>
  <si>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</si>
  <si>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</si>
  <si>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</si>
  <si>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</si>
  <si>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</si>
  <si>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</si>
  <si>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</si>
  <si>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</si>
  <si>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</si>
  <si>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</si>
  <si>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</si>
  <si>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</si>
  <si>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</si>
  <si>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</si>
  <si>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</si>
  <si>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</si>
  <si>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</si>
  <si>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</si>
  <si>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</si>
  <si>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</si>
  <si>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</si>
  <si>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</si>
  <si>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</si>
  <si>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</si>
  <si>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</si>
  <si>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</si>
  <si>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</si>
  <si>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</si>
  <si>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</si>
  <si>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</si>
  <si>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</si>
  <si>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</si>
  <si>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</si>
  <si>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</si>
  <si>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</si>
  <si>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</si>
  <si>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</si>
  <si>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</si>
  <si>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</si>
  <si>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</si>
  <si>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</si>
  <si>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</si>
  <si>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</si>
  <si>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</si>
  <si>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</si>
  <si>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</si>
  <si>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</si>
  <si>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</si>
  <si>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</si>
  <si>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</si>
  <si>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</si>
  <si>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</si>
  <si>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</si>
  <si>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</si>
  <si>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</si>
  <si>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</si>
  <si>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</si>
  <si>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</si>
  <si>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</si>
  <si>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</si>
  <si>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</si>
  <si>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</si>
  <si>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</si>
  <si>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</si>
  <si>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</si>
  <si>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</si>
  <si>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</si>
  <si>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</si>
  <si>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</si>
  <si>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</si>
  <si>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</si>
  <si>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</si>
  <si>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</si>
  <si>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</si>
  <si>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</si>
  <si>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</si>
  <si>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</si>
  <si>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</si>
  <si>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</si>
  <si>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</si>
  <si>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</si>
  <si>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</si>
  <si>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</si>
  <si>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</si>
  <si>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</si>
  <si>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</si>
  <si>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</si>
  <si>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</si>
  <si>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</si>
  <si>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</si>
  <si>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</si>
  <si>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</si>
  <si>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</si>
  <si>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</si>
  <si>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</si>
  <si>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</si>
  <si>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</si>
  <si>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</si>
  <si>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</si>
  <si>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</si>
  <si>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</si>
  <si>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</si>
  <si>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</si>
  <si>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</si>
  <si>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</si>
  <si>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</si>
  <si>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</si>
  <si>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</si>
  <si>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</si>
  <si>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</si>
  <si>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</si>
  <si>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</si>
  <si>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</si>
  <si>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</si>
  <si>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</si>
  <si>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</si>
  <si>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</si>
  <si>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</si>
  <si>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</si>
  <si>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</si>
  <si>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</si>
  <si>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</si>
  <si>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</si>
  <si>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</si>
  <si>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</si>
  <si>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</si>
  <si>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</si>
  <si>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</si>
  <si>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</si>
  <si>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</si>
  <si>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</si>
  <si>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</si>
  <si>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</si>
  <si>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</si>
  <si>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</si>
  <si>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</si>
  <si>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</si>
  <si>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</si>
  <si>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</si>
  <si>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</si>
  <si>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</si>
  <si>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</si>
  <si>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</si>
  <si>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</si>
  <si>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</si>
  <si>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</si>
  <si>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</si>
  <si>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</si>
  <si>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</si>
  <si>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</si>
  <si>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</si>
  <si>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</si>
  <si>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</si>
  <si>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</si>
  <si>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</si>
  <si>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</si>
  <si>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</si>
  <si>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</si>
  <si>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</si>
  <si>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</si>
  <si>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</si>
  <si>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</si>
  <si>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</si>
  <si>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</si>
  <si>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</si>
  <si>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</si>
  <si>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</si>
  <si>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</si>
  <si>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</si>
  <si>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</si>
  <si>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</si>
  <si>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</si>
  <si>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</si>
  <si>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</si>
  <si>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</si>
  <si>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</si>
  <si>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</si>
  <si>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</si>
  <si>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</si>
  <si>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</si>
  <si>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</si>
  <si>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</si>
  <si>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</si>
  <si>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</si>
  <si>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</si>
  <si>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</si>
  <si>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</si>
  <si>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</si>
  <si>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</si>
  <si>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</si>
  <si>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</si>
  <si>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</si>
  <si>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</si>
  <si>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</si>
  <si>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</si>
  <si>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</si>
  <si>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</si>
  <si>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</si>
  <si>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</si>
  <si>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</si>
  <si>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</si>
  <si>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</si>
  <si>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</si>
  <si>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</si>
  <si>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</si>
  <si>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</si>
  <si>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</si>
  <si>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</si>
  <si>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</si>
  <si>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</si>
  <si>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</si>
  <si>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</si>
  <si>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</si>
  <si>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</si>
  <si>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</si>
  <si>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</si>
  <si>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</si>
  <si>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</si>
  <si>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</si>
  <si>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</si>
  <si>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</si>
  <si>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</si>
  <si>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</si>
  <si>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</si>
  <si>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</si>
  <si>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</si>
  <si>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</si>
  <si>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</si>
  <si>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</si>
  <si>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</si>
  <si>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</si>
  <si>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</si>
  <si>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</si>
  <si>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</si>
  <si>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</si>
  <si>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</si>
  <si>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</si>
  <si>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</si>
  <si>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</si>
  <si>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</si>
  <si>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</si>
  <si>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</si>
  <si>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</si>
  <si>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</si>
  <si>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</si>
  <si>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</si>
  <si>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</si>
  <si>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</si>
  <si>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</si>
  <si>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</si>
  <si>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</si>
  <si>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</si>
  <si>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</si>
  <si>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</si>
  <si>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</si>
  <si>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</si>
  <si>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</si>
  <si>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</si>
  <si>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</si>
  <si>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</si>
  <si>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</si>
  <si>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</si>
  <si>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</si>
  <si>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</si>
  <si>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</si>
  <si>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</si>
  <si>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</si>
  <si>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</si>
  <si>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</si>
  <si>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</si>
  <si>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</si>
  <si>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</si>
  <si>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</si>
  <si>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</si>
  <si>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</si>
  <si>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</si>
  <si>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</si>
  <si>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</si>
  <si>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</si>
  <si>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</si>
  <si>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</si>
  <si>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</si>
  <si>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</si>
  <si>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</si>
  <si>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</si>
  <si>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</si>
  <si>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</si>
  <si>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</si>
  <si>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</si>
  <si>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</si>
  <si>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</si>
  <si>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</si>
  <si>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</si>
  <si>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</si>
  <si>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</si>
  <si>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</si>
  <si>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</si>
  <si>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</si>
  <si>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</si>
  <si>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</si>
  <si>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</si>
  <si>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</si>
  <si>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</si>
  <si>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</si>
  <si>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</si>
  <si>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</si>
  <si>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</si>
  <si>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</si>
  <si>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</si>
  <si>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</si>
  <si>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</si>
  <si>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</si>
  <si>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</si>
  <si>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</si>
  <si>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</si>
  <si>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</si>
  <si>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Row Labels</t>
  </si>
  <si>
    <t>Other</t>
  </si>
  <si>
    <t>Computer Accessories</t>
  </si>
  <si>
    <t>Audio Devices</t>
  </si>
  <si>
    <t>Office Stationery</t>
  </si>
  <si>
    <t>standard category</t>
  </si>
  <si>
    <t>short product name</t>
  </si>
  <si>
    <t>revenue</t>
  </si>
  <si>
    <t>rating group</t>
  </si>
  <si>
    <t>Poor</t>
  </si>
  <si>
    <t>Average</t>
  </si>
  <si>
    <t>Excellent</t>
  </si>
  <si>
    <t>Good</t>
  </si>
  <si>
    <t>Count of rating</t>
  </si>
  <si>
    <t>Average of rating</t>
  </si>
  <si>
    <t>Amazon Basics High-Speed HDMI Cable…</t>
  </si>
  <si>
    <t>Amazon Basics Wireless Mouse | 2.4 …</t>
  </si>
  <si>
    <t>AmazonBasics Flexible Premium HDMI …</t>
  </si>
  <si>
    <t>boAt Bassheads 100 in Ear Wired Ear…</t>
  </si>
  <si>
    <t>boAt BassHeads 100 in-Ear Wired Hea…</t>
  </si>
  <si>
    <t>Campfire Spring Chef Prolix Instant…</t>
  </si>
  <si>
    <t>FIGMENT Handheld Milk Frother Recha…</t>
  </si>
  <si>
    <t>Instant Pot Air Fryer, Vortex 2QT, …</t>
  </si>
  <si>
    <t>JBL C100SI Wired In Ear Headphones …</t>
  </si>
  <si>
    <t>Multifunctional 2 in 1 Electric Egg…</t>
  </si>
  <si>
    <t>Oratech Coffee Frother electric, mi…</t>
  </si>
  <si>
    <t>Sony Bravia 164 cm (65 inches) 4K U…</t>
  </si>
  <si>
    <t>Swiffer Instant Electric Water Heat…</t>
  </si>
  <si>
    <t>Syncwire LTG to USB Cable for Fast …</t>
  </si>
  <si>
    <t>Zuvexa USB Rechargeable Electric Fo…</t>
  </si>
  <si>
    <t>Sum of rating</t>
  </si>
  <si>
    <t>Sum of rating_count</t>
  </si>
  <si>
    <t>(All)</t>
  </si>
  <si>
    <t>Count of short product name</t>
  </si>
  <si>
    <t>Average of actual_price</t>
  </si>
  <si>
    <t>Average of discounted_price</t>
  </si>
  <si>
    <t>selling price</t>
  </si>
  <si>
    <t>calculated discount %</t>
  </si>
  <si>
    <t>price bucket</t>
  </si>
  <si>
    <t>#0-#999</t>
  </si>
  <si>
    <t>#10k-#19.9k</t>
  </si>
  <si>
    <t>#1k-#4.9k</t>
  </si>
  <si>
    <t>#5k-#9.9k</t>
  </si>
  <si>
    <t>price sort oder</t>
  </si>
  <si>
    <t>discount category</t>
  </si>
  <si>
    <t>clean discount %</t>
  </si>
  <si>
    <t>discount category band</t>
  </si>
  <si>
    <t>High</t>
  </si>
  <si>
    <t>Low</t>
  </si>
  <si>
    <t>Medium</t>
  </si>
  <si>
    <t>Mild</t>
  </si>
  <si>
    <t>Count of product_id</t>
  </si>
  <si>
    <t>≥ 50%</t>
  </si>
  <si>
    <t>&lt;50%</t>
  </si>
  <si>
    <t>Average of clean discount %</t>
  </si>
  <si>
    <t>potential revenue</t>
  </si>
  <si>
    <t>Sum of potential revenue</t>
  </si>
  <si>
    <t>Sum of revenue</t>
  </si>
  <si>
    <t xml:space="preserve">                                      </t>
  </si>
  <si>
    <t>SUM OF PRODUCT ID</t>
  </si>
  <si>
    <t>TOTAL POTENTIAL REVENUE</t>
  </si>
  <si>
    <t>AVERAGE OF RATING</t>
  </si>
  <si>
    <t>TOTAL REVENUE</t>
  </si>
  <si>
    <t>Top 5 Products by Rating</t>
  </si>
  <si>
    <t>Potential Revenue by Product Category</t>
  </si>
  <si>
    <t>Average Discount % by Category</t>
  </si>
  <si>
    <t>Total Reviews per Category</t>
  </si>
  <si>
    <t xml:space="preserve">           Products  ≥ 50% Discount                              Total Products by Category                Relationship between Rating and Discount</t>
  </si>
  <si>
    <t xml:space="preserve">               Total Products per Price band                                                                        Products by Highest Rating</t>
  </si>
  <si>
    <t>Average Actual Price Vs. Discount Price by Category</t>
  </si>
  <si>
    <t>Product Rating Distribution</t>
  </si>
  <si>
    <t>Amazon Dashboard</t>
  </si>
  <si>
    <t>review group2</t>
  </si>
  <si>
    <t>Fewer than 1000</t>
  </si>
  <si>
    <t xml:space="preserve">                   Categories with Highest Discount                                                                         Products with &lt;1000 Reviews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</si>
</sst>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_);\(0\)"/>
    <numFmt numFmtId="166" formatCode="0.0"/>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theme="1"/>
      <name val="Aptos Narrow"/>
      <scheme val="minor"/>
    </font>
    <font>
      <b/>
      <sz val="36"/>
      <color theme="0"/>
      <name val="Arial Rounded MT Bold"/>
      <family val="2"/>
    </font>
    <font>
      <sz val="36"/>
      <color theme="3"/>
      <name val="Arial Black"/>
      <family val="2"/>
    </font>
    <font>
      <b/>
      <sz val="48"/>
      <color theme="0"/>
      <name val="Arial Black"/>
      <family val="2"/>
    </font>
    <font>
      <b/>
      <sz val="14"/>
      <color theme="6"/>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92D05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ck">
        <color theme="9" tint="-0.499984740745262"/>
      </left>
      <right/>
      <top style="thick">
        <color theme="9" tint="-0.499984740745262"/>
      </top>
      <bottom/>
      <diagonal/>
    </border>
    <border>
      <left/>
      <right/>
      <top style="thick">
        <color theme="9" tint="-0.499984740745262"/>
      </top>
      <bottom/>
      <diagonal/>
    </border>
    <border>
      <left/>
      <right style="thick">
        <color theme="9" tint="-0.499984740745262"/>
      </right>
      <top style="thick">
        <color theme="9" tint="-0.499984740745262"/>
      </top>
      <bottom/>
      <diagonal/>
    </border>
    <border>
      <left style="thick">
        <color theme="9" tint="-0.499984740745262"/>
      </left>
      <right/>
      <top/>
      <bottom/>
      <diagonal/>
    </border>
    <border>
      <left/>
      <right style="thick">
        <color theme="9" tint="-0.499984740745262"/>
      </right>
      <top/>
      <bottom/>
      <diagonal/>
    </border>
    <border>
      <left style="thick">
        <color theme="9" tint="-0.499984740745262"/>
      </left>
      <right/>
      <top/>
      <bottom style="thick">
        <color theme="9" tint="-0.499984740745262"/>
      </bottom>
      <diagonal/>
    </border>
    <border>
      <left/>
      <right/>
      <top/>
      <bottom style="thick">
        <color theme="9" tint="-0.499984740745262"/>
      </bottom>
      <diagonal/>
    </border>
    <border>
      <left/>
      <right style="thick">
        <color theme="9" tint="-0.499984740745262"/>
      </right>
      <top/>
      <bottom style="thick">
        <color theme="9" tint="-0.49998474074526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7">
    <xf numFmtId="0" fontId="0" fillId="0" borderId="0" xfId="0"/>
    <xf numFmtId="10" fontId="0" fillId="0" borderId="0" xfId="0" applyNumberFormat="1"/>
    <xf numFmtId="2"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18" fillId="0" borderId="0" xfId="0" applyNumberFormat="1" applyFont="1"/>
    <xf numFmtId="165" fontId="0" fillId="0" borderId="0" xfId="0" applyNumberFormat="1"/>
    <xf numFmtId="1" fontId="0" fillId="0" borderId="0" xfId="0" applyNumberFormat="1"/>
    <xf numFmtId="1" fontId="18" fillId="0" borderId="0" xfId="0" applyNumberFormat="1" applyFont="1"/>
    <xf numFmtId="1" fontId="0" fillId="0" borderId="0" xfId="42" applyNumberFormat="1" applyFont="1"/>
    <xf numFmtId="0" fontId="0" fillId="0" borderId="0" xfId="0" applyAlignment="1">
      <alignment horizontal="left" indent="1"/>
    </xf>
    <xf numFmtId="9" fontId="0" fillId="0" borderId="0" xfId="0" applyNumberFormat="1" applyAlignment="1">
      <alignment horizontal="right"/>
    </xf>
    <xf numFmtId="166" fontId="0" fillId="0" borderId="0" xfId="0" applyNumberFormat="1" applyAlignment="1">
      <alignment horizontal="right"/>
    </xf>
    <xf numFmtId="166" fontId="0" fillId="0" borderId="0" xfId="42" applyNumberFormat="1" applyFont="1" applyAlignment="1">
      <alignment horizontal="right"/>
    </xf>
    <xf numFmtId="166" fontId="0" fillId="0" borderId="0" xfId="42" applyNumberFormat="1" applyFont="1"/>
    <xf numFmtId="0" fontId="0" fillId="0" borderId="0" xfId="0" applyFill="1" applyAlignment="1">
      <alignment horizontal="left" vertical="center"/>
    </xf>
    <xf numFmtId="2" fontId="0" fillId="0" borderId="0" xfId="42" applyNumberFormat="1" applyFont="1" applyAlignment="1">
      <alignment horizontal="right"/>
    </xf>
    <xf numFmtId="2" fontId="0" fillId="0" borderId="0" xfId="0" applyNumberFormat="1" applyAlignment="1">
      <alignment horizontal="right"/>
    </xf>
    <xf numFmtId="2" fontId="0" fillId="0" borderId="0" xfId="42" applyNumberFormat="1" applyFont="1"/>
    <xf numFmtId="0" fontId="20" fillId="33" borderId="11" xfId="0" applyNumberFormat="1" applyFont="1" applyFill="1" applyBorder="1" applyAlignment="1">
      <alignment horizontal="center" vertical="center"/>
    </xf>
    <xf numFmtId="0" fontId="20" fillId="33" borderId="12" xfId="0" applyNumberFormat="1" applyFont="1" applyFill="1" applyBorder="1" applyAlignment="1">
      <alignment horizontal="center" vertical="center"/>
    </xf>
    <xf numFmtId="0" fontId="20" fillId="33" borderId="13" xfId="0" applyNumberFormat="1" applyFont="1" applyFill="1" applyBorder="1" applyAlignment="1">
      <alignment horizontal="center" vertical="center"/>
    </xf>
    <xf numFmtId="0" fontId="20" fillId="33" borderId="14" xfId="0" applyNumberFormat="1" applyFont="1" applyFill="1" applyBorder="1" applyAlignment="1">
      <alignment horizontal="center" vertical="center"/>
    </xf>
    <xf numFmtId="0" fontId="20" fillId="33" borderId="0" xfId="0" applyNumberFormat="1" applyFont="1" applyFill="1" applyBorder="1" applyAlignment="1">
      <alignment horizontal="center" vertical="center"/>
    </xf>
    <xf numFmtId="0" fontId="20" fillId="33" borderId="15" xfId="0" applyNumberFormat="1" applyFont="1" applyFill="1" applyBorder="1" applyAlignment="1">
      <alignment horizontal="center" vertical="center"/>
    </xf>
    <xf numFmtId="0" fontId="20" fillId="33" borderId="16" xfId="0" applyNumberFormat="1" applyFont="1" applyFill="1" applyBorder="1" applyAlignment="1">
      <alignment horizontal="center" vertical="center"/>
    </xf>
    <xf numFmtId="0" fontId="20" fillId="33" borderId="17" xfId="0" applyNumberFormat="1" applyFont="1" applyFill="1" applyBorder="1" applyAlignment="1">
      <alignment horizontal="center" vertical="center"/>
    </xf>
    <xf numFmtId="0" fontId="20" fillId="33" borderId="18" xfId="0" applyNumberFormat="1" applyFont="1" applyFill="1" applyBorder="1" applyAlignment="1">
      <alignment horizontal="center" vertical="center"/>
    </xf>
    <xf numFmtId="2" fontId="20" fillId="33" borderId="11" xfId="0" applyNumberFormat="1" applyFont="1" applyFill="1" applyBorder="1" applyAlignment="1">
      <alignment horizontal="center" vertical="center"/>
    </xf>
    <xf numFmtId="2" fontId="20" fillId="33" borderId="12" xfId="0" applyNumberFormat="1" applyFont="1" applyFill="1" applyBorder="1" applyAlignment="1">
      <alignment horizontal="center" vertical="center"/>
    </xf>
    <xf numFmtId="2" fontId="20" fillId="33" borderId="13" xfId="0" applyNumberFormat="1" applyFont="1" applyFill="1" applyBorder="1" applyAlignment="1">
      <alignment horizontal="center" vertical="center"/>
    </xf>
    <xf numFmtId="2" fontId="20" fillId="33" borderId="14" xfId="0" applyNumberFormat="1" applyFont="1" applyFill="1" applyBorder="1" applyAlignment="1">
      <alignment horizontal="center" vertical="center"/>
    </xf>
    <xf numFmtId="2" fontId="20" fillId="33" borderId="0" xfId="0" applyNumberFormat="1" applyFont="1" applyFill="1" applyBorder="1" applyAlignment="1">
      <alignment horizontal="center" vertical="center"/>
    </xf>
    <xf numFmtId="2" fontId="20" fillId="33" borderId="15" xfId="0" applyNumberFormat="1" applyFont="1" applyFill="1" applyBorder="1" applyAlignment="1">
      <alignment horizontal="center" vertical="center"/>
    </xf>
    <xf numFmtId="2" fontId="20" fillId="33" borderId="16" xfId="0" applyNumberFormat="1" applyFont="1" applyFill="1" applyBorder="1" applyAlignment="1">
      <alignment horizontal="center" vertical="center"/>
    </xf>
    <xf numFmtId="2" fontId="20" fillId="33" borderId="17" xfId="0" applyNumberFormat="1" applyFont="1" applyFill="1" applyBorder="1" applyAlignment="1">
      <alignment horizontal="center" vertical="center"/>
    </xf>
    <xf numFmtId="2" fontId="20" fillId="33" borderId="18" xfId="0" applyNumberFormat="1" applyFont="1" applyFill="1" applyBorder="1" applyAlignment="1">
      <alignment horizontal="center" vertical="center"/>
    </xf>
    <xf numFmtId="0" fontId="20" fillId="33" borderId="11" xfId="0" applyFont="1" applyFill="1" applyBorder="1" applyAlignment="1">
      <alignment horizontal="center" vertical="center"/>
    </xf>
    <xf numFmtId="0" fontId="20" fillId="33" borderId="12" xfId="0" applyFont="1" applyFill="1" applyBorder="1" applyAlignment="1">
      <alignment horizontal="center" vertical="center"/>
    </xf>
    <xf numFmtId="0" fontId="20" fillId="33" borderId="13" xfId="0" applyFont="1" applyFill="1" applyBorder="1" applyAlignment="1">
      <alignment horizontal="center" vertical="center"/>
    </xf>
    <xf numFmtId="0" fontId="20" fillId="33" borderId="14" xfId="0" applyFont="1" applyFill="1" applyBorder="1" applyAlignment="1">
      <alignment horizontal="center" vertical="center"/>
    </xf>
    <xf numFmtId="0" fontId="20" fillId="33" borderId="0" xfId="0" applyFont="1" applyFill="1" applyBorder="1" applyAlignment="1">
      <alignment horizontal="center" vertical="center"/>
    </xf>
    <xf numFmtId="0" fontId="20" fillId="33" borderId="15" xfId="0" applyFont="1" applyFill="1" applyBorder="1" applyAlignment="1">
      <alignment horizontal="center" vertical="center"/>
    </xf>
    <xf numFmtId="0" fontId="20" fillId="33" borderId="16" xfId="0" applyFont="1" applyFill="1" applyBorder="1" applyAlignment="1">
      <alignment horizontal="center" vertical="center"/>
    </xf>
    <xf numFmtId="0" fontId="20" fillId="33" borderId="17" xfId="0" applyFont="1" applyFill="1" applyBorder="1" applyAlignment="1">
      <alignment horizontal="center" vertical="center"/>
    </xf>
    <xf numFmtId="0" fontId="20" fillId="33" borderId="18" xfId="0" applyFont="1" applyFill="1" applyBorder="1" applyAlignment="1">
      <alignment horizontal="center" vertical="center"/>
    </xf>
    <xf numFmtId="0" fontId="19" fillId="0" borderId="0" xfId="0" applyFont="1" applyFill="1" applyAlignment="1">
      <alignment horizontal="center" vertical="center"/>
    </xf>
    <xf numFmtId="0" fontId="21" fillId="34" borderId="10" xfId="0" applyFont="1" applyFill="1" applyBorder="1" applyAlignment="1">
      <alignment horizontal="center" vertical="center"/>
    </xf>
    <xf numFmtId="0" fontId="22" fillId="33" borderId="0" xfId="0" applyFont="1" applyFill="1" applyAlignment="1">
      <alignment horizontal="center"/>
    </xf>
    <xf numFmtId="0" fontId="22" fillId="33" borderId="0" xfId="0" applyFont="1" applyFill="1" applyAlignment="1">
      <alignment horizontal="center" vertical="center"/>
    </xf>
    <xf numFmtId="0" fontId="22" fillId="33" borderId="0" xfId="0" applyFont="1" applyFill="1"/>
    <xf numFmtId="0" fontId="22" fillId="33" borderId="0" xfId="0" applyFont="1" applyFill="1" applyAlignment="1">
      <alignment horizontal="left"/>
    </xf>
    <xf numFmtId="0" fontId="22" fillId="0" borderId="0" xfId="0" applyFont="1" applyFill="1" applyBorder="1" applyAlignment="1">
      <alignment horizontal="center" vertical="center"/>
    </xf>
    <xf numFmtId="0" fontId="22" fillId="0" borderId="0" xfId="0" applyFont="1" applyFill="1" applyAlignment="1">
      <alignment horizontal="center" vertical="center"/>
    </xf>
    <xf numFmtId="0" fontId="22" fillId="0" borderId="0" xfId="0" applyFont="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14" formatCode="0.00%"/>
    </dxf>
    <dxf>
      <font>
        <b val="0"/>
        <i val="0"/>
        <strike val="0"/>
        <condense val="0"/>
        <extend val="0"/>
        <outline val="0"/>
        <shadow val="0"/>
        <u val="none"/>
        <vertAlign val="baseline"/>
        <sz val="12"/>
        <color theme="1"/>
        <name val="Aptos Narrow"/>
        <scheme val="minor"/>
      </font>
      <numFmt numFmtId="166" formatCode="0.0"/>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scheme val="minor"/>
      </font>
      <numFmt numFmtId="2" formatCode="0.00"/>
      <alignment horizontal="right" vertical="bottom" textRotation="0" wrapText="0" indent="0" justifyLastLine="0" shrinkToFit="0" readingOrder="0"/>
    </dxf>
    <dxf>
      <numFmt numFmtId="2" formatCode="0.00"/>
      <alignment horizontal="right" vertical="bottom" textRotation="0" wrapText="0" indent="0" justifyLastLine="0" shrinkToFit="0" readingOrder="0"/>
    </dxf>
    <dxf>
      <numFmt numFmtId="1" formatCode="0"/>
    </dxf>
    <dxf>
      <numFmt numFmtId="1" formatCode="0"/>
    </dxf>
    <dxf>
      <numFmt numFmtId="1" formatCode="0"/>
    </dxf>
    <dxf>
      <numFmt numFmtId="1" formatCode="0"/>
    </dxf>
  </dxfs>
  <tableStyles count="0" defaultTableStyle="TableStyleMedium2" defaultPivotStyle="PivotStyleLight16"/>
  <colors>
    <mruColors>
      <color rgb="FFB61C5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Dashboard.xlsx]1. Avg Discount % by Category!PivotTable2</c:name>
    <c:fmtId val="0"/>
  </c:pivotSource>
  <c:chart>
    <c:title>
      <c:tx>
        <c:rich>
          <a:bodyPr/>
          <a:lstStyle/>
          <a:p>
            <a:pPr>
              <a:defRPr/>
            </a:pPr>
            <a:r>
              <a:rPr lang="en-US" sz="1600">
                <a:latin typeface="Arial Black" pitchFamily="34" charset="0"/>
              </a:rPr>
              <a:t>Average</a:t>
            </a:r>
            <a:r>
              <a:rPr lang="en-US" sz="1600" baseline="0">
                <a:latin typeface="Arial Black" pitchFamily="34" charset="0"/>
              </a:rPr>
              <a:t> discount % by Category</a:t>
            </a:r>
            <a:endParaRPr lang="en-US" sz="1600">
              <a:latin typeface="Arial Black" pitchFamily="34" charset="0"/>
            </a:endParaRPr>
          </a:p>
        </c:rich>
      </c:tx>
      <c:layout/>
      <c:overlay val="0"/>
    </c:title>
    <c:autoTitleDeleted val="0"/>
    <c:pivotFmts>
      <c:pivotFmt>
        <c:idx val="0"/>
        <c:marker>
          <c:symbol val="none"/>
        </c:marker>
      </c:pivotFmt>
    </c:pivotFmts>
    <c:plotArea>
      <c:layout/>
      <c:barChart>
        <c:barDir val="col"/>
        <c:grouping val="clustered"/>
        <c:varyColors val="0"/>
        <c:ser>
          <c:idx val="0"/>
          <c:order val="0"/>
          <c:tx>
            <c:strRef>
              <c:f>'1. Avg Discount % by Category'!$B$3</c:f>
              <c:strCache>
                <c:ptCount val="1"/>
                <c:pt idx="0">
                  <c:v>Total</c:v>
                </c:pt>
              </c:strCache>
            </c:strRef>
          </c:tx>
          <c:invertIfNegative val="0"/>
          <c:cat>
            <c:strRef>
              <c:f>'1. Avg Discount % by Category'!$A$4:$A$8</c:f>
              <c:strCache>
                <c:ptCount val="4"/>
                <c:pt idx="0">
                  <c:v>Audio Devices</c:v>
                </c:pt>
                <c:pt idx="1">
                  <c:v>Computer Accessories</c:v>
                </c:pt>
                <c:pt idx="2">
                  <c:v>Office Stationery</c:v>
                </c:pt>
                <c:pt idx="3">
                  <c:v>Other</c:v>
                </c:pt>
              </c:strCache>
            </c:strRef>
          </c:cat>
          <c:val>
            <c:numRef>
              <c:f>'1. Avg Discount % by Category'!$B$4:$B$8</c:f>
              <c:numCache>
                <c:formatCode>General</c:formatCode>
                <c:ptCount val="4"/>
                <c:pt idx="0">
                  <c:v>47.142857142857146</c:v>
                </c:pt>
                <c:pt idx="1">
                  <c:v>84.25</c:v>
                </c:pt>
                <c:pt idx="2">
                  <c:v>0</c:v>
                </c:pt>
                <c:pt idx="3">
                  <c:v>47.195244956772335</c:v>
                </c:pt>
              </c:numCache>
            </c:numRef>
          </c:val>
        </c:ser>
        <c:dLbls>
          <c:showLegendKey val="0"/>
          <c:showVal val="0"/>
          <c:showCatName val="0"/>
          <c:showSerName val="0"/>
          <c:showPercent val="0"/>
          <c:showBubbleSize val="0"/>
        </c:dLbls>
        <c:gapWidth val="150"/>
        <c:axId val="178550656"/>
        <c:axId val="179863552"/>
      </c:barChart>
      <c:catAx>
        <c:axId val="178550656"/>
        <c:scaling>
          <c:orientation val="minMax"/>
        </c:scaling>
        <c:delete val="0"/>
        <c:axPos val="b"/>
        <c:majorTickMark val="out"/>
        <c:minorTickMark val="none"/>
        <c:tickLblPos val="nextTo"/>
        <c:crossAx val="179863552"/>
        <c:crosses val="autoZero"/>
        <c:auto val="1"/>
        <c:lblAlgn val="ctr"/>
        <c:lblOffset val="100"/>
        <c:noMultiLvlLbl val="0"/>
      </c:catAx>
      <c:valAx>
        <c:axId val="179863552"/>
        <c:scaling>
          <c:orientation val="minMax"/>
        </c:scaling>
        <c:delete val="0"/>
        <c:axPos val="l"/>
        <c:numFmt formatCode="General" sourceLinked="1"/>
        <c:majorTickMark val="out"/>
        <c:minorTickMark val="none"/>
        <c:tickLblPos val="nextTo"/>
        <c:crossAx val="1785506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Dashboard.xlsx]2. Products Listed per Category!PivotTable9</c:name>
    <c:fmtId val="0"/>
  </c:pivotSource>
  <c:chart>
    <c:title>
      <c:tx>
        <c:rich>
          <a:bodyPr/>
          <a:lstStyle/>
          <a:p>
            <a:pPr>
              <a:defRPr/>
            </a:pPr>
            <a:r>
              <a:rPr lang="en-US" sz="1600">
                <a:latin typeface="Arial Black" pitchFamily="34" charset="0"/>
              </a:rPr>
              <a:t>Total Products</a:t>
            </a:r>
            <a:r>
              <a:rPr lang="en-US" sz="1600" baseline="0">
                <a:latin typeface="Arial Black" pitchFamily="34" charset="0"/>
              </a:rPr>
              <a:t> by Category</a:t>
            </a:r>
            <a:endParaRPr lang="en-US" sz="1600">
              <a:latin typeface="Arial Black" pitchFamily="34" charset="0"/>
            </a:endParaRPr>
          </a:p>
        </c:rich>
      </c:tx>
      <c:layout/>
      <c:overlay val="0"/>
    </c:title>
    <c:autoTitleDeleted val="0"/>
    <c:pivotFmts>
      <c:pivotFmt>
        <c:idx val="0"/>
        <c:marker>
          <c:symbol val="none"/>
        </c:marker>
      </c:pivotFmt>
    </c:pivotFmts>
    <c:plotArea>
      <c:layout/>
      <c:pieChart>
        <c:varyColors val="1"/>
        <c:ser>
          <c:idx val="0"/>
          <c:order val="0"/>
          <c:tx>
            <c:strRef>
              <c:f>'2. Products Listed per Category'!$B$3</c:f>
              <c:strCache>
                <c:ptCount val="1"/>
                <c:pt idx="0">
                  <c:v>Total</c:v>
                </c:pt>
              </c:strCache>
            </c:strRef>
          </c:tx>
          <c:cat>
            <c:strRef>
              <c:f>'2. Products Listed per Category'!$A$4:$A$8</c:f>
              <c:strCache>
                <c:ptCount val="4"/>
                <c:pt idx="0">
                  <c:v>Audio Devices</c:v>
                </c:pt>
                <c:pt idx="1">
                  <c:v>Computer Accessories</c:v>
                </c:pt>
                <c:pt idx="2">
                  <c:v>Office Stationery</c:v>
                </c:pt>
                <c:pt idx="3">
                  <c:v>Other</c:v>
                </c:pt>
              </c:strCache>
            </c:strRef>
          </c:cat>
          <c:val>
            <c:numRef>
              <c:f>'2. Products Listed per Category'!$B$4:$B$8</c:f>
              <c:numCache>
                <c:formatCode>General</c:formatCode>
                <c:ptCount val="4"/>
                <c:pt idx="0">
                  <c:v>7</c:v>
                </c:pt>
                <c:pt idx="1">
                  <c:v>4</c:v>
                </c:pt>
                <c:pt idx="2">
                  <c:v>1</c:v>
                </c:pt>
                <c:pt idx="3">
                  <c:v>1388</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Dashboard.xlsx]3. No. of Rating_Count by Categ!PivotTable7</c:name>
    <c:fmtId val="0"/>
  </c:pivotSource>
  <c:chart>
    <c:title>
      <c:tx>
        <c:rich>
          <a:bodyPr/>
          <a:lstStyle/>
          <a:p>
            <a:pPr>
              <a:defRPr/>
            </a:pPr>
            <a:r>
              <a:rPr lang="en-US"/>
              <a:t>No. of Rating Count</a:t>
            </a:r>
            <a:r>
              <a:rPr lang="en-US" baseline="0"/>
              <a:t> by Category</a:t>
            </a:r>
          </a:p>
        </c:rich>
      </c:tx>
      <c:layout/>
      <c:overlay val="0"/>
    </c:title>
    <c:autoTitleDeleted val="0"/>
    <c:pivotFmts>
      <c:pivotFmt>
        <c:idx val="0"/>
        <c:marker>
          <c:symbol val="none"/>
        </c:marker>
      </c:pivotFmt>
    </c:pivotFmts>
    <c:plotArea>
      <c:layout/>
      <c:barChart>
        <c:barDir val="col"/>
        <c:grouping val="clustered"/>
        <c:varyColors val="0"/>
        <c:ser>
          <c:idx val="0"/>
          <c:order val="0"/>
          <c:tx>
            <c:strRef>
              <c:f>'3. No. of Rating_Count by Categ'!$B$3</c:f>
              <c:strCache>
                <c:ptCount val="1"/>
                <c:pt idx="0">
                  <c:v>Total</c:v>
                </c:pt>
              </c:strCache>
            </c:strRef>
          </c:tx>
          <c:invertIfNegative val="0"/>
          <c:cat>
            <c:strRef>
              <c:f>'3. No. of Rating_Count by Categ'!$A$4:$A$8</c:f>
              <c:strCache>
                <c:ptCount val="4"/>
                <c:pt idx="0">
                  <c:v>Audio Devices</c:v>
                </c:pt>
                <c:pt idx="1">
                  <c:v>Computer Accessories</c:v>
                </c:pt>
                <c:pt idx="2">
                  <c:v>Office Stationery</c:v>
                </c:pt>
                <c:pt idx="3">
                  <c:v>Other</c:v>
                </c:pt>
              </c:strCache>
            </c:strRef>
          </c:cat>
          <c:val>
            <c:numRef>
              <c:f>'3. No. of Rating_Count by Categ'!$B$4:$B$8</c:f>
              <c:numCache>
                <c:formatCode>General</c:formatCode>
                <c:ptCount val="4"/>
                <c:pt idx="0">
                  <c:v>68916</c:v>
                </c:pt>
                <c:pt idx="1">
                  <c:v>16113</c:v>
                </c:pt>
                <c:pt idx="2">
                  <c:v>15867</c:v>
                </c:pt>
                <c:pt idx="3">
                  <c:v>25775218</c:v>
                </c:pt>
              </c:numCache>
            </c:numRef>
          </c:val>
        </c:ser>
        <c:dLbls>
          <c:showLegendKey val="0"/>
          <c:showVal val="0"/>
          <c:showCatName val="0"/>
          <c:showSerName val="0"/>
          <c:showPercent val="0"/>
          <c:showBubbleSize val="0"/>
        </c:dLbls>
        <c:gapWidth val="150"/>
        <c:axId val="180355840"/>
        <c:axId val="180357760"/>
      </c:barChart>
      <c:catAx>
        <c:axId val="180355840"/>
        <c:scaling>
          <c:orientation val="minMax"/>
        </c:scaling>
        <c:delete val="0"/>
        <c:axPos val="b"/>
        <c:majorTickMark val="out"/>
        <c:minorTickMark val="none"/>
        <c:tickLblPos val="nextTo"/>
        <c:crossAx val="180357760"/>
        <c:crosses val="autoZero"/>
        <c:auto val="1"/>
        <c:lblAlgn val="ctr"/>
        <c:lblOffset val="100"/>
        <c:noMultiLvlLbl val="0"/>
      </c:catAx>
      <c:valAx>
        <c:axId val="180357760"/>
        <c:scaling>
          <c:orientation val="minMax"/>
          <c:max val="30000000"/>
          <c:min val="15000"/>
        </c:scaling>
        <c:delete val="0"/>
        <c:axPos val="l"/>
        <c:majorGridlines/>
        <c:numFmt formatCode="General" sourceLinked="1"/>
        <c:majorTickMark val="out"/>
        <c:minorTickMark val="none"/>
        <c:tickLblPos val="nextTo"/>
        <c:crossAx val="180355840"/>
        <c:crosses val="autoZero"/>
        <c:crossBetween val="between"/>
        <c:majorUnit val="5000000"/>
        <c:minorUnit val="1000000"/>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Dashboard.xlsx]4. Products with high. Avg Rati!PivotTable3</c:name>
    <c:fmtId val="0"/>
  </c:pivotSource>
  <c:chart>
    <c:autoTitleDeleted val="1"/>
    <c:pivotFmts>
      <c:pivotFmt>
        <c:idx val="0"/>
        <c:marker>
          <c:symbol val="none"/>
        </c:marker>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'4. Products with high. Avg Rati'!$B$3</c:f>
              <c:strCache>
                <c:ptCount val="1"/>
                <c:pt idx="0">
                  <c:v>Total</c:v>
                </c:pt>
              </c:strCache>
            </c:strRef>
          </c:tx>
          <c:invertIfNegative val="0"/>
          <c:cat>
            <c:strRef>
              <c:f>'4. Products with high. Avg Rati'!$A$4:$A$14</c:f>
              <c:strCache>
                <c:ptCount val="10"/>
                <c:pt idx="0">
                  <c:v>Amazon Basics Wireless Mouse | 2.4 …</c:v>
                </c:pt>
                <c:pt idx="1">
                  <c:v>Campfire Spring Chef Prolix Instant…</c:v>
                </c:pt>
                <c:pt idx="2">
                  <c:v>FIGMENT Handheld Milk Frother Recha…</c:v>
                </c:pt>
                <c:pt idx="3">
                  <c:v>Instant Pot Air Fryer, Vortex 2QT, …</c:v>
                </c:pt>
                <c:pt idx="4">
                  <c:v>Multifunctional 2 in 1 Electric Egg…</c:v>
                </c:pt>
                <c:pt idx="5">
                  <c:v>Oratech Coffee Frother electric, mi…</c:v>
                </c:pt>
                <c:pt idx="6">
                  <c:v>Sony Bravia 164 cm (65 inches) 4K U…</c:v>
                </c:pt>
                <c:pt idx="7">
                  <c:v>Swiffer Instant Electric Water Heat…</c:v>
                </c:pt>
                <c:pt idx="8">
                  <c:v>Syncwire LTG to USB Cable for Fast …</c:v>
                </c:pt>
                <c:pt idx="9">
                  <c:v>Zuvexa USB Rechargeable Electric Fo…</c:v>
                </c:pt>
              </c:strCache>
            </c:strRef>
          </c:cat>
          <c:val>
            <c:numRef>
              <c:f>'4. Products with high. Avg Rati'!$B$4:$B$14</c:f>
              <c:numCache>
                <c:formatCode>General</c:formatCode>
                <c:ptCount val="10"/>
                <c:pt idx="0">
                  <c:v>5</c:v>
                </c:pt>
                <c:pt idx="1">
                  <c:v>4.7</c:v>
                </c:pt>
                <c:pt idx="2">
                  <c:v>4.7</c:v>
                </c:pt>
                <c:pt idx="3">
                  <c:v>4.8</c:v>
                </c:pt>
                <c:pt idx="4">
                  <c:v>4.7</c:v>
                </c:pt>
                <c:pt idx="5">
                  <c:v>4.8</c:v>
                </c:pt>
                <c:pt idx="6">
                  <c:v>4.7</c:v>
                </c:pt>
                <c:pt idx="7">
                  <c:v>4.8</c:v>
                </c:pt>
                <c:pt idx="8">
                  <c:v>5</c:v>
                </c:pt>
                <c:pt idx="9">
                  <c:v>4.7</c:v>
                </c:pt>
              </c:numCache>
            </c:numRef>
          </c:val>
        </c:ser>
        <c:dLbls>
          <c:showLegendKey val="0"/>
          <c:showVal val="0"/>
          <c:showCatName val="0"/>
          <c:showSerName val="0"/>
          <c:showPercent val="0"/>
          <c:showBubbleSize val="0"/>
        </c:dLbls>
        <c:gapWidth val="150"/>
        <c:shape val="cylinder"/>
        <c:axId val="181088640"/>
        <c:axId val="181090560"/>
        <c:axId val="0"/>
      </c:bar3DChart>
      <c:catAx>
        <c:axId val="181088640"/>
        <c:scaling>
          <c:orientation val="minMax"/>
        </c:scaling>
        <c:delete val="0"/>
        <c:axPos val="b"/>
        <c:majorTickMark val="out"/>
        <c:minorTickMark val="none"/>
        <c:tickLblPos val="nextTo"/>
        <c:crossAx val="181090560"/>
        <c:crosses val="autoZero"/>
        <c:auto val="1"/>
        <c:lblAlgn val="ctr"/>
        <c:lblOffset val="100"/>
        <c:noMultiLvlLbl val="0"/>
      </c:catAx>
      <c:valAx>
        <c:axId val="181090560"/>
        <c:scaling>
          <c:orientation val="minMax"/>
        </c:scaling>
        <c:delete val="0"/>
        <c:axPos val="l"/>
        <c:majorGridlines/>
        <c:numFmt formatCode="General" sourceLinked="1"/>
        <c:majorTickMark val="out"/>
        <c:minorTickMark val="none"/>
        <c:tickLblPos val="nextTo"/>
        <c:crossAx val="1810886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Dashboard.xlsx]5. Avg of Act vs Dis  by Catego!PivotTable8</c:name>
    <c:fmtId val="3"/>
  </c:pivotSource>
  <c:chart>
    <c:title>
      <c:tx>
        <c:rich>
          <a:bodyPr/>
          <a:lstStyle/>
          <a:p>
            <a:pPr>
              <a:defRPr/>
            </a:pPr>
            <a:r>
              <a:rPr lang="en-US" sz="1600">
                <a:latin typeface="Arial Black" pitchFamily="34" charset="0"/>
              </a:rPr>
              <a:t>Average Price by Category</a:t>
            </a:r>
          </a:p>
        </c:rich>
      </c:tx>
      <c:layout/>
      <c:overlay val="0"/>
    </c:title>
    <c:autoTitleDeleted val="0"/>
    <c:pivotFmts>
      <c:pivotFmt>
        <c:idx val="0"/>
        <c:marker>
          <c:symbol val="none"/>
        </c:marker>
      </c:pivotFmt>
      <c:pivotFmt>
        <c:idx val="1"/>
        <c:marker>
          <c:symbol val="none"/>
        </c:marker>
      </c:pivotFmt>
    </c:pivotFmts>
    <c:plotArea>
      <c:layout/>
      <c:barChart>
        <c:barDir val="col"/>
        <c:grouping val="stacked"/>
        <c:varyColors val="0"/>
        <c:ser>
          <c:idx val="0"/>
          <c:order val="0"/>
          <c:tx>
            <c:strRef>
              <c:f>'5. Avg of Act vs Dis  by Catego'!$B$3</c:f>
              <c:strCache>
                <c:ptCount val="1"/>
                <c:pt idx="0">
                  <c:v>Total</c:v>
                </c:pt>
              </c:strCache>
            </c:strRef>
          </c:tx>
          <c:invertIfNegative val="0"/>
          <c:cat>
            <c:strRef>
              <c:f>'5. Avg of Act vs Dis  by Catego'!$A$4:$A$8</c:f>
              <c:strCache>
                <c:ptCount val="4"/>
                <c:pt idx="0">
                  <c:v>Audio Devices</c:v>
                </c:pt>
                <c:pt idx="1">
                  <c:v>Computer Accessories</c:v>
                </c:pt>
                <c:pt idx="2">
                  <c:v>Office Stationery</c:v>
                </c:pt>
                <c:pt idx="3">
                  <c:v>Other</c:v>
                </c:pt>
              </c:strCache>
            </c:strRef>
          </c:cat>
          <c:val>
            <c:numRef>
              <c:f>'5. Avg of Act vs Dis  by Catego'!$B$4:$B$8</c:f>
              <c:numCache>
                <c:formatCode>General</c:formatCode>
                <c:ptCount val="4"/>
                <c:pt idx="0">
                  <c:v>2054.5714285714284</c:v>
                </c:pt>
                <c:pt idx="1">
                  <c:v>1849</c:v>
                </c:pt>
                <c:pt idx="2">
                  <c:v>150</c:v>
                </c:pt>
                <c:pt idx="3">
                  <c:v>5646.4036599423634</c:v>
                </c:pt>
              </c:numCache>
            </c:numRef>
          </c:val>
        </c:ser>
        <c:dLbls>
          <c:showLegendKey val="0"/>
          <c:showVal val="0"/>
          <c:showCatName val="0"/>
          <c:showSerName val="0"/>
          <c:showPercent val="0"/>
          <c:showBubbleSize val="0"/>
        </c:dLbls>
        <c:gapWidth val="150"/>
        <c:overlap val="100"/>
        <c:axId val="216951040"/>
        <c:axId val="222097408"/>
      </c:barChart>
      <c:catAx>
        <c:axId val="216951040"/>
        <c:scaling>
          <c:orientation val="minMax"/>
        </c:scaling>
        <c:delete val="0"/>
        <c:axPos val="b"/>
        <c:majorTickMark val="out"/>
        <c:minorTickMark val="none"/>
        <c:tickLblPos val="nextTo"/>
        <c:crossAx val="222097408"/>
        <c:crosses val="autoZero"/>
        <c:auto val="1"/>
        <c:lblAlgn val="ctr"/>
        <c:lblOffset val="100"/>
        <c:noMultiLvlLbl val="0"/>
      </c:catAx>
      <c:valAx>
        <c:axId val="222097408"/>
        <c:scaling>
          <c:orientation val="minMax"/>
        </c:scaling>
        <c:delete val="0"/>
        <c:axPos val="l"/>
        <c:majorGridlines/>
        <c:numFmt formatCode="General" sourceLinked="1"/>
        <c:majorTickMark val="out"/>
        <c:minorTickMark val="none"/>
        <c:tickLblPos val="nextTo"/>
        <c:crossAx val="2169510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Dashboard.xlsx]5. Avg of Act vs Dis  by Catego!PivotTable4</c:name>
    <c:fmtId val="5"/>
  </c:pivotSource>
  <c:chart>
    <c:title>
      <c:tx>
        <c:rich>
          <a:bodyPr/>
          <a:lstStyle/>
          <a:p>
            <a:pPr>
              <a:defRPr/>
            </a:pPr>
            <a:r>
              <a:rPr lang="en-US" sz="1600" b="1" i="0" baseline="0">
                <a:effectLst/>
                <a:latin typeface="Arial Black" pitchFamily="34" charset="0"/>
              </a:rPr>
              <a:t>Average Discounted Price by Category</a:t>
            </a:r>
            <a:endParaRPr lang="en-US" sz="1600">
              <a:effectLst/>
              <a:latin typeface="Arial Black" pitchFamily="34" charset="0"/>
            </a:endParaRPr>
          </a:p>
        </c:rich>
      </c:tx>
      <c:layout/>
      <c:overlay val="0"/>
    </c:title>
    <c:autoTitleDeleted val="0"/>
    <c:pivotFmts>
      <c:pivotFmt>
        <c:idx val="0"/>
        <c:marker>
          <c:symbol val="none"/>
        </c:marker>
      </c:pivotFmt>
    </c:pivotFmts>
    <c:plotArea>
      <c:layout/>
      <c:barChart>
        <c:barDir val="col"/>
        <c:grouping val="stacked"/>
        <c:varyColors val="0"/>
        <c:ser>
          <c:idx val="0"/>
          <c:order val="0"/>
          <c:tx>
            <c:strRef>
              <c:f>'5. Avg of Act vs Dis  by Catego'!$E$3</c:f>
              <c:strCache>
                <c:ptCount val="1"/>
                <c:pt idx="0">
                  <c:v>Total</c:v>
                </c:pt>
              </c:strCache>
            </c:strRef>
          </c:tx>
          <c:invertIfNegative val="0"/>
          <c:cat>
            <c:strRef>
              <c:f>'5. Avg of Act vs Dis  by Catego'!$D$4:$D$8</c:f>
              <c:strCache>
                <c:ptCount val="4"/>
                <c:pt idx="0">
                  <c:v>Audio Devices</c:v>
                </c:pt>
                <c:pt idx="1">
                  <c:v>Computer Accessories</c:v>
                </c:pt>
                <c:pt idx="2">
                  <c:v>Office Stationery</c:v>
                </c:pt>
                <c:pt idx="3">
                  <c:v>Other</c:v>
                </c:pt>
              </c:strCache>
            </c:strRef>
          </c:cat>
          <c:val>
            <c:numRef>
              <c:f>'5. Avg of Act vs Dis  by Catego'!$E$4:$E$8</c:f>
              <c:numCache>
                <c:formatCode>General</c:formatCode>
                <c:ptCount val="4"/>
                <c:pt idx="0">
                  <c:v>1025</c:v>
                </c:pt>
                <c:pt idx="1">
                  <c:v>160.25</c:v>
                </c:pt>
                <c:pt idx="2">
                  <c:v>150</c:v>
                </c:pt>
                <c:pt idx="3">
                  <c:v>3251.9559077809804</c:v>
                </c:pt>
              </c:numCache>
            </c:numRef>
          </c:val>
        </c:ser>
        <c:dLbls>
          <c:showLegendKey val="0"/>
          <c:showVal val="0"/>
          <c:showCatName val="0"/>
          <c:showSerName val="0"/>
          <c:showPercent val="0"/>
          <c:showBubbleSize val="0"/>
        </c:dLbls>
        <c:gapWidth val="150"/>
        <c:overlap val="100"/>
        <c:axId val="237603072"/>
        <c:axId val="254354560"/>
      </c:barChart>
      <c:catAx>
        <c:axId val="237603072"/>
        <c:scaling>
          <c:orientation val="minMax"/>
        </c:scaling>
        <c:delete val="0"/>
        <c:axPos val="b"/>
        <c:majorTickMark val="out"/>
        <c:minorTickMark val="none"/>
        <c:tickLblPos val="nextTo"/>
        <c:crossAx val="254354560"/>
        <c:crosses val="autoZero"/>
        <c:auto val="1"/>
        <c:lblAlgn val="ctr"/>
        <c:lblOffset val="100"/>
        <c:noMultiLvlLbl val="0"/>
      </c:catAx>
      <c:valAx>
        <c:axId val="254354560"/>
        <c:scaling>
          <c:orientation val="minMax"/>
        </c:scaling>
        <c:delete val="0"/>
        <c:axPos val="l"/>
        <c:majorGridlines/>
        <c:numFmt formatCode="General" sourceLinked="1"/>
        <c:majorTickMark val="out"/>
        <c:minorTickMark val="none"/>
        <c:tickLblPos val="nextTo"/>
        <c:crossAx val="23760307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Dashboard.xlsx]6. Products with highest Review!PivotTable10</c:name>
    <c:fmtId val="0"/>
  </c:pivotSource>
  <c:chart>
    <c:title>
      <c:tx>
        <c:rich>
          <a:bodyPr/>
          <a:lstStyle/>
          <a:p>
            <a:pPr algn="ctr">
              <a:defRPr sz="1600">
                <a:latin typeface="Arial Black" pitchFamily="34" charset="0"/>
              </a:defRPr>
            </a:pPr>
            <a:r>
              <a:rPr lang="en-US" sz="1600">
                <a:latin typeface="Arial Black" pitchFamily="34" charset="0"/>
              </a:rPr>
              <a:t>Products with Highest Rating</a:t>
            </a:r>
          </a:p>
        </c:rich>
      </c:tx>
      <c:layout>
        <c:manualLayout>
          <c:xMode val="edge"/>
          <c:yMode val="edge"/>
          <c:x val="0.15808278867102396"/>
          <c:y val="0.11934966462525518"/>
        </c:manualLayout>
      </c:layout>
      <c:overlay val="0"/>
    </c:title>
    <c:autoTitleDeleted val="0"/>
    <c:pivotFmts>
      <c:pivotFmt>
        <c:idx val="0"/>
        <c:marker>
          <c:symbol val="none"/>
        </c:marker>
      </c:pivotFmt>
    </c:pivotFmts>
    <c:plotArea>
      <c:layout/>
      <c:barChart>
        <c:barDir val="bar"/>
        <c:grouping val="stacked"/>
        <c:varyColors val="0"/>
        <c:ser>
          <c:idx val="0"/>
          <c:order val="0"/>
          <c:tx>
            <c:strRef>
              <c:f>'6. Products with highest Review'!$B$3</c:f>
              <c:strCache>
                <c:ptCount val="1"/>
                <c:pt idx="0">
                  <c:v>Total</c:v>
                </c:pt>
              </c:strCache>
            </c:strRef>
          </c:tx>
          <c:invertIfNegative val="0"/>
          <c:cat>
            <c:strRef>
              <c:f>'6. Products with highest Review'!$A$4:$A$9</c:f>
              <c:strCache>
                <c:ptCount val="5"/>
                <c:pt idx="0">
                  <c:v>Amazon Basics High-Speed HDMI Cable…</c:v>
                </c:pt>
                <c:pt idx="1">
                  <c:v>AmazonBasics Flexible Premium HDMI …</c:v>
                </c:pt>
                <c:pt idx="2">
                  <c:v>boAt Bassheads 100 in Ear Wired Ear…</c:v>
                </c:pt>
                <c:pt idx="3">
                  <c:v>boAt BassHeads 100 in-Ear Wired Hea…</c:v>
                </c:pt>
                <c:pt idx="4">
                  <c:v>JBL C100SI Wired In Ear Headphones …</c:v>
                </c:pt>
              </c:strCache>
            </c:strRef>
          </c:cat>
          <c:val>
            <c:numRef>
              <c:f>'6. Products with highest Review'!$B$4:$B$9</c:f>
              <c:numCache>
                <c:formatCode>General</c:formatCode>
                <c:ptCount val="5"/>
                <c:pt idx="0">
                  <c:v>853946</c:v>
                </c:pt>
                <c:pt idx="1">
                  <c:v>853945</c:v>
                </c:pt>
                <c:pt idx="2">
                  <c:v>727426</c:v>
                </c:pt>
                <c:pt idx="3">
                  <c:v>363711</c:v>
                </c:pt>
                <c:pt idx="4">
                  <c:v>577766</c:v>
                </c:pt>
              </c:numCache>
            </c:numRef>
          </c:val>
        </c:ser>
        <c:dLbls>
          <c:showLegendKey val="0"/>
          <c:showVal val="0"/>
          <c:showCatName val="0"/>
          <c:showSerName val="0"/>
          <c:showPercent val="0"/>
          <c:showBubbleSize val="0"/>
        </c:dLbls>
        <c:gapWidth val="150"/>
        <c:overlap val="100"/>
        <c:axId val="206476800"/>
        <c:axId val="206478336"/>
      </c:barChart>
      <c:catAx>
        <c:axId val="206476800"/>
        <c:scaling>
          <c:orientation val="minMax"/>
        </c:scaling>
        <c:delete val="0"/>
        <c:axPos val="l"/>
        <c:majorTickMark val="out"/>
        <c:minorTickMark val="none"/>
        <c:tickLblPos val="nextTo"/>
        <c:crossAx val="206478336"/>
        <c:crosses val="autoZero"/>
        <c:auto val="1"/>
        <c:lblAlgn val="ctr"/>
        <c:lblOffset val="100"/>
        <c:noMultiLvlLbl val="0"/>
      </c:catAx>
      <c:valAx>
        <c:axId val="206478336"/>
        <c:scaling>
          <c:orientation val="minMax"/>
        </c:scaling>
        <c:delete val="0"/>
        <c:axPos val="b"/>
        <c:majorGridlines/>
        <c:numFmt formatCode="General" sourceLinked="1"/>
        <c:majorTickMark val="out"/>
        <c:minorTickMark val="none"/>
        <c:tickLblPos val="nextTo"/>
        <c:crossAx val="2064768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Dashboard.xlsx]7. Products with 50% discount !PivotTable2</c:name>
    <c:fmtId val="0"/>
  </c:pivotSource>
  <c:chart>
    <c:title>
      <c:tx>
        <c:rich>
          <a:bodyPr/>
          <a:lstStyle/>
          <a:p>
            <a:pPr>
              <a:defRPr sz="1600">
                <a:latin typeface="Arial Black" pitchFamily="34" charset="0"/>
              </a:defRPr>
            </a:pPr>
            <a:r>
              <a:rPr lang="en-US" sz="1600">
                <a:latin typeface="Arial Black" pitchFamily="34" charset="0"/>
              </a:rPr>
              <a:t>No.</a:t>
            </a:r>
            <a:r>
              <a:rPr lang="en-US" sz="1600" baseline="0">
                <a:latin typeface="Arial Black" pitchFamily="34" charset="0"/>
              </a:rPr>
              <a:t> of Products ≥ 50% Discount </a:t>
            </a:r>
            <a:endParaRPr lang="en-US" sz="1600">
              <a:latin typeface="Arial Black" pitchFamily="34" charset="0"/>
            </a:endParaRPr>
          </a:p>
        </c:rich>
      </c:tx>
      <c:layout/>
      <c:overlay val="0"/>
    </c:title>
    <c:autoTitleDeleted val="0"/>
    <c:pivotFmts>
      <c:pivotFmt>
        <c:idx val="0"/>
        <c:marker>
          <c:symbol val="none"/>
        </c:marker>
      </c:pivotFmt>
    </c:pivotFmts>
    <c:plotArea>
      <c:layout/>
      <c:pieChart>
        <c:varyColors val="1"/>
        <c:ser>
          <c:idx val="0"/>
          <c:order val="0"/>
          <c:tx>
            <c:strRef>
              <c:f>'7. Products with 50% discount '!$B$3</c:f>
              <c:strCache>
                <c:ptCount val="1"/>
                <c:pt idx="0">
                  <c:v>Total</c:v>
                </c:pt>
              </c:strCache>
            </c:strRef>
          </c:tx>
          <c:cat>
            <c:multiLvlStrRef>
              <c:f>'7. Products with 50% discount '!$A$4:$A$12</c:f>
              <c:multiLvlStrCache>
                <c:ptCount val="4"/>
                <c:lvl>
                  <c:pt idx="0">
                    <c:v>≥ 50%</c:v>
                  </c:pt>
                  <c:pt idx="1">
                    <c:v>&lt;50%</c:v>
                  </c:pt>
                  <c:pt idx="2">
                    <c:v>&lt;50%</c:v>
                  </c:pt>
                  <c:pt idx="3">
                    <c:v>&lt;50%</c:v>
                  </c:pt>
                </c:lvl>
                <c:lvl>
                  <c:pt idx="0">
                    <c:v>High</c:v>
                  </c:pt>
                  <c:pt idx="1">
                    <c:v>Low</c:v>
                  </c:pt>
                  <c:pt idx="2">
                    <c:v>Medium</c:v>
                  </c:pt>
                  <c:pt idx="3">
                    <c:v>Mild</c:v>
                  </c:pt>
                </c:lvl>
              </c:multiLvlStrCache>
            </c:multiLvlStrRef>
          </c:cat>
          <c:val>
            <c:numRef>
              <c:f>'7. Products with 50% discount '!$B$4:$B$12</c:f>
              <c:numCache>
                <c:formatCode>General</c:formatCode>
                <c:ptCount val="4"/>
                <c:pt idx="0">
                  <c:v>703</c:v>
                </c:pt>
                <c:pt idx="1">
                  <c:v>73</c:v>
                </c:pt>
                <c:pt idx="2">
                  <c:v>370</c:v>
                </c:pt>
                <c:pt idx="3">
                  <c:v>254</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Dashboard.xlsx]8. Distribution of Prod Rating!PivotTable4</c:name>
    <c:fmtId val="0"/>
  </c:pivotSource>
  <c:chart>
    <c:title>
      <c:tx>
        <c:rich>
          <a:bodyPr/>
          <a:lstStyle/>
          <a:p>
            <a:pPr algn="ctr">
              <a:defRPr/>
            </a:pPr>
            <a:r>
              <a:rPr lang="en-US" sz="1100">
                <a:latin typeface="Arial Black" pitchFamily="34" charset="0"/>
              </a:rPr>
              <a:t>8. Product Rating Distribution</a:t>
            </a:r>
          </a:p>
        </c:rich>
      </c:tx>
      <c:layout>
        <c:manualLayout>
          <c:xMode val="edge"/>
          <c:yMode val="edge"/>
          <c:x val="0.18009711286089239"/>
          <c:y val="0.11934966462525518"/>
        </c:manualLayout>
      </c:layout>
      <c:overlay val="0"/>
    </c:title>
    <c:autoTitleDeleted val="0"/>
    <c:pivotFmts>
      <c:pivotFmt>
        <c:idx val="0"/>
        <c:marker>
          <c:symbol val="none"/>
        </c:marker>
      </c:pivotFmt>
    </c:pivotFmts>
    <c:plotArea>
      <c:layout/>
      <c:lineChart>
        <c:grouping val="stacked"/>
        <c:varyColors val="0"/>
        <c:ser>
          <c:idx val="0"/>
          <c:order val="0"/>
          <c:tx>
            <c:strRef>
              <c:f>'8. Distribution of Prod Rating'!$B$3</c:f>
              <c:strCache>
                <c:ptCount val="1"/>
                <c:pt idx="0">
                  <c:v>Total</c:v>
                </c:pt>
              </c:strCache>
            </c:strRef>
          </c:tx>
          <c:marker>
            <c:symbol val="none"/>
          </c:marker>
          <c:cat>
            <c:multiLvlStrRef>
              <c:f>'8. Distribution of Prod Rating'!$A$4:$A$34</c:f>
              <c:multiLvlStrCache>
                <c:ptCount val="26"/>
                <c:lvl>
                  <c:pt idx="0">
                    <c:v>2.6</c:v>
                  </c:pt>
                  <c:pt idx="1">
                    <c:v>2.8</c:v>
                  </c:pt>
                  <c:pt idx="2">
                    <c:v>2.9</c:v>
                  </c:pt>
                  <c:pt idx="3">
                    <c:v>3</c:v>
                  </c:pt>
                  <c:pt idx="4">
                    <c:v>3.1</c:v>
                  </c:pt>
                  <c:pt idx="5">
                    <c:v>3.2</c:v>
                  </c:pt>
                  <c:pt idx="6">
                    <c:v>3.3</c:v>
                  </c:pt>
                  <c:pt idx="7">
                    <c:v>3.4</c:v>
                  </c:pt>
                  <c:pt idx="8">
                    <c:v>4.5</c:v>
                  </c:pt>
                  <c:pt idx="9">
                    <c:v>4.6</c:v>
                  </c:pt>
                  <c:pt idx="10">
                    <c:v>4.7</c:v>
                  </c:pt>
                  <c:pt idx="11">
                    <c:v>4.8</c:v>
                  </c:pt>
                  <c:pt idx="12">
                    <c:v>5</c:v>
                  </c:pt>
                  <c:pt idx="13">
                    <c:v>3.5</c:v>
                  </c:pt>
                  <c:pt idx="14">
                    <c:v>3.6</c:v>
                  </c:pt>
                  <c:pt idx="15">
                    <c:v>3.7</c:v>
                  </c:pt>
                  <c:pt idx="16">
                    <c:v>3.8</c:v>
                  </c:pt>
                  <c:pt idx="17">
                    <c:v>3.9</c:v>
                  </c:pt>
                  <c:pt idx="18">
                    <c:v>4</c:v>
                  </c:pt>
                  <c:pt idx="19">
                    <c:v>4.1</c:v>
                  </c:pt>
                  <c:pt idx="20">
                    <c:v>4.2</c:v>
                  </c:pt>
                  <c:pt idx="21">
                    <c:v>4.3</c:v>
                  </c:pt>
                  <c:pt idx="22">
                    <c:v>4.4</c:v>
                  </c:pt>
                  <c:pt idx="23">
                    <c:v>0</c:v>
                  </c:pt>
                  <c:pt idx="24">
                    <c:v>2</c:v>
                  </c:pt>
                  <c:pt idx="25">
                    <c:v>2.3</c:v>
                  </c:pt>
                </c:lvl>
                <c:lvl>
                  <c:pt idx="0">
                    <c:v>Average</c:v>
                  </c:pt>
                  <c:pt idx="8">
                    <c:v>Excellent</c:v>
                  </c:pt>
                  <c:pt idx="13">
                    <c:v>Good</c:v>
                  </c:pt>
                  <c:pt idx="23">
                    <c:v>Poor</c:v>
                  </c:pt>
                </c:lvl>
              </c:multiLvlStrCache>
            </c:multiLvlStrRef>
          </c:cat>
          <c:val>
            <c:numRef>
              <c:f>'8. Distribution of Prod Rating'!$B$4:$B$34</c:f>
              <c:numCache>
                <c:formatCode>General</c:formatCode>
                <c:ptCount val="26"/>
                <c:pt idx="0">
                  <c:v>1</c:v>
                </c:pt>
                <c:pt idx="1">
                  <c:v>2</c:v>
                </c:pt>
                <c:pt idx="2">
                  <c:v>1</c:v>
                </c:pt>
                <c:pt idx="3">
                  <c:v>4</c:v>
                </c:pt>
                <c:pt idx="4">
                  <c:v>4</c:v>
                </c:pt>
                <c:pt idx="5">
                  <c:v>2</c:v>
                </c:pt>
                <c:pt idx="6">
                  <c:v>15</c:v>
                </c:pt>
                <c:pt idx="7">
                  <c:v>10</c:v>
                </c:pt>
                <c:pt idx="8">
                  <c:v>70</c:v>
                </c:pt>
                <c:pt idx="9">
                  <c:v>16</c:v>
                </c:pt>
                <c:pt idx="10">
                  <c:v>6</c:v>
                </c:pt>
                <c:pt idx="11">
                  <c:v>3</c:v>
                </c:pt>
                <c:pt idx="12">
                  <c:v>3</c:v>
                </c:pt>
                <c:pt idx="13">
                  <c:v>26</c:v>
                </c:pt>
                <c:pt idx="14">
                  <c:v>34</c:v>
                </c:pt>
                <c:pt idx="15">
                  <c:v>41</c:v>
                </c:pt>
                <c:pt idx="16">
                  <c:v>85</c:v>
                </c:pt>
                <c:pt idx="17">
                  <c:v>121</c:v>
                </c:pt>
                <c:pt idx="18">
                  <c:v>169</c:v>
                </c:pt>
                <c:pt idx="19">
                  <c:v>233</c:v>
                </c:pt>
                <c:pt idx="20">
                  <c:v>217</c:v>
                </c:pt>
                <c:pt idx="21">
                  <c:v>216</c:v>
                </c:pt>
                <c:pt idx="22">
                  <c:v>118</c:v>
                </c:pt>
                <c:pt idx="23">
                  <c:v>1</c:v>
                </c:pt>
                <c:pt idx="24">
                  <c:v>1</c:v>
                </c:pt>
                <c:pt idx="25">
                  <c:v>1</c:v>
                </c:pt>
              </c:numCache>
            </c:numRef>
          </c:val>
          <c:smooth val="0"/>
        </c:ser>
        <c:dLbls>
          <c:showLegendKey val="0"/>
          <c:showVal val="0"/>
          <c:showCatName val="0"/>
          <c:showSerName val="0"/>
          <c:showPercent val="0"/>
          <c:showBubbleSize val="0"/>
        </c:dLbls>
        <c:marker val="1"/>
        <c:smooth val="0"/>
        <c:axId val="205965568"/>
        <c:axId val="205967360"/>
      </c:lineChart>
      <c:catAx>
        <c:axId val="205965568"/>
        <c:scaling>
          <c:orientation val="minMax"/>
        </c:scaling>
        <c:delete val="0"/>
        <c:axPos val="b"/>
        <c:majorTickMark val="out"/>
        <c:minorTickMark val="none"/>
        <c:tickLblPos val="nextTo"/>
        <c:txPr>
          <a:bodyPr/>
          <a:lstStyle/>
          <a:p>
            <a:pPr>
              <a:defRPr b="1"/>
            </a:pPr>
            <a:endParaRPr lang="en-US"/>
          </a:p>
        </c:txPr>
        <c:crossAx val="205967360"/>
        <c:crosses val="autoZero"/>
        <c:auto val="1"/>
        <c:lblAlgn val="ctr"/>
        <c:lblOffset val="100"/>
        <c:noMultiLvlLbl val="0"/>
      </c:catAx>
      <c:valAx>
        <c:axId val="205967360"/>
        <c:scaling>
          <c:orientation val="minMax"/>
        </c:scaling>
        <c:delete val="0"/>
        <c:axPos val="l"/>
        <c:majorGridlines/>
        <c:numFmt formatCode="General" sourceLinked="1"/>
        <c:majorTickMark val="out"/>
        <c:minorTickMark val="none"/>
        <c:tickLblPos val="nextTo"/>
        <c:txPr>
          <a:bodyPr/>
          <a:lstStyle/>
          <a:p>
            <a:pPr>
              <a:defRPr b="1"/>
            </a:pPr>
            <a:endParaRPr lang="en-US"/>
          </a:p>
        </c:txPr>
        <c:crossAx val="2059655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Dashboard.xlsx]9. Total Potential Revenue!PivotTable5</c:name>
    <c:fmtId val="0"/>
  </c:pivotSource>
  <c:chart>
    <c:autoTitleDeleted val="0"/>
    <c:pivotFmts>
      <c:pivotFmt>
        <c:idx val="0"/>
        <c:marker>
          <c:symbol val="none"/>
        </c:marker>
      </c:pivotFmt>
      <c:pivotFmt>
        <c:idx val="1"/>
        <c:marker>
          <c:symbol val="none"/>
        </c:marker>
      </c:pivotFmt>
    </c:pivotFmts>
    <c:plotArea>
      <c:layout/>
      <c:barChart>
        <c:barDir val="col"/>
        <c:grouping val="clustered"/>
        <c:varyColors val="0"/>
        <c:ser>
          <c:idx val="0"/>
          <c:order val="0"/>
          <c:tx>
            <c:strRef>
              <c:f>'9. Total Potential Revenue'!$B$3</c:f>
              <c:strCache>
                <c:ptCount val="1"/>
                <c:pt idx="0">
                  <c:v>Sum of revenue</c:v>
                </c:pt>
              </c:strCache>
            </c:strRef>
          </c:tx>
          <c:invertIfNegative val="0"/>
          <c:cat>
            <c:strRef>
              <c:f>'9. Total Potential Revenue'!$A$4:$A$8</c:f>
              <c:strCache>
                <c:ptCount val="4"/>
                <c:pt idx="0">
                  <c:v>Audio Devices</c:v>
                </c:pt>
                <c:pt idx="1">
                  <c:v>Computer Accessories</c:v>
                </c:pt>
                <c:pt idx="2">
                  <c:v>Office Stationery</c:v>
                </c:pt>
                <c:pt idx="3">
                  <c:v>Other</c:v>
                </c:pt>
              </c:strCache>
            </c:strRef>
          </c:cat>
          <c:val>
            <c:numRef>
              <c:f>'9. Total Potential Revenue'!$B$4:$B$8</c:f>
              <c:numCache>
                <c:formatCode>General</c:formatCode>
                <c:ptCount val="4"/>
                <c:pt idx="0">
                  <c:v>90400718</c:v>
                </c:pt>
                <c:pt idx="1">
                  <c:v>2535257</c:v>
                </c:pt>
                <c:pt idx="2">
                  <c:v>2380050</c:v>
                </c:pt>
                <c:pt idx="3">
                  <c:v>71112795343.200012</c:v>
                </c:pt>
              </c:numCache>
            </c:numRef>
          </c:val>
        </c:ser>
        <c:ser>
          <c:idx val="1"/>
          <c:order val="1"/>
          <c:tx>
            <c:strRef>
              <c:f>'9. Total Potential Revenue'!$C$3</c:f>
              <c:strCache>
                <c:ptCount val="1"/>
                <c:pt idx="0">
                  <c:v>Sum of potential revenue</c:v>
                </c:pt>
              </c:strCache>
            </c:strRef>
          </c:tx>
          <c:invertIfNegative val="0"/>
          <c:cat>
            <c:strRef>
              <c:f>'9. Total Potential Revenue'!$A$4:$A$8</c:f>
              <c:strCache>
                <c:ptCount val="4"/>
                <c:pt idx="0">
                  <c:v>Audio Devices</c:v>
                </c:pt>
                <c:pt idx="1">
                  <c:v>Computer Accessories</c:v>
                </c:pt>
                <c:pt idx="2">
                  <c:v>Office Stationery</c:v>
                </c:pt>
                <c:pt idx="3">
                  <c:v>Other</c:v>
                </c:pt>
              </c:strCache>
            </c:strRef>
          </c:cat>
          <c:val>
            <c:numRef>
              <c:f>'9. Total Potential Revenue'!$C$4:$C$8</c:f>
              <c:numCache>
                <c:formatCode>General</c:formatCode>
                <c:ptCount val="4"/>
                <c:pt idx="0">
                  <c:v>169517172</c:v>
                </c:pt>
                <c:pt idx="1">
                  <c:v>32876887</c:v>
                </c:pt>
                <c:pt idx="2">
                  <c:v>2380050</c:v>
                </c:pt>
                <c:pt idx="3">
                  <c:v>119741224145.58</c:v>
                </c:pt>
              </c:numCache>
            </c:numRef>
          </c:val>
        </c:ser>
        <c:dLbls>
          <c:showLegendKey val="0"/>
          <c:showVal val="0"/>
          <c:showCatName val="0"/>
          <c:showSerName val="0"/>
          <c:showPercent val="0"/>
          <c:showBubbleSize val="0"/>
        </c:dLbls>
        <c:gapWidth val="150"/>
        <c:axId val="206247424"/>
        <c:axId val="206248960"/>
      </c:barChart>
      <c:catAx>
        <c:axId val="206247424"/>
        <c:scaling>
          <c:orientation val="minMax"/>
        </c:scaling>
        <c:delete val="0"/>
        <c:axPos val="b"/>
        <c:majorTickMark val="out"/>
        <c:minorTickMark val="none"/>
        <c:tickLblPos val="nextTo"/>
        <c:crossAx val="206248960"/>
        <c:crosses val="autoZero"/>
        <c:auto val="1"/>
        <c:lblAlgn val="ctr"/>
        <c:lblOffset val="100"/>
        <c:noMultiLvlLbl val="0"/>
      </c:catAx>
      <c:valAx>
        <c:axId val="206248960"/>
        <c:scaling>
          <c:orientation val="minMax"/>
        </c:scaling>
        <c:delete val="0"/>
        <c:axPos val="l"/>
        <c:majorGridlines/>
        <c:numFmt formatCode="General" sourceLinked="1"/>
        <c:majorTickMark val="out"/>
        <c:minorTickMark val="none"/>
        <c:tickLblPos val="nextTo"/>
        <c:crossAx val="2062474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Dashboard.xlsx]10. Products per Price Range!PivotTable1</c:name>
    <c:fmtId val="1"/>
  </c:pivotSource>
  <c:chart>
    <c:title>
      <c:overlay val="0"/>
    </c:title>
    <c:autoTitleDeleted val="0"/>
    <c:pivotFmts>
      <c:pivotFmt>
        <c:idx val="0"/>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s>
    <c:plotArea>
      <c:layout/>
      <c:barChart>
        <c:barDir val="col"/>
        <c:grouping val="stacked"/>
        <c:varyColors val="0"/>
        <c:ser>
          <c:idx val="0"/>
          <c:order val="0"/>
          <c:tx>
            <c:strRef>
              <c:f>'10. Products per Price Range'!$B$3</c:f>
              <c:strCache>
                <c:ptCount val="1"/>
                <c:pt idx="0">
                  <c:v>Total</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multiLvlStrRef>
              <c:f>'10. Products per Price Range'!$A$4:$A$13</c:f>
              <c:multiLvlStrCache>
                <c:ptCount val="5"/>
                <c:lvl>
                  <c:pt idx="0">
                    <c:v>#0-#999</c:v>
                  </c:pt>
                  <c:pt idx="1">
                    <c:v>#1k-#4.9k</c:v>
                  </c:pt>
                  <c:pt idx="2">
                    <c:v>#5k-#9.9k</c:v>
                  </c:pt>
                  <c:pt idx="3">
                    <c:v>#10k-#19.9k</c:v>
                  </c:pt>
                </c:lvl>
                <c:lvl>
                  <c:pt idx="0">
                    <c:v>1</c:v>
                  </c:pt>
                  <c:pt idx="1">
                    <c:v>2</c:v>
                  </c:pt>
                  <c:pt idx="2">
                    <c:v>3</c:v>
                  </c:pt>
                  <c:pt idx="3">
                    <c:v>4</c:v>
                  </c:pt>
                  <c:pt idx="4">
                    <c:v>5</c:v>
                  </c:pt>
                </c:lvl>
              </c:multiLvlStrCache>
            </c:multiLvlStrRef>
          </c:cat>
          <c:val>
            <c:numRef>
              <c:f>'10. Products per Price Range'!$B$4:$B$13</c:f>
              <c:numCache>
                <c:formatCode>General</c:formatCode>
                <c:ptCount val="5"/>
                <c:pt idx="0">
                  <c:v>488</c:v>
                </c:pt>
                <c:pt idx="1">
                  <c:v>592</c:v>
                </c:pt>
                <c:pt idx="2">
                  <c:v>133</c:v>
                </c:pt>
                <c:pt idx="3">
                  <c:v>91</c:v>
                </c:pt>
                <c:pt idx="4">
                  <c:v>96</c:v>
                </c:pt>
              </c:numCache>
            </c:numRef>
          </c:val>
        </c:ser>
        <c:dLbls>
          <c:dLblPos val="ctr"/>
          <c:showLegendKey val="0"/>
          <c:showVal val="1"/>
          <c:showCatName val="0"/>
          <c:showSerName val="0"/>
          <c:showPercent val="0"/>
          <c:showBubbleSize val="0"/>
        </c:dLbls>
        <c:gapWidth val="150"/>
        <c:overlap val="100"/>
        <c:axId val="206305920"/>
        <c:axId val="206317056"/>
      </c:barChart>
      <c:catAx>
        <c:axId val="206305920"/>
        <c:scaling>
          <c:orientation val="minMax"/>
        </c:scaling>
        <c:delete val="0"/>
        <c:axPos val="b"/>
        <c:majorTickMark val="out"/>
        <c:minorTickMark val="none"/>
        <c:tickLblPos val="nextTo"/>
        <c:crossAx val="206317056"/>
        <c:crosses val="autoZero"/>
        <c:auto val="1"/>
        <c:lblAlgn val="ctr"/>
        <c:lblOffset val="100"/>
        <c:noMultiLvlLbl val="0"/>
      </c:catAx>
      <c:valAx>
        <c:axId val="206317056"/>
        <c:scaling>
          <c:orientation val="minMax"/>
        </c:scaling>
        <c:delete val="0"/>
        <c:axPos val="l"/>
        <c:numFmt formatCode="General" sourceLinked="1"/>
        <c:majorTickMark val="out"/>
        <c:minorTickMark val="none"/>
        <c:tickLblPos val="nextTo"/>
        <c:crossAx val="2063059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Dashboard.xlsx]11. Rating Vs Discount Relation!PivotTable3</c:name>
    <c:fmtId val="1"/>
  </c:pivotSource>
  <c:chart>
    <c:title>
      <c:tx>
        <c:rich>
          <a:bodyPr/>
          <a:lstStyle/>
          <a:p>
            <a:pPr algn="ctr">
              <a:defRPr/>
            </a:pPr>
            <a:r>
              <a:rPr lang="en-US">
                <a:latin typeface="Calibri" pitchFamily="34" charset="0"/>
                <a:cs typeface="Calibri" pitchFamily="34" charset="0"/>
              </a:rPr>
              <a:t>Relationship</a:t>
            </a:r>
            <a:r>
              <a:rPr lang="en-US" baseline="0">
                <a:latin typeface="Calibri" pitchFamily="34" charset="0"/>
                <a:cs typeface="Calibri" pitchFamily="34" charset="0"/>
              </a:rPr>
              <a:t> between Rating &amp; Discount</a:t>
            </a:r>
            <a:endParaRPr lang="en-US">
              <a:latin typeface="Calibri" pitchFamily="34" charset="0"/>
              <a:cs typeface="Calibri" pitchFamily="34" charset="0"/>
            </a:endParaRPr>
          </a:p>
        </c:rich>
      </c:tx>
      <c:layout>
        <c:manualLayout>
          <c:xMode val="edge"/>
          <c:yMode val="edge"/>
          <c:x val="0.24517366579177602"/>
          <c:y val="5.4534849810440364E-2"/>
        </c:manualLayout>
      </c:layout>
      <c:overlay val="0"/>
    </c:title>
    <c:autoTitleDeleted val="0"/>
    <c:pivotFmts>
      <c:pivotFmt>
        <c:idx val="0"/>
        <c:marker>
          <c:symbol val="none"/>
        </c:marker>
      </c:pivotFmt>
    </c:pivotFmts>
    <c:plotArea>
      <c:layout/>
      <c:doughnutChart>
        <c:varyColors val="1"/>
        <c:ser>
          <c:idx val="0"/>
          <c:order val="0"/>
          <c:tx>
            <c:strRef>
              <c:f>'11. Rating Vs Discount Relation'!$B$3</c:f>
              <c:strCache>
                <c:ptCount val="1"/>
                <c:pt idx="0">
                  <c:v>Total</c:v>
                </c:pt>
              </c:strCache>
            </c:strRef>
          </c:tx>
          <c:cat>
            <c:strRef>
              <c:f>'11. Rating Vs Discount Relation'!$A$4:$A$6</c:f>
              <c:strCache>
                <c:ptCount val="2"/>
                <c:pt idx="0">
                  <c:v>&lt;50%</c:v>
                </c:pt>
                <c:pt idx="1">
                  <c:v>≥ 50%</c:v>
                </c:pt>
              </c:strCache>
            </c:strRef>
          </c:cat>
          <c:val>
            <c:numRef>
              <c:f>'11. Rating Vs Discount Relation'!$B$4:$B$6</c:f>
              <c:numCache>
                <c:formatCode>General</c:formatCode>
                <c:ptCount val="2"/>
                <c:pt idx="0">
                  <c:v>4.1222381635581229</c:v>
                </c:pt>
                <c:pt idx="1">
                  <c:v>4.0588904694168031</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spPr>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Dashboard.xlsx]12. Products with &lt;1000 reviews!PivotTable3</c:name>
    <c:fmtId val="5"/>
  </c:pivotSource>
  <c:chart>
    <c:title>
      <c:tx>
        <c:rich>
          <a:bodyPr/>
          <a:lstStyle/>
          <a:p>
            <a:pPr>
              <a:defRPr/>
            </a:pPr>
            <a:r>
              <a:rPr lang="en-US" sz="1200">
                <a:latin typeface="Arial Black" pitchFamily="34" charset="0"/>
              </a:rPr>
              <a:t>Products with &lt;1000</a:t>
            </a:r>
            <a:r>
              <a:rPr lang="en-US" sz="1200" baseline="0">
                <a:latin typeface="Arial Black" pitchFamily="34" charset="0"/>
              </a:rPr>
              <a:t> reviews</a:t>
            </a:r>
          </a:p>
        </c:rich>
      </c:tx>
      <c:layout/>
      <c:overlay val="0"/>
    </c:title>
    <c:autoTitleDeleted val="0"/>
    <c:pivotFmts>
      <c:pivotFmt>
        <c:idx val="0"/>
        <c:marker>
          <c:symbol val="none"/>
        </c:marker>
      </c:pivotFmt>
    </c:pivotFmts>
    <c:plotArea>
      <c:layout/>
      <c:barChart>
        <c:barDir val="col"/>
        <c:grouping val="clustered"/>
        <c:varyColors val="0"/>
        <c:ser>
          <c:idx val="0"/>
          <c:order val="0"/>
          <c:tx>
            <c:strRef>
              <c:f>'12. Products with &lt;1000 reviews'!$B$3</c:f>
              <c:strCache>
                <c:ptCount val="1"/>
                <c:pt idx="0">
                  <c:v>Total</c:v>
                </c:pt>
              </c:strCache>
            </c:strRef>
          </c:tx>
          <c:invertIfNegative val="0"/>
          <c:cat>
            <c:strRef>
              <c:f>'12. Products with &lt;1000 reviews'!$A$4:$A$5</c:f>
              <c:strCache>
                <c:ptCount val="1"/>
                <c:pt idx="0">
                  <c:v>Other</c:v>
                </c:pt>
              </c:strCache>
            </c:strRef>
          </c:cat>
          <c:val>
            <c:numRef>
              <c:f>'12. Products with &lt;1000 reviews'!$B$4:$B$5</c:f>
              <c:numCache>
                <c:formatCode>General</c:formatCode>
                <c:ptCount val="1"/>
                <c:pt idx="0">
                  <c:v>313</c:v>
                </c:pt>
              </c:numCache>
            </c:numRef>
          </c:val>
        </c:ser>
        <c:dLbls>
          <c:showLegendKey val="0"/>
          <c:showVal val="0"/>
          <c:showCatName val="0"/>
          <c:showSerName val="0"/>
          <c:showPercent val="0"/>
          <c:showBubbleSize val="0"/>
        </c:dLbls>
        <c:gapWidth val="150"/>
        <c:axId val="151629824"/>
        <c:axId val="206246656"/>
      </c:barChart>
      <c:catAx>
        <c:axId val="151629824"/>
        <c:scaling>
          <c:orientation val="minMax"/>
        </c:scaling>
        <c:delete val="0"/>
        <c:axPos val="b"/>
        <c:majorTickMark val="out"/>
        <c:minorTickMark val="none"/>
        <c:tickLblPos val="nextTo"/>
        <c:crossAx val="206246656"/>
        <c:crosses val="autoZero"/>
        <c:auto val="1"/>
        <c:lblAlgn val="ctr"/>
        <c:lblOffset val="100"/>
        <c:noMultiLvlLbl val="0"/>
      </c:catAx>
      <c:valAx>
        <c:axId val="206246656"/>
        <c:scaling>
          <c:orientation val="minMax"/>
        </c:scaling>
        <c:delete val="0"/>
        <c:axPos val="l"/>
        <c:numFmt formatCode="General" sourceLinked="1"/>
        <c:majorTickMark val="out"/>
        <c:minorTickMark val="none"/>
        <c:tickLblPos val="nextTo"/>
        <c:crossAx val="1516298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Dashboard.xlsx]13. Categories with highest dis!PivotTable1</c:name>
    <c:fmtId val="4"/>
  </c:pivotSource>
  <c:chart>
    <c:title>
      <c:tx>
        <c:rich>
          <a:bodyPr/>
          <a:lstStyle/>
          <a:p>
            <a:pPr>
              <a:defRPr/>
            </a:pPr>
            <a:r>
              <a:rPr lang="en-US"/>
              <a:t>Categories with Highest Discount</a:t>
            </a:r>
          </a:p>
        </c:rich>
      </c:tx>
      <c:layout>
        <c:manualLayout>
          <c:xMode val="edge"/>
          <c:yMode val="edge"/>
          <c:x val="0.14241819772528433"/>
          <c:y val="0.14438558816511574"/>
        </c:manualLayout>
      </c:layout>
      <c:overlay val="0"/>
    </c:title>
    <c:autoTitleDeleted val="0"/>
    <c:pivotFmts>
      <c:pivotFmt>
        <c:idx val="0"/>
        <c:marker>
          <c:symbol val="none"/>
        </c:marker>
      </c:pivotFmt>
    </c:pivotFmts>
    <c:plotArea>
      <c:layout/>
      <c:barChart>
        <c:barDir val="bar"/>
        <c:grouping val="clustered"/>
        <c:varyColors val="0"/>
        <c:ser>
          <c:idx val="0"/>
          <c:order val="0"/>
          <c:tx>
            <c:strRef>
              <c:f>'13. Categories with highest dis'!$B$3</c:f>
              <c:strCache>
                <c:ptCount val="1"/>
                <c:pt idx="0">
                  <c:v>Total</c:v>
                </c:pt>
              </c:strCache>
            </c:strRef>
          </c:tx>
          <c:invertIfNegative val="0"/>
          <c:cat>
            <c:strRef>
              <c:f>'13. Categories with highest dis'!$A$4:$A$8</c:f>
              <c:strCache>
                <c:ptCount val="4"/>
                <c:pt idx="0">
                  <c:v>Computer Accessories</c:v>
                </c:pt>
                <c:pt idx="1">
                  <c:v>Other</c:v>
                </c:pt>
                <c:pt idx="2">
                  <c:v>Audio Devices</c:v>
                </c:pt>
                <c:pt idx="3">
                  <c:v>Office Stationery</c:v>
                </c:pt>
              </c:strCache>
            </c:strRef>
          </c:cat>
          <c:val>
            <c:numRef>
              <c:f>'13. Categories with highest dis'!$B$4:$B$8</c:f>
              <c:numCache>
                <c:formatCode>General</c:formatCode>
                <c:ptCount val="4"/>
                <c:pt idx="0">
                  <c:v>84.25</c:v>
                </c:pt>
                <c:pt idx="1">
                  <c:v>47.195244956772335</c:v>
                </c:pt>
                <c:pt idx="2">
                  <c:v>47.142857142857146</c:v>
                </c:pt>
                <c:pt idx="3">
                  <c:v>0</c:v>
                </c:pt>
              </c:numCache>
            </c:numRef>
          </c:val>
        </c:ser>
        <c:dLbls>
          <c:showLegendKey val="0"/>
          <c:showVal val="0"/>
          <c:showCatName val="0"/>
          <c:showSerName val="0"/>
          <c:showPercent val="0"/>
          <c:showBubbleSize val="0"/>
        </c:dLbls>
        <c:gapWidth val="150"/>
        <c:axId val="511031936"/>
        <c:axId val="502381568"/>
      </c:barChart>
      <c:catAx>
        <c:axId val="511031936"/>
        <c:scaling>
          <c:orientation val="minMax"/>
        </c:scaling>
        <c:delete val="0"/>
        <c:axPos val="l"/>
        <c:majorTickMark val="out"/>
        <c:minorTickMark val="none"/>
        <c:tickLblPos val="nextTo"/>
        <c:crossAx val="502381568"/>
        <c:crosses val="autoZero"/>
        <c:auto val="1"/>
        <c:lblAlgn val="ctr"/>
        <c:lblOffset val="100"/>
        <c:noMultiLvlLbl val="0"/>
      </c:catAx>
      <c:valAx>
        <c:axId val="502381568"/>
        <c:scaling>
          <c:orientation val="minMax"/>
        </c:scaling>
        <c:delete val="0"/>
        <c:axPos val="b"/>
        <c:numFmt formatCode="General" sourceLinked="1"/>
        <c:majorTickMark val="out"/>
        <c:minorTickMark val="none"/>
        <c:tickLblPos val="nextTo"/>
        <c:crossAx val="51103193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 Dashboard.xlsx]14. Top 5 Products by Rating!PivotTable6</c:name>
    <c:fmtId val="1"/>
  </c:pivotSource>
  <c:chart>
    <c:title>
      <c:tx>
        <c:rich>
          <a:bodyPr/>
          <a:lstStyle/>
          <a:p>
            <a:pPr algn="ctr">
              <a:defRPr/>
            </a:pPr>
            <a:r>
              <a:rPr lang="en-US"/>
              <a:t>Top</a:t>
            </a:r>
            <a:r>
              <a:rPr lang="en-US" baseline="0"/>
              <a:t> 5 products by Rating and Rating Count</a:t>
            </a:r>
            <a:endParaRPr lang="en-US"/>
          </a:p>
        </c:rich>
      </c:tx>
      <c:layout>
        <c:manualLayout>
          <c:xMode val="edge"/>
          <c:yMode val="edge"/>
          <c:x val="0.1676111111111111"/>
          <c:y val="0.12860892388451445"/>
        </c:manualLayout>
      </c:layout>
      <c:overlay val="0"/>
    </c:title>
    <c:autoTitleDeleted val="0"/>
    <c:pivotFmts>
      <c:pivotFmt>
        <c:idx val="0"/>
        <c:marker>
          <c:symbol val="none"/>
        </c:marker>
      </c:pivotFmt>
      <c:pivotFmt>
        <c:idx val="1"/>
        <c:marker>
          <c:symbol val="none"/>
        </c:marker>
      </c:pivotFmt>
    </c:pivotFmts>
    <c:plotArea>
      <c:layout/>
      <c:barChart>
        <c:barDir val="bar"/>
        <c:grouping val="stacked"/>
        <c:varyColors val="0"/>
        <c:ser>
          <c:idx val="0"/>
          <c:order val="0"/>
          <c:tx>
            <c:strRef>
              <c:f>'14. Top 5 Products by Rating'!$B$3</c:f>
              <c:strCache>
                <c:ptCount val="1"/>
                <c:pt idx="0">
                  <c:v>Sum of rating</c:v>
                </c:pt>
              </c:strCache>
            </c:strRef>
          </c:tx>
          <c:invertIfNegative val="0"/>
          <c:cat>
            <c:strRef>
              <c:f>'14. Top 5 Products by Rating'!$A$4:$A$9</c:f>
              <c:strCache>
                <c:ptCount val="5"/>
                <c:pt idx="0">
                  <c:v>Amazon Basics High-Speed HDMI Cable…</c:v>
                </c:pt>
                <c:pt idx="1">
                  <c:v>AmazonBasics Flexible Premium HDMI …</c:v>
                </c:pt>
                <c:pt idx="2">
                  <c:v>boAt Bassheads 100 in Ear Wired Ear…</c:v>
                </c:pt>
                <c:pt idx="3">
                  <c:v>boAt BassHeads 100 in-Ear Wired Hea…</c:v>
                </c:pt>
                <c:pt idx="4">
                  <c:v>JBL C100SI Wired In Ear Headphones …</c:v>
                </c:pt>
              </c:strCache>
            </c:strRef>
          </c:cat>
          <c:val>
            <c:numRef>
              <c:f>'14. Top 5 Products by Rating'!$B$4:$B$9</c:f>
              <c:numCache>
                <c:formatCode>General</c:formatCode>
                <c:ptCount val="5"/>
                <c:pt idx="0">
                  <c:v>8.8000000000000007</c:v>
                </c:pt>
                <c:pt idx="1">
                  <c:v>8.8000000000000007</c:v>
                </c:pt>
                <c:pt idx="2">
                  <c:v>8.1999999999999993</c:v>
                </c:pt>
                <c:pt idx="3">
                  <c:v>4.0999999999999996</c:v>
                </c:pt>
                <c:pt idx="4">
                  <c:v>12.299999999999999</c:v>
                </c:pt>
              </c:numCache>
            </c:numRef>
          </c:val>
        </c:ser>
        <c:ser>
          <c:idx val="1"/>
          <c:order val="1"/>
          <c:tx>
            <c:strRef>
              <c:f>'14. Top 5 Products by Rating'!$C$3</c:f>
              <c:strCache>
                <c:ptCount val="1"/>
                <c:pt idx="0">
                  <c:v>Sum of rating_count</c:v>
                </c:pt>
              </c:strCache>
            </c:strRef>
          </c:tx>
          <c:invertIfNegative val="0"/>
          <c:cat>
            <c:strRef>
              <c:f>'14. Top 5 Products by Rating'!$A$4:$A$9</c:f>
              <c:strCache>
                <c:ptCount val="5"/>
                <c:pt idx="0">
                  <c:v>Amazon Basics High-Speed HDMI Cable…</c:v>
                </c:pt>
                <c:pt idx="1">
                  <c:v>AmazonBasics Flexible Premium HDMI …</c:v>
                </c:pt>
                <c:pt idx="2">
                  <c:v>boAt Bassheads 100 in Ear Wired Ear…</c:v>
                </c:pt>
                <c:pt idx="3">
                  <c:v>boAt BassHeads 100 in-Ear Wired Hea…</c:v>
                </c:pt>
                <c:pt idx="4">
                  <c:v>JBL C100SI Wired In Ear Headphones …</c:v>
                </c:pt>
              </c:strCache>
            </c:strRef>
          </c:cat>
          <c:val>
            <c:numRef>
              <c:f>'14. Top 5 Products by Rating'!$C$4:$C$9</c:f>
              <c:numCache>
                <c:formatCode>General</c:formatCode>
                <c:ptCount val="5"/>
                <c:pt idx="0">
                  <c:v>853946</c:v>
                </c:pt>
                <c:pt idx="1">
                  <c:v>853945</c:v>
                </c:pt>
                <c:pt idx="2">
                  <c:v>727426</c:v>
                </c:pt>
                <c:pt idx="3">
                  <c:v>363711</c:v>
                </c:pt>
                <c:pt idx="4">
                  <c:v>577766</c:v>
                </c:pt>
              </c:numCache>
            </c:numRef>
          </c:val>
        </c:ser>
        <c:dLbls>
          <c:showLegendKey val="0"/>
          <c:showVal val="0"/>
          <c:showCatName val="0"/>
          <c:showSerName val="0"/>
          <c:showPercent val="0"/>
          <c:showBubbleSize val="0"/>
        </c:dLbls>
        <c:gapWidth val="150"/>
        <c:overlap val="100"/>
        <c:axId val="206435840"/>
        <c:axId val="206437376"/>
      </c:barChart>
      <c:catAx>
        <c:axId val="206435840"/>
        <c:scaling>
          <c:orientation val="minMax"/>
        </c:scaling>
        <c:delete val="0"/>
        <c:axPos val="l"/>
        <c:majorTickMark val="out"/>
        <c:minorTickMark val="none"/>
        <c:tickLblPos val="nextTo"/>
        <c:crossAx val="206437376"/>
        <c:crosses val="autoZero"/>
        <c:auto val="1"/>
        <c:lblAlgn val="ctr"/>
        <c:lblOffset val="100"/>
        <c:noMultiLvlLbl val="0"/>
      </c:catAx>
      <c:valAx>
        <c:axId val="206437376"/>
        <c:scaling>
          <c:orientation val="minMax"/>
        </c:scaling>
        <c:delete val="0"/>
        <c:axPos val="b"/>
        <c:majorGridlines/>
        <c:numFmt formatCode="General" sourceLinked="1"/>
        <c:majorTickMark val="out"/>
        <c:minorTickMark val="none"/>
        <c:tickLblPos val="nextTo"/>
        <c:crossAx val="20643584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Dashboard.xlsx]14. Top 5 Products by Rating!PivotTable6</c:name>
    <c:fmtId val="3"/>
  </c:pivotSource>
  <c:chart>
    <c:autoTitleDeleted val="1"/>
    <c:pivotFmts>
      <c:pivotFmt>
        <c:idx val="0"/>
      </c:pivotFmt>
      <c:pivotFmt>
        <c:idx val="1"/>
      </c:pivotFmt>
      <c:pivotFmt>
        <c:idx val="2"/>
      </c:pivotFmt>
      <c:pivotFmt>
        <c:idx val="3"/>
      </c:pivotFmt>
      <c:pivotFmt>
        <c:idx val="4"/>
      </c:pivotFmt>
      <c:pivotFmt>
        <c:idx val="5"/>
      </c:pivotFmt>
    </c:pivotFmts>
    <c:plotArea>
      <c:layout/>
      <c:barChart>
        <c:barDir val="bar"/>
        <c:grouping val="stacked"/>
        <c:varyColors val="0"/>
        <c:ser>
          <c:idx val="0"/>
          <c:order val="0"/>
          <c:tx>
            <c:strRef>
              <c:f>'14. Top 5 Products by Rating'!$B$3</c:f>
              <c:strCache>
                <c:ptCount val="1"/>
                <c:pt idx="0">
                  <c:v>Sum of rating</c:v>
                </c:pt>
              </c:strCache>
            </c:strRef>
          </c:tx>
          <c:invertIfNegative val="0"/>
          <c:cat>
            <c:strRef>
              <c:f>'14. Top 5 Products by Rating'!$A$4:$A$9</c:f>
              <c:strCache>
                <c:ptCount val="5"/>
                <c:pt idx="0">
                  <c:v>Amazon Basics High-Speed HDMI Cable…</c:v>
                </c:pt>
                <c:pt idx="1">
                  <c:v>AmazonBasics Flexible Premium HDMI …</c:v>
                </c:pt>
                <c:pt idx="2">
                  <c:v>boAt Bassheads 100 in Ear Wired Ear…</c:v>
                </c:pt>
                <c:pt idx="3">
                  <c:v>boAt BassHeads 100 in-Ear Wired Hea…</c:v>
                </c:pt>
                <c:pt idx="4">
                  <c:v>JBL C100SI Wired In Ear Headphones …</c:v>
                </c:pt>
              </c:strCache>
            </c:strRef>
          </c:cat>
          <c:val>
            <c:numRef>
              <c:f>'14. Top 5 Products by Rating'!$B$4:$B$9</c:f>
              <c:numCache>
                <c:formatCode>General</c:formatCode>
                <c:ptCount val="5"/>
                <c:pt idx="0">
                  <c:v>8.8000000000000007</c:v>
                </c:pt>
                <c:pt idx="1">
                  <c:v>8.8000000000000007</c:v>
                </c:pt>
                <c:pt idx="2">
                  <c:v>8.1999999999999993</c:v>
                </c:pt>
                <c:pt idx="3">
                  <c:v>4.0999999999999996</c:v>
                </c:pt>
                <c:pt idx="4">
                  <c:v>12.299999999999999</c:v>
                </c:pt>
              </c:numCache>
            </c:numRef>
          </c:val>
        </c:ser>
        <c:ser>
          <c:idx val="1"/>
          <c:order val="1"/>
          <c:tx>
            <c:strRef>
              <c:f>'14. Top 5 Products by Rating'!$C$3</c:f>
              <c:strCache>
                <c:ptCount val="1"/>
                <c:pt idx="0">
                  <c:v>Sum of rating_count</c:v>
                </c:pt>
              </c:strCache>
            </c:strRef>
          </c:tx>
          <c:invertIfNegative val="0"/>
          <c:cat>
            <c:strRef>
              <c:f>'14. Top 5 Products by Rating'!$A$4:$A$9</c:f>
              <c:strCache>
                <c:ptCount val="5"/>
                <c:pt idx="0">
                  <c:v>Amazon Basics High-Speed HDMI Cable…</c:v>
                </c:pt>
                <c:pt idx="1">
                  <c:v>AmazonBasics Flexible Premium HDMI …</c:v>
                </c:pt>
                <c:pt idx="2">
                  <c:v>boAt Bassheads 100 in Ear Wired Ear…</c:v>
                </c:pt>
                <c:pt idx="3">
                  <c:v>boAt BassHeads 100 in-Ear Wired Hea…</c:v>
                </c:pt>
                <c:pt idx="4">
                  <c:v>JBL C100SI Wired In Ear Headphones …</c:v>
                </c:pt>
              </c:strCache>
            </c:strRef>
          </c:cat>
          <c:val>
            <c:numRef>
              <c:f>'14. Top 5 Products by Rating'!$C$4:$C$9</c:f>
              <c:numCache>
                <c:formatCode>General</c:formatCode>
                <c:ptCount val="5"/>
                <c:pt idx="0">
                  <c:v>853946</c:v>
                </c:pt>
                <c:pt idx="1">
                  <c:v>853945</c:v>
                </c:pt>
                <c:pt idx="2">
                  <c:v>727426</c:v>
                </c:pt>
                <c:pt idx="3">
                  <c:v>363711</c:v>
                </c:pt>
                <c:pt idx="4">
                  <c:v>577766</c:v>
                </c:pt>
              </c:numCache>
            </c:numRef>
          </c:val>
        </c:ser>
        <c:dLbls>
          <c:showLegendKey val="0"/>
          <c:showVal val="0"/>
          <c:showCatName val="0"/>
          <c:showSerName val="0"/>
          <c:showPercent val="0"/>
          <c:showBubbleSize val="0"/>
        </c:dLbls>
        <c:gapWidth val="150"/>
        <c:overlap val="100"/>
        <c:axId val="206636160"/>
        <c:axId val="206637696"/>
      </c:barChart>
      <c:catAx>
        <c:axId val="206636160"/>
        <c:scaling>
          <c:orientation val="minMax"/>
        </c:scaling>
        <c:delete val="0"/>
        <c:axPos val="l"/>
        <c:majorTickMark val="out"/>
        <c:minorTickMark val="none"/>
        <c:tickLblPos val="nextTo"/>
        <c:crossAx val="206637696"/>
        <c:crosses val="autoZero"/>
        <c:auto val="1"/>
        <c:lblAlgn val="ctr"/>
        <c:lblOffset val="100"/>
        <c:noMultiLvlLbl val="0"/>
      </c:catAx>
      <c:valAx>
        <c:axId val="206637696"/>
        <c:scaling>
          <c:orientation val="minMax"/>
        </c:scaling>
        <c:delete val="0"/>
        <c:axPos val="b"/>
        <c:numFmt formatCode="General" sourceLinked="1"/>
        <c:majorTickMark val="out"/>
        <c:minorTickMark val="none"/>
        <c:tickLblPos val="nextTo"/>
        <c:crossAx val="206636160"/>
        <c:crosses val="autoZero"/>
        <c:crossBetween val="between"/>
      </c:valAx>
    </c:plotArea>
    <c:legend>
      <c:legendPos val="r"/>
      <c:layout>
        <c:manualLayout>
          <c:xMode val="edge"/>
          <c:yMode val="edge"/>
          <c:x val="0.80102040816326525"/>
          <c:y val="0.32518066082861136"/>
          <c:w val="0.18197278911564627"/>
          <c:h val="0.56951063360070642"/>
        </c:manualLayout>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Dashboard.xlsx]11. Rating Vs Discount Relation!PivotTable3</c:name>
    <c:fmtId val="4"/>
  </c:pivotSource>
  <c:chart>
    <c:autoTitleDeleted val="1"/>
    <c:pivotFmts>
      <c:pivotFmt>
        <c:idx val="0"/>
      </c:pivotFmt>
      <c:pivotFmt>
        <c:idx val="1"/>
      </c:pivotFmt>
      <c:pivotFmt>
        <c:idx val="2"/>
      </c:pivotFmt>
    </c:pivotFmts>
    <c:plotArea>
      <c:layout/>
      <c:doughnutChart>
        <c:varyColors val="1"/>
        <c:ser>
          <c:idx val="0"/>
          <c:order val="0"/>
          <c:tx>
            <c:strRef>
              <c:f>'11. Rating Vs Discount Relation'!$B$3</c:f>
              <c:strCache>
                <c:ptCount val="1"/>
                <c:pt idx="0">
                  <c:v>Total</c:v>
                </c:pt>
              </c:strCache>
            </c:strRef>
          </c:tx>
          <c:cat>
            <c:strRef>
              <c:f>'11. Rating Vs Discount Relation'!$A$4:$A$6</c:f>
              <c:strCache>
                <c:ptCount val="2"/>
                <c:pt idx="0">
                  <c:v>&lt;50%</c:v>
                </c:pt>
                <c:pt idx="1">
                  <c:v>≥ 50%</c:v>
                </c:pt>
              </c:strCache>
            </c:strRef>
          </c:cat>
          <c:val>
            <c:numRef>
              <c:f>'11. Rating Vs Discount Relation'!$B$4:$B$6</c:f>
              <c:numCache>
                <c:formatCode>General</c:formatCode>
                <c:ptCount val="2"/>
                <c:pt idx="0">
                  <c:v>4.1222381635581229</c:v>
                </c:pt>
                <c:pt idx="1">
                  <c:v>4.0588904694168031</c:v>
                </c:pt>
              </c:numCache>
            </c:numRef>
          </c:val>
        </c:ser>
        <c:dLbls>
          <c:showLegendKey val="0"/>
          <c:showVal val="0"/>
          <c:showCatName val="0"/>
          <c:showSerName val="0"/>
          <c:showPercent val="0"/>
          <c:showBubbleSize val="0"/>
          <c:showLeaderLines val="1"/>
        </c:dLbls>
        <c:firstSliceAng val="0"/>
        <c:holeSize val="50"/>
      </c:doughnutChart>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Dashboard.xlsx]10. Products per Price Range!PivotTable1</c:name>
    <c:fmtId val="3"/>
  </c:pivotSource>
  <c:chart>
    <c:autoTitleDeleted val="1"/>
    <c:pivotFmts>
      <c:pivotFmt>
        <c:idx val="0"/>
        <c:dLbl>
          <c:idx val="0"/>
          <c:dLblPos val="ctr"/>
          <c:showLegendKey val="0"/>
          <c:showVal val="1"/>
          <c:showCatName val="0"/>
          <c:showSerName val="0"/>
          <c:showPercent val="0"/>
          <c:showBubbleSize val="0"/>
        </c:dLbl>
      </c:pivotFmt>
      <c:pivotFmt>
        <c:idx val="1"/>
        <c:dLbl>
          <c:idx val="0"/>
          <c:dLblPos val="ctr"/>
          <c:showLegendKey val="0"/>
          <c:showVal val="1"/>
          <c:showCatName val="0"/>
          <c:showSerName val="0"/>
          <c:showPercent val="0"/>
          <c:showBubbleSize val="0"/>
        </c:dLbl>
      </c:pivotFmt>
      <c:pivotFmt>
        <c:idx val="2"/>
        <c:dLbl>
          <c:idx val="0"/>
          <c:layout/>
          <c:dLblPos val="ctr"/>
          <c:showLegendKey val="0"/>
          <c:showVal val="1"/>
          <c:showCatName val="0"/>
          <c:showSerName val="0"/>
          <c:showPercent val="0"/>
          <c:showBubbleSize val="0"/>
        </c:dLbl>
      </c:pivotFmt>
    </c:pivotFmts>
    <c:plotArea>
      <c:layout/>
      <c:barChart>
        <c:barDir val="col"/>
        <c:grouping val="stacked"/>
        <c:varyColors val="0"/>
        <c:ser>
          <c:idx val="0"/>
          <c:order val="0"/>
          <c:tx>
            <c:strRef>
              <c:f>'10. Products per Price Range'!$B$3</c:f>
              <c:strCache>
                <c:ptCount val="1"/>
                <c:pt idx="0">
                  <c:v>Total</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dLbls>
          <c:cat>
            <c:multiLvlStrRef>
              <c:f>'10. Products per Price Range'!$A$4:$A$13</c:f>
              <c:multiLvlStrCache>
                <c:ptCount val="5"/>
                <c:lvl>
                  <c:pt idx="0">
                    <c:v>#0-#999</c:v>
                  </c:pt>
                  <c:pt idx="1">
                    <c:v>#1k-#4.9k</c:v>
                  </c:pt>
                  <c:pt idx="2">
                    <c:v>#5k-#9.9k</c:v>
                  </c:pt>
                  <c:pt idx="3">
                    <c:v>#10k-#19.9k</c:v>
                  </c:pt>
                </c:lvl>
                <c:lvl>
                  <c:pt idx="0">
                    <c:v>1</c:v>
                  </c:pt>
                  <c:pt idx="1">
                    <c:v>2</c:v>
                  </c:pt>
                  <c:pt idx="2">
                    <c:v>3</c:v>
                  </c:pt>
                  <c:pt idx="3">
                    <c:v>4</c:v>
                  </c:pt>
                  <c:pt idx="4">
                    <c:v>5</c:v>
                  </c:pt>
                </c:lvl>
              </c:multiLvlStrCache>
            </c:multiLvlStrRef>
          </c:cat>
          <c:val>
            <c:numRef>
              <c:f>'10. Products per Price Range'!$B$4:$B$13</c:f>
              <c:numCache>
                <c:formatCode>General</c:formatCode>
                <c:ptCount val="5"/>
                <c:pt idx="0">
                  <c:v>488</c:v>
                </c:pt>
                <c:pt idx="1">
                  <c:v>592</c:v>
                </c:pt>
                <c:pt idx="2">
                  <c:v>133</c:v>
                </c:pt>
                <c:pt idx="3">
                  <c:v>91</c:v>
                </c:pt>
                <c:pt idx="4">
                  <c:v>96</c:v>
                </c:pt>
              </c:numCache>
            </c:numRef>
          </c:val>
        </c:ser>
        <c:dLbls>
          <c:dLblPos val="ctr"/>
          <c:showLegendKey val="0"/>
          <c:showVal val="1"/>
          <c:showCatName val="0"/>
          <c:showSerName val="0"/>
          <c:showPercent val="0"/>
          <c:showBubbleSize val="0"/>
        </c:dLbls>
        <c:gapWidth val="150"/>
        <c:overlap val="100"/>
        <c:axId val="206676736"/>
        <c:axId val="206679424"/>
      </c:barChart>
      <c:catAx>
        <c:axId val="206676736"/>
        <c:scaling>
          <c:orientation val="minMax"/>
        </c:scaling>
        <c:delete val="0"/>
        <c:axPos val="b"/>
        <c:majorTickMark val="out"/>
        <c:minorTickMark val="none"/>
        <c:tickLblPos val="nextTo"/>
        <c:crossAx val="206679424"/>
        <c:crosses val="autoZero"/>
        <c:auto val="1"/>
        <c:lblAlgn val="ctr"/>
        <c:lblOffset val="100"/>
        <c:noMultiLvlLbl val="0"/>
      </c:catAx>
      <c:valAx>
        <c:axId val="206679424"/>
        <c:scaling>
          <c:orientation val="minMax"/>
        </c:scaling>
        <c:delete val="0"/>
        <c:axPos val="l"/>
        <c:numFmt formatCode="General" sourceLinked="1"/>
        <c:majorTickMark val="out"/>
        <c:minorTickMark val="none"/>
        <c:tickLblPos val="nextTo"/>
        <c:crossAx val="206676736"/>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Dashboard.xlsx]1. Avg Discount % by Category!PivotTable2</c:name>
    <c:fmtId val="2"/>
  </c:pivotSource>
  <c:chart>
    <c:autoTitleDeleted val="1"/>
    <c:pivotFmts>
      <c:pivotFmt>
        <c:idx val="0"/>
      </c:pivotFmt>
      <c:pivotFmt>
        <c:idx val="1"/>
      </c:pivotFmt>
      <c:pivotFmt>
        <c:idx val="2"/>
      </c:pivotFmt>
    </c:pivotFmts>
    <c:plotArea>
      <c:layout/>
      <c:barChart>
        <c:barDir val="col"/>
        <c:grouping val="clustered"/>
        <c:varyColors val="0"/>
        <c:ser>
          <c:idx val="0"/>
          <c:order val="0"/>
          <c:tx>
            <c:strRef>
              <c:f>'1. Avg Discount % by Category'!$B$3</c:f>
              <c:strCache>
                <c:ptCount val="1"/>
                <c:pt idx="0">
                  <c:v>Total</c:v>
                </c:pt>
              </c:strCache>
            </c:strRef>
          </c:tx>
          <c:invertIfNegative val="0"/>
          <c:cat>
            <c:strRef>
              <c:f>'1. Avg Discount % by Category'!$A$4:$A$8</c:f>
              <c:strCache>
                <c:ptCount val="4"/>
                <c:pt idx="0">
                  <c:v>Audio Devices</c:v>
                </c:pt>
                <c:pt idx="1">
                  <c:v>Computer Accessories</c:v>
                </c:pt>
                <c:pt idx="2">
                  <c:v>Office Stationery</c:v>
                </c:pt>
                <c:pt idx="3">
                  <c:v>Other</c:v>
                </c:pt>
              </c:strCache>
            </c:strRef>
          </c:cat>
          <c:val>
            <c:numRef>
              <c:f>'1. Avg Discount % by Category'!$B$4:$B$8</c:f>
              <c:numCache>
                <c:formatCode>General</c:formatCode>
                <c:ptCount val="4"/>
                <c:pt idx="0">
                  <c:v>47.142857142857146</c:v>
                </c:pt>
                <c:pt idx="1">
                  <c:v>84.25</c:v>
                </c:pt>
                <c:pt idx="2">
                  <c:v>0</c:v>
                </c:pt>
                <c:pt idx="3">
                  <c:v>47.195244956772335</c:v>
                </c:pt>
              </c:numCache>
            </c:numRef>
          </c:val>
        </c:ser>
        <c:dLbls>
          <c:showLegendKey val="0"/>
          <c:showVal val="0"/>
          <c:showCatName val="0"/>
          <c:showSerName val="0"/>
          <c:showPercent val="0"/>
          <c:showBubbleSize val="0"/>
        </c:dLbls>
        <c:gapWidth val="150"/>
        <c:axId val="206695424"/>
        <c:axId val="210506496"/>
      </c:barChart>
      <c:catAx>
        <c:axId val="206695424"/>
        <c:scaling>
          <c:orientation val="minMax"/>
        </c:scaling>
        <c:delete val="0"/>
        <c:axPos val="b"/>
        <c:majorTickMark val="out"/>
        <c:minorTickMark val="none"/>
        <c:tickLblPos val="nextTo"/>
        <c:crossAx val="210506496"/>
        <c:crosses val="autoZero"/>
        <c:auto val="1"/>
        <c:lblAlgn val="ctr"/>
        <c:lblOffset val="100"/>
        <c:noMultiLvlLbl val="0"/>
      </c:catAx>
      <c:valAx>
        <c:axId val="210506496"/>
        <c:scaling>
          <c:orientation val="minMax"/>
        </c:scaling>
        <c:delete val="0"/>
        <c:axPos val="l"/>
        <c:numFmt formatCode="General" sourceLinked="1"/>
        <c:majorTickMark val="out"/>
        <c:minorTickMark val="none"/>
        <c:tickLblPos val="nextTo"/>
        <c:crossAx val="206695424"/>
        <c:crosses val="autoZero"/>
        <c:crossBetween val="between"/>
      </c:valAx>
      <c:spPr>
        <a:ln>
          <a:noFill/>
        </a:ln>
      </c:spPr>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[Amazon Dashboard.xlsx]2. Products Listed per Category!PivotTable9</c:name>
    <c:fmtId val="2"/>
  </c:pivotSource>
  <c:chart>
    <c:autoTitleDeleted val="1"/>
    <c:pivotFmts>
      <c:pivotFmt>
        <c:idx val="0"/>
      </c:pivotFmt>
      <c:pivotFmt>
        <c:idx val="1"/>
      </c:pivotFmt>
      <c:pivotFmt>
        <c:idx val="2"/>
      </c:pivotFmt>
    </c:pivotFmts>
    <c:plotArea>
      <c:layout/>
      <c:pieChart>
        <c:varyColors val="1"/>
        <c:ser>
          <c:idx val="0"/>
          <c:order val="0"/>
          <c:tx>
            <c:strRef>
              <c:f>'2. Products Listed per Category'!$B$3</c:f>
              <c:strCache>
                <c:ptCount val="1"/>
                <c:pt idx="0">
                  <c:v>Total</c:v>
                </c:pt>
              </c:strCache>
            </c:strRef>
          </c:tx>
          <c:cat>
            <c:strRef>
              <c:f>'2. Products Listed per Category'!$A$4:$A$8</c:f>
              <c:strCache>
                <c:ptCount val="4"/>
                <c:pt idx="0">
                  <c:v>Audio Devices</c:v>
                </c:pt>
                <c:pt idx="1">
                  <c:v>Computer Accessories</c:v>
                </c:pt>
                <c:pt idx="2">
                  <c:v>Office Stationery</c:v>
                </c:pt>
                <c:pt idx="3">
                  <c:v>Other</c:v>
                </c:pt>
              </c:strCache>
            </c:strRef>
          </c:cat>
          <c:val>
            <c:numRef>
              <c:f>'2. Products Listed per Category'!$B$4:$B$8</c:f>
              <c:numCache>
                <c:formatCode>General</c:formatCode>
                <c:ptCount val="4"/>
                <c:pt idx="0">
                  <c:v>7</c:v>
                </c:pt>
                <c:pt idx="1">
                  <c:v>4</c:v>
                </c:pt>
                <c:pt idx="2">
                  <c:v>1</c:v>
                </c:pt>
                <c:pt idx="3">
                  <c:v>1388</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Dashboard.xlsx]9. Total Potential Revenue!PivotTable5</c:name>
    <c:fmtId val="2"/>
  </c:pivotSource>
  <c:chart>
    <c:autoTitleDeleted val="1"/>
    <c:pivotFmts>
      <c:pivotFmt>
        <c:idx val="0"/>
      </c:pivotFmt>
      <c:pivotFmt>
        <c:idx val="1"/>
      </c:pivotFmt>
      <c:pivotFmt>
        <c:idx val="2"/>
      </c:pivotFmt>
      <c:pivotFmt>
        <c:idx val="3"/>
      </c:pivotFmt>
      <c:pivotFmt>
        <c:idx val="4"/>
      </c:pivotFmt>
      <c:pivotFmt>
        <c:idx val="5"/>
      </c:pivotFmt>
    </c:pivotFmts>
    <c:plotArea>
      <c:layout/>
      <c:barChart>
        <c:barDir val="col"/>
        <c:grouping val="clustered"/>
        <c:varyColors val="0"/>
        <c:ser>
          <c:idx val="0"/>
          <c:order val="0"/>
          <c:tx>
            <c:strRef>
              <c:f>'9. Total Potential Revenue'!$B$3</c:f>
              <c:strCache>
                <c:ptCount val="1"/>
                <c:pt idx="0">
                  <c:v>Sum of revenue</c:v>
                </c:pt>
              </c:strCache>
            </c:strRef>
          </c:tx>
          <c:invertIfNegative val="0"/>
          <c:cat>
            <c:strRef>
              <c:f>'9. Total Potential Revenue'!$A$4:$A$8</c:f>
              <c:strCache>
                <c:ptCount val="4"/>
                <c:pt idx="0">
                  <c:v>Audio Devices</c:v>
                </c:pt>
                <c:pt idx="1">
                  <c:v>Computer Accessories</c:v>
                </c:pt>
                <c:pt idx="2">
                  <c:v>Office Stationery</c:v>
                </c:pt>
                <c:pt idx="3">
                  <c:v>Other</c:v>
                </c:pt>
              </c:strCache>
            </c:strRef>
          </c:cat>
          <c:val>
            <c:numRef>
              <c:f>'9. Total Potential Revenue'!$B$4:$B$8</c:f>
              <c:numCache>
                <c:formatCode>General</c:formatCode>
                <c:ptCount val="4"/>
                <c:pt idx="0">
                  <c:v>90400718</c:v>
                </c:pt>
                <c:pt idx="1">
                  <c:v>2535257</c:v>
                </c:pt>
                <c:pt idx="2">
                  <c:v>2380050</c:v>
                </c:pt>
                <c:pt idx="3">
                  <c:v>71112795343.200012</c:v>
                </c:pt>
              </c:numCache>
            </c:numRef>
          </c:val>
        </c:ser>
        <c:ser>
          <c:idx val="1"/>
          <c:order val="1"/>
          <c:tx>
            <c:strRef>
              <c:f>'9. Total Potential Revenue'!$C$3</c:f>
              <c:strCache>
                <c:ptCount val="1"/>
                <c:pt idx="0">
                  <c:v>Sum of potential revenue</c:v>
                </c:pt>
              </c:strCache>
            </c:strRef>
          </c:tx>
          <c:invertIfNegative val="0"/>
          <c:cat>
            <c:strRef>
              <c:f>'9. Total Potential Revenue'!$A$4:$A$8</c:f>
              <c:strCache>
                <c:ptCount val="4"/>
                <c:pt idx="0">
                  <c:v>Audio Devices</c:v>
                </c:pt>
                <c:pt idx="1">
                  <c:v>Computer Accessories</c:v>
                </c:pt>
                <c:pt idx="2">
                  <c:v>Office Stationery</c:v>
                </c:pt>
                <c:pt idx="3">
                  <c:v>Other</c:v>
                </c:pt>
              </c:strCache>
            </c:strRef>
          </c:cat>
          <c:val>
            <c:numRef>
              <c:f>'9. Total Potential Revenue'!$C$4:$C$8</c:f>
              <c:numCache>
                <c:formatCode>General</c:formatCode>
                <c:ptCount val="4"/>
                <c:pt idx="0">
                  <c:v>169517172</c:v>
                </c:pt>
                <c:pt idx="1">
                  <c:v>32876887</c:v>
                </c:pt>
                <c:pt idx="2">
                  <c:v>2380050</c:v>
                </c:pt>
                <c:pt idx="3">
                  <c:v>119741224145.58</c:v>
                </c:pt>
              </c:numCache>
            </c:numRef>
          </c:val>
        </c:ser>
        <c:dLbls>
          <c:showLegendKey val="0"/>
          <c:showVal val="0"/>
          <c:showCatName val="0"/>
          <c:showSerName val="0"/>
          <c:showPercent val="0"/>
          <c:showBubbleSize val="0"/>
        </c:dLbls>
        <c:gapWidth val="150"/>
        <c:axId val="210537472"/>
        <c:axId val="210559744"/>
      </c:barChart>
      <c:catAx>
        <c:axId val="210537472"/>
        <c:scaling>
          <c:orientation val="minMax"/>
        </c:scaling>
        <c:delete val="0"/>
        <c:axPos val="b"/>
        <c:majorTickMark val="out"/>
        <c:minorTickMark val="none"/>
        <c:tickLblPos val="nextTo"/>
        <c:crossAx val="210559744"/>
        <c:crosses val="autoZero"/>
        <c:auto val="1"/>
        <c:lblAlgn val="ctr"/>
        <c:lblOffset val="100"/>
        <c:noMultiLvlLbl val="0"/>
      </c:catAx>
      <c:valAx>
        <c:axId val="210559744"/>
        <c:scaling>
          <c:orientation val="minMax"/>
        </c:scaling>
        <c:delete val="0"/>
        <c:axPos val="l"/>
        <c:numFmt formatCode="General" sourceLinked="1"/>
        <c:majorTickMark val="out"/>
        <c:minorTickMark val="none"/>
        <c:tickLblPos val="nextTo"/>
        <c:crossAx val="210537472"/>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Dashboard.xlsx]7. Products with 50% discount !PivotTable2</c:name>
    <c:fmtId val="2"/>
  </c:pivotSource>
  <c:chart>
    <c:autoTitleDeleted val="1"/>
    <c:pivotFmts>
      <c:pivotFmt>
        <c:idx val="0"/>
      </c:pivotFmt>
      <c:pivotFmt>
        <c:idx val="1"/>
      </c:pivotFmt>
      <c:pivotFmt>
        <c:idx val="2"/>
      </c:pivotFmt>
    </c:pivotFmts>
    <c:plotArea>
      <c:layout/>
      <c:pieChart>
        <c:varyColors val="1"/>
        <c:ser>
          <c:idx val="0"/>
          <c:order val="0"/>
          <c:tx>
            <c:strRef>
              <c:f>'7. Products with 50% discount '!$B$3</c:f>
              <c:strCache>
                <c:ptCount val="1"/>
                <c:pt idx="0">
                  <c:v>Total</c:v>
                </c:pt>
              </c:strCache>
            </c:strRef>
          </c:tx>
          <c:cat>
            <c:multiLvlStrRef>
              <c:f>'7. Products with 50% discount '!$A$4:$A$12</c:f>
              <c:multiLvlStrCache>
                <c:ptCount val="4"/>
                <c:lvl>
                  <c:pt idx="0">
                    <c:v>≥ 50%</c:v>
                  </c:pt>
                  <c:pt idx="1">
                    <c:v>&lt;50%</c:v>
                  </c:pt>
                  <c:pt idx="2">
                    <c:v>&lt;50%</c:v>
                  </c:pt>
                  <c:pt idx="3">
                    <c:v>&lt;50%</c:v>
                  </c:pt>
                </c:lvl>
                <c:lvl>
                  <c:pt idx="0">
                    <c:v>High</c:v>
                  </c:pt>
                  <c:pt idx="1">
                    <c:v>Low</c:v>
                  </c:pt>
                  <c:pt idx="2">
                    <c:v>Medium</c:v>
                  </c:pt>
                  <c:pt idx="3">
                    <c:v>Mild</c:v>
                  </c:pt>
                </c:lvl>
              </c:multiLvlStrCache>
            </c:multiLvlStrRef>
          </c:cat>
          <c:val>
            <c:numRef>
              <c:f>'7. Products with 50% discount '!$B$4:$B$12</c:f>
              <c:numCache>
                <c:formatCode>General</c:formatCode>
                <c:ptCount val="4"/>
                <c:pt idx="0">
                  <c:v>703</c:v>
                </c:pt>
                <c:pt idx="1">
                  <c:v>73</c:v>
                </c:pt>
                <c:pt idx="2">
                  <c:v>370</c:v>
                </c:pt>
                <c:pt idx="3">
                  <c:v>254</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Dashboard.xlsx]3. No. of Rating_Count by Categ!PivotTable7</c:name>
    <c:fmtId val="2"/>
  </c:pivotSource>
  <c:chart>
    <c:autoTitleDeleted val="1"/>
    <c:pivotFmts>
      <c:pivotFmt>
        <c:idx val="0"/>
      </c:pivotFmt>
      <c:pivotFmt>
        <c:idx val="1"/>
      </c:pivotFmt>
      <c:pivotFmt>
        <c:idx val="2"/>
      </c:pivotFmt>
    </c:pivotFmts>
    <c:plotArea>
      <c:layout/>
      <c:barChart>
        <c:barDir val="col"/>
        <c:grouping val="clustered"/>
        <c:varyColors val="0"/>
        <c:ser>
          <c:idx val="0"/>
          <c:order val="0"/>
          <c:tx>
            <c:strRef>
              <c:f>'3. No. of Rating_Count by Categ'!$B$3</c:f>
              <c:strCache>
                <c:ptCount val="1"/>
                <c:pt idx="0">
                  <c:v>Total</c:v>
                </c:pt>
              </c:strCache>
            </c:strRef>
          </c:tx>
          <c:invertIfNegative val="0"/>
          <c:cat>
            <c:strRef>
              <c:f>'3. No. of Rating_Count by Categ'!$A$4:$A$8</c:f>
              <c:strCache>
                <c:ptCount val="4"/>
                <c:pt idx="0">
                  <c:v>Audio Devices</c:v>
                </c:pt>
                <c:pt idx="1">
                  <c:v>Computer Accessories</c:v>
                </c:pt>
                <c:pt idx="2">
                  <c:v>Office Stationery</c:v>
                </c:pt>
                <c:pt idx="3">
                  <c:v>Other</c:v>
                </c:pt>
              </c:strCache>
            </c:strRef>
          </c:cat>
          <c:val>
            <c:numRef>
              <c:f>'3. No. of Rating_Count by Categ'!$B$4:$B$8</c:f>
              <c:numCache>
                <c:formatCode>General</c:formatCode>
                <c:ptCount val="4"/>
                <c:pt idx="0">
                  <c:v>68916</c:v>
                </c:pt>
                <c:pt idx="1">
                  <c:v>16113</c:v>
                </c:pt>
                <c:pt idx="2">
                  <c:v>15867</c:v>
                </c:pt>
                <c:pt idx="3">
                  <c:v>25775218</c:v>
                </c:pt>
              </c:numCache>
            </c:numRef>
          </c:val>
        </c:ser>
        <c:dLbls>
          <c:showLegendKey val="0"/>
          <c:showVal val="0"/>
          <c:showCatName val="0"/>
          <c:showSerName val="0"/>
          <c:showPercent val="0"/>
          <c:showBubbleSize val="0"/>
        </c:dLbls>
        <c:gapWidth val="150"/>
        <c:axId val="210594048"/>
        <c:axId val="210612224"/>
      </c:barChart>
      <c:catAx>
        <c:axId val="210594048"/>
        <c:scaling>
          <c:orientation val="minMax"/>
        </c:scaling>
        <c:delete val="0"/>
        <c:axPos val="b"/>
        <c:majorTickMark val="out"/>
        <c:minorTickMark val="none"/>
        <c:tickLblPos val="nextTo"/>
        <c:crossAx val="210612224"/>
        <c:crosses val="autoZero"/>
        <c:auto val="1"/>
        <c:lblAlgn val="ctr"/>
        <c:lblOffset val="100"/>
        <c:noMultiLvlLbl val="0"/>
      </c:catAx>
      <c:valAx>
        <c:axId val="210612224"/>
        <c:scaling>
          <c:orientation val="minMax"/>
          <c:max val="30000000"/>
          <c:min val="15000"/>
        </c:scaling>
        <c:delete val="0"/>
        <c:axPos val="l"/>
        <c:numFmt formatCode="General" sourceLinked="1"/>
        <c:majorTickMark val="out"/>
        <c:minorTickMark val="none"/>
        <c:tickLblPos val="nextTo"/>
        <c:crossAx val="210594048"/>
        <c:crosses val="autoZero"/>
        <c:crossBetween val="between"/>
        <c:majorUnit val="5000000"/>
        <c:minorUnit val="1000000"/>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Dashboard.xlsx]8. Distribution of Prod Rating!PivotTable4</c:name>
    <c:fmtId val="2"/>
  </c:pivotSource>
  <c:chart>
    <c:autoTitleDeleted val="1"/>
    <c:pivotFmts>
      <c:pivotFmt>
        <c:idx val="0"/>
      </c:pivotFmt>
      <c:pivotFmt>
        <c:idx val="1"/>
      </c:pivotFmt>
      <c:pivotFmt>
        <c:idx val="2"/>
      </c:pivotFmt>
    </c:pivotFmts>
    <c:plotArea>
      <c:layout/>
      <c:lineChart>
        <c:grouping val="stacked"/>
        <c:varyColors val="0"/>
        <c:ser>
          <c:idx val="0"/>
          <c:order val="0"/>
          <c:tx>
            <c:strRef>
              <c:f>'8. Distribution of Prod Rating'!$B$3</c:f>
              <c:strCache>
                <c:ptCount val="1"/>
                <c:pt idx="0">
                  <c:v>Total</c:v>
                </c:pt>
              </c:strCache>
            </c:strRef>
          </c:tx>
          <c:cat>
            <c:multiLvlStrRef>
              <c:f>'8. Distribution of Prod Rating'!$A$4:$A$34</c:f>
              <c:multiLvlStrCache>
                <c:ptCount val="26"/>
                <c:lvl>
                  <c:pt idx="0">
                    <c:v>2.6</c:v>
                  </c:pt>
                  <c:pt idx="1">
                    <c:v>2.8</c:v>
                  </c:pt>
                  <c:pt idx="2">
                    <c:v>2.9</c:v>
                  </c:pt>
                  <c:pt idx="3">
                    <c:v>3</c:v>
                  </c:pt>
                  <c:pt idx="4">
                    <c:v>3.1</c:v>
                  </c:pt>
                  <c:pt idx="5">
                    <c:v>3.2</c:v>
                  </c:pt>
                  <c:pt idx="6">
                    <c:v>3.3</c:v>
                  </c:pt>
                  <c:pt idx="7">
                    <c:v>3.4</c:v>
                  </c:pt>
                  <c:pt idx="8">
                    <c:v>4.5</c:v>
                  </c:pt>
                  <c:pt idx="9">
                    <c:v>4.6</c:v>
                  </c:pt>
                  <c:pt idx="10">
                    <c:v>4.7</c:v>
                  </c:pt>
                  <c:pt idx="11">
                    <c:v>4.8</c:v>
                  </c:pt>
                  <c:pt idx="12">
                    <c:v>5</c:v>
                  </c:pt>
                  <c:pt idx="13">
                    <c:v>3.5</c:v>
                  </c:pt>
                  <c:pt idx="14">
                    <c:v>3.6</c:v>
                  </c:pt>
                  <c:pt idx="15">
                    <c:v>3.7</c:v>
                  </c:pt>
                  <c:pt idx="16">
                    <c:v>3.8</c:v>
                  </c:pt>
                  <c:pt idx="17">
                    <c:v>3.9</c:v>
                  </c:pt>
                  <c:pt idx="18">
                    <c:v>4</c:v>
                  </c:pt>
                  <c:pt idx="19">
                    <c:v>4.1</c:v>
                  </c:pt>
                  <c:pt idx="20">
                    <c:v>4.2</c:v>
                  </c:pt>
                  <c:pt idx="21">
                    <c:v>4.3</c:v>
                  </c:pt>
                  <c:pt idx="22">
                    <c:v>4.4</c:v>
                  </c:pt>
                  <c:pt idx="23">
                    <c:v>0</c:v>
                  </c:pt>
                  <c:pt idx="24">
                    <c:v>2</c:v>
                  </c:pt>
                  <c:pt idx="25">
                    <c:v>2.3</c:v>
                  </c:pt>
                </c:lvl>
                <c:lvl>
                  <c:pt idx="0">
                    <c:v>Average</c:v>
                  </c:pt>
                  <c:pt idx="8">
                    <c:v>Excellent</c:v>
                  </c:pt>
                  <c:pt idx="13">
                    <c:v>Good</c:v>
                  </c:pt>
                  <c:pt idx="23">
                    <c:v>Poor</c:v>
                  </c:pt>
                </c:lvl>
              </c:multiLvlStrCache>
            </c:multiLvlStrRef>
          </c:cat>
          <c:val>
            <c:numRef>
              <c:f>'8. Distribution of Prod Rating'!$B$4:$B$34</c:f>
              <c:numCache>
                <c:formatCode>General</c:formatCode>
                <c:ptCount val="26"/>
                <c:pt idx="0">
                  <c:v>1</c:v>
                </c:pt>
                <c:pt idx="1">
                  <c:v>2</c:v>
                </c:pt>
                <c:pt idx="2">
                  <c:v>1</c:v>
                </c:pt>
                <c:pt idx="3">
                  <c:v>4</c:v>
                </c:pt>
                <c:pt idx="4">
                  <c:v>4</c:v>
                </c:pt>
                <c:pt idx="5">
                  <c:v>2</c:v>
                </c:pt>
                <c:pt idx="6">
                  <c:v>15</c:v>
                </c:pt>
                <c:pt idx="7">
                  <c:v>10</c:v>
                </c:pt>
                <c:pt idx="8">
                  <c:v>70</c:v>
                </c:pt>
                <c:pt idx="9">
                  <c:v>16</c:v>
                </c:pt>
                <c:pt idx="10">
                  <c:v>6</c:v>
                </c:pt>
                <c:pt idx="11">
                  <c:v>3</c:v>
                </c:pt>
                <c:pt idx="12">
                  <c:v>3</c:v>
                </c:pt>
                <c:pt idx="13">
                  <c:v>26</c:v>
                </c:pt>
                <c:pt idx="14">
                  <c:v>34</c:v>
                </c:pt>
                <c:pt idx="15">
                  <c:v>41</c:v>
                </c:pt>
                <c:pt idx="16">
                  <c:v>85</c:v>
                </c:pt>
                <c:pt idx="17">
                  <c:v>121</c:v>
                </c:pt>
                <c:pt idx="18">
                  <c:v>169</c:v>
                </c:pt>
                <c:pt idx="19">
                  <c:v>233</c:v>
                </c:pt>
                <c:pt idx="20">
                  <c:v>217</c:v>
                </c:pt>
                <c:pt idx="21">
                  <c:v>216</c:v>
                </c:pt>
                <c:pt idx="22">
                  <c:v>118</c:v>
                </c:pt>
                <c:pt idx="23">
                  <c:v>1</c:v>
                </c:pt>
                <c:pt idx="24">
                  <c:v>1</c:v>
                </c:pt>
                <c:pt idx="25">
                  <c:v>1</c:v>
                </c:pt>
              </c:numCache>
            </c:numRef>
          </c:val>
          <c:smooth val="0"/>
        </c:ser>
        <c:dLbls>
          <c:showLegendKey val="0"/>
          <c:showVal val="0"/>
          <c:showCatName val="0"/>
          <c:showSerName val="0"/>
          <c:showPercent val="0"/>
          <c:showBubbleSize val="0"/>
        </c:dLbls>
        <c:marker val="1"/>
        <c:smooth val="0"/>
        <c:axId val="210619776"/>
        <c:axId val="210834560"/>
      </c:lineChart>
      <c:catAx>
        <c:axId val="210619776"/>
        <c:scaling>
          <c:orientation val="minMax"/>
        </c:scaling>
        <c:delete val="0"/>
        <c:axPos val="b"/>
        <c:majorTickMark val="out"/>
        <c:minorTickMark val="none"/>
        <c:tickLblPos val="nextTo"/>
        <c:crossAx val="210834560"/>
        <c:crosses val="autoZero"/>
        <c:auto val="1"/>
        <c:lblAlgn val="ctr"/>
        <c:lblOffset val="100"/>
        <c:noMultiLvlLbl val="0"/>
      </c:catAx>
      <c:valAx>
        <c:axId val="210834560"/>
        <c:scaling>
          <c:orientation val="minMax"/>
        </c:scaling>
        <c:delete val="0"/>
        <c:axPos val="l"/>
        <c:numFmt formatCode="General" sourceLinked="1"/>
        <c:majorTickMark val="out"/>
        <c:minorTickMark val="none"/>
        <c:tickLblPos val="nextTo"/>
        <c:crossAx val="210619776"/>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Dashboard.xlsx]4. Products with high. Avg Rati!PivotTable3</c:name>
    <c:fmtId val="2"/>
  </c:pivotSource>
  <c:chart>
    <c:autoTitleDeleted val="1"/>
    <c:pivotFmts>
      <c:pivotFmt>
        <c:idx val="0"/>
      </c:pivotFmt>
      <c:pivotFmt>
        <c:idx val="1"/>
      </c:pivotFmt>
      <c:pivotFmt>
        <c:idx val="2"/>
      </c:pivotFmt>
    </c:pivotFmts>
    <c:view3D>
      <c:rotX val="15"/>
      <c:rotY val="20"/>
      <c:rAngAx val="0"/>
      <c:perspective val="30"/>
    </c:view3D>
    <c:floor>
      <c:thickness val="0"/>
    </c:floor>
    <c:sideWall>
      <c:thickness val="0"/>
    </c:sideWall>
    <c:backWall>
      <c:thickness val="0"/>
    </c:backWall>
    <c:plotArea>
      <c:layout/>
      <c:bar3DChart>
        <c:barDir val="col"/>
        <c:grouping val="clustered"/>
        <c:varyColors val="0"/>
        <c:ser>
          <c:idx val="0"/>
          <c:order val="0"/>
          <c:tx>
            <c:strRef>
              <c:f>'4. Products with high. Avg Rati'!$B$3</c:f>
              <c:strCache>
                <c:ptCount val="1"/>
                <c:pt idx="0">
                  <c:v>Total</c:v>
                </c:pt>
              </c:strCache>
            </c:strRef>
          </c:tx>
          <c:invertIfNegative val="0"/>
          <c:cat>
            <c:strRef>
              <c:f>'4. Products with high. Avg Rati'!$A$4:$A$14</c:f>
              <c:strCache>
                <c:ptCount val="10"/>
                <c:pt idx="0">
                  <c:v>Amazon Basics Wireless Mouse | 2.4 …</c:v>
                </c:pt>
                <c:pt idx="1">
                  <c:v>Campfire Spring Chef Prolix Instant…</c:v>
                </c:pt>
                <c:pt idx="2">
                  <c:v>FIGMENT Handheld Milk Frother Recha…</c:v>
                </c:pt>
                <c:pt idx="3">
                  <c:v>Instant Pot Air Fryer, Vortex 2QT, …</c:v>
                </c:pt>
                <c:pt idx="4">
                  <c:v>Multifunctional 2 in 1 Electric Egg…</c:v>
                </c:pt>
                <c:pt idx="5">
                  <c:v>Oratech Coffee Frother electric, mi…</c:v>
                </c:pt>
                <c:pt idx="6">
                  <c:v>Sony Bravia 164 cm (65 inches) 4K U…</c:v>
                </c:pt>
                <c:pt idx="7">
                  <c:v>Swiffer Instant Electric Water Heat…</c:v>
                </c:pt>
                <c:pt idx="8">
                  <c:v>Syncwire LTG to USB Cable for Fast …</c:v>
                </c:pt>
                <c:pt idx="9">
                  <c:v>Zuvexa USB Rechargeable Electric Fo…</c:v>
                </c:pt>
              </c:strCache>
            </c:strRef>
          </c:cat>
          <c:val>
            <c:numRef>
              <c:f>'4. Products with high. Avg Rati'!$B$4:$B$14</c:f>
              <c:numCache>
                <c:formatCode>General</c:formatCode>
                <c:ptCount val="10"/>
                <c:pt idx="0">
                  <c:v>5</c:v>
                </c:pt>
                <c:pt idx="1">
                  <c:v>4.7</c:v>
                </c:pt>
                <c:pt idx="2">
                  <c:v>4.7</c:v>
                </c:pt>
                <c:pt idx="3">
                  <c:v>4.8</c:v>
                </c:pt>
                <c:pt idx="4">
                  <c:v>4.7</c:v>
                </c:pt>
                <c:pt idx="5">
                  <c:v>4.8</c:v>
                </c:pt>
                <c:pt idx="6">
                  <c:v>4.7</c:v>
                </c:pt>
                <c:pt idx="7">
                  <c:v>4.8</c:v>
                </c:pt>
                <c:pt idx="8">
                  <c:v>5</c:v>
                </c:pt>
                <c:pt idx="9">
                  <c:v>4.7</c:v>
                </c:pt>
              </c:numCache>
            </c:numRef>
          </c:val>
        </c:ser>
        <c:dLbls>
          <c:showLegendKey val="0"/>
          <c:showVal val="0"/>
          <c:showCatName val="0"/>
          <c:showSerName val="0"/>
          <c:showPercent val="0"/>
          <c:showBubbleSize val="0"/>
        </c:dLbls>
        <c:gapWidth val="150"/>
        <c:shape val="cylinder"/>
        <c:axId val="210846848"/>
        <c:axId val="210848384"/>
        <c:axId val="0"/>
      </c:bar3DChart>
      <c:catAx>
        <c:axId val="210846848"/>
        <c:scaling>
          <c:orientation val="minMax"/>
        </c:scaling>
        <c:delete val="0"/>
        <c:axPos val="b"/>
        <c:majorTickMark val="out"/>
        <c:minorTickMark val="none"/>
        <c:tickLblPos val="nextTo"/>
        <c:crossAx val="210848384"/>
        <c:crosses val="autoZero"/>
        <c:auto val="1"/>
        <c:lblAlgn val="ctr"/>
        <c:lblOffset val="100"/>
        <c:noMultiLvlLbl val="0"/>
      </c:catAx>
      <c:valAx>
        <c:axId val="210848384"/>
        <c:scaling>
          <c:orientation val="minMax"/>
        </c:scaling>
        <c:delete val="0"/>
        <c:axPos val="l"/>
        <c:numFmt formatCode="General" sourceLinked="1"/>
        <c:majorTickMark val="out"/>
        <c:minorTickMark val="none"/>
        <c:tickLblPos val="nextTo"/>
        <c:crossAx val="210846848"/>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Dashboard.xlsx]5. Avg of Act vs Dis  by Catego!PivotTable8</c:name>
    <c:fmtId val="6"/>
  </c:pivotSource>
  <c:chart>
    <c:autoTitleDeleted val="1"/>
    <c:pivotFmts>
      <c:pivotFmt>
        <c:idx val="0"/>
      </c:pivotFmt>
      <c:pivotFmt>
        <c:idx val="1"/>
      </c:pivotFmt>
      <c:pivotFmt>
        <c:idx val="2"/>
      </c:pivotFmt>
      <c:pivotFmt>
        <c:idx val="3"/>
      </c:pivotFmt>
    </c:pivotFmts>
    <c:plotArea>
      <c:layout/>
      <c:barChart>
        <c:barDir val="col"/>
        <c:grouping val="stacked"/>
        <c:varyColors val="0"/>
        <c:ser>
          <c:idx val="0"/>
          <c:order val="0"/>
          <c:tx>
            <c:strRef>
              <c:f>'5. Avg of Act vs Dis  by Catego'!$B$3</c:f>
              <c:strCache>
                <c:ptCount val="1"/>
                <c:pt idx="0">
                  <c:v>Total</c:v>
                </c:pt>
              </c:strCache>
            </c:strRef>
          </c:tx>
          <c:invertIfNegative val="0"/>
          <c:cat>
            <c:strRef>
              <c:f>'5. Avg of Act vs Dis  by Catego'!$A$4:$A$8</c:f>
              <c:strCache>
                <c:ptCount val="4"/>
                <c:pt idx="0">
                  <c:v>Audio Devices</c:v>
                </c:pt>
                <c:pt idx="1">
                  <c:v>Computer Accessories</c:v>
                </c:pt>
                <c:pt idx="2">
                  <c:v>Office Stationery</c:v>
                </c:pt>
                <c:pt idx="3">
                  <c:v>Other</c:v>
                </c:pt>
              </c:strCache>
            </c:strRef>
          </c:cat>
          <c:val>
            <c:numRef>
              <c:f>'5. Avg of Act vs Dis  by Catego'!$B$4:$B$8</c:f>
              <c:numCache>
                <c:formatCode>General</c:formatCode>
                <c:ptCount val="4"/>
                <c:pt idx="0">
                  <c:v>2054.5714285714284</c:v>
                </c:pt>
                <c:pt idx="1">
                  <c:v>1849</c:v>
                </c:pt>
                <c:pt idx="2">
                  <c:v>150</c:v>
                </c:pt>
                <c:pt idx="3">
                  <c:v>5646.4036599423634</c:v>
                </c:pt>
              </c:numCache>
            </c:numRef>
          </c:val>
        </c:ser>
        <c:dLbls>
          <c:showLegendKey val="0"/>
          <c:showVal val="0"/>
          <c:showCatName val="0"/>
          <c:showSerName val="0"/>
          <c:showPercent val="0"/>
          <c:showBubbleSize val="0"/>
        </c:dLbls>
        <c:gapWidth val="150"/>
        <c:overlap val="100"/>
        <c:axId val="210864384"/>
        <c:axId val="210874368"/>
      </c:barChart>
      <c:catAx>
        <c:axId val="210864384"/>
        <c:scaling>
          <c:orientation val="minMax"/>
        </c:scaling>
        <c:delete val="0"/>
        <c:axPos val="b"/>
        <c:majorTickMark val="out"/>
        <c:minorTickMark val="none"/>
        <c:tickLblPos val="nextTo"/>
        <c:crossAx val="210874368"/>
        <c:crosses val="autoZero"/>
        <c:auto val="1"/>
        <c:lblAlgn val="ctr"/>
        <c:lblOffset val="100"/>
        <c:noMultiLvlLbl val="0"/>
      </c:catAx>
      <c:valAx>
        <c:axId val="210874368"/>
        <c:scaling>
          <c:orientation val="minMax"/>
        </c:scaling>
        <c:delete val="0"/>
        <c:axPos val="l"/>
        <c:numFmt formatCode="General" sourceLinked="1"/>
        <c:majorTickMark val="out"/>
        <c:minorTickMark val="none"/>
        <c:tickLblPos val="nextTo"/>
        <c:crossAx val="210864384"/>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Dashboard.xlsx]5. Avg of Act vs Dis  by Catego!PivotTable4</c:name>
    <c:fmtId val="7"/>
  </c:pivotSource>
  <c:chart>
    <c:autoTitleDeleted val="1"/>
    <c:pivotFmts>
      <c:pivotFmt>
        <c:idx val="0"/>
      </c:pivotFmt>
      <c:pivotFmt>
        <c:idx val="1"/>
      </c:pivotFmt>
      <c:pivotFmt>
        <c:idx val="2"/>
      </c:pivotFmt>
    </c:pivotFmts>
    <c:plotArea>
      <c:layout/>
      <c:barChart>
        <c:barDir val="col"/>
        <c:grouping val="stacked"/>
        <c:varyColors val="0"/>
        <c:ser>
          <c:idx val="0"/>
          <c:order val="0"/>
          <c:tx>
            <c:strRef>
              <c:f>'5. Avg of Act vs Dis  by Catego'!$E$3</c:f>
              <c:strCache>
                <c:ptCount val="1"/>
                <c:pt idx="0">
                  <c:v>Total</c:v>
                </c:pt>
              </c:strCache>
            </c:strRef>
          </c:tx>
          <c:invertIfNegative val="0"/>
          <c:cat>
            <c:strRef>
              <c:f>'5. Avg of Act vs Dis  by Catego'!$D$4:$D$8</c:f>
              <c:strCache>
                <c:ptCount val="4"/>
                <c:pt idx="0">
                  <c:v>Audio Devices</c:v>
                </c:pt>
                <c:pt idx="1">
                  <c:v>Computer Accessories</c:v>
                </c:pt>
                <c:pt idx="2">
                  <c:v>Office Stationery</c:v>
                </c:pt>
                <c:pt idx="3">
                  <c:v>Other</c:v>
                </c:pt>
              </c:strCache>
            </c:strRef>
          </c:cat>
          <c:val>
            <c:numRef>
              <c:f>'5. Avg of Act vs Dis  by Catego'!$E$4:$E$8</c:f>
              <c:numCache>
                <c:formatCode>General</c:formatCode>
                <c:ptCount val="4"/>
                <c:pt idx="0">
                  <c:v>1025</c:v>
                </c:pt>
                <c:pt idx="1">
                  <c:v>160.25</c:v>
                </c:pt>
                <c:pt idx="2">
                  <c:v>150</c:v>
                </c:pt>
                <c:pt idx="3">
                  <c:v>3251.9559077809804</c:v>
                </c:pt>
              </c:numCache>
            </c:numRef>
          </c:val>
        </c:ser>
        <c:dLbls>
          <c:showLegendKey val="0"/>
          <c:showVal val="0"/>
          <c:showCatName val="0"/>
          <c:showSerName val="0"/>
          <c:showPercent val="0"/>
          <c:showBubbleSize val="0"/>
        </c:dLbls>
        <c:gapWidth val="150"/>
        <c:overlap val="100"/>
        <c:axId val="210713984"/>
        <c:axId val="210715776"/>
      </c:barChart>
      <c:catAx>
        <c:axId val="210713984"/>
        <c:scaling>
          <c:orientation val="minMax"/>
        </c:scaling>
        <c:delete val="0"/>
        <c:axPos val="b"/>
        <c:majorTickMark val="out"/>
        <c:minorTickMark val="none"/>
        <c:tickLblPos val="nextTo"/>
        <c:crossAx val="210715776"/>
        <c:crosses val="autoZero"/>
        <c:auto val="1"/>
        <c:lblAlgn val="ctr"/>
        <c:lblOffset val="100"/>
        <c:noMultiLvlLbl val="0"/>
      </c:catAx>
      <c:valAx>
        <c:axId val="210715776"/>
        <c:scaling>
          <c:orientation val="minMax"/>
        </c:scaling>
        <c:delete val="0"/>
        <c:axPos val="l"/>
        <c:numFmt formatCode="General" sourceLinked="1"/>
        <c:majorTickMark val="out"/>
        <c:minorTickMark val="none"/>
        <c:tickLblPos val="nextTo"/>
        <c:crossAx val="210713984"/>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Dashboard.xlsx]13. Categories with highest dis!PivotTable1</c:name>
    <c:fmtId val="6"/>
  </c:pivotSource>
  <c:chart>
    <c:autoTitleDeleted val="1"/>
    <c:pivotFmts>
      <c:pivotFmt>
        <c:idx val="0"/>
      </c:pivotFmt>
      <c:pivotFmt>
        <c:idx val="1"/>
      </c:pivotFmt>
      <c:pivotFmt>
        <c:idx val="2"/>
      </c:pivotFmt>
    </c:pivotFmts>
    <c:plotArea>
      <c:layout/>
      <c:barChart>
        <c:barDir val="bar"/>
        <c:grouping val="clustered"/>
        <c:varyColors val="0"/>
        <c:ser>
          <c:idx val="0"/>
          <c:order val="0"/>
          <c:tx>
            <c:strRef>
              <c:f>'13. Categories with highest dis'!$B$3</c:f>
              <c:strCache>
                <c:ptCount val="1"/>
                <c:pt idx="0">
                  <c:v>Total</c:v>
                </c:pt>
              </c:strCache>
            </c:strRef>
          </c:tx>
          <c:invertIfNegative val="0"/>
          <c:cat>
            <c:strRef>
              <c:f>'13. Categories with highest dis'!$A$4:$A$8</c:f>
              <c:strCache>
                <c:ptCount val="4"/>
                <c:pt idx="0">
                  <c:v>Computer Accessories</c:v>
                </c:pt>
                <c:pt idx="1">
                  <c:v>Other</c:v>
                </c:pt>
                <c:pt idx="2">
                  <c:v>Audio Devices</c:v>
                </c:pt>
                <c:pt idx="3">
                  <c:v>Office Stationery</c:v>
                </c:pt>
              </c:strCache>
            </c:strRef>
          </c:cat>
          <c:val>
            <c:numRef>
              <c:f>'13. Categories with highest dis'!$B$4:$B$8</c:f>
              <c:numCache>
                <c:formatCode>General</c:formatCode>
                <c:ptCount val="4"/>
                <c:pt idx="0">
                  <c:v>84.25</c:v>
                </c:pt>
                <c:pt idx="1">
                  <c:v>47.195244956772335</c:v>
                </c:pt>
                <c:pt idx="2">
                  <c:v>47.142857142857146</c:v>
                </c:pt>
                <c:pt idx="3">
                  <c:v>0</c:v>
                </c:pt>
              </c:numCache>
            </c:numRef>
          </c:val>
        </c:ser>
        <c:dLbls>
          <c:showLegendKey val="0"/>
          <c:showVal val="0"/>
          <c:showCatName val="0"/>
          <c:showSerName val="0"/>
          <c:showPercent val="0"/>
          <c:showBubbleSize val="0"/>
        </c:dLbls>
        <c:gapWidth val="150"/>
        <c:axId val="511222144"/>
        <c:axId val="511223680"/>
      </c:barChart>
      <c:catAx>
        <c:axId val="511222144"/>
        <c:scaling>
          <c:orientation val="minMax"/>
        </c:scaling>
        <c:delete val="0"/>
        <c:axPos val="l"/>
        <c:majorTickMark val="out"/>
        <c:minorTickMark val="none"/>
        <c:tickLblPos val="nextTo"/>
        <c:crossAx val="511223680"/>
        <c:crosses val="autoZero"/>
        <c:auto val="1"/>
        <c:lblAlgn val="ctr"/>
        <c:lblOffset val="100"/>
        <c:noMultiLvlLbl val="0"/>
      </c:catAx>
      <c:valAx>
        <c:axId val="511223680"/>
        <c:scaling>
          <c:orientation val="minMax"/>
        </c:scaling>
        <c:delete val="0"/>
        <c:axPos val="b"/>
        <c:numFmt formatCode="General" sourceLinked="1"/>
        <c:majorTickMark val="out"/>
        <c:minorTickMark val="none"/>
        <c:tickLblPos val="nextTo"/>
        <c:crossAx val="511222144"/>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Dashboard.xlsx]12. Products with &lt;1000 reviews!PivotTable3</c:name>
    <c:fmtId val="9"/>
  </c:pivotSource>
  <c:chart>
    <c:autoTitleDeleted val="1"/>
    <c:pivotFmts>
      <c:pivotFmt>
        <c:idx val="0"/>
      </c:pivotFmt>
      <c:pivotFmt>
        <c:idx val="1"/>
      </c:pivotFmt>
      <c:pivotFmt>
        <c:idx val="2"/>
      </c:pivotFmt>
    </c:pivotFmts>
    <c:plotArea>
      <c:layout/>
      <c:barChart>
        <c:barDir val="col"/>
        <c:grouping val="clustered"/>
        <c:varyColors val="0"/>
        <c:ser>
          <c:idx val="0"/>
          <c:order val="0"/>
          <c:tx>
            <c:strRef>
              <c:f>'12. Products with &lt;1000 reviews'!$B$3</c:f>
              <c:strCache>
                <c:ptCount val="1"/>
                <c:pt idx="0">
                  <c:v>Total</c:v>
                </c:pt>
              </c:strCache>
            </c:strRef>
          </c:tx>
          <c:invertIfNegative val="0"/>
          <c:cat>
            <c:strRef>
              <c:f>'12. Products with &lt;1000 reviews'!$A$4:$A$5</c:f>
              <c:strCache>
                <c:ptCount val="1"/>
                <c:pt idx="0">
                  <c:v>Other</c:v>
                </c:pt>
              </c:strCache>
            </c:strRef>
          </c:cat>
          <c:val>
            <c:numRef>
              <c:f>'12. Products with &lt;1000 reviews'!$B$4:$B$5</c:f>
              <c:numCache>
                <c:formatCode>General</c:formatCode>
                <c:ptCount val="1"/>
                <c:pt idx="0">
                  <c:v>313</c:v>
                </c:pt>
              </c:numCache>
            </c:numRef>
          </c:val>
        </c:ser>
        <c:dLbls>
          <c:showLegendKey val="0"/>
          <c:showVal val="0"/>
          <c:showCatName val="0"/>
          <c:showSerName val="0"/>
          <c:showPercent val="0"/>
          <c:showBubbleSize val="0"/>
        </c:dLbls>
        <c:gapWidth val="150"/>
        <c:axId val="207858688"/>
        <c:axId val="207913344"/>
      </c:barChart>
      <c:catAx>
        <c:axId val="207858688"/>
        <c:scaling>
          <c:orientation val="minMax"/>
        </c:scaling>
        <c:delete val="0"/>
        <c:axPos val="b"/>
        <c:majorTickMark val="out"/>
        <c:minorTickMark val="none"/>
        <c:tickLblPos val="nextTo"/>
        <c:crossAx val="207913344"/>
        <c:crosses val="autoZero"/>
        <c:auto val="1"/>
        <c:lblAlgn val="ctr"/>
        <c:lblOffset val="100"/>
        <c:noMultiLvlLbl val="0"/>
      </c:catAx>
      <c:valAx>
        <c:axId val="207913344"/>
        <c:scaling>
          <c:orientation val="minMax"/>
        </c:scaling>
        <c:delete val="0"/>
        <c:axPos val="l"/>
        <c:numFmt formatCode="General" sourceLinked="1"/>
        <c:majorTickMark val="out"/>
        <c:minorTickMark val="none"/>
        <c:tickLblPos val="nextTo"/>
        <c:crossAx val="207858688"/>
        <c:crosses val="autoZero"/>
        <c:crossBetween val="between"/>
      </c:valAx>
    </c:plotArea>
    <c:legend>
      <c:legendPos val="r"/>
      <c:layout/>
      <c:overlay val="0"/>
    </c:legend>
    <c:plotVisOnly val="1"/>
    <c:dispBlanksAs val="gap"/>
    <c:showDLblsOverMax val="0"/>
  </c:chart>
  <c:spPr>
    <a:ln w="38100">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xdr:col>
      <xdr:colOff>1057275</xdr:colOff>
      <xdr:row>5</xdr:row>
      <xdr:rowOff>180975</xdr:rowOff>
    </xdr:from>
    <xdr:to>
      <xdr:col>6</xdr:col>
      <xdr:colOff>381000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1343025</xdr:colOff>
      <xdr:row>5</xdr:row>
      <xdr:rowOff>180975</xdr:rowOff>
    </xdr:from>
    <xdr:to>
      <xdr:col>6</xdr:col>
      <xdr:colOff>647700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447675</xdr:colOff>
      <xdr:row>6</xdr:row>
      <xdr:rowOff>114300</xdr:rowOff>
    </xdr:from>
    <xdr:to>
      <xdr:col>10</xdr:col>
      <xdr:colOff>400050</xdr:colOff>
      <xdr:row>22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66675</xdr:colOff>
      <xdr:row>5</xdr:row>
      <xdr:rowOff>180975</xdr:rowOff>
    </xdr:from>
    <xdr:to>
      <xdr:col>6</xdr:col>
      <xdr:colOff>257175</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428625</xdr:colOff>
      <xdr:row>9</xdr:row>
      <xdr:rowOff>47625</xdr:rowOff>
    </xdr:from>
    <xdr:to>
      <xdr:col>3</xdr:col>
      <xdr:colOff>64715</xdr:colOff>
      <xdr:row>22</xdr:row>
      <xdr:rowOff>152400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133258</xdr:colOff>
      <xdr:row>9</xdr:row>
      <xdr:rowOff>47625</xdr:rowOff>
    </xdr:from>
    <xdr:to>
      <xdr:col>4</xdr:col>
      <xdr:colOff>1885950</xdr:colOff>
      <xdr:row>22</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2971800</xdr:colOff>
      <xdr:row>5</xdr:row>
      <xdr:rowOff>180975</xdr:rowOff>
    </xdr:from>
    <xdr:to>
      <xdr:col>5</xdr:col>
      <xdr:colOff>38100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1685925</xdr:colOff>
      <xdr:row>9</xdr:row>
      <xdr:rowOff>114299</xdr:rowOff>
    </xdr:from>
    <xdr:to>
      <xdr:col>8</xdr:col>
      <xdr:colOff>28575</xdr:colOff>
      <xdr:row>23</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2219325</xdr:colOff>
      <xdr:row>2</xdr:row>
      <xdr:rowOff>47625</xdr:rowOff>
    </xdr:from>
    <xdr:to>
      <xdr:col>5</xdr:col>
      <xdr:colOff>304800</xdr:colOff>
      <xdr:row>8</xdr:row>
      <xdr:rowOff>114300</xdr:rowOff>
    </xdr:to>
    <xdr:sp macro="" textlink="">
      <xdr:nvSpPr>
        <xdr:cNvPr id="4" name="Rectangle 3"/>
        <xdr:cNvSpPr/>
      </xdr:nvSpPr>
      <xdr:spPr>
        <a:xfrm>
          <a:off x="4876800" y="428625"/>
          <a:ext cx="1981200" cy="1209675"/>
        </a:xfrm>
        <a:prstGeom prst="rect">
          <a:avLst/>
        </a:prstGeom>
        <a:solidFill>
          <a:schemeClr val="tx2">
            <a:lumMod val="10000"/>
            <a:lumOff val="9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accent1"/>
              </a:solidFill>
              <a:latin typeface="Arial Black" pitchFamily="34" charset="0"/>
            </a:rPr>
            <a:t>Products</a:t>
          </a:r>
          <a:r>
            <a:rPr lang="en-US" sz="1100" b="1" baseline="0">
              <a:solidFill>
                <a:schemeClr val="accent1"/>
              </a:solidFill>
              <a:latin typeface="Arial Black" pitchFamily="34" charset="0"/>
            </a:rPr>
            <a:t> with 50% &amp; more discount</a:t>
          </a:r>
        </a:p>
        <a:p>
          <a:pPr algn="ctr"/>
          <a:endParaRPr lang="en-US" sz="1100" b="1" baseline="0">
            <a:solidFill>
              <a:schemeClr val="tx1"/>
            </a:solidFill>
          </a:endParaRPr>
        </a:p>
        <a:p>
          <a:pPr algn="ctr"/>
          <a:r>
            <a:rPr lang="en-US" sz="2800" b="1" baseline="0">
              <a:solidFill>
                <a:schemeClr val="tx1"/>
              </a:solidFill>
              <a:latin typeface="Arial Black" pitchFamily="34" charset="0"/>
            </a:rPr>
            <a:t>703</a:t>
          </a:r>
          <a:endParaRPr lang="en-US" sz="2800" b="1">
            <a:solidFill>
              <a:schemeClr val="tx1"/>
            </a:solidFill>
            <a:latin typeface="Arial Black"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695325</xdr:colOff>
      <xdr:row>5</xdr:row>
      <xdr:rowOff>180975</xdr:rowOff>
    </xdr:from>
    <xdr:to>
      <xdr:col>8</xdr:col>
      <xdr:colOff>400050</xdr:colOff>
      <xdr:row>20</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714374</xdr:colOff>
      <xdr:row>8</xdr:row>
      <xdr:rowOff>171450</xdr:rowOff>
    </xdr:from>
    <xdr:to>
      <xdr:col>12</xdr:col>
      <xdr:colOff>57149</xdr:colOff>
      <xdr:row>21</xdr:row>
      <xdr:rowOff>123825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1733550</xdr:colOff>
      <xdr:row>5</xdr:row>
      <xdr:rowOff>180975</xdr:rowOff>
    </xdr:from>
    <xdr:to>
      <xdr:col>7</xdr:col>
      <xdr:colOff>276225</xdr:colOff>
      <xdr:row>20</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542925</xdr:colOff>
      <xdr:row>5</xdr:row>
      <xdr:rowOff>180975</xdr:rowOff>
    </xdr:from>
    <xdr:to>
      <xdr:col>8</xdr:col>
      <xdr:colOff>542925</xdr:colOff>
      <xdr:row>20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314325</xdr:colOff>
      <xdr:row>5</xdr:row>
      <xdr:rowOff>180976</xdr:rowOff>
    </xdr:from>
    <xdr:to>
      <xdr:col>8</xdr:col>
      <xdr:colOff>0</xdr:colOff>
      <xdr:row>18</xdr:row>
      <xdr:rowOff>161926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914399</xdr:colOff>
      <xdr:row>8</xdr:row>
      <xdr:rowOff>171450</xdr:rowOff>
    </xdr:from>
    <xdr:to>
      <xdr:col>6</xdr:col>
      <xdr:colOff>9525</xdr:colOff>
      <xdr:row>22</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2971800</xdr:colOff>
      <xdr:row>5</xdr:row>
      <xdr:rowOff>180975</xdr:rowOff>
    </xdr:from>
    <xdr:to>
      <xdr:col>5</xdr:col>
      <xdr:colOff>361950</xdr:colOff>
      <xdr:row>20</xdr:row>
      <xdr:rowOff>66675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742949</xdr:colOff>
      <xdr:row>13</xdr:row>
      <xdr:rowOff>50801</xdr:rowOff>
    </xdr:from>
    <xdr:to>
      <xdr:col>12</xdr:col>
      <xdr:colOff>0</xdr:colOff>
      <xdr:row>23</xdr:row>
      <xdr:rowOff>57151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247650</xdr:colOff>
      <xdr:row>40</xdr:row>
      <xdr:rowOff>98427</xdr:rowOff>
    </xdr:from>
    <xdr:to>
      <xdr:col>20</xdr:col>
      <xdr:colOff>114300</xdr:colOff>
      <xdr:row>51</xdr:row>
      <xdr:rowOff>133351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666750</xdr:colOff>
      <xdr:row>54</xdr:row>
      <xdr:rowOff>76201</xdr:rowOff>
    </xdr:from>
    <xdr:to>
      <xdr:col>11</xdr:col>
      <xdr:colOff>1447800</xdr:colOff>
      <xdr:row>67</xdr:row>
      <xdr:rowOff>114301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26</xdr:row>
      <xdr:rowOff>53975</xdr:rowOff>
    </xdr:from>
    <xdr:to>
      <xdr:col>11</xdr:col>
      <xdr:colOff>1454150</xdr:colOff>
      <xdr:row>37</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635001</xdr:colOff>
      <xdr:row>40</xdr:row>
      <xdr:rowOff>107951</xdr:rowOff>
    </xdr:from>
    <xdr:to>
      <xdr:col>14</xdr:col>
      <xdr:colOff>742950</xdr:colOff>
      <xdr:row>52</xdr:row>
      <xdr:rowOff>19050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304801</xdr:colOff>
      <xdr:row>13</xdr:row>
      <xdr:rowOff>15875</xdr:rowOff>
    </xdr:from>
    <xdr:to>
      <xdr:col>20</xdr:col>
      <xdr:colOff>114301</xdr:colOff>
      <xdr:row>23</xdr:row>
      <xdr:rowOff>57150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704850</xdr:colOff>
      <xdr:row>40</xdr:row>
      <xdr:rowOff>47626</xdr:rowOff>
    </xdr:from>
    <xdr:to>
      <xdr:col>10</xdr:col>
      <xdr:colOff>323850</xdr:colOff>
      <xdr:row>51</xdr:row>
      <xdr:rowOff>114300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323850</xdr:colOff>
      <xdr:row>26</xdr:row>
      <xdr:rowOff>57150</xdr:rowOff>
    </xdr:from>
    <xdr:to>
      <xdr:col>20</xdr:col>
      <xdr:colOff>114300</xdr:colOff>
      <xdr:row>37</xdr:row>
      <xdr:rowOff>57150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685800</xdr:colOff>
      <xdr:row>86</xdr:row>
      <xdr:rowOff>28576</xdr:rowOff>
    </xdr:from>
    <xdr:to>
      <xdr:col>20</xdr:col>
      <xdr:colOff>114299</xdr:colOff>
      <xdr:row>99</xdr:row>
      <xdr:rowOff>133350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295274</xdr:colOff>
      <xdr:row>54</xdr:row>
      <xdr:rowOff>104775</xdr:rowOff>
    </xdr:from>
    <xdr:to>
      <xdr:col>20</xdr:col>
      <xdr:colOff>76199</xdr:colOff>
      <xdr:row>67</xdr:row>
      <xdr:rowOff>114300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674446</xdr:colOff>
      <xdr:row>70</xdr:row>
      <xdr:rowOff>57150</xdr:rowOff>
    </xdr:from>
    <xdr:to>
      <xdr:col>12</xdr:col>
      <xdr:colOff>0</xdr:colOff>
      <xdr:row>83</xdr:row>
      <xdr:rowOff>28575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311150</xdr:colOff>
      <xdr:row>70</xdr:row>
      <xdr:rowOff>57150</xdr:rowOff>
    </xdr:from>
    <xdr:to>
      <xdr:col>20</xdr:col>
      <xdr:colOff>114300</xdr:colOff>
      <xdr:row>83</xdr:row>
      <xdr:rowOff>19050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19050</xdr:colOff>
      <xdr:row>51</xdr:row>
      <xdr:rowOff>19050</xdr:rowOff>
    </xdr:from>
    <xdr:to>
      <xdr:col>4</xdr:col>
      <xdr:colOff>495300</xdr:colOff>
      <xdr:row>79</xdr:row>
      <xdr:rowOff>95250</xdr:rowOff>
    </xdr:to>
    <mc:AlternateContent xmlns:mc="http://schemas.openxmlformats.org/markup-compatibility/2006" xmlns:a14="http://schemas.microsoft.com/office/drawing/2010/main">
      <mc:Choice Requires="a14">
        <xdr:graphicFrame macro="">
          <xdr:nvGraphicFramePr>
            <xdr:cNvPr id="16" name="short product name"/>
            <xdr:cNvGraphicFramePr/>
          </xdr:nvGraphicFramePr>
          <xdr:xfrm>
            <a:off x="0" y="0"/>
            <a:ext cx="0" cy="0"/>
          </xdr:xfrm>
          <a:graphic>
            <a:graphicData uri="http://schemas.microsoft.com/office/drawing/2010/slicer">
              <sle:slicer xmlns:sle="http://schemas.microsoft.com/office/drawing/2010/slicer" name="short product name"/>
            </a:graphicData>
          </a:graphic>
        </xdr:graphicFrame>
      </mc:Choice>
      <mc:Fallback xmlns="">
        <xdr:sp macro="" textlink="">
          <xdr:nvSpPr>
            <xdr:cNvPr id="0" name=""/>
            <xdr:cNvSpPr>
              <a:spLocks noTextEdit="1"/>
            </xdr:cNvSpPr>
          </xdr:nvSpPr>
          <xdr:spPr>
            <a:xfrm>
              <a:off x="19050" y="10572750"/>
              <a:ext cx="3524250" cy="56007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xdr:colOff>
      <xdr:row>12</xdr:row>
      <xdr:rowOff>95250</xdr:rowOff>
    </xdr:from>
    <xdr:to>
      <xdr:col>4</xdr:col>
      <xdr:colOff>381000</xdr:colOff>
      <xdr:row>20</xdr:row>
      <xdr:rowOff>95250</xdr:rowOff>
    </xdr:to>
    <mc:AlternateContent xmlns:mc="http://schemas.openxmlformats.org/markup-compatibility/2006">
      <mc:Choice xmlns:a14="http://schemas.microsoft.com/office/drawing/2010/main" Requires="a14">
        <xdr:graphicFrame macro="">
          <xdr:nvGraphicFramePr>
            <xdr:cNvPr id="18" name="standard category"/>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ndard category"/>
            </a:graphicData>
          </a:graphic>
        </xdr:graphicFrame>
      </mc:Choice>
      <mc:Fallback>
        <xdr:sp macro="" textlink="">
          <xdr:nvSpPr>
            <xdr:cNvPr id="0" name=""/>
            <xdr:cNvSpPr>
              <a:spLocks noTextEdit="1"/>
            </xdr:cNvSpPr>
          </xdr:nvSpPr>
          <xdr:spPr>
            <a:xfrm>
              <a:off x="19049" y="2552700"/>
              <a:ext cx="3409951"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19053</xdr:colOff>
      <xdr:row>5</xdr:row>
      <xdr:rowOff>266700</xdr:rowOff>
    </xdr:from>
    <xdr:to>
      <xdr:col>4</xdr:col>
      <xdr:colOff>323850</xdr:colOff>
      <xdr:row>11</xdr:row>
      <xdr:rowOff>57150</xdr:rowOff>
    </xdr:to>
    <mc:AlternateContent xmlns:mc="http://schemas.openxmlformats.org/markup-compatibility/2006">
      <mc:Choice xmlns:a14="http://schemas.microsoft.com/office/drawing/2010/main" Requires="a14">
        <xdr:graphicFrame macro="">
          <xdr:nvGraphicFramePr>
            <xdr:cNvPr id="20" name="discount category" descr="Shows discount lesser, equal or greater than 50%" title="Discount Category"/>
            <xdr:cNvGraphicFramePr/>
          </xdr:nvGraphicFramePr>
          <xdr:xfrm>
            <a:off x="0" y="0"/>
            <a:ext cx="0" cy="0"/>
          </xdr:xfrm>
          <a:graphic>
            <a:graphicData uri="http://schemas.microsoft.com/office/drawing/2010/slicer">
              <sle:slicer xmlns:sle="http://schemas.microsoft.com/office/drawing/2010/slicer" name="discount category"/>
            </a:graphicData>
          </a:graphic>
        </xdr:graphicFrame>
      </mc:Choice>
      <mc:Fallback>
        <xdr:sp macro="" textlink="">
          <xdr:nvSpPr>
            <xdr:cNvPr id="0" name=""/>
            <xdr:cNvSpPr>
              <a:spLocks noTextEdit="1"/>
            </xdr:cNvSpPr>
          </xdr:nvSpPr>
          <xdr:spPr>
            <a:xfrm>
              <a:off x="19053" y="1219200"/>
              <a:ext cx="3352797" cy="10858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0</xdr:rowOff>
    </xdr:from>
    <xdr:to>
      <xdr:col>4</xdr:col>
      <xdr:colOff>457200</xdr:colOff>
      <xdr:row>48</xdr:row>
      <xdr:rowOff>57150</xdr:rowOff>
    </xdr:to>
    <mc:AlternateContent xmlns:mc="http://schemas.openxmlformats.org/markup-compatibility/2006" xmlns:a14="http://schemas.microsoft.com/office/drawing/2010/main">
      <mc:Choice Requires="a14">
        <xdr:graphicFrame macro="">
          <xdr:nvGraphicFramePr>
            <xdr:cNvPr id="21" name="price bucket"/>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57150" y="8172450"/>
              <a:ext cx="344805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22</xdr:row>
      <xdr:rowOff>38100</xdr:rowOff>
    </xdr:from>
    <xdr:to>
      <xdr:col>4</xdr:col>
      <xdr:colOff>419100</xdr:colOff>
      <xdr:row>28</xdr:row>
      <xdr:rowOff>57150</xdr:rowOff>
    </xdr:to>
    <mc:AlternateContent xmlns:mc="http://schemas.openxmlformats.org/markup-compatibility/2006" xmlns:a14="http://schemas.microsoft.com/office/drawing/2010/main">
      <mc:Choice Requires="a14">
        <xdr:graphicFrame macro="">
          <xdr:nvGraphicFramePr>
            <xdr:cNvPr id="22"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8100" y="4876800"/>
              <a:ext cx="34290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30</xdr:row>
      <xdr:rowOff>19050</xdr:rowOff>
    </xdr:from>
    <xdr:to>
      <xdr:col>4</xdr:col>
      <xdr:colOff>438150</xdr:colOff>
      <xdr:row>37</xdr:row>
      <xdr:rowOff>76200</xdr:rowOff>
    </xdr:to>
    <mc:AlternateContent xmlns:mc="http://schemas.openxmlformats.org/markup-compatibility/2006" xmlns:a14="http://schemas.microsoft.com/office/drawing/2010/main">
      <mc:Choice Requires="a14">
        <xdr:graphicFrame macro="">
          <xdr:nvGraphicFramePr>
            <xdr:cNvPr id="23" name="rating group"/>
            <xdr:cNvGraphicFramePr/>
          </xdr:nvGraphicFramePr>
          <xdr:xfrm>
            <a:off x="0" y="0"/>
            <a:ext cx="0" cy="0"/>
          </xdr:xfrm>
          <a:graphic>
            <a:graphicData uri="http://schemas.microsoft.com/office/drawing/2010/slicer">
              <sle:slicer xmlns:sle="http://schemas.microsoft.com/office/drawing/2010/slicer" name="rating group"/>
            </a:graphicData>
          </a:graphic>
        </xdr:graphicFrame>
      </mc:Choice>
      <mc:Fallback xmlns="">
        <xdr:sp macro="" textlink="">
          <xdr:nvSpPr>
            <xdr:cNvPr id="0" name=""/>
            <xdr:cNvSpPr>
              <a:spLocks noTextEdit="1"/>
            </xdr:cNvSpPr>
          </xdr:nvSpPr>
          <xdr:spPr>
            <a:xfrm>
              <a:off x="38100" y="6477000"/>
              <a:ext cx="344805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4</xdr:col>
      <xdr:colOff>704850</xdr:colOff>
      <xdr:row>102</xdr:row>
      <xdr:rowOff>76200</xdr:rowOff>
    </xdr:from>
    <xdr:to>
      <xdr:col>12</xdr:col>
      <xdr:colOff>114300</xdr:colOff>
      <xdr:row>117</xdr:row>
      <xdr:rowOff>171450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495300</xdr:colOff>
      <xdr:row>102</xdr:row>
      <xdr:rowOff>76200</xdr:rowOff>
    </xdr:from>
    <xdr:to>
      <xdr:col>20</xdr:col>
      <xdr:colOff>76200</xdr:colOff>
      <xdr:row>117</xdr:row>
      <xdr:rowOff>152400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aise" refreshedDate="45853.013540509259" createdVersion="4" refreshedVersion="4" minRefreshableVersion="3" recordCount="1400">
  <cacheSource type="worksheet">
    <worksheetSource name="Table1"/>
  </cacheSource>
  <cacheFields count="27">
    <cacheField name="product_id" numFmtId="0">
      <sharedItems/>
    </cacheField>
    <cacheField name="product_name" numFmtId="0">
      <sharedItems longText="1"/>
    </cacheField>
    <cacheField name="short product name" numFmtId="0">
      <sharedItems containsMixedTypes="1" containsNumber="1" containsInteger="1" minValue="0" maxValue="0" count="1252">
        <s v="Khaitan ORFin Fan heater for Home a…"/>
        <s v="Personal Size Blender, Portable Ble…"/>
        <s v="Green Tales Heat Seal Mini Food Sea…"/>
        <s v="SHREENOVA ID116 Plus Bluetooth Fitn…"/>
        <s v="MR. BRAND Portable USB Juicer Elect…"/>
        <s v="IONIX Tap filter Multilayer | Activ…"/>
        <s v="7SEVEN Compatible LG TV Remote Suit…"/>
        <n v="0"/>
        <s v="Tokdis MX-1 Pro Bluetooth Calling S…"/>
        <s v="Nirdambhay Mini Bag Sealer, 2 in 1 …"/>
        <s v="Amazon Basics 2000/1000 Watt Room H…"/>
        <s v="akiara - Makes life easy Electric H…"/>
        <s v="ROYAL STEP - AMAZON'S BRAND - Porta…"/>
        <s v="NGI Store 2 Pieces Pet Hair Remover…"/>
        <s v="LRIPL Mi Remote Control with Netfli…"/>
        <s v="4 in 1 Handheld Electric Vegetable …"/>
        <s v="Wecool Nylon Braided Multifunction …"/>
        <s v="7SEVEN¬Æ Bluetooth Voice Command Re…"/>
        <s v="LOHAYA Voice Assistant Remote Compa…"/>
        <s v="Firestick Remote…"/>
        <s v="7SEVEN¬Æ Compatible with Fire Tv St…"/>
        <s v="PTron Newly Launched Force X10 Blue…"/>
        <s v="HUMBLE Dynamic Lapel Collar Mic Voi…"/>
        <s v="LS LAPSTER Quality Assured Universa…"/>
        <s v="PRO365 Indo Mocktails/Coffee Foamer…"/>
        <s v="IKEA Frother for Milk…"/>
        <s v="White Feather Portable Heat Sealer …"/>
        <s v="Eopora PTC Ceramic Fast Heating Roo…"/>
        <s v="KNYUC MART Mini Electric Handy Room…"/>
        <s v="SKYWALL 81.28 cm (32 inches) HD Rea…"/>
        <s v="GENERIC Ultra-Mini Bluetooth CSR 4.…"/>
        <s v="7SEVEN¬Æ TCL Remote Control Smart T…"/>
        <s v="Zebronics ZEB-90HB USB Hub, 4 Ports…"/>
        <s v="Zebronics Zeb Buds C2 in Ear Type C…"/>
        <s v="Canon PIXMA MG2577s All-in-One Inkj…"/>
        <s v="INDIAS¬Æ‚Ñ¢ Electro-Instant Water G…"/>
        <s v="!!HANEUL!!1000 Watt/2000-Watt Room …"/>
        <s v="Pigeon Zest Mixer Grinder 3 Speed C…"/>
        <s v="Kitchen Kit Electric Kettle, 1.8L S…"/>
        <s v="King Shine Multi Retractable 3.0A F…"/>
        <s v="7SEVEN¬Æ Compatible Tata Sky Remote…"/>
        <s v="LOHAYA LCD/LED Remote Compatible fo…"/>
        <s v="Tata Sky Digital TV HD Setup Box Re…"/>
        <s v="Irusu Play VR Plus Virtual Reality …"/>
        <s v="PTron Tangent Lite Bluetooth 5.0 Ea…"/>
        <s v="Noise ColorFit Pro 4 Alpha Bluetoot…"/>
        <s v="Nokia 8210 4G Volte keypad Phone wi…"/>
        <s v="SKE Bed Study Table Portable Wood M…"/>
        <s v="ZEBRONICS Zeb-Bro in Ear Wired Earp…"/>
        <s v="ZEBRONICS Zeb-Dash Plus 2.4GHz High…"/>
        <s v="Zebronics Zeb-Companion 107 USB Wir…"/>
        <s v="GIZGA essentials Universal Silicone…"/>
        <s v="Zodo 8. 5 inch LCD E-Writer Electro…"/>
        <s v="LAPSTER Accessories Power Cable Cor…"/>
        <s v="Boult Audio Airbass Propods X TWS B…"/>
        <s v="HP Deskjet 2331 Colour Printer, Sca…"/>
        <s v="ZEBRONICS Zeb-Sound Bomb N1 True Wi…"/>
        <s v="Hp Wired On Ear Headphones With Mic…"/>
        <s v="Portable Lint Remover Pet Fur Remov…"/>
        <s v="Ikea Little Loved Corner PRODUKT Mi…"/>
        <s v="KHAITAN AVAANTE KA-2013 1200 Watt 3…"/>
        <s v="Candes BlowHot All in One Silent Bl…"/>
        <s v="Bulfyss Plastic Sticky Lint Roller …"/>
        <s v="Hilton Quartz Heater 400/800-Watt I…"/>
        <s v="akiara - Makes life easy Mini Sewin…"/>
        <s v="7SEVEN¬Æ Compatible for Samsung Sma…"/>
        <s v="Gizga Essentials USB WiFi Adapter f…"/>
        <s v="Electvision Remote Control Compatib…"/>
        <s v="Tata Sky Universal Remote Compatibl…"/>
        <s v="7SEVEN¬Æ Compatible for Mi tv Remot…"/>
        <s v="SVM Products Unbreakable Set Top Bo…"/>
        <s v="PTron Boom Ultima 4D Dual Driver, i…"/>
        <s v="EN LIGNE Adjustable Cell Phone Stan…"/>
        <s v="Zebronics ZEB-KM2100 Multimedia USB…"/>
        <s v="Boult Audio Truebuds with 30H Playt…"/>
        <s v="Gizga Essentials Multi-Purpose Port…"/>
        <s v="ZEBRONICS Zeb-Evolve Wireless in Ea…"/>
        <s v="ZEBRONICS Zeb-Buds 30 3.5Mm Stereo …"/>
        <s v="Sony WI-C100 Wireless Headphones wi…"/>
        <s v="HP Deskjet 2723 AIO Printer, Copy, …"/>
        <s v="Artis AR-45W-MG2 45 Watts MG2 Lapto…"/>
        <s v="Inventis 5V 1.2W Portable Flexible …"/>
        <s v="USHA Quartz Room Heater with Overhe…"/>
        <s v="Lifelong LLEK15 Electric Kettle 1.5…"/>
        <s v="Lifelong LLFH921 Regalia 2000 W Fan…"/>
        <s v="KENT Gold Optima Gravity Water Puri…"/>
        <s v="Usha Steam Pro SI 3713, 1300 W Stea…"/>
        <s v="CSI INTERNATIONAL¬Æ Instant Water G…"/>
        <s v="AVNISH Tap Water Purifier Filter Fa…"/>
        <s v="Wipro Vesta 1200 Watt GD201 Lightwe…"/>
        <s v="Milk Frother, Immersion Blender Cor…"/>
        <s v="TE‚Ñ¢ Instant Electric Heating Hot …"/>
        <s v="VAPJA¬Æ Portable Mini Juicer Cup Bl…"/>
        <s v="Wolpin 1 Lint Roller with 60 Sheets…"/>
        <s v="Wipro Vesta 1380W Cordless Steam Ir…"/>
        <s v="Larrito wooden Cool Mist Humidifier…"/>
        <s v="IKEA Milk Frother for Your Milk, Co…"/>
        <s v="Libra Room Heater for Home, Room He…"/>
        <s v="Bajaj Majesty RX10 2000 Watts Heat …"/>
        <s v="tizum HDMI to VGA Adapter Cable 108…"/>
        <s v="Tata Sky Universal Remote…"/>
        <s v="Airtel DigitalTV DTH Television, Se…"/>
        <s v="ZEBRONICS ZEB-USB150WF1 WiFi USB Mi…"/>
        <s v="Gilary Multi Charging Cable, 3 in 1…"/>
        <s v="Remote Control Compatible for Amazo…"/>
        <s v="Airtel DigitalTV DTH Remote SD/HD/H…"/>
        <s v="Skadioo WiFi Adapter for pc | Car A…"/>
        <s v="LOHAYA Television Remote Compatible…"/>
        <s v="MYVN LTG to USB for¬†Fast Charging …"/>
        <s v="Remote Compatible for Samsung LED/L…"/>
        <s v="7SEVEN¬Æ Compatible Vu Smart Tv Rem…"/>
        <s v="Astigo Compatible Remote Control fo…"/>
        <s v="Lava Charging Adapter Elements D3 2…"/>
        <s v="Sansui 80cm (32 inches) HD Ready Sm…"/>
        <s v="SWAPKART Flexible Mobile Tabletop S…"/>
        <s v="Noise Agile 2 Buzz Bluetooth Callin…"/>
        <s v="Prolet Classic Bumper Case Cover fo…"/>
        <s v="HP w100 480P 30 FPS Digital Webcam …"/>
        <s v="Boult Audio AirBass PowerBuds with …"/>
        <s v="JBL Tune 215BT, 16 Hrs Playtime wit…"/>
        <s v="Boult Audio Omega with 30dB ANC+ EN…"/>
        <s v="boAt Airdopes 191G True Wireless Ea…"/>
        <s v="ZEBRONICS Zeb-100HB 4 Ports USB Hub…"/>
        <s v="Zebronics Astra 10 Portable Wireles…"/>
        <s v="beatXP Kitchen Scale Multipurpose P…"/>
        <s v="Pigeon 1.5 litre Hot Kettle and Sta…"/>
        <s v="Bajaj Deluxe 2000 Watts Halogen Roo…"/>
        <s v="C (DEVICE) Lint Remover for Woolen …"/>
        <s v="KENT Smart Multi Cooker Cum Kettle …"/>
        <s v="Prestige PRWO 1.8-2 700-Watts Delig…"/>
        <s v="Akiara¬Æ - Makes life easy Mini Sew…"/>
        <s v="Wonderchef Nutri-blend Complete Kit…"/>
        <s v="ROYAL STEP Portable Electric USB Ju…"/>
        <s v="Sui Generis Electric Handheld Milk …"/>
        <s v="PrettyKrafts Laundry Basket for clo…"/>
        <s v="Longway Blaze 2 Rod Quartz Room Hea…"/>
        <s v="Prestige PWG 07 Wet Grinder, 2L (Mu…"/>
        <s v="Kuber Industries Nylon Mesh Laundry…"/>
        <s v="Maharaja Whiteline Odacio Plus 550-…"/>
        <s v="LOHAYA Remote Compatible for Mi Sma…"/>
        <s v="Portronics Konnect Spydr 31 3-in-1 …"/>
        <s v="Sony TV - Remote Compatible for Son…"/>
        <s v="Storite USB 2.0 A to Mini 5 pin B C…"/>
        <s v="Crypo‚Ñ¢ Universal Remote Compatibl…"/>
        <s v="Karbonn 80 cm (32 Inches) Millenniu…"/>
        <s v="Astigo Compatible Remote for Airtel…"/>
        <s v="Electvision Remote Control for led …"/>
        <s v="KRISONS Thunder Speaker, Multimedia…"/>
        <s v="Amazon Brand - Solimo 3A Fast Charg…"/>
        <s v="Kodak 80 cm (32 Inches) HD Ready LE…"/>
        <s v="PRUSHTI COVER AND BAGS, Protective …"/>
        <s v="Airtel DigitalTV HD Setup Box Remot…"/>
        <s v="boAt Wave Call Smart Watch, Smart T…"/>
        <s v="WeCool Bluetooth Extendable Selfie …"/>
        <s v="Tecno Spark 9 (Sky Mirror, 6GB RAM,…"/>
        <s v="Tukzer Capacitive Stylus Pen for To…"/>
        <s v="OnePlus Nord Watch with 1.78‚Äù AMO…"/>
        <s v="iPhone Original 20W C Type Fast PD …"/>
        <s v="POCO C31 (Shadow Gray, 64 GB) (4 GB…"/>
        <s v="Lava A1 Josh 21(Blue Silver) -Dual …"/>
        <s v="Storio Kids Toys LCD Writing Tablet…"/>
        <s v="boAt Airdopes 121v2 in-Ear True Wir…"/>
        <s v="Boult Audio ZCharge Bluetooth Wirel…"/>
        <s v="Boult Audio FXCharge with ENC, 32H …"/>
        <s v="Boult Audio Probass Curve Bluetooth…"/>
        <s v="Tygot 10 Inches Big LED Ring Light …"/>
        <s v="ZEBRONICS Zeb-Comfort Wired USB Mou…"/>
        <s v="ZEBRONICS Zeb-Thunder Bluetooth Wir…"/>
        <s v="Quantum QHM-7406 Full-Sized Keyboar…"/>
        <s v="boAt Airdopes 181 in-Ear True Wirel…"/>
        <s v="E-COSMOS 5V 1.2W Portable Flexible …"/>
        <s v="Wembley LCD Writing Pad/Tab | Writi…"/>
        <s v="Noise Buds VS201 V2 in-Ear Truly Wi…"/>
        <s v="MAONO AU-400 Lavalier Auxiliary Omn…"/>
        <s v="Airtel AMF-311WW Data Card (Black),…"/>
        <s v="ENVIE ECR-20 Charger for AA &amp; AAA R…"/>
        <s v="CP PLUS 2MP Full HD Smart Wi-fi CCT…"/>
        <s v="Zebronics ZEB-VITA Wireless Bluetoo…"/>
        <s v="Silicone Rubber Earbuds Tips, Earti…"/>
        <s v="Wings Phantom Pro Earphones Gaming …"/>
        <s v="Canon E4570 All-in-One Wi-Fi Ink Ef…"/>
        <s v="Pigeon by Stovekraft Cruise 1800 wa…"/>
        <s v="Prestige PKGSS 1.7L 1500W Electric …"/>
        <s v="Lifelong LLMG23 Power Pro 500-Watt …"/>
        <s v="Lifelong LLQH922 Regalia 800 W (ISI…"/>
        <s v="Havells Cista Room Heater, White, 2…"/>
        <s v="Pigeon By Stovekraft ABS Plastic Ac…"/>
        <s v="Lifelong LLQH925 Dyno Quartz Heater…"/>
        <s v="Prestige IRIS Plus 750 watt mixer g…"/>
        <s v="Maharaja Whiteline Lava Neo 1200-Wa…"/>
        <s v="Milton Go Electro 2.0 Stainless Ste…"/>
        <s v="Crompton Insta Comfy 800 Watt Room …"/>
        <s v="USHA Heat Convector 812 T 2000-Watt…"/>
        <s v="Lifelong LLMG93 500 Watt Duos Mixer…"/>
        <s v="Wipro Vesta 1.8 litre Cool touch el…"/>
        <s v="Reffair AX30 [MAX] Portable Air Pur…"/>
        <s v="Eureka Forbes Wet &amp; Dry Ultimo 1400…"/>
        <s v="KENT 16088 Vogue Electric Kettle 1.…"/>
        <s v="Brayden Fito Atom Rechargeable Smoo…"/>
        <s v="HOMEPACK 750W Radiant Room Home Off…"/>
        <s v="Philips Handheld Garment Steamer GC…"/>
        <s v="Wipro Vesta 1200 Watt GD203 Heavywe…"/>
        <s v="ACTIVA Instant 3 LTR 3 KVA SPECIAL …"/>
        <s v="Wonderchef Nutri-blend Mixer, Grind…"/>
        <s v="Black+Decker Handheld Portable Garm…"/>
        <s v="Lifelong Power - Pro 500 Watt 3 Jar…"/>
        <s v="Prestige Clean Home Water Purifier …"/>
        <s v="KENT Electric Chopper-B for Kitchen…"/>
        <s v="Inalsa Electric Fan Heater Hotty - …"/>
        <s v="Havells Gatik Neo 400mm Pedestal Fa…"/>
        <s v="INALSA Vaccum Cleaner Handheld 800W…"/>
        <s v="SaleOn Instant Coal Heater 500W Cha…"/>
        <s v="ESN 999 Supreme Quality 1500W Immer…"/>
        <s v="ZIGMA WinoteK WinoteK Sun Instant W…"/>
        <s v="Lifelong LLMG74 750 Watt Mixer Grin…"/>
        <s v="PrettyKrafts Laundry Square Shape B…"/>
        <s v="Activa Easy Mix Nutri Mixer Grinder…"/>
        <s v="Usha Hc 812 T Thermo Fan Room Heate…"/>
        <s v="Sounce Fast Phone Charging Cable &amp; …"/>
        <s v="pTron Solero TB301 3A Type-C Data a…"/>
        <s v="pTron Solero T351 3.5Amps Fast Char…"/>
        <s v="pTron Solero MB301 3A Micro USB Dat…"/>
        <s v="SWAPKART Fast Charging Cable and Da…"/>
        <s v="PTron Solero T241 2.4A Type-C Data …"/>
        <s v="MI 2-in-1 USB Type C Cable (Micro U…"/>
        <s v="pTron Solero 331 3.4Amps Multifunct…"/>
        <s v="LRIPL Compatible Sony Bravia LCD/le…"/>
        <s v="EGate i9 Pro-Max 1080p Native Full …"/>
        <s v="7SEVEN¬Æ Compatible for Sony Bravia…"/>
        <s v="Ambrane BCL-15 Lightning Cable for …"/>
        <s v="Karbonn 80 cm (32 inches) Millenium…"/>
        <s v="Zebronics CU3100V Fast charging Typ…"/>
        <s v="POPIO Type C Dash Charging USB Data…"/>
        <s v="boAt LTG 550v3 Lightning Apple MFi …"/>
        <s v="pTron Solero M241 2.4A Micro USB Da…"/>
        <s v="Croma 3A Fast charge 1m Type-C to A…"/>
        <s v="Lenovo USB A to Type-C Tangle-free¬…"/>
        <s v="7SEVEN¬Æ Suitable Sony Tv Remote Or…"/>
        <s v="LUNAGARIYA¬Æ, Protective Case Compa…"/>
        <s v="AmazonBasics 108 cm (43 inches) 4K …"/>
        <s v="boAt Wave Lite Smartwatch with 1.69…"/>
        <s v="PTron Tangentbeat in-Ear Bluetooth …"/>
        <s v="ELV Car Mount Adjustable Car Phone …"/>
        <s v="Redmi Note 11 Pro + 5G (Stealth Bla…"/>
        <s v="Redmi Note 11 Pro + 5G (Phantom Whi…"/>
        <s v="Redmi 11 Prime 5G (Meadow Green, 4G…"/>
        <s v="Noise Pulse Buzz 1.69&quot; Bluetooth Ca…"/>
        <s v="Flix (Beetel) Bolt 2.4 12W Dual USB…"/>
        <s v="Redmi 11 Prime 5G (Thunder Black, 4…"/>
        <s v="Nokia 150 (2020) (Cyan)…"/>
        <s v="Samsung Galaxy M53 5G (Deep Ocean B…"/>
        <s v="Sounce Gold Plated 3.5 mm Headphone…"/>
        <s v="FLiX Usb Charger,Flix (Beetel) Bolt…"/>
        <s v="POCO C31 (Royal Blue, 64 GB) (4 GB …"/>
        <s v="boAt Airdopes 141 Bluetooth Truly W…"/>
        <s v="JBL C50HI, Wired in Ear Headphones …"/>
        <s v="Boult Audio BassBuds X1 in-Ear Wire…"/>
        <s v="3M Scotch Double Sided Heavy Duty T…"/>
        <s v="Boult Audio Airbass Z20 True Wirele…"/>
        <s v="DIGITEK¬Æ (DTR 260 GT) Gorilla Trip…"/>
        <s v="ZEBRONICS Zeb-Astra 20 Wireless BT …"/>
        <s v="Noise Buds Vs104 Bluetooth Truly Wi…"/>
        <s v="Zebronics ZEB-COUNTY 3W Wireless Bl…"/>
        <s v="Zebronics Wired Keyboard and Mouse …"/>
        <s v="boAt Airdopes 171 in Ear Bluetooth …"/>
        <s v="Noise Buds VS402 Truly Wireless in …"/>
        <s v="Amazon Basics Multipurpose Foldable…"/>
        <s v="JBL Commercial CSLM20B Auxiliary Om…"/>
        <s v="APC Back-UPS BX600C-IN 600VA / 360W…"/>
        <s v="ZEBRONICS Zeb-Fame 5watts 2.0 Multi…"/>
        <s v="ENVIE¬Æ (AA10004PLNi-CD) AA Recharg…"/>
        <s v="Boult Audio BassBuds Oak in-Ear Wir…"/>
        <s v="Lapster USB 3.0 sata Cable for 2.5 …"/>
        <s v="Boult Audio Bass Buds Q2 Lightweigh…"/>
        <s v="HP 330 Wireless Black Keyboard and …"/>
        <s v="Canon PIXMA E477 All-in-One Wireles…"/>
        <s v="BESTOR¬Æ LCD Writing Tablet/pad 12 …"/>
        <s v="Pigeon by Stovekraft Amaze Plus Ele…"/>
        <s v="Glun Multipurpose Portable Electron…"/>
        <s v="Prestige 1.5 Litre Kettle 1500-watt…"/>
        <s v="Bajaj RHX-2 800-Watt Room Heater (W…"/>
        <s v="Prestige Electric Kettle PKOSS - 15…"/>
        <s v="Butterfly Jet Elite Mixer Grinder, …"/>
        <s v="USHA Armor AR1100WB 1100 W Dry Iron…"/>
        <s v="Eureka Forbes Trendy Zip 1000 Watts…"/>
        <s v="Pigeon by Stovekraft Quartz Electri…"/>
        <s v="Pigeon Kessel Multipurpose Kettle (…"/>
        <s v="Prestige Iris 750 Watt Mixer Grinde…"/>
        <s v="ATOM Selves-MH 200 GM Digital Pocke…"/>
        <s v="KENT 16026 Electric Kettle Stainles…"/>
        <s v="Venus Digital Kitchen Weighing Scal…"/>
        <s v="Tosaa T2STSR Sandwich Gas Toaster R…"/>
        <s v="Crompton Sea Sapphira 1200 mm Ultra…"/>
        <s v="Butterfly Smart Wet Grinder, 2L (Wh…"/>
        <s v="Aquasure From Aquaguard Amaze RO+UV…"/>
        <s v="Swiss Military VC03 Wireless Car Va…"/>
        <s v="Hindware Atlantic Xceed 5L 3kW Inst…"/>
        <s v="Morphy Richards New Europa 800-Watt…"/>
        <s v="Tom &amp; Jerry Folding Laundry Basket …"/>
        <s v="Bajaj New Shakti Neo Plus 15 Litre …"/>
        <s v="House of Quirk Reusable Sticky Pick…"/>
        <s v="Candes Gloster All in One Silent Bl…"/>
        <s v="Inalsa Vacuum Cleaner Wet and Dry M…"/>
        <s v="ACTIVA 1200 MM HIGH SPEED 390 RPM B…"/>
        <s v="INALSA Upright Vacuum Cleaner, 2-in…"/>
        <s v="Solidaire 550-Watt Mixer Grinder wi…"/>
        <s v="SaiEllin Room Heater For Home 2000 …"/>
        <s v="Bajaj Majesty Duetto Gas 6 Ltr Vert…"/>
        <s v="Orient Electric Aura Neo Instant 3L…"/>
        <s v="Butterfly Hero Mixer Grinder, 500W,…"/>
        <s v="Kenstar 2400 Watts 9 Fins Oil Fille…"/>
        <s v="IONIX Activated Carbon Faucet Water…"/>
        <s v="Macmillan Aquafresh 5 Micron PS-05 …"/>
        <s v="KENT 11054 Alkaline Water Filter Pi…"/>
        <s v="TTK Prestige Limited Orion Mixer Gr…"/>
        <s v="FYA Handheld Vacuum Cleaner Cordles…"/>
        <s v="Lifelong LLSM120G Sandwich Griller …"/>
        <s v="LONAXA Mini Travel Rechargeable Fru…"/>
        <s v="Candes 10 Litre Perfecto 5 Star Rat…"/>
        <s v="LACOPINE Mini Pocket Size Lint Roll…"/>
        <s v="iBELL SEK170BM Premium Electric Ket…"/>
        <s v="Crompton Highspeed Markle Prime 120…"/>
        <s v="Lifelong LLWM105 750-Watt Belgian W…"/>
        <s v="Ambrane Unbreakable 60W / 3A Fast C…"/>
        <s v="Flix Micro Usb Cable For Smartphone…"/>
        <s v="Ambrane Unbreakable 3 in 1 Fast Cha…"/>
        <s v="Ambrane 60W / 3A Type C Fast Chargi…"/>
        <s v="Sounce 65W OnePlus Dash Warp Charge…"/>
        <s v="FLiX (Beetel USB to Micro USB PVC D…"/>
        <s v="Lapster 1.5 mtr USB 2.0 Type A Male…"/>
        <s v="Pinnaclz Original Combo of 2 Micro …"/>
        <s v="Ambrane 60W / 3A Fast Charging Outp…"/>
        <s v="Flix (Beetel) Usb To Type C Pvc Dat…"/>
        <s v="Isoelite Remote Compatible for Sams…"/>
        <s v="Lapster 5 pin mini usb cable, usb b…"/>
        <s v="Saifsmart Outlet Wall Mount Hanger …"/>
        <s v="AmazonBasics Digital Optical Coax t…"/>
        <s v="Pinnaclz Original Combo of 2 USB Ty…"/>
        <s v="realme 10W Fast Charging Micro-USB …"/>
        <s v="FLiX (Beetel USB to Type C PVC Data…"/>
        <s v="FLiX (Beetel Flow USB to Micro USB …"/>
        <s v="FLiX (Beetel) USB to iPhone Lightni…"/>
        <s v="Cotbolt Silicone Case Cover Compati…"/>
        <s v="Amkette 30 Pin to USB Charging &amp; Da…"/>
        <s v="WZATCO Pixel | Portable LED Project…"/>
        <s v="SoniVision SA-D10 SA-D100 SA-D40 Ho…"/>
        <s v="Wayona 3in1 Nylon Braided 66W USB F…"/>
        <s v="Hi-Mobiler iPhone Charger Lightning…"/>
        <s v="Caprigo Heavy Duty TV Wall Mount Br…"/>
        <s v="FLiX (Beetel) 3in1 (Type C|Micro|Ip…"/>
        <s v="Cubetek 3 in 1 LCD Display V5.0 Blu…"/>
        <s v="VW 80 cm (32 inches) HD Ready Andro…"/>
        <s v="VU 108 cm (43 inches) Premium Serie…"/>
        <s v="PROLEGEND¬Æ PL-T002 Universal TV St…"/>
        <s v="EYNK Extra Long Micro USB Fast Char…"/>
        <s v="Aine HDMI Male to VGA Female Video …"/>
        <s v="Redmi A1 (Light Blue, 2GB RAM, 32GB…"/>
        <s v="Redmi A1 (Black, 2GB RAM, 32GB Stor…"/>
        <s v="Redmi A1 (Light Green, 2GB RAM 32GB…"/>
        <s v="Nokia 105 Single SIM, Keypad Mobile…"/>
        <s v="Redmi 10A (Charcoal Black, 4GB RAM,…"/>
        <s v="pTron Bullet Pro 36W PD Quick Charg…"/>
        <s v="Noise ColorFit Pulse Grand Smart Wa…"/>
        <s v="iQOO vivo Z6 5G (Chromatic Blue, 6G…"/>
        <s v="Redmi 10A (Sea Blue, 4GB RAM, 64GB …"/>
        <s v="Redmi 10A (Slate Grey, 4GB RAM, 64G…"/>
        <s v="realme Buds Classic Wired in Ear Ea…"/>
        <s v="Tygot Bluetooth Extendable Selfie S…"/>
        <s v="Samsung Galaxy Buds Live Bluetooth …"/>
        <s v="Sounce Spiral Charger Cable Protect…"/>
        <s v="Ambrane 10000mAh Slim Power Bank, 2…"/>
        <s v="USB Charger, Oraimo Elite Dual Port…"/>
        <s v="WeCool C1 Car Mobile Holder with On…"/>
        <s v="HP 32GB Class 10 MicroSD Memory Car…"/>
        <s v="realme narzo 50i (Mint Green, 2GB R…"/>
        <s v="Nokia 105 Plus Single SIM, Keypad M…"/>
        <s v="Noise ColorFit Pulse Smartwatch wit…"/>
        <s v="iQOO vivo Z6 5G (Chromatic Blue, 8G…"/>
        <s v="Motorola a10 Dual Sim keypad Mobile…"/>
        <s v="iQOO vivo Z6 5G (Dynamo Black, 6GB …"/>
        <s v="Portronics CLAMP X Car-Vent Mobile …"/>
        <s v="pTron Volta Dual Port 12W Smart USB…"/>
        <s v="boAt Flash Edition Smart Watch with…"/>
        <s v="Noise ColorFit Pro 2 Full Touch Con…"/>
        <s v="URBN 20000 mAh Lithium_Polymer 22.5…"/>
        <s v="Sounce Protective Case Cover Compat…"/>
        <s v="URBN 20000 mAh lithium_polymer Powe…"/>
        <s v="Oraimo 18W USB &amp; Type-C Dual Output…"/>
        <s v="Boya ByM1 Auxiliary Omnidirectional…"/>
        <s v="HP 805 Black Original Ink Cartridge…"/>
        <s v="boAt Rockerz 370 On Ear Bluetooth H…"/>
        <s v="STRIFF Laptop Tabletop Stand, Fold-…"/>
        <s v="HP 150 Wireless USB Mouse with Ergo…"/>
        <s v="Logitech H111 Wired On Ear Headphon…"/>
        <s v="Callas Multipurpose Foldable Laptop…"/>
        <s v="Kanget [2 Pack] Type C Female to US…"/>
        <s v="HP USB Wireless Spill Resistance Ke…"/>
        <s v="ESnipe Mart Worldwide Travel Adapte…"/>
        <s v="TVARA LCD Writing Tablet 8.5 Inch E…"/>
        <s v="OFIXO Multi-Purpose Laptop Table/St…"/>
        <s v="Zebronics Zeb Wonderbar 10 USB Powe…"/>
        <s v="Anjaney Enterprise Smart Multipurpo…"/>
        <s v="Zebronics Zeb-Power Wired USB Mouse…"/>
        <s v="Fire-Boltt Ring Pro Bluetooth Calli…"/>
        <s v="Zebronics, ZEB-NC3300 USB Powered L…"/>
        <s v="URBN 10000 mAh Lithium Power Bank U…"/>
        <s v="Parker Vector Standard Chrome Trim …"/>
        <s v="SaleOn‚Ñ¢ Portable Storage Organize…"/>
        <s v="RPM Euro Games Laptop/PC Controller…"/>
        <s v="TVARA LCD Writing Tablet, 8.5&quot; Inch…"/>
        <s v="Redgear Cloak Wired RGB Wired Over …"/>
        <s v="Xiaomi Mi 4A Dual_Band Ethernet 120…"/>
        <s v="HB Plus Folding Height Adjustable A…"/>
        <s v="Tukzer Fully Foldable Tabletop Desk…"/>
        <s v="Robustrion [Anti-Scratch] &amp; [Smudge…"/>
        <s v="Lenovo IdeaPad 3 11th Gen Intel Cor…"/>
        <s v="Amazon Brand - Solimo 2000/1000 Wat…"/>
        <s v="Croma 500W Mixer Grinder with 3 Sta…"/>
        <s v="Morphy Richards OFR Room Heater, 09…"/>
        <s v="KENT 16052 Elegant Electric Glass K…"/>
        <s v="AGARO Regal 800 Watts Handheld Vacu…"/>
        <s v="Bajaj Minor 1000 Watts Radiant Room…"/>
        <s v="Amazon Basics 1500 W Electric Kettl…"/>
        <s v="Bulfyss USB Rechargeable Lint Remov…"/>
        <s v="PHILIPS Handheld Garment Steamer ST…"/>
        <s v="KENT 16055 Amaze Cool Touch Electri…"/>
        <s v="Simxen Egg Boiler Electric Automati…"/>
        <s v="Crompton Gracee 5-L Instant Water H…"/>
        <s v="Crompton Insta Comfort Heater 2000 …"/>
        <s v="Butterfly Smart Mixer Grinder, 750W…"/>
        <s v="Lifelong LLWH106 Flash 3 Litres Ins…"/>
        <s v="Kitchenwell 18Pc Plastic Food Snack…"/>
        <s v="Prestige PIC 16.0+ 1900W Induction …"/>
        <s v="AGARO 33398 Rapid 1000-Watt, 10-Lit…"/>
        <s v="SKYTONE Stainless Steel Electric Me…"/>
        <s v="Bajaj Rex 750W Mixer Grinder with N…"/>
        <s v="iBELL SEK15L Premium 1.5 Litre Stai…"/>
        <s v="WIDEWINGS Electric Handheld Milk Wa…"/>
        <s v="Kuber Industries Waterproof Canvas …"/>
        <s v="Rico Japanese Technology Rechargeab…"/>
        <s v="ENEM Sealing Machine | 12 Inch (300…"/>
        <s v="Philips EasyTouch Plus Standing Gar…"/>
        <s v="Sure From Aquaguard Delight NXT RO+…"/>
        <s v="Dr Trust Electronic Kitchen Digital…"/>
        <s v="Eureka Forbes Active Clean 700 Watt…"/>
        <s v="Allin Exporters J66 Ultrasonic Humi…"/>
        <s v="Crompton Hill Briz Deco 1200mm (48 …"/>
        <s v="Kuber Industries Round Non Woven Fa…"/>
        <s v="Usha Aurora 1000 W Dry Iron with In…"/>
        <s v="USHA RapidMix 500-Watt Copper Motor…"/>
        <s v="Cello Non-Stick Aluminium Sandwich …"/>
        <s v="Aquaguard Aura RO+UV+UF+Taste Adjus…"/>
        <s v="Amazon Basics 300 W Hand Blender wi…"/>
        <s v="Crompton Solarium Qube 15-L 5 Star …"/>
        <s v="Crompton Brio 1000-Watts Dry Iron w…"/>
        <s v="Eureka Forbes Aquasure Amrit Twin C…"/>
        <s v="NEXOMS Instant Heating Water Tap Wa…"/>
        <s v="JIALTO Mini Waffle Maker 4 Inch- 35…"/>
        <s v="Ionix Jewellery Scale | Weight Scal…"/>
        <s v="T TOPLINE 180 W Electric Hand Mixer…"/>
        <s v="Borosil Prime Grill Sandwich Maker …"/>
        <s v="Bajaj Rex DLX 750 W 4 Jars Mixer Gr…"/>
        <s v="Kuber Industries Waterproof Round L…"/>
        <s v="PHILIPS Drip Coffee Maker HD7432/20…"/>
        <s v="Noir Aqua - 5pcs PP Spun Filter + 1…"/>
        <s v="Havells Ventil Air DSP 230mm Exhaus…"/>
        <s v="boAt Micro USB 55 Tangle-free, Stur…"/>
        <s v="Portronics Konnect L 1.2M POR-1401 …"/>
        <s v="boAt Type C A325 Tangle-free, Sturd…"/>
        <s v="D-Link DWA-131 300 Mbps Wireless Na…"/>
        <s v="Ambrane Unbreakable 3A Fast Chargin…"/>
        <s v="Portronics Konnect L 20W PD Quick C…"/>
        <s v="CEDO 65W OnePlus Dash Warp Charge C…"/>
        <s v="boAt Type C A750 Stress Resistant, …"/>
        <s v="Ambrane 2 in 1 Type-C &amp; Micro USB C…"/>
        <s v="TCL 80 cm (32 inches) HD Ready Cert…"/>
        <s v="Lapster USB 3.0 A to Micro B SuperS…"/>
        <s v="Wayona Type C to Lightning MFI Cert…"/>
        <s v="Croma 80 cm (32 Inches) HD Ready LE…"/>
        <s v="Portronics Konnect L POR-1403 Fast …"/>
        <s v="Hisense 108 cm (43 inches) 4K Ultra…"/>
        <s v="AmazonBasics 6-Feet DisplayPort (no…"/>
        <s v="Zoul Type C to Type C Fast Charging…"/>
        <s v="VU 138 cm (55 inches) Premium Serie…"/>
        <s v="ZEBRONICS HAA2021 HDMI version 2.1 …"/>
        <s v="Zoul USB C to USB C Fast Charging C…"/>
        <s v="Storite USB 3.0 Cable A to Micro B …"/>
        <s v="boAt LTG 500 Apple MFI Certified fo…"/>
        <s v="Amazon Basics USB A to Lightning MF…"/>
        <s v="Duracell Micro USB 3A Braided Sync …"/>
        <s v="Time Office Scanner Replacement Cab…"/>
        <s v="OnePlus 138.7 cm (55 inches) U Seri…"/>
        <s v="Caprigo Heavy Duty TV Wall Mount St…"/>
        <s v="Portronics Konnect L 60W PD Type C …"/>
        <s v="Hisense 126 cm (50 inches) Bezelles…"/>
        <s v="AmazonBasics USB Type-C to Micro-B …"/>
        <s v="Amazon Brand - Solimo Fast Charging…"/>
        <s v="OnePlus 163.8 cm (65 inches) U Seri…"/>
        <s v="Noise Pulse Go Buzz Smart Watch Blu…"/>
        <s v="JBL C100SI Wired In Ear Headphones …"/>
        <s v="boAt Bassheads 100 in Ear Wired Ear…"/>
        <s v="Samsung Galaxy M33 5G (Mystique Gre…"/>
        <s v="Samsung Galaxy M13 (Aqua Green, 6GB…"/>
        <s v="Samsung Galaxy M33 5G (Emerald Brow…"/>
        <s v="Redmi 9 Activ (Carbon Black, 4GB RA…"/>
        <s v="Redmi 9A Sport (Coral Green, 2GB RA…"/>
        <s v="Noise ColorFit Pro 4 Advanced Bluet…"/>
        <s v="iQOO Z6 Lite 5G by vivo (Stellar Gr…"/>
        <s v="Portronics Adapto 20 Type C 20W Fas…"/>
        <s v="Samsung Galaxy M13 5G (Aqua Green, …"/>
        <s v="iQOO Z6 44W by vivo (Lumina Blue, 4…"/>
        <s v="Samsung Galaxy M13 (Aqua Green, 4GB…"/>
        <s v="Ambrane Mobile Holding Stand, 180¬∞…"/>
        <s v="Ambrane 20000mAh Power Bank with 20…"/>
        <s v="Samsung Galaxy M13 (Midnight Blue, …"/>
        <s v="boAt Xtend Smartwatch with Alexa Bu…"/>
        <s v="Gizga Essentials Spiral Cable Prote…"/>
        <s v="Redmi Note 11 (Space Black, 4GB RAM…"/>
        <s v="iQOO Z6 44W by vivo (Lumina Blue, 6…"/>
        <s v="iQOO Z6 Lite 5G by vivo (Mystic Nig…"/>
        <s v="boAt Bassheads 242 in Ear Wired Ear…"/>
        <s v="Portronics MODESK POR-122 Universal…"/>
        <s v="iQOO Z6 44W by vivo (Raven Black, 4…"/>
        <s v="Samsung Galaxy M13 (Stardust Brown,…"/>
        <s v="boAt Newly Launched Wave Electra wi…"/>
        <s v="Redmi 9A Sport (Carbon Black, 2GB R…"/>
        <s v="iQOO Z6 44W by vivo (Raven Black, 6…"/>
        <s v="Samsung Galaxy M32 Prime Edition (L…"/>
        <s v="Redmi Note 11T 5G (Matte Black, 6GB…"/>
        <s v="Redmi Note 11 (Horizon Blue, 6GB RA…"/>
        <s v="Noise Pulse 2 Max Advanced Bluetoot…"/>
        <s v="Redmi Note 11 (Space Black, 6GB RAM…"/>
        <s v="Redmi Note 11T 5G (Aquamarine Blue,…"/>
        <s v="STRIFF Multi Angle Tablet/Mobile St…"/>
        <s v="Sounce 360 Adjustable Mobile Phone …"/>
        <s v="Tecno Spark 8T (Turquoise Cyan, 4GB…"/>
        <s v="Redmi Note 11T 5G (Stardust White, …"/>
        <s v="Noise ColorFit Ultra SE Smart Watch…"/>
        <s v="boAt Rockerz 400 Bluetooth On Ear H…"/>
        <s v="10WeRun Id-116 Bluetooth Smartwatch…"/>
        <s v="Noise ColorFit Ultra 2 Buzz 1.78&quot; A…"/>
        <s v="Redmi 9A Sport (Coral Green, 3GB RA…"/>
        <s v="Mobilife Bluetooth Extendable Selfi…"/>
        <s v="Ambrane 27000mAh Power Bank, 20W Fa…"/>
        <s v="STRIFF Wall Mount Phone Holder Wall…"/>
        <s v="Samsung Galaxy M13 5G (Stardust Bro…"/>
        <s v="boAt BassHeads 100 in-Ear Wired Hea…"/>
        <s v="boAt Rockerz 255 Pro+ in-Ear Blueto…"/>
        <s v="boAt Rockerz 450 Bluetooth On Ear H…"/>
        <s v="LAPSTER Spiral Charger Spiral Charg…"/>
        <s v="Portronics Toad 23 Wireless Optical…"/>
        <s v="boAt Bassheads 152 in Ear Wired Ear…"/>
        <s v="boAt Rockerz 330 in-Ear Bluetooth N…"/>
        <s v="Oakter Mini UPS for 12V WiFi Router…"/>
        <s v="boAt Rockerz 550 Over Ear Bluetooth…"/>
        <s v="Xiaomi Mi Wired in Ear Earphones wi…"/>
        <s v="COI Note Pad/Memo Book with Sticky …"/>
        <s v="JBL C200SI, Premium in Ear Wired Ea…"/>
        <s v="Robustrion Tempered Glass Screen Pr…"/>
        <s v="Amazon Basics Magic Slate 8.5-inch …"/>
        <s v="Fire-Boltt India's No 1 Smartwatch …"/>
        <s v="Infinity (JBL Fuze Pint, Wireless U…"/>
        <s v="Logitech MK215 Wireless Keyboard an…"/>
        <s v="boAt Bassheads 225 in Ear Wired Ear…"/>
        <s v="STRIFF UPH2W Multi Angle Tablet/Mob…"/>
        <s v="Zebronics Zeb-Jaguar Wireless Mouse…"/>
        <s v="DIGITEK¬Æ (DRL-14C) Professional (3…"/>
        <s v="GIZGA Essentials Portable Tabletop …"/>
        <s v="boAt Stone 180 5W Bluetooth Speaker…"/>
        <s v="Portronics Ruffpad 8.5M Multicolor …"/>
        <s v="Classmate Pulse Spiral Notebook - 2…"/>
        <s v="Gizga Essentials Laptop Power Cable…"/>
        <s v="Kingston DataTraveler Exodia DTX/32…"/>
        <s v="Portronics Ruffpad 12E Re-Writable …"/>
        <s v="Verilux¬Æ USB C Hub Multiport Adapt…"/>
        <s v="HP Wired Mouse 100 with 1600 DPI Op…"/>
        <s v="Pentonic Multicolor Ball Point Pen,…"/>
        <s v="Noise ColorFit Ultra Buzz Bluetooth…"/>
        <s v="KLAM LCD Writing Tablet Screenwriti…"/>
        <s v="D-Link DIR-615 Wi-fi Ethernet-N300 …"/>
        <s v="Lenovo 300 FHD Webcam with Full Ste…"/>
        <s v="Portronics Key2 Combo Multimedia US…"/>
        <s v="Qubo Smart Cam 360 from Hero Group …"/>
        <s v="Noise ColorFit Ultra Smart Watch wi…"/>
        <s v="Zinq UPS for Router, Mini UPS for 1…"/>
        <s v="realme Buds Wireless in Ear Bluetoo…"/>
        <s v="ZEBRONICS Zeb-Warrior II 10 watts 2…"/>
        <s v="Robustrion Anti-Scratch &amp; Smudge Pr…"/>
        <s v="Gizga Essentials Laptop Bag Sleeve …"/>
        <s v="Imou 360¬∞ 1080P Full HD Security C…"/>
        <s v="Sennheiser CX 80S in-Ear Wired Head…"/>
        <s v="Foxin FTC 12A / Q2612A Black Laser …"/>
        <s v="PC SQUARE Laptop Tabletop Stand/ Co…"/>
        <s v="Pilot Frixion Clicker Roller Pen (B…"/>
        <s v="Camlin Elegante Fountain Pen - Blac…"/>
        <s v="CARECASE¬Æ Optical Bay 2nd Hard Dri…"/>
        <s v="Infinity (JBL Fuze 100, Wireless Po…"/>
        <s v="StyleHouse Lint Remover for Woolen …"/>
        <s v="Pigeon Polypropylene Mini Handy and…"/>
        <s v="SHOPTOSHOP Electric Lint Remover, B…"/>
        <s v="Orpat OEH-1260 2000-Watt Fan Heater…"/>
        <s v="Bajaj Splendora 3 Litre 3KW IWH Ins…"/>
        <s v="R B Nova Lint/Fabric Shaver for Clo…"/>
        <s v="Bajaj Immersion Rod Water Heater 15…"/>
        <s v="INALSA Electric Kettle 1.5 Litre wi…"/>
        <s v="Prestige PIC 20 1600 Watt Induction…"/>
        <s v="NutriPro Juicer Mixer Grinder - Smo…"/>
        <s v="Bajaj New Shakti Neo 25L Vertical S…"/>
        <s v="Crompton Arno Neo 15-L 5 Star Rated…"/>
        <s v="Bulfyss Stainless Steel Digital Kit…"/>
        <s v="Orient Electric Apex-FX 1200mm Ultr…"/>
        <s v="PrettyKrafts Folding Laundry Basket…"/>
        <s v="Bajaj Majesty RX11 2000 Watts Heat …"/>
        <s v="Bajaj Waterproof 1500 Watts Immersi…"/>
        <s v="Philips HL7756/00 Mixer Grinder, 75…"/>
        <s v="Kuber Industries Waterproof Round N…"/>
        <s v="Bajaj OFR Room Heater, 13 Fin 2900 …"/>
        <s v="Luminous Vento Deluxe 150 mm Exhaus…"/>
        <s v="Kitchen Mart Stainless Steel South …"/>
        <s v="HUL Pureit Germkill kit for Classic…"/>
        <s v="Preethi Blue Leaf Diamond MG-214 mi…"/>
        <s v="Themisto 350 Watts Egg Boiler-Blue…"/>
        <s v="InstaCuppa Portable Blender for Smo…"/>
        <s v="USHA EI 1602 1000 W Lightweight Dry…"/>
        <s v="KENT 16044 Hand Blender Stainless S…"/>
        <s v="Crompton IHL 152 1500-Watt Immersio…"/>
        <s v="InstaCuppa Rechargeable Mini Electr…"/>
        <s v="Cookwell Bullet Mixer Grinder (5 Ja…"/>
        <s v="Hindware Atlantic Compacto 3 Litre …"/>
        <s v="Crompton InstaBliss 3-L Instant Wat…"/>
        <s v="Lint Roller with 40 Paper Sheets, 2…"/>
        <s v="Activa Heat-Max 2000 Watts Room Hea…"/>
        <s v="Bajaj DX-2 600W Dry Iron with Advan…"/>
        <s v="Bajaj Frore 1200 mm Ceiling Fan (Br…"/>
        <s v="Heart Home Waterproof Round Non Wov…"/>
        <s v="JM SELLER 180 W 2021 Edition Electr…"/>
        <s v="Pick Ur Needs¬Æ Lint Remover for Cl…"/>
        <s v="AGARO Marvel 9 Liters Oven Toaster …"/>
        <s v="Havells OFR 13 Wave Fin with PTC Fa…"/>
        <s v="KENT 16068 Zoom Vacuum Cleaner for …"/>
        <s v="Philips AC1215/20 Air purifier, rem…"/>
        <s v="Usha IH2415 1500-Watt Immersion Hea…"/>
        <s v="Havells Bero Quartz Heater Black 80…"/>
        <s v="AGARO Ace 1600 Watts, 21.5 kPa Suct…"/>
        <s v="Wipro Vesta Grill 1000 Watt Sandwic…"/>
        <s v="Rico IRPRO 1500 Watt Japanese Techn…"/>
        <s v="iBELL Castor CTEK15L Premium 1.5 Li…"/>
        <s v="BAJAJ PYGMY MINI 110 MM 10 W HIGH S…"/>
        <s v="Crompton InstaGlide 1000-Watts Dry …"/>
        <s v="Maharaja Whiteline Nano Carbon Neo,…"/>
        <s v="Crompton Amica 15-L 5 Star Rated St…"/>
        <s v="KENT 16025 Sandwich Grill 700W | No…"/>
        <s v="Havells Zella Flap Auto Immersion R…"/>
        <s v="Amazon Basics 650 Watt Drip Coffee …"/>
        <s v="Crompton Insta Delight Fan Circulat…"/>
        <s v="Demokrazy New Nova Lint Cum Fuzz Re…"/>
        <s v="Kent Gold, Optima, Gold+ Spare Kit…"/>
        <s v="Morphy Richards Daisy 1000W Dry Iro…"/>
        <s v="iBELL SM1515NEW Sandwich Maker with…"/>
        <s v="InstaCuppa Milk Frother for Coffee …"/>
        <s v="AGARO Classic Portable Yogurt Maker…"/>
        <s v="Wipro Smartlife Super Deluxe Dry Ir…"/>
        <s v="Crompton IHL 251 1500-Watt Immersio…"/>
        <s v="Singer Aroma 1.8 Liter Electric Ket…"/>
        <s v="Pajaka¬Æ South Indian Filter Coffee…"/>
        <s v="Raffles Premium Stainless Steel Sou…"/>
        <s v="AGARO Regal Electric Rice Cooker, 3…"/>
        <s v="Empty Mist Trigger Plastic Spray Bo…"/>
        <s v="iBELL MPK120L Premium Stainless Ste…"/>
        <s v="Shakti Technology S3 High Pressure …"/>
        <s v="Abode Kitchen Essential Measuring C…"/>
        <s v="Glen 3 in 1 Electric Multi Cooker -…"/>
        <s v="Monitor AC Stand/Heavy Duty Air Con…"/>
        <s v="KENT POWP-Sediment Filter 10'' Thre…"/>
        <s v="Mi Robot Vacuum-Mop P, Best-in-clas…"/>
        <s v="AmazonBasics High Speed 55 Watt Osc…"/>
        <s v="Eco Crystal J 5 inch Cartridge (Pac…"/>
        <s v="KNOWZA Electric Handheld Milk Wand …"/>
        <s v="USHA 1212 PTC with Adjustable Therm…"/>
        <s v="Prestige Delight PRWO Electric Rice…"/>
        <s v="Wayona Nylon Braided USB to Lightni…"/>
        <s v="boAt Deuce USB 300 2 in 1 Type-C &amp; …"/>
        <s v="Portronics Konnect L 1.2M Fast Char…"/>
        <s v="TP-Link USB WiFi Adapter for PC(TL-…"/>
        <s v="boAt Rugged v3 Extra Tough Unbreaka…"/>
        <s v="Portronics Konnect CL 20W POR-1067 …"/>
        <s v="MI 80 cm (32 inches) 5A Series HD R…"/>
        <s v="Tizum High Speed HDMI Cable with Et…"/>
        <s v="OnePlus 80 cm (32 inches) Y Series …"/>
        <s v="OnePlus 126 cm (50 inches) Y Series…"/>
        <s v="Duracell Type C To Type C 5A (100W)…"/>
        <s v="Wayona Nylon Braided 3A Lightning t…"/>
        <s v="Amazonbasics Micro Usb Fast Chargin…"/>
        <s v="VW 80 cm (32 inches) Frameless Seri…"/>
        <s v="TP-LINK WiFi Dongle 300 Mbps Mini W…"/>
        <s v="Wecool Unbreakable 3 in 1 Charging …"/>
        <s v="AmazonBasics USB Type-C to USB Type…"/>
        <s v="Redmi 80 cm (32 inches) Android 11 …"/>
        <s v="Model-P4 6 Way Swivel Tilt Wall Mou…"/>
        <s v="Redmi 108 cm (43 inches) 4K Ultra H…"/>
        <s v="Wayona Usb Nylon Braided Data Sync …"/>
        <s v="Wayona Usb Type C Fast Charger Cabl…"/>
        <s v="OnePlus 108 cm (43 inches) Y Series…"/>
        <s v="Wayona Nylon Braided (2 Pack) Light…"/>
        <s v="TCL 100 cm (40 inches) Full HD Cert…"/>
        <s v="MI 100 cm (40 inches) 5A Series Ful…"/>
        <s v="Wayona Nylon Braided USB Data Sync …"/>
        <s v="Wayona Nylon Braided 2M / 6Ft Fast …"/>
        <s v="Redmi 126 cm (50 inches) 4K Ultra H…"/>
        <s v="iFFALCON 80 cm (32 inches) HD Ready…"/>
        <s v="7SEVEN¬Æ Compatible Lg Smart Tv Rem…"/>
        <s v="AmazonBasics New Release ABS USB-A …"/>
        <s v="TP-Link Nano USB WiFi Dongle 150Mbp…"/>
        <s v="Kodak 80 cm (32 inches) HD Ready Ce…"/>
        <s v="Ambrane Fast 100W Output Cable with…"/>
        <s v="BlueRigger Digital Optical Audio To…"/>
        <s v="Duracell Type-C To Micro 1.2M braid…"/>
        <s v="Wayona Nylon Braided Lightning USB …"/>
        <s v="VW 60 cm (24 inches) Premium Series…"/>
        <s v="MI 108 cm (43 inches) 5A Series Ful…"/>
        <s v="Amazon Basics USB C to Lightning TP…"/>
        <s v="Wayona Nylon Braided Usb Syncing An…"/>
        <s v="Rts‚Ñ¢ High Speed 3D Full HD 1080p …"/>
        <s v="Smashtronics¬Æ - Case for Firetv Re…"/>
        <s v="Storite High Speed Micro USB 3.0 Ca…"/>
        <s v="CableCreation RCA to 3.5mm Male Aud…"/>
        <s v="boAt Rugged V3 Braided Micro USB Ca…"/>
        <s v="Amazon Basics USB A to Lightning PV…"/>
        <s v="Wayona Nylon Braided Usb Type C 3Ft…"/>
        <s v="Lapster usb 2.0 mantra cable, mantr…"/>
        <s v="Dealfreez Case Compatible for Fire …"/>
        <s v="Airtel Digital TV HD Set Top Box wi…"/>
        <s v="Mi 100 cm (40 inches) Horizon Editi…"/>
        <s v="Tuarso 8K HDMI 2.1 Cable 48Gbps , 1…"/>
        <s v="TIZUM High Speed HDMI Cable Aura -G…"/>
        <s v="Technotech High Speed HDMI Cable 5 …"/>
        <s v="NK STAR 950 Mbps USB WiFi Adapter W…"/>
        <s v="Kodak 126 cm (50 inches) Bezel-Less…"/>
        <s v="MI 80 cm (32 inches) HD Ready Smart…"/>
        <s v="Shopoflux Silicone Remote Cover for…"/>
        <s v="TCL 108 cm (43 inches) 4K Ultra HD …"/>
        <s v="Fire-Boltt Ninja Call Pro Plus 1.83…"/>
        <s v="Samsung Galaxy M04 Dark Blue, 4GB R…"/>
        <s v="Samsung Galaxy M04 Light Green, 4GB…"/>
        <s v="Fire-Boltt Ninja 3 Smartwatch Full …"/>
        <s v="realme narzo 50 (Speed Blue, 4GB RA…"/>
        <s v="OPPO A74 5G (Fantastic Purple,6GB R…"/>
        <s v="OnePlus 10R 5G (Forest Green, 8GB R…"/>
        <s v="MI Xiaomi 22.5W Fast USB Type C Cha…"/>
        <s v="OPPO A74 5G (Fluid Black, 6GB RAM, …"/>
        <s v="OPPO A31 (Mystery Black, 6GB RAM, 1…"/>
        <s v="Portronics CarPower Mini Car Charge…"/>
        <s v="Samsung Ehs64 Ehs64Avfwecinu Hands-…"/>
        <s v="Fire-Boltt Ring 3 Smart Watch 1.8 B…"/>
        <s v="Amozo Ultra Hybrid Camera and Drop …"/>
        <s v="Mi 10W Wall Charger for Mobile Phon…"/>
        <s v="STRIFF 12 Pieces Highly Flexible Si…"/>
        <s v="Myvn 30W Warp/20W Dash Charging Usb…"/>
        <s v="Samsung Original EHS64 Wired in Ear…"/>
        <s v="Samsung Galaxy S20 FE 5G (Cloud Nav…"/>
        <s v="DYAZO USB 3.0 Type C Female to USB …"/>
        <s v="HP v236w USB 2.0 64GB Pen Drive, Me…"/>
        <s v="boAt BassHeads 122 Wired Earphones …"/>
        <s v="Dell USB Wireless Keyboard and Mous…"/>
        <s v="TP-Link AC750 Wifi Range Extender |…"/>
        <s v="STRIFF Mpad Mouse Mat 230X190X3mm G…"/>
        <s v="HP X200 Wireless Mouse with 2.4 GHz…"/>
        <s v="HP 682 Black Original Ink Cartridge…"/>
        <s v="TP-Link TL-WA850RE Single_Band 300M…"/>
        <s v="Acer EK220Q 21.5 Inch (54.61 cm) Fu…"/>
        <s v="Gizga Essentials Professional 3-in-…"/>
        <s v="TP-Link Tapo 360¬∞ 2MP 1080p Full H…"/>
        <s v="Redgear Pro Wireless Gamepad with 2…"/>
        <s v="TP-link N300 WiFi Wireless Router T…"/>
        <s v="Portronics MPORT 31C 4-in-1 USB Hub…"/>
        <s v="STRIFF Laptop Stand Adjustable Lapt…"/>
        <s v="E-COSMOS Plug in LED Night Light Mi…"/>
        <s v="Lapster Gel Mouse pad with Wrist Re…"/>
        <s v="Zinq Five Fan Cooling Pad and Lapto…"/>
        <s v="HP Z3700 Wireless Optical Mouse wit…"/>
        <s v="boAt Stone 650 10W Bluetooth Speake…"/>
        <s v="Fire-Boltt Ninja Calling 1.69&quot; Blue…"/>
        <s v="Logitech MK270r USB Wireless Keyboa…"/>
        <s v="DIGITEK¬Æ (DTR-200MT) (18 CM) Porta…"/>
        <s v="Classmate Pulse 6 Subject Notebook …"/>
        <s v="Ant Esports GM320 RGB Optical Wired…"/>
        <s v="Lapster Caddy for ssd and HDD, Opti…"/>
        <s v="Infinity (JBL Glide 510, 72 Hrs Pla…"/>
        <s v="Classmate Octane Neon- 25 Blue Gel …"/>
        <s v="Tukzer Stylus Pen, iPad Pencil with…"/>
        <s v="Zebronics Zeb-JUKEBAR 3900, 80W Mul…"/>
        <s v="boAt Bassheads 102 Wired in Ear Ear…"/>
        <s v="Wecool Moonwalk M1 ENC True Wireles…"/>
        <s v="Amazfit GTS2 Mini (New Version) Sma…"/>
        <s v="Tabelito¬Æ Polyester Foam, Nylon Hy…"/>
        <s v="Classmate Pulse 1 Subject Notebook …"/>
        <s v="GIZGA Club-laptop Neoprene Reversib…"/>
        <s v="TP-Link TL-WA855RE 300 Mbps Wi-Fi R…"/>
        <s v="boAt Stone 250 Portable Wireless Sp…"/>
        <s v="Offbeat¬Æ - DASH 2.4GHz Wireless + …"/>
        <s v="Parker Moments Vector Timecheck Gol…"/>
        <s v="HP v222w 64GB USB 2.0 Pen Drive (Si…"/>
        <s v="boAt BassHeads 900 On-Ear Wired Hea…"/>
        <s v="Bajaj DX-6 1000W Dry Iron with Adva…"/>
        <s v="Bajaj New Shakti Neo 15L Vertical S…"/>
        <s v="Bajaj Majesty DX-11 1000W Dry Iron …"/>
        <s v="Bajaj Rex 500W Mixer Grinder with N…"/>
        <s v="Pigeon Healthifry Digital Air Fryer…"/>
        <s v="Havells Immersion HB15 1500 Watt (W…"/>
        <s v="AGARO LR2007 Lint Remover, Recharge…"/>
        <s v="Philips Viva Collection HD4928/01 2…"/>
        <s v="AGARO Esteem Multi Kettle 1.2 Litre…"/>
        <s v="Prestige Sandwich Maker PGMFD 01, B…"/>
        <s v="Orient Electric Fabrijoy DIFJ10BP 1…"/>
        <s v="Bajaj DX-7 1000W Dry Iron with Adva…"/>
        <s v="Butterfly EKN 1.5-Litre Electric Ke…"/>
        <s v="Bajaj New Shakti Neo 10L Vertical S…"/>
        <s v="VR 18 Pcs - 3 Different Size Plasti…"/>
        <s v="Orpat HHB-100E WOB 250-Watt Hand Bl…"/>
        <s v="Pigeon by Stovekraft 2 Slice Auto P…"/>
        <s v="Croma 1100 W Dry Iron with Weilburg…"/>
        <s v="Usha CookJoy (CJ1600WPC) 1600 Watt …"/>
        <s v="PHILIPS HL1655/00 Hand Blender, Whi…"/>
        <s v="V-Guard Zio Instant Water Geyser | …"/>
        <s v="Eureka Forbes Supervac 1600 Watts P…"/>
        <s v="Tata Swach Bulb 6000-Litre Cartridg…"/>
        <s v="PrettyKrafts Laundry Bag / Basket f…"/>
        <s v="Morphy Richards Icon Superb 750W Mi…"/>
        <s v="Vedini Transparent Empty Refillable…"/>
        <s v="Havells Glaze 74W Pearl Ivory Gold …"/>
        <s v="Bajaj DHX-9 1000W Heavy Weight Dry …"/>
        <s v="Inalsa Electric Kettle Prism Inox -…"/>
        <s v="Usha Goliath GO1200WG Heavy Weight …"/>
        <s v="AmazonBasics Induction Cooktop 1600…"/>
        <s v="HUL Pureit Germkill kit for Advance…"/>
        <s v="Cello Eliza Plastic Laundry Bag/Bas…"/>
        <s v="Shakti Technology S5 High Pressure …"/>
        <s v="AMERICAN MICRONIC- Imported Wet &amp; D…"/>
        <s v="AO Smith HSE-VAS-X-015 Storage 15 L…"/>
        <s v="Havells Instanio 3-Litre 4.5KW Inst…"/>
        <s v="Panasonic SR-WA22H (E) Automatic Ri…"/>
        <s v="Goodscity Garment Steamer for Cloth…"/>
        <s v="Orpat HHB-100E 250-Watt Hand Blende…"/>
        <s v="HealthSense Rechargeable Lint Remov…"/>
        <s v="AmazonBasics Cylinder Bagless Vacuu…"/>
        <s v="Black + Decker BD BXIR2201IN 2200-W…"/>
        <s v="Inalsa Hand Blender| Hand Mixer|Bea…"/>
        <s v="Borosil Volcano 13 Fin Oil Filled R…"/>
        <s v="Racold Eterno Pro 25L Vertical 5 St…"/>
        <s v="Racold Pronto Pro 3Litres 3KW Verti…"/>
        <s v="Saiyam Stainless Steel Espresso Mak…"/>
        <s v="Havells Glydo 1000 watt Dry Iron Wi…"/>
        <s v="Prestige PSMFB 800 Watt Sandwich To…"/>
        <s v="Cello Quick Boil Popular Electric K…"/>
        <s v="CARDEX Digital Kitchen Weighing Mac…"/>
        <s v="KENT 16051 Hand Blender 300 W | 5 V…"/>
        <s v="Prestige PIC 15.0+ 1900-Watt Induct…"/>
        <s v="Dynore Stainless Steel Set of 4 Mea…"/>
        <s v="iBELL Induction Cooktop, 2000W with…"/>
        <s v="Havells Ventil Air DX 200mm Exhaust…"/>
        <s v="Karcher WD3 EU Wet and Dry Vacuum C…"/>
        <s v="Borosil Rio 1.5 L Electric Kettle, …"/>
        <s v="Havells Ambrose 1200mm Ceiling Fan …"/>
        <s v="Kitchengenix's Mini Waffle Maker 4 …"/>
        <s v="MI Usb Type-C Cable Smartphone (Bla…"/>
        <s v="Portronics Konnect L POR-1081 Fast …"/>
        <s v="LG 80 cm (32 inches) HD Ready Smart…"/>
        <s v="Samsung 80 cm (32 Inches) Wondertai…"/>
        <s v="Acer 80 cm (32 inches) I Series HD …"/>
        <s v="boAt A400 USB Type-C to USB-A 2.0 M…"/>
        <s v="Zoul USB C 60W Fast Charging 3A 6ft…"/>
        <s v="Samsung Original Type C to C Cable …"/>
        <s v="Mi 108 cm (43 inches) Full HD Andro…"/>
        <s v="TP-Link Nano AC600 USB Wi-Fi Adapte…"/>
        <s v="AmazonBasics New Release Nylon USB-…"/>
        <s v="Portronics Konnect L 1.2Mtr, Fast C…"/>
        <s v="Samsung 108 cm (43 inches) Crystal …"/>
        <s v="Acer 80 cm (32 inches) N Series HD …"/>
        <s v="Amazon Basics USB Type-C to USB-A 2…"/>
        <s v="Acer 127 cm (50 inches) I Series 4K…"/>
        <s v="Dealfreez Case Compatible with Fire…"/>
        <s v="Amazon Basics New Release Nylon USB…"/>
        <s v="Wayona Type C To Type C Long Fast C…"/>
        <s v="CROSSVOLT Compatible Dash/Warp Data…"/>
        <s v="VU 139 cm (55 inches) The GloLED Se…"/>
        <s v="boAt Laptop, Smartphone Type-c A400…"/>
        <s v="VW 80 cm (32 inches) Playwall Frame…"/>
        <s v="AmazonBasics 3 Feet High Speed HDMI…"/>
        <s v="Acer 109 cm (43 inches) I Series 4K…"/>
        <s v="Wayona Usb Type C 65W 6Ft/2M Long F…"/>
        <s v="LG 108 cm (43 inches) 4K Ultra HD S…"/>
        <s v="boAt Type-c A400 Type-c to USB A Ca…"/>
        <s v="Zoul USB Type C Fast Charging 3A Ny…"/>
        <s v="MI Xiaomi USB Type C HYperCharge Ca…"/>
        <s v="7SEVEN¬Æ Compatible for Tata Sky Re…"/>
        <s v="Wayona Type C Cable Nylon Braided U…"/>
        <s v="Acer 80 cm (32 inches) S Series HD …"/>
        <s v="Acer 139 cm (55 inches) I Series 4K…"/>
        <s v="Wayona USB Type C 65W Fast Charging…"/>
        <s v="AmazonBasics Double Braided Nylon U…"/>
        <s v="Amazon Basics USB 3.0 Cable - A Mal…"/>
        <s v="Wayona Usb C 65W Fast Charging Cabl…"/>
        <s v="Samsung 138 cm (55 inches) Crystal …"/>
        <s v="Caldipree Silicone Case Cover Compa…"/>
        <s v="Posh 1.5 Meter High Speed Gold Plat…"/>
        <s v="TATA SKY HD Connection with 1 month…"/>
        <s v="Agaro Blaze USBA to micro +Type C 2…"/>
        <s v="MI 108 cm (43 inches) 5X Series 4K …"/>
        <s v="Sansui 140cm (55 inches) 4K Ultra H…"/>
        <s v="Wayona Usb Type C To Usb Nylon Brai…"/>
        <s v="VU 164 cm (65 inches) The GloLED Se…"/>
        <s v="Wayona USB Type C Fast Charging Cab…"/>
        <s v="Acer 100 cm (40 inches) P Series Fu…"/>
        <s v="Acer 139 cm (55 inches) H Series 4K…"/>
        <s v="Toshiba 108 cm (43 inches) V Series…"/>
        <s v="LG 139 cm (55 inches) 4K Ultra HD S…"/>
        <s v="Storite Super Speed USB 3.0 Male to…"/>
        <s v="LS LAPSTER Quality Assured USB 2.0 …"/>
        <s v="ZORBES¬Æ Wall Adapter Holder for Al…"/>
        <s v="Synqe USB Type C Fast Charging Cabl…"/>
        <s v="Synqe USB C to USB C 60W Nylon Brai…"/>
        <s v="Mi 80 cm (32 inches) HD Ready Andro…"/>
        <s v="Synqe Type C to Type C Short Fast C…"/>
        <s v="MI 138.8 cm (55 inches) 5X Series 4…"/>
        <s v="Storite USB Extension Cable USB 3.0…"/>
        <s v="Fire-Boltt Phoenix Smart Watch with…"/>
        <s v="MI Power Bank 3i 20000mAh Lithium P…"/>
        <s v="OnePlus Nord 2T 5G (Jade Fog, 8GB R…"/>
        <s v="OnePlus Nord 2T 5G (Gray Shadow, 8G…"/>
        <s v="MI 10000mAh Lithium Ion, Lithium Po…"/>
        <s v="Mi 10000mAH Li-Polymer, Micro-USB a…"/>
        <s v="AGARO Blaze USB 3.0 to USB Type C O…"/>
        <s v="Fire-Boltt Visionary 1.78&quot; AMOLED B…"/>
        <s v="Samsung EVO Plus 128GB microSDXC UH…"/>
        <s v="STRIFF PS2_01 Multi Angle Mobile/Ta…"/>
        <s v="OnePlus Nord 2T 5G (Jade Fog, 12GB …"/>
        <s v="Samsung EVO Plus 64GB microSDXC UHS…"/>
        <s v="MI 10000mAh 3i Lithium Polymer Powe…"/>
        <s v="iQOO Z6 Pro 5G by vivo (Legion Sky,…"/>
        <s v="MI 33W SonicCharge 2.0 USB Charger …"/>
        <s v="KINGONE Upgraded Stylus Pen, iPad P…"/>
        <s v="Elv Mobile Phone Mount Tabletop Hol…"/>
        <s v="iQOO Z6 Pro 5G by vivo (Phantom Dus…"/>
        <s v="Newly Launched Boult Dive+ with 1.8…"/>
        <s v="WeCool B1 Mobile Holder for Bikes o…"/>
        <s v="OpenTech¬Æ Military-Grade Tempered …"/>
        <s v="OnePlus 10T 5G (Moonstone Black, 8G…"/>
        <s v="LIRAMARK Webcam Cover Slide, Ultra …"/>
        <s v="iQOO 9 SE 5G (Sunset Sierra, 8GB RA…"/>
        <s v="POPIO Tempered Glass Screen Protect…"/>
        <s v="Spigen Ultra Hybrid Back Cover Case…"/>
        <s v="MI REDMI 9i Sport (Carbon Black, 64…"/>
        <s v="POPIO Tempered Glass Compatible for…"/>
        <s v="SanDisk Cruzer Blade 32GB USB Flash…"/>
        <s v="STRIFF Adjustable Laptop Tabletop S…"/>
        <s v="HP X1000 Wired USB Mouse with 3 Han…"/>
        <s v="Dell KB216 Wired Multimedia USB Key…"/>
        <s v="Classmate Octane Neon- Blue Gel Pen…"/>
        <s v="SYVO WT 3130 Aluminum Tripod (133CM…"/>
        <s v="SanDisk Ultra Flair 64GB USB 3.0 Pe…"/>
        <s v="SanDisk Ultra 128 GB USB 3.0 Pen Dr…"/>
        <s v="MemeHo¬Æ Smart Standard Multi-Purpo…"/>
        <s v="SanDisk Ultra Dual Drive Go USB Typ…"/>
        <s v="Duracell Rechargeable AA 1300mAh Ba…"/>
        <s v="TP-Link USB Bluetooth Adapter for P…"/>
        <s v="SanDisk Ultra Dual Drive Luxe USB T…"/>
        <s v="rts [2 Pack] Mini USB C Type C Adap…"/>
        <s v="Samsung Galaxy Watch4 Bluetooth(4.4…"/>
        <s v="boAt Dual Port Rapid Car Charger (Q…"/>
        <s v="SanDisk Ultra Dual 64 GB USB 3.0 OT…"/>
        <s v="Duracell Plus AAA Rechargeable Batt…"/>
        <s v="Logitech B100 Wired USB Mouse, 3 yr…"/>
        <s v="JBL Go 2, Wireless Portable Bluetoo…"/>
        <s v="Logitech MK240 Nano Wireless USB Ke…"/>
        <s v="Redgear A-15 Wired Gaming Mouse wit…"/>
        <s v="Eveready Red 1012 AAA Batteries - P…"/>
        <s v="Brand Conquer 6 in 1 with OTG, SD C…"/>
        <s v="TP-Link AC750 Dual Band Wireless Ca…"/>
        <s v="Parker Quink Ink Bottle, Blue…"/>
        <s v="Zebronics Zeb-Transformer Gaming Ke…"/>
        <s v="SanDisk Ultra 64 GB USB Pen Drives …"/>
        <s v="Parker Classic Gold Gold Trim Ball …"/>
        <s v="Tarkan Portable Folding Laptop Desk…"/>
        <s v="Gizga Essentials Earphone Carrying …"/>
        <s v="Logitech C270 Digital HD Webcam wit…"/>
        <s v="Portronics MPORT 31 4 Ports USB Hub…"/>
        <s v="AirCase Protective Laptop Bag Sleev…"/>
        <s v="Gizga Essentials Webcam Cover, Priv…"/>
        <s v="TABLE MAGIC Multipurpose Laptop Tab…"/>
        <s v="BRUSTRO Copytinta Coloured Craft Pa…"/>
        <s v="Portronics My buddy plus Adjustable…"/>
        <s v="RESONATE RouterUPS CRU12V2A | Zero …"/>
        <s v="ProElite Faux Leather Smart Flip Ca…"/>
        <s v="Apsara Platinum Pencils Value Pack …"/>
        <s v="Pilot V7 Liquid Ink Roller Ball Pen…"/>
        <s v="IT2M Designer Mouse Pad for Laptop/…"/>
        <s v="Parker Quink Ink Bottle (Black)…"/>
        <s v="Robustrion Smart Trifold Hard Back …"/>
        <s v="Duracell CR2016 3V Lithium Coin Bat…"/>
        <s v="MI 360¬∞ Home Security Wireless Cam…"/>
        <s v="Samsung 24-inch(60.46cm) FHD Monito…"/>
        <s v="Faber-Castell Connector Pen Set - P…"/>
        <s v="Cablet 2.5 Inch SATA USB 3.0 HDD/SS…"/>
        <s v="RC PRINT GI 790 Ink Refill for Cano…"/>
        <s v="Wayona Type C To Type C 65W/3.25A N…"/>
        <s v="Portronics Ruffpad 15 Re-Writable L…"/>
        <s v="DIGITEK¬Æ (DLS-9FT) Lightweight &amp; P…"/>
        <s v="Parker Vector Camouflage Gift Set -…"/>
        <s v="Orico 2.5&quot;(6.3cm) USB 3.0 HDD Enclo…"/>
        <s v="Redgear Cosmo 7,1 Usb Gaming Wired …"/>
        <s v="HP 65W AC Laptops Charger Adapter 4…"/>
        <s v="HP M270 Backlit USB Wired Gaming Mo…"/>
        <s v="HP K500F Backlit Membrane Wired Gam…"/>
        <s v="HP GK320 Wired Full Size RGB Backli…"/>
        <s v="Crucial P3 500GB PCIe 3.0 3D NAND N…"/>
        <s v="SWAPKART Portable Flexible Adjustab…"/>
        <s v="Havells Instanio 3-Litre Instant Ge…"/>
        <s v="Philips GC1905 1440-Watt Steam Iron…"/>
        <s v="SOFLIN Egg Boiler Electric Automati…"/>
        <s v="Philips GC181 Heavy Weight 1000-Wat…"/>
        <s v="Room Heater Warmer Wall-Outlet 400 …"/>
        <s v="HealthSense Weight Machine for Kitc…"/>
        <s v="AGARO Supreme High Pressure Washer,…"/>
        <s v="GILTON Egg Boiler Electric Automati…"/>
        <s v="HealthSense Chef-Mate KS 33 Digital…"/>
        <s v="SAIELLIN Electric Lint Remover for …"/>
        <s v="atomberg Renesa 1200mm BLDC Motor w…"/>
        <s v="Mi Air Purifier 3 with True HEPA Fi…"/>
        <s v="Bajaj ATX 4 750-Watt Pop-up Toaster…"/>
        <s v="MILTON Smart Egg Boiler 360-Watts (…"/>
        <s v="Philips GC1920/28 1440-Watt Non-Sti…"/>
        <s v="Wipro Vesta Electric Egg Boiler, 36…"/>
        <s v="Philips Viva Collection HR1832/00 1…"/>
        <s v="Kitchenwell Multipurpose Portable E…"/>
        <s v="Lifelong 2-in1 Egg Boiler and Poach…"/>
        <s v="Philips Air Purifier Ac2887/20,Vita…"/>
        <s v="Esquire Laundry Basket Brown, 50 Lt…"/>
        <s v="Usha Janome Dream Stitch Automatic …"/>
        <s v="Philips EasySpeed Plus Steam Iron G…"/>
        <s v="Morphy Richards Aristo 2000 Watts P…"/>
        <s v="iBELL SM1301 3-in-1 Sandwich Maker …"/>
        <s v="Livpure Glo Star RO+UV+UF+Mineralis…"/>
        <s v="Philips Hi113 1000-Watt Plastic Bod…"/>
        <s v="Preethi MGA-502 0.4-Litre Grind and…"/>
        <s v="Havells Festiva 1200mm Dust Resista…"/>
        <s v="LG 1.5 Ton 5 Star AI DUAL Inverter …"/>
        <s v="KONVIO NEER 10 Inch Spun Filter (PP…"/>
        <s v="INKULTURE Stainless_Steel Measuring…"/>
        <s v="Havells D'zire 1000 watt Dry Iron W…"/>
        <s v="Usha EI 3710 Heavy Weight 1000-Watt…"/>
        <s v="Themisto TH-WS20 Digital Kitchen We…"/>
        <s v="AGARO Royal Double Layered Kettle, …"/>
        <s v="AGARO Glory Cool Mist Ultrasonic Hu…"/>
        <s v="V-Guard Zenora RO+UF+MB Water Purif…"/>
        <s v="Lint Remover For Clothes With 1 Yea…"/>
        <s v="AGARO Royal Stand 1000W Mixer with …"/>
        <s v="Eureka Forbes Euroclean Paper Vacuu…"/>
        <s v="Syska SDI-07 1000 W Stellar with Go…"/>
        <s v="Borosil Jumbo 1000-Watt Grill Sandw…"/>
        <s v="AmazonBasics Flexible Premium HDMI …"/>
        <s v="MI Braided USB Type-C Cable for Cha…"/>
        <s v="Duracell USB C To Lightning Apple C…"/>
        <s v="Amazonbasics Nylon Braided Usb-C To…"/>
        <s v="Amazon Basics High-Speed HDMI Cable…"/>
        <s v="TP-Link AC600 600 Mbps WiFi Wireles…"/>
        <s v="boAt A 350 Type C Cable for Smartph…"/>
        <s v="Belkin Apple Certified Lightning To…"/>
        <s v="AmazonBasics 3.5mm to 2-Male RCA Ad…"/>
        <s v="TP-LINK AC1300 Archer T3U Plus High…"/>
        <s v="TP-Link AC1300 USB WiFi Adapter (Ar…"/>
        <s v="AmazonBasics USB C to Lightning Alu…"/>
        <s v="Universal Remote Control for All So…"/>
        <s v="BlueRigger High Speed HDMI Cable wi…"/>
        <s v="Amazon Basics HDMI Coupler,Black…"/>
        <s v="AmazonBasics 6 Feet DisplayPort to …"/>
        <s v="Amazon Basics 16-Gauge Speaker Wire…"/>
        <s v="Boat A 350 Type C Cable 1.5m(Jet Bl…"/>
        <s v="AmazonBasics - High-Speed Male to F…"/>
        <s v="AmazonBasics High-Speed Braided HDM…"/>
        <s v="Kodak 139 cm (55 inches) 4K Ultra H…"/>
        <s v="Amazon Basics 10.2 Gbps High-Speed …"/>
        <s v="Bestor ¬Æ 8K Hdmi 2.1 Cable 48Gbps …"/>
        <s v="ESR USB C to Lightning Cable, 10 ft…"/>
        <s v="SanDisk Ultra¬Æ microSDXC‚Ñ¢ UHS-I …"/>
        <s v="Samsung 25W USB Travel Adapter for …"/>
        <s v="SanDisk Ultra microSD UHS-I Card 32…"/>
        <s v="Duracell 38W Fast Car Charger Adapt…"/>
        <s v="Samsung Original 25W USB Travel Lig…"/>
        <s v="iQOO Neo 6 5G (Dark Nova, 8GB RAM, …"/>
        <s v="Fire-Boltt Gladiator 1.96&quot; Biggest …"/>
        <s v="SanDisk Ultra microSD UHS-I Card 64…"/>
        <s v="LAPSTER 12pcs Spiral Cable Protecto…"/>
        <s v="Amazon Basics 2 Amp USB Wall Charge…"/>
        <s v="Fire-Boltt Tank 1.85&quot; Bluetooth Cal…"/>
        <s v="Logitech B170 Wireless Mouse, 2.4 G…"/>
        <s v="Dell WM118 Wireless Mouse, 2.4 Ghz …"/>
        <s v="Eveready 1015 Carbon Zinc AA Batter…"/>
        <s v="Zebronics Zeb-Transformer-M Optical…"/>
        <s v="PIDILITE Fevicryl Acrylic Colours S…"/>
        <s v="Casio FX-82MS 2nd Gen Non-Programma…"/>
        <s v="TP-Link Archer AC1200 Archer C6 Wi-…"/>
        <s v="Panasonic CR-2032/5BE Lithium Coin …"/>
        <s v="Tizum Mouse Pad/ Computer Mouse Mat…"/>
        <s v="Epson 003 65 ml for EcoTank L1110/L…"/>
        <s v="Logitech M221 Wireless Mouse, Silen…"/>
        <s v="Digitek DTR 550 LW (67 Inch) Tripod…"/>
        <s v="Classmate 2100117 Soft Cover 6 Subj…"/>
        <s v="Duracell Chhota Power AA Battery Se…"/>
        <s v="Quantum RJ45 Ethernet Patch Cable/L…"/>
        <s v="Luxor 5 Subject Single Ruled Notebo…"/>
        <s v="SanDisk Ultra SDHC UHS-I Card 32GB …"/>
        <s v="Classmate Long Notebook - 140 Pages…"/>
        <s v="Lenovo 300 Wired Plug &amp; Play USB Mo…"/>
        <s v="Dyazo 6 Angles Adjustable Aluminum …"/>
        <s v="Western Digital WD 2TB My Passport …"/>
        <s v="INOVERA World Map Extended Anti Sli…"/>
        <s v="Western Digital WD 1.5TB Elements P…"/>
        <s v="Lenovo 400 Wireless Mouse, 1200DPI …"/>
        <s v="Logitech K480 Wireless Multi-Device…"/>
        <s v="3M Post-it Sticky Note Cube, 200 Sh…"/>
        <s v="FEDUS Cat6 Ethernet Cable, 10 Meter…"/>
        <s v="Duracell Rechargeable AA 2500mAh Ba…"/>
        <s v="Wacom One by CTL-472/K0-CX Digital …"/>
        <s v="Western Digital WD Green SATA 240GB…"/>
        <s v="Classmate Octane Colour Burst-Multi…"/>
        <s v="Duracell CR2025 3V Lithium Coin Bat…"/>
        <s v="Camel Fabrica Acrylic Ultra Color -…"/>
        <s v="Lenovo GX20L29764 65W Laptop Adapte…"/>
        <s v="HP GT 53 XL Cartridge Ink…"/>
        <s v="SanDisk 1TB Extreme Portable SSD 10…"/>
        <s v="Casio MJ-120D 150 Steps Check and C…"/>
        <s v="TP-Link AC1200 Archer A6 Smart WiFi…"/>
        <s v="SLOVIC¬Æ Tripod Mount Adapter| Trip…"/>
        <s v="Panasonic Eneloop BQ-CC55N Advanced…"/>
        <s v="Lenovo 130 Wireless Compact Mouse, …"/>
        <s v="ZEBRONICS Aluminium Alloy Laptop St…"/>
        <s v="Duracell Ultra Alkaline D Battery, …"/>
        <s v="Philips GC026/30 Fabric Shaver, Lin…"/>
        <s v="Borosil Chef Delite BCH20DBB21 300-…"/>
        <s v="Bosch Pro 1000W Mixer Grinder MGM88…"/>
        <s v="PHILIPS Digital Air Fryer HD9252/90…"/>
        <s v="Philips PowerPro FC9352/01 Compact …"/>
        <s v="Havells Instanio 10 Litre Storage W…"/>
        <s v="FABWARE Lint Remover for Clothes - …"/>
        <s v="Coway Professional Air Purifier for…"/>
        <s v="V-Guard Divino 5 Star Rated 15 Litr…"/>
        <s v="Balzano High Speed Nutri Blender/Mi…"/>
        <s v="Havells Instanio 1-Litre 3KW Instan…"/>
        <s v="PHILIPS Air Fryer HD9200/90, uses u…"/>
        <s v="Brayden Chopro, Electric Vegetable …"/>
        <s v="Tesora - Inspired by you Large Prem…"/>
        <s v="INALSA Hand Blender 1000 Watt with …"/>
        <s v="INALSA Electric Chopper Bullet- 400…"/>
        <s v="Borosil Electric Egg Boiler, 8 Egg …"/>
        <s v="HUL Pureit Eco Water Saver Mineral …"/>
        <s v="ECOVACS DEEBOT N8 2-in-1 Robotic Va…"/>
        <s v="Proven¬Æ Copper + Mineral RO+UV+UF …"/>
        <s v="Zuvexa Egg Boiler Poacher Automatic…"/>
        <s v="AGARO Imperial 240-Watt Slow Juicer…"/>
        <s v="Philips HD6975/00 25 Litre Digital …"/>
        <s v="SUJATA Powermatic Plus, Juicer Mixe…"/>
        <s v="Libra Roti Maker Electric Automatic…"/>
        <s v="Portable, Handy Compact Plug-in Por…"/>
        <s v="Bajaj HM-01 Powerful 250W Hand Mixe…"/>
        <s v="Philips HD9306/06 1.5-Litre Electri…"/>
        <s v="Duracell USB Lightning Apple Certif…"/>
        <s v="AmazonBasics USB 2.0 - A-Male to A-…"/>
        <s v="AmazonBasics USB 2.0 Cable - A-Male…"/>
        <s v="oraimo 65W Type C to C Fast Chargin…"/>
        <s v="Lapster 65W compatible for OnePlus …"/>
        <s v="TP-Link UE300 USB 3.0 to RJ45 Gigab…"/>
        <s v="Cotbolt Silicone Protective Case Co…"/>
        <s v="Belkin USB C to USB-C Fast Charging…"/>
        <s v="AmazonBasics USB 2.0 Extension Cabl…"/>
        <s v="Realme Smart TV Stick 4K…"/>
        <s v="AmazonBasics 10.2 Gbps High-Speed 4…"/>
        <s v="WANBO X1 Pro (Upgraded) | Native 10…"/>
        <s v="Goldmedal Curve Plus 202042 Plastic…"/>
        <s v="ELV Aluminum Adjustable Mobile Phon…"/>
        <s v="Kyosei Advanced Tempered Glass Comp…"/>
        <s v="Noise_Colorfit Smart Watch Charger …"/>
        <s v="Elv Aluminium Adjustable Mobile Pho…"/>
        <s v="KINGONE Wireless Charging Pencil (2…"/>
        <s v="Dell MS116 1000Dpi USB Wired Optica…"/>
        <s v="Duracell Ultra Alkaline AA Battery,…"/>
        <s v="Seagate Expansion 1TB External HDD …"/>
        <s v="Casio FX-991ES Plus-2nd Edition Sci…"/>
        <s v="Gizga Essentials Hard Drive Case Sh…"/>
        <s v="Classmate Soft Cover 6 Subject Spir…"/>
        <s v="Fujifilm Instax Mini Single Pack 10…"/>
        <s v="Duracell Ultra Alkaline AAA Battery…"/>
        <s v="AirCase Rugged Hard Drive Case for …"/>
        <s v="Logitech M235 Wireless Mouse, 1000 …"/>
        <s v="Casio MJ-12D 150 Steps Check and Co…"/>
        <s v="SanDisk Extreme microSD UHS I Card …"/>
        <s v="Crucial RAM 8GB DDR4 3200MHz CL22 (…"/>
        <s v="Cuzor 12V Mini ups for WiFi Router …"/>
        <s v="Crucial BX500 240GB 3D NAND SATA 6.…"/>
        <s v="Seagate One Touch 2TB External HDD …"/>
        <s v="SanDisk Extreme SD UHS I 64GB Card …"/>
        <s v="Lenovo 600 Bluetooth 5.0 Silent Mou…"/>
        <s v="RPM Euro Games Gaming Mousepad Spee…"/>
        <s v="Tukzer Gel Mouse Pad Wrist Rest Mem…"/>
        <s v="Camel Artist Acrylic Color Box - 9m…"/>
        <s v="SupCares Laptop Stand 7 Height Adju…"/>
        <s v="Logitech G102 USB Light Sync Gaming…"/>
        <s v="Redragon K617 Fizz 60% Wired RGB Ga…"/>
        <s v="ESR Screen Protector Compatible wit…"/>
        <s v="TP-Link UE300C USB Type-C to RJ45 G…"/>
        <s v="Scarters Mouse Pad, Desk Mat Extend…"/>
        <s v="Logitech K380 Wireless Multi-Device…"/>
        <s v="Belkin Essential Series 4-Socket Su…"/>
        <s v="Classmate Long Book - Unruled, 160 …"/>
        <s v="Gizga Essentials Cable Organiser, C…"/>
        <s v="Camel Oil Pastel with Reusable Plas…"/>
        <s v="Classmate Drawing Book - Unruled, 4…"/>
        <s v="Havells Aqua Plus 1.2 litre Double …"/>
        <s v="Philips Daily Collection HD2582/00 …"/>
        <s v="!!1000 Watt/2000-Watt Room Heater!!…"/>
        <s v="Homeistic Applience‚Ñ¢ Instant Elec…"/>
        <s v="Sujata Powermatic Plus 900 Watts Ju…"/>
        <s v="Gadgetronics Digital Kitchen Weighi…"/>
        <s v="Sujata Chutney Steel Jar, 400 ml, (…"/>
        <s v="Cafe JEI French Press Coffee and Te…"/>
        <s v="Sujata Supermix, Mixer Grinder, 900…"/>
        <s v="Aqua d pure Active Copper 12-L RO+U…"/>
        <s v="INALSA Air Fryer Digital 4L Nutri F…"/>
        <s v="10k 8k 4k HDMI Cable, Certified 48G…"/>
        <s v="Spigen EZ Fit Tempered Glass Screen…"/>
        <s v="WeCool S5 Long Selfie Stick, with L…"/>
        <s v="Redgear MP35 Speed-Type Gaming Mous…"/>
        <s v="Logitech Pebble M350 Wireless Mouse…"/>
        <s v="Logitech M331 Silent Plus Wireless …"/>
        <s v="Logitech G402 Hyperion Fury USB Wir…"/>
        <s v="Xiaomi Pad 5| Qualcomm Snapdragon 8…"/>
        <s v="Lint Remover Woolen Clothes Lint Ex…"/>
        <s v="Ikea 903.391.72 Polypropylene Plast…"/>
        <s v="VRPRIME Lint Roller Lint Remover fo…"/>
        <s v="Aquadpure Copper + Mineral RO+UV+UF…"/>
        <s v="Melbon VM-905 2000-Watt Room Heater…"/>
        <s v="Sujata Dynamix DX Mixer Grinder, 90…"/>
        <s v="Sujata Dynamix, Mixer Grinder, 900 …"/>
        <s v="Sony Bravia 164 cm (65 inches) 4K U…"/>
        <s v="FIGMENT Handheld Milk Frother Recha…"/>
        <s v="Zuvexa USB Rechargeable Electric Fo…"/>
        <s v="Multifunctional 2 in 1 Electric Egg…"/>
        <s v="Campfire Spring Chef Prolix Instant…"/>
        <s v="Swiffer Instant Electric Water Heat…"/>
        <s v="Oratech Coffee Frother electric, mi…"/>
        <s v="Instant Pot Air Fryer, Vortex 2QT, …"/>
        <s v="Syncwire LTG to USB Cable for Fast …"/>
        <s v="Amazon Basics Wireless Mouse | 2.4 …"/>
      </sharedItems>
    </cacheField>
    <cacheField name="category" numFmtId="0">
      <sharedItems/>
    </cacheField>
    <cacheField name="standard category" numFmtId="0">
      <sharedItems containsBlank="1" count="5">
        <s v="Other"/>
        <s v="Audio Devices"/>
        <s v="Computer Accessories"/>
        <s v="Office Stationery"/>
        <m u="1"/>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139900"/>
    </cacheField>
    <cacheField name="selling price" numFmtId="1">
      <sharedItems containsSemiMixedTypes="0" containsString="0" containsNumber="1" minValue="0" maxValue="61910"/>
    </cacheField>
    <cacheField name="revenue" numFmtId="1">
      <sharedItems containsSemiMixedTypes="0" containsString="0" containsNumber="1" minValue="0" maxValue="2667292164"/>
    </cacheField>
    <cacheField name="calculated discount %" numFmtId="2">
      <sharedItems/>
    </cacheField>
    <cacheField name="discount category" numFmtId="2">
      <sharedItems count="2">
        <s v="&lt;50%"/>
        <s v="≥ 50%"/>
      </sharedItems>
    </cacheField>
    <cacheField name="clean discount %" numFmtId="2">
      <sharedItems containsSemiMixedTypes="0" containsString="0" containsNumber="1" containsInteger="1" minValue="0" maxValue="94"/>
    </cacheField>
    <cacheField name="discount category band" numFmtId="166">
      <sharedItems count="4">
        <s v="Medium"/>
        <s v="High"/>
        <s v="Mild"/>
        <s v="Low"/>
      </sharedItems>
    </cacheField>
    <cacheField name="discount_percentage" numFmtId="10">
      <sharedItems containsSemiMixedTypes="0" containsString="0" containsNumber="1" minValue="0" maxValue="0.94"/>
    </cacheField>
    <cacheField name="rating" numFmtId="0">
      <sharedItems containsSemiMixedTypes="0" containsString="0" containsNumber="1" minValue="0" maxValue="5" count="26">
        <n v="2"/>
        <n v="2.2999999999999998"/>
        <n v="2.6"/>
        <n v="2.8"/>
        <n v="2.9"/>
        <n v="3"/>
        <n v="3.1"/>
        <n v="3.2"/>
        <n v="3.3"/>
        <n v="3.4"/>
        <n v="3.5"/>
        <n v="3.6"/>
        <n v="3.7"/>
        <n v="3.8"/>
        <n v="3.9"/>
        <n v="4"/>
        <n v="4.0999999999999996"/>
        <n v="4.2"/>
        <n v="4.3"/>
        <n v="4.4000000000000004"/>
        <n v="4.5"/>
        <n v="4.5999999999999996"/>
        <n v="4.7"/>
        <n v="4.8"/>
        <n v="5"/>
        <n v="0"/>
      </sharedItems>
    </cacheField>
    <cacheField name="rating group" numFmtId="0">
      <sharedItems count="4">
        <s v="Poor"/>
        <s v="Average"/>
        <s v="Good"/>
        <s v="Excellent"/>
      </sharedItems>
    </cacheField>
    <cacheField name="potential revenue" numFmtId="0">
      <sharedItems containsSemiMixedTypes="0" containsString="0" containsNumber="1" minValue="0" maxValue="3451882164"/>
    </cacheField>
    <cacheField name="price bucket" numFmtId="0">
      <sharedItems count="5">
        <s v="#1k-#4.9k"/>
        <s v="#0-#999"/>
        <s v="#5k-#9.9k"/>
        <s v="#10k-#19.9k"/>
        <s v="#20k+"/>
      </sharedItems>
    </cacheField>
    <cacheField name="price sort oder" numFmtId="0">
      <sharedItems containsSemiMixedTypes="0" containsString="0" containsNumber="1" containsInteger="1" minValue="1" maxValue="5" count="5">
        <n v="2"/>
        <n v="1"/>
        <n v="3"/>
        <n v="4"/>
        <n v="5"/>
      </sharedItems>
    </cacheField>
    <cacheField name="review group2" numFmtId="0">
      <sharedItems count="2">
        <s v="Fewer than 1000"/>
        <s v="1000 and above"/>
      </sharedItems>
    </cacheField>
    <cacheField name="rating_count" numFmtId="1">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00">
  <r>
    <s v="B0BPJBTB3F"/>
    <s v="Khaitan ORFin Fan heater for Home and kitchen-K0 2215"/>
    <x v="0"/>
    <s v="Home&amp;Kitchen|Heating,Cooling&amp;AirQuality|RoomHeaters|FanHeaters"/>
    <x v="0"/>
    <n v="1299"/>
    <n v="2495"/>
    <n v="1196"/>
    <n v="2598"/>
    <s v="48%"/>
    <x v="0"/>
    <n v="48"/>
    <x v="0"/>
    <n v="0.48"/>
    <x v="0"/>
    <x v="0"/>
    <n v="4990"/>
    <x v="0"/>
    <x v="0"/>
    <x v="0"/>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s v="B0BFBNXS94"/>
    <s v="Personal Size Blender, Portable Blender, Battery Powered USB Blender, with Four Blades, Mini Blender Travel Bottle for Juice, Shakes, and Smoothies (Pink)"/>
    <x v="1"/>
    <s v="Home&amp;Kitchen|Kitchen&amp;HomeAppliances|SmallKitchenAppliances|HandBlenders"/>
    <x v="0"/>
    <n v="669"/>
    <n v="1499"/>
    <n v="830"/>
    <n v="8697"/>
    <s v="55%"/>
    <x v="1"/>
    <n v="55"/>
    <x v="1"/>
    <n v="0.55000000000000004"/>
    <x v="1"/>
    <x v="0"/>
    <n v="19487"/>
    <x v="0"/>
    <x v="0"/>
    <x v="0"/>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r>
  <r>
    <s v="B0B7L86YCB"/>
    <s v="Green Tales Heat Seal Mini Food Sealer-Impulse Machine for Sealing Plastic Bags Packaging"/>
    <x v="2"/>
    <s v="Home&amp;Kitchen|Kitchen&amp;HomeAppliances|SmallKitchenAppliances|VacuumSealers"/>
    <x v="0"/>
    <n v="161"/>
    <n v="300"/>
    <n v="139"/>
    <n v="3864"/>
    <s v="46%"/>
    <x v="0"/>
    <n v="46"/>
    <x v="0"/>
    <n v="0.46"/>
    <x v="2"/>
    <x v="1"/>
    <n v="7200"/>
    <x v="1"/>
    <x v="1"/>
    <x v="0"/>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BBVKRP7B"/>
    <s v="SHREENOVA ID116 Plus Bluetooth Fitness Smart Watch for Men Women and Kids Activity Tracker (Black)"/>
    <x v="3"/>
    <s v="Electronics|WearableTechnology|SmartWatches"/>
    <x v="0"/>
    <n v="281"/>
    <n v="1999"/>
    <n v="1718"/>
    <n v="24447"/>
    <s v="86%"/>
    <x v="1"/>
    <n v="86"/>
    <x v="1"/>
    <n v="0.86"/>
    <x v="3"/>
    <x v="1"/>
    <n v="173913"/>
    <x v="0"/>
    <x v="0"/>
    <x v="0"/>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BNDGL26T"/>
    <s v="MR. BRAND Portable USB Juicer Electric USB Juice Maker Mixer Bottle Blender Grinder Mixer,6 Blades Rechargeable Bottle with (Multi color) (MULTI MIXER 6 BLED)"/>
    <x v="4"/>
    <s v="Home&amp;Kitchen|Kitchen&amp;HomeAppliances|SmallKitchenAppliances|JuicerMixerGrinders"/>
    <x v="0"/>
    <n v="499"/>
    <n v="2199"/>
    <n v="1700"/>
    <n v="54391"/>
    <s v="77%"/>
    <x v="1"/>
    <n v="77"/>
    <x v="1"/>
    <n v="0.77"/>
    <x v="3"/>
    <x v="1"/>
    <n v="239691"/>
    <x v="0"/>
    <x v="0"/>
    <x v="0"/>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BBLHTRM9"/>
    <s v="IONIX Tap filter Multilayer | Activated Carbon Faucet Water Filters Universal Interface Home Kitchen Faucet Tap Water Clean Purifier Filter Cartridge Five Layer Water Filter-Pack of 1"/>
    <x v="5"/>
    <s v="Home&amp;Kitchen|Kitchen&amp;HomeAppliances|WaterPurifiers&amp;Accessories|WaterPurifierAccessories"/>
    <x v="0"/>
    <n v="199"/>
    <n v="699"/>
    <n v="500"/>
    <n v="31641"/>
    <s v="72%"/>
    <x v="1"/>
    <n v="72"/>
    <x v="1"/>
    <n v="0.72"/>
    <x v="4"/>
    <x v="1"/>
    <n v="111141"/>
    <x v="1"/>
    <x v="1"/>
    <x v="0"/>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9F6D21BY"/>
    <s v="7SEVEN Compatible LG TV Remote Suitable for LG Non Magic Smart tv Remote Control (Mouse &amp; Voice Non-Support) MR20GA Prime Video and Netflix Hotkeys"/>
    <x v="6"/>
    <s v="Electronics|HomeTheater,TV&amp;Video|Accessories|RemoteControls"/>
    <x v="0"/>
    <n v="790"/>
    <n v="1999"/>
    <n v="1209"/>
    <n v="81370"/>
    <s v="60%"/>
    <x v="1"/>
    <n v="60"/>
    <x v="1"/>
    <n v="0.6"/>
    <x v="5"/>
    <x v="1"/>
    <n v="205897"/>
    <x v="0"/>
    <x v="0"/>
    <x v="0"/>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B94JPY2N"/>
    <s v="Amazon Brand - Solimo 65W Fast Charging Braided Type C to C Data Cable | Suitable For All Supported Mobile Phones (1 Meter, Black)"/>
    <x v="7"/>
    <s v="Computers&amp;Accessories|Accessories&amp;Peripherals|Cables&amp;Accessories|Cables|USBCables"/>
    <x v="0"/>
    <n v="199"/>
    <n v="999"/>
    <n v="800"/>
    <n v="0"/>
    <s v="80%"/>
    <x v="1"/>
    <n v="80"/>
    <x v="1"/>
    <n v="0.8"/>
    <x v="5"/>
    <x v="1"/>
    <n v="0"/>
    <x v="1"/>
    <x v="1"/>
    <x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82YGCF6"/>
    <s v="Tokdis MX-1 Pro Bluetooth Calling Smartwatch - 1.69‚Äù LCD Display, Multiple Watch Faces, Sleep Monitor, Heart &amp; SpO2 Monitoring, Multiple Sports Modes, Water Resistant"/>
    <x v="8"/>
    <s v="Electronics|WearableTechnology|SmartWatches"/>
    <x v="0"/>
    <n v="899"/>
    <n v="3499"/>
    <n v="2600"/>
    <n v="612219"/>
    <s v="74%"/>
    <x v="1"/>
    <n v="74"/>
    <x v="1"/>
    <n v="0.74"/>
    <x v="5"/>
    <x v="1"/>
    <n v="2382819"/>
    <x v="0"/>
    <x v="0"/>
    <x v="0"/>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YK7BBD2"/>
    <s v="Nirdambhay Mini Bag Sealer, 2 in 1 Heat Sealer and Cutter Handheld Sealing Machine Portable Bag Resealer Sealer for Plastic Bags Food Storage Snack Fresh Bag Sealer (Including 2 AA Battery)"/>
    <x v="9"/>
    <s v="Home&amp;Kitchen|Kitchen&amp;HomeAppliances|SmallKitchenAppliances|VacuumSealers"/>
    <x v="0"/>
    <n v="429"/>
    <n v="999"/>
    <n v="570"/>
    <n v="264693"/>
    <s v="57%"/>
    <x v="1"/>
    <n v="57"/>
    <x v="1"/>
    <n v="0.56999999999999995"/>
    <x v="5"/>
    <x v="1"/>
    <n v="616383"/>
    <x v="1"/>
    <x v="1"/>
    <x v="0"/>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9ZTZ9N3Q"/>
    <s v="Amazon Basics 2000/1000 Watt Room Heater with Adjustable Thermostat (ISI certified, White color, Ideal for small to medium room/area)"/>
    <x v="10"/>
    <s v="Home&amp;Kitchen|Heating,Cooling&amp;AirQuality|RoomHeaters|FanHeaters"/>
    <x v="0"/>
    <n v="1049"/>
    <n v="1699"/>
    <n v="650"/>
    <n v="116439"/>
    <s v="38%"/>
    <x v="0"/>
    <n v="38"/>
    <x v="0"/>
    <n v="0.38"/>
    <x v="6"/>
    <x v="1"/>
    <n v="188589"/>
    <x v="0"/>
    <x v="0"/>
    <x v="0"/>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XLR6DSB"/>
    <s v="akiara - Makes life easy Electric Handy Sewing/Stitch Handheld Cordless Portable White Sewing Machine for Home Tailoring, Hand Machine | Mini Silai | White Hand Machine with Adapter"/>
    <x v="11"/>
    <s v="Home&amp;Kitchen|Kitchen&amp;HomeAppliances|SewingMachines&amp;Accessories|Sewing&amp;EmbroideryMachines"/>
    <x v="0"/>
    <n v="721"/>
    <n v="1499"/>
    <n v="778"/>
    <n v="1765729"/>
    <s v="52%"/>
    <x v="1"/>
    <n v="52"/>
    <x v="1"/>
    <n v="0.52"/>
    <x v="6"/>
    <x v="1"/>
    <n v="3671051"/>
    <x v="0"/>
    <x v="0"/>
    <x v="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TT63N58"/>
    <s v="ROYAL STEP - AMAZON'S BRAND - Portable Electric USB Juice Maker Juicer Bottle Blender Grinder Mixer,4 Blades Rechargeable Bottle with (Multi color) (MULTI)"/>
    <x v="12"/>
    <s v="Home&amp;Kitchen|Kitchen&amp;HomeAppliances|SmallKitchenAppliances|Juicers"/>
    <x v="0"/>
    <n v="499"/>
    <n v="2199"/>
    <n v="1700"/>
    <n v="1759973"/>
    <s v="77%"/>
    <x v="1"/>
    <n v="77"/>
    <x v="1"/>
    <n v="0.77"/>
    <x v="6"/>
    <x v="1"/>
    <n v="7755873"/>
    <x v="0"/>
    <x v="0"/>
    <x v="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B3JSWG81"/>
    <s v="NGI Store 2 Pieces Pet Hair Removers for Your Laundry Catcher Lint Remover for Washing Machine Lint Remover Reusable Portable Silica Gel Clothes Washer Dryer Floating Ball"/>
    <x v="13"/>
    <s v="Home&amp;Kitchen|Kitchen&amp;HomeAppliances|Vacuum,Cleaning&amp;Ironing|Irons,Steamers&amp;Accessories|LintShavers"/>
    <x v="0"/>
    <n v="199"/>
    <n v="999"/>
    <n v="800"/>
    <n v="398"/>
    <s v="80%"/>
    <x v="1"/>
    <n v="80"/>
    <x v="1"/>
    <n v="0.8"/>
    <x v="6"/>
    <x v="1"/>
    <n v="1998"/>
    <x v="1"/>
    <x v="1"/>
    <x v="0"/>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r>
  <r>
    <s v="B08RX8G496"/>
    <s v="LRIPL Mi Remote Control with Netflix &amp; Prime Video Button Compatible for Mi 4X LED Android Smart TV 4A Remote Control (32&quot;/43&quot;) with Voice Command (Pairing Required)"/>
    <x v="14"/>
    <s v="Electronics|HomeTheater,TV&amp;Video|Accessories|RemoteControls"/>
    <x v="0"/>
    <n v="655"/>
    <n v="1099"/>
    <n v="444"/>
    <n v="186675"/>
    <s v="40%"/>
    <x v="0"/>
    <n v="40"/>
    <x v="0"/>
    <n v="0.4"/>
    <x v="7"/>
    <x v="1"/>
    <n v="313215"/>
    <x v="0"/>
    <x v="0"/>
    <x v="0"/>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B9JZW1SQ"/>
    <s v="4 in 1 Handheld Electric Vegetable Cutter Set,Wireless Food Processor Electric Food Chopper for Garlic Chili Pepper Onion Ginger Celery Meat with Brush"/>
    <x v="15"/>
    <s v="Home&amp;Kitchen|Kitchen&amp;HomeAppliances|SmallKitchenAppliances|MiniFoodProcessors&amp;Choppers"/>
    <x v="0"/>
    <n v="498"/>
    <n v="1200"/>
    <n v="702"/>
    <n v="56274"/>
    <s v="59%"/>
    <x v="1"/>
    <n v="59"/>
    <x v="1"/>
    <n v="0.59"/>
    <x v="7"/>
    <x v="1"/>
    <n v="135600"/>
    <x v="0"/>
    <x v="0"/>
    <x v="0"/>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r>
  <r>
    <s v="B07XJYYH7L"/>
    <s v="Wecool Nylon Braided Multifunction Fast Charging Cable For Android Smartphone, Ios And Type C Usb Devices, 3 In 1 Charging Cable, 3A, (3 Feet) (Black)"/>
    <x v="16"/>
    <s v="Computers&amp;Accessories|Accessories&amp;Peripherals|Cables&amp;Accessories|Cables|USBCables"/>
    <x v="0"/>
    <n v="333"/>
    <n v="999"/>
    <n v="666"/>
    <n v="3260736"/>
    <s v="67%"/>
    <x v="1"/>
    <n v="67"/>
    <x v="1"/>
    <n v="0.67"/>
    <x v="8"/>
    <x v="1"/>
    <n v="9782208"/>
    <x v="1"/>
    <x v="1"/>
    <x v="1"/>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8XMSKKMM"/>
    <s v="7SEVEN¬Æ Bluetooth Voice Command Remote for Xiaomi Redmi Mi Smart TV with Netflix &amp; Prime Video Hot Keys XMRM-00A"/>
    <x v="17"/>
    <s v="Electronics|HomeTheater,TV&amp;Video|Accessories|RemoteControls"/>
    <x v="0"/>
    <n v="799"/>
    <n v="1999"/>
    <n v="1200"/>
    <n v="460224"/>
    <s v="60%"/>
    <x v="1"/>
    <n v="60"/>
    <x v="1"/>
    <n v="0.6"/>
    <x v="8"/>
    <x v="1"/>
    <n v="1151424"/>
    <x v="0"/>
    <x v="0"/>
    <x v="0"/>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V13JFB"/>
    <s v="LOHAYA Voice Assistant Remote Compatible for Airtel Xstream Set-Top Box Remote Control with Netflix Function (Black) (Non - Voice)"/>
    <x v="18"/>
    <s v="Electronics|HomeTheater,TV&amp;Video|Accessories|RemoteControls"/>
    <x v="0"/>
    <n v="399"/>
    <n v="999"/>
    <n v="600"/>
    <n v="9177"/>
    <s v="60%"/>
    <x v="1"/>
    <n v="60"/>
    <x v="1"/>
    <n v="0.6"/>
    <x v="8"/>
    <x v="1"/>
    <n v="22977"/>
    <x v="1"/>
    <x v="1"/>
    <x v="0"/>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TY4MSH3"/>
    <s v="Firestick Remote"/>
    <x v="19"/>
    <s v="Electronics|HomeTheater,TV&amp;Video|Accessories|RemoteControls"/>
    <x v="0"/>
    <n v="1289"/>
    <n v="2499"/>
    <n v="1210"/>
    <n v="94097"/>
    <s v="48%"/>
    <x v="0"/>
    <n v="48"/>
    <x v="0"/>
    <n v="0.48"/>
    <x v="8"/>
    <x v="1"/>
    <n v="182427"/>
    <x v="0"/>
    <x v="0"/>
    <x v="0"/>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9P8M18QM"/>
    <s v="7SEVEN¬Æ Compatible with Fire Tv Stick Remote with Voice Command Feature Suitable for Second Generation Amazon Fire Tv Stick Remote Only - Pairing Must"/>
    <x v="20"/>
    <s v="Electronics|HomeTheater,TV&amp;Video|Accessories|RemoteControls"/>
    <x v="0"/>
    <n v="1369"/>
    <n v="2999"/>
    <n v="1630"/>
    <n v="310763"/>
    <s v="54%"/>
    <x v="1"/>
    <n v="54"/>
    <x v="1"/>
    <n v="0.54"/>
    <x v="8"/>
    <x v="1"/>
    <n v="680773"/>
    <x v="0"/>
    <x v="0"/>
    <x v="0"/>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B53QFZPY"/>
    <s v="PTron Newly Launched Force X10 Bluetooth Calling Smartwatch with 1.7&quot; Full Touch Color Display, Real Heart Rate Monitor, SpO2, Watch Faces, 5 Days Runtime, Fitness Trackers &amp; IP68 Waterproof (Pink)"/>
    <x v="21"/>
    <s v="Electronics|WearableTechnology|SmartWatches"/>
    <x v="0"/>
    <n v="1299"/>
    <n v="5999"/>
    <n v="4700"/>
    <n v="5735085"/>
    <s v="78%"/>
    <x v="1"/>
    <n v="78"/>
    <x v="1"/>
    <n v="0.78"/>
    <x v="8"/>
    <x v="1"/>
    <n v="26485585"/>
    <x v="2"/>
    <x v="2"/>
    <x v="1"/>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NXFFR"/>
    <s v="PTron Newly Launched Force X10 Bluetooth Calling Smartwatch with 1.7&quot; Full Touch Display, Real Heart Rate Monitor, SpO2, Watch Faces, 5 Days Runtime, Health/Fitness Trackers &amp; IP68 Waterproof (Black)"/>
    <x v="21"/>
    <s v="Electronics|WearableTechnology|SmartWatches"/>
    <x v="0"/>
    <n v="1399"/>
    <n v="5999"/>
    <n v="4600"/>
    <n v="6176585"/>
    <s v="77%"/>
    <x v="1"/>
    <n v="77"/>
    <x v="1"/>
    <n v="0.77"/>
    <x v="8"/>
    <x v="1"/>
    <n v="26485585"/>
    <x v="2"/>
    <x v="2"/>
    <x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53QLB9H"/>
    <s v="PTron Newly Launched Force X10 Bluetooth Calling Smartwatch with 1.7&quot; Full Touch Color Display, Real Heart Rate Monitor, SpO2, Watch Faces, 5 Days Runtime, Fitness Trackers &amp; IP68 Waterproof (Blue)"/>
    <x v="21"/>
    <s v="Electronics|WearableTechnology|SmartWatches"/>
    <x v="0"/>
    <n v="1299"/>
    <n v="5999"/>
    <n v="4700"/>
    <n v="5735085"/>
    <s v="78%"/>
    <x v="1"/>
    <n v="78"/>
    <x v="1"/>
    <n v="0.78"/>
    <x v="8"/>
    <x v="1"/>
    <n v="26485585"/>
    <x v="2"/>
    <x v="2"/>
    <x v="1"/>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HD7JQHX"/>
    <s v="HUMBLE Dynamic Lapel Collar Mic Voice Recording Filter Microphone for Singing Youtube SmartPhones, Black"/>
    <x v="22"/>
    <s v="Computers&amp;Accessories|Accessories&amp;Peripherals|Audio&amp;VideoAccessories|PCMicrophones"/>
    <x v="1"/>
    <n v="199"/>
    <n v="499"/>
    <n v="300"/>
    <n v="557996"/>
    <s v="60%"/>
    <x v="1"/>
    <n v="60"/>
    <x v="1"/>
    <n v="0.6"/>
    <x v="8"/>
    <x v="1"/>
    <n v="1399196"/>
    <x v="1"/>
    <x v="1"/>
    <x v="1"/>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994GP1CX"/>
    <s v="LS LAPSTER Quality Assured Universal Silicone 15.6&quot; Keyboard Protector Skin|| Keyboard Dust Cover|| Keyboard Skin for 15.6&quot; Laptop| 15.6&quot; Keyguard| (3.93 x 11.81 x 0.39 inches)"/>
    <x v="23"/>
    <s v="Computers&amp;Accessories|Accessories&amp;Peripherals|Keyboards,Mice&amp;InputDevices|Keyboard&amp;MiceAccessories|DustCovers"/>
    <x v="0"/>
    <n v="115"/>
    <n v="999"/>
    <n v="884"/>
    <n v="654580"/>
    <s v="88%"/>
    <x v="1"/>
    <n v="88"/>
    <x v="1"/>
    <n v="0.88"/>
    <x v="8"/>
    <x v="1"/>
    <n v="5686308"/>
    <x v="1"/>
    <x v="1"/>
    <x v="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GXPDLYQ"/>
    <s v="PRO365 Indo Mocktails/Coffee Foamer/Cappuccino/Lemonade/Milk Frother (6 Months Warranty)"/>
    <x v="24"/>
    <s v="Home&amp;Kitchen|Kitchen&amp;HomeAppliances|SmallKitchenAppliances|HandBlenders"/>
    <x v="0"/>
    <n v="249"/>
    <n v="499"/>
    <n v="250"/>
    <n v="2098323"/>
    <s v="50%"/>
    <x v="1"/>
    <n v="50"/>
    <x v="1"/>
    <n v="0.5"/>
    <x v="8"/>
    <x v="1"/>
    <n v="4205073"/>
    <x v="1"/>
    <x v="1"/>
    <x v="1"/>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B4KPCBSH"/>
    <s v="IKEA Frother for Milk"/>
    <x v="25"/>
    <s v="Home&amp;Kitchen|Kitchen&amp;HomeAppliances|Coffee,Tea&amp;Espresso|CoffeeGrinders|ElectricGrinders"/>
    <x v="0"/>
    <n v="244"/>
    <n v="499"/>
    <n v="255"/>
    <n v="116632"/>
    <s v="51%"/>
    <x v="1"/>
    <n v="51"/>
    <x v="1"/>
    <n v="0.51"/>
    <x v="8"/>
    <x v="1"/>
    <n v="238522"/>
    <x v="1"/>
    <x v="1"/>
    <x v="0"/>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BMFD94VD"/>
    <s v="White Feather Portable Heat Sealer Mini Sealing Machine for Food Storage Vacuum Bag, Chip, Plastic, Snack Bags, Package Home Closer Storage Tool (Multicolor) Random Colour"/>
    <x v="26"/>
    <s v="Home&amp;Kitchen|Kitchen&amp;HomeAppliances|SmallKitchenAppliances|VacuumSealers"/>
    <x v="0"/>
    <n v="199"/>
    <n v="499"/>
    <n v="300"/>
    <n v="2388"/>
    <s v="60%"/>
    <x v="1"/>
    <n v="60"/>
    <x v="1"/>
    <n v="0.6"/>
    <x v="8"/>
    <x v="1"/>
    <n v="5988"/>
    <x v="1"/>
    <x v="1"/>
    <x v="0"/>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r>
  <r>
    <s v="B0B9F9PT8R"/>
    <s v="Eopora PTC Ceramic Fast Heating Room Heater for Bedroom, 1500/1000 Watts Room Heater for Home, Electric Heater, Electric Fan Heater for Home Office Bedroom (White)"/>
    <x v="27"/>
    <s v="Home&amp;Kitchen|Heating,Cooling&amp;AirQuality|RoomHeaters|ElectricHeaters"/>
    <x v="0"/>
    <n v="1529"/>
    <n v="2999"/>
    <n v="1470"/>
    <n v="44341"/>
    <s v="49%"/>
    <x v="0"/>
    <n v="49"/>
    <x v="0"/>
    <n v="0.49"/>
    <x v="8"/>
    <x v="1"/>
    <n v="86971"/>
    <x v="0"/>
    <x v="0"/>
    <x v="0"/>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9ZVJXN5L"/>
    <s v="KNYUC MART Mini Electric Handy Room Heater Compact Plug-in, The Wall Outlet 400 Watts, Handy Air Warmer Blower Adjustable Timer Digital Display"/>
    <x v="28"/>
    <s v="Home&amp;Kitchen|Heating,Cooling&amp;AirQuality|RoomHeaters|FanHeaters"/>
    <x v="0"/>
    <n v="778"/>
    <n v="999"/>
    <n v="221"/>
    <n v="6224"/>
    <s v="22%"/>
    <x v="0"/>
    <n v="22"/>
    <x v="2"/>
    <n v="0.22"/>
    <x v="8"/>
    <x v="1"/>
    <n v="7992"/>
    <x v="1"/>
    <x v="1"/>
    <x v="0"/>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QX1CC14"/>
    <s v="SKYWALL 81.28 cm (32 inches) HD Ready Smart LED TV 32SWELS-PRO (Black)"/>
    <x v="29"/>
    <s v="Electronics|HomeTheater,TV&amp;Video|Televisions|SmartTelevisions"/>
    <x v="0"/>
    <n v="7299"/>
    <n v="19125"/>
    <n v="11826"/>
    <n v="6583698"/>
    <s v="62%"/>
    <x v="1"/>
    <n v="62"/>
    <x v="1"/>
    <n v="0.62"/>
    <x v="9"/>
    <x v="1"/>
    <n v="17250750"/>
    <x v="3"/>
    <x v="3"/>
    <x v="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117H7GZ6"/>
    <s v="GENERIC Ultra-Mini Bluetooth CSR 4.0 USB Dongle Adapter for Windows Computer ( Black:Golden)"/>
    <x v="30"/>
    <s v="Computers&amp;Accessories|NetworkingDevices|NetworkAdapters|WirelessUSBAdapters"/>
    <x v="0"/>
    <n v="249"/>
    <n v="399"/>
    <n v="150"/>
    <n v="1155858"/>
    <s v="38%"/>
    <x v="0"/>
    <n v="38"/>
    <x v="0"/>
    <n v="0.38"/>
    <x v="9"/>
    <x v="1"/>
    <n v="1852158"/>
    <x v="1"/>
    <x v="1"/>
    <x v="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7ZQTDVZ"/>
    <s v="7SEVEN¬Æ TCL Remote Control Smart TV RC802V Remote Compatible for TCL TV Remote Original 55EP680 40A325 49S6500 55P8S 55P8 50P8 65P8 40S6500 43S6500FS 49S6800FS 49S6800 49S6510FS(Without Voice Function/Google Assistant and Non-Bluetooth remote)"/>
    <x v="31"/>
    <s v="Electronics|HomeTheater,TV&amp;Video|Accessories|RemoteControls"/>
    <x v="0"/>
    <n v="399"/>
    <n v="899"/>
    <n v="500"/>
    <n v="171969"/>
    <s v="56%"/>
    <x v="1"/>
    <n v="56"/>
    <x v="1"/>
    <n v="0.56000000000000005"/>
    <x v="9"/>
    <x v="1"/>
    <n v="387469"/>
    <x v="1"/>
    <x v="1"/>
    <x v="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97JQ1J5G"/>
    <s v="Zebronics ZEB-90HB USB Hub, 4 Ports, Pocket Sized, Plug &amp; Play, for Laptop &amp; Computers"/>
    <x v="32"/>
    <s v="Computers&amp;Accessories|Accessories&amp;Peripherals|USBHubs"/>
    <x v="0"/>
    <n v="179"/>
    <n v="499"/>
    <n v="320"/>
    <n v="1679915"/>
    <s v="64%"/>
    <x v="1"/>
    <n v="64"/>
    <x v="1"/>
    <n v="0.64"/>
    <x v="9"/>
    <x v="1"/>
    <n v="4683115"/>
    <x v="1"/>
    <x v="1"/>
    <x v="1"/>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8VRMK55F"/>
    <s v="Zebronics Zeb Buds C2 in Ear Type C Wired Earphones with Mic, Braided 1.2 Metre Cable, Metallic Design, 10mm Drivers, in Line Mic &amp; Volume Controller (Blue)"/>
    <x v="33"/>
    <s v="Electronics|Headphones,Earbuds&amp;Accessories|Headphones|In-Ear"/>
    <x v="0"/>
    <n v="399"/>
    <n v="699"/>
    <n v="300"/>
    <n v="1378146"/>
    <s v="43%"/>
    <x v="0"/>
    <n v="43"/>
    <x v="0"/>
    <n v="0.43"/>
    <x v="9"/>
    <x v="1"/>
    <n v="2414346"/>
    <x v="1"/>
    <x v="1"/>
    <x v="1"/>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1EJ5MM5M"/>
    <s v="Canon PIXMA MG2577s All-in-One Inkjet Colour Printer with 1 Additional Colour Cartridge"/>
    <x v="34"/>
    <s v="Computers&amp;Accessories|Printers,Inks&amp;Accessories|Printers|InkjetPrinters"/>
    <x v="0"/>
    <n v="3498"/>
    <n v="3875"/>
    <n v="377"/>
    <n v="42623130"/>
    <s v="10%"/>
    <x v="0"/>
    <n v="10"/>
    <x v="2"/>
    <n v="0.1"/>
    <x v="9"/>
    <x v="1"/>
    <n v="47216875"/>
    <x v="0"/>
    <x v="0"/>
    <x v="1"/>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7H5PBN54"/>
    <s v="INDIAS¬Æ‚Ñ¢ Electro-Instant Water Geyser A.B.S. Body Shock Proof Can be Used in Bathroom, Kitchen, wash Area, Hotels, Hospital etc."/>
    <x v="35"/>
    <s v="Home&amp;Kitchen|Heating,Cooling&amp;AirQuality|WaterHeaters&amp;Geysers|InstantWaterHeaters"/>
    <x v="0"/>
    <n v="999"/>
    <n v="2600"/>
    <n v="1601"/>
    <n v="251748"/>
    <s v="62%"/>
    <x v="1"/>
    <n v="62"/>
    <x v="1"/>
    <n v="0.62"/>
    <x v="9"/>
    <x v="1"/>
    <n v="655200"/>
    <x v="0"/>
    <x v="0"/>
    <x v="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BMZ6SY89"/>
    <s v="!!HANEUL!!1000 Watt/2000-Watt Room Heater!! Fan Heater!!Pure White!!HN-2500!!Made in India!!Thermoset!!"/>
    <x v="36"/>
    <s v="Home&amp;Kitchen|Heating,Cooling&amp;AirQuality|RoomHeaters|FanHeaters"/>
    <x v="0"/>
    <n v="899"/>
    <n v="1599"/>
    <n v="700"/>
    <n v="13485"/>
    <s v="44%"/>
    <x v="0"/>
    <n v="44"/>
    <x v="0"/>
    <n v="0.44"/>
    <x v="9"/>
    <x v="1"/>
    <n v="23985"/>
    <x v="0"/>
    <x v="0"/>
    <x v="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Y358DZQ"/>
    <s v="Pigeon Zest Mixer Grinder 3 Speed Control 750 Watt Powerful Copper Motor with 3 Stainless Steel Jars for Dry Grinding, Wet Grinding and Making Chutney and 3 Polycarbonate lids - Blue"/>
    <x v="37"/>
    <s v="Home&amp;Kitchen|Kitchen&amp;HomeAppliances|SmallKitchenAppliances|MixerGrinders"/>
    <x v="0"/>
    <n v="2033"/>
    <n v="4295"/>
    <n v="2262"/>
    <n v="857926"/>
    <s v="53%"/>
    <x v="1"/>
    <n v="53"/>
    <x v="1"/>
    <n v="0.53"/>
    <x v="9"/>
    <x v="1"/>
    <n v="1812490"/>
    <x v="0"/>
    <x v="0"/>
    <x v="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7RN7BBK"/>
    <s v="Kitchen Kit Electric Kettle, 1.8L Stainless Steel Tea Kettle, Fast Boil Water Warmer with Auto Shut Off and Boil Dry Protection Tech"/>
    <x v="38"/>
    <s v="Home&amp;Kitchen|Kitchen&amp;HomeAppliances|SmallKitchenAppliances|Kettles&amp;HotWaterDispensers|Kettle&amp;ToasterSets"/>
    <x v="0"/>
    <n v="479"/>
    <n v="1999"/>
    <n v="1520"/>
    <n v="510614"/>
    <s v="76%"/>
    <x v="1"/>
    <n v="76"/>
    <x v="1"/>
    <n v="0.76"/>
    <x v="9"/>
    <x v="1"/>
    <n v="2130934"/>
    <x v="0"/>
    <x v="0"/>
    <x v="1"/>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8RP2L2NL"/>
    <s v="King Shine Multi Retractable 3.0A Fast Charger Cord, Multiple Charging Cable 4Ft/1.2m 3-in-1 USB Charge Cord Compatible with Phone/Type C/Micro USB for All Android and iOS Smartphones (Random Colour)"/>
    <x v="39"/>
    <s v="Computers&amp;Accessories|Accessories&amp;Peripherals|Cables&amp;Accessories|Cables|USBCables"/>
    <x v="0"/>
    <n v="347"/>
    <n v="999"/>
    <n v="652"/>
    <n v="388987"/>
    <s v="65%"/>
    <x v="1"/>
    <n v="65"/>
    <x v="1"/>
    <n v="0.65"/>
    <x v="10"/>
    <x v="2"/>
    <n v="1119879"/>
    <x v="1"/>
    <x v="1"/>
    <x v="1"/>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8RHPDNVV"/>
    <s v="7SEVEN¬Æ Compatible Tata Sky Remote Control Replacement of Original dth SD HD tata Play Set top Box Remote - IR Learning Universal Remote for Any Brand TV - Pairing Must"/>
    <x v="40"/>
    <s v="Electronics|HomeTheater,TV&amp;Video|Accessories|RemoteControls"/>
    <x v="0"/>
    <n v="235"/>
    <n v="599"/>
    <n v="364"/>
    <n v="46295"/>
    <s v="61%"/>
    <x v="1"/>
    <n v="61"/>
    <x v="1"/>
    <n v="0.61"/>
    <x v="10"/>
    <x v="2"/>
    <n v="118003"/>
    <x v="1"/>
    <x v="1"/>
    <x v="0"/>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7V5YF4ND"/>
    <s v="LOHAYA LCD/LED Remote Compatible for Sony Bravia Smart LCD LED UHD OLED QLED 4K Ultra HD TV Remote Control with YouTube &amp; Netflix Function [ Compatible for Sony Tv Remote Control ]"/>
    <x v="41"/>
    <s v="Electronics|HomeTheater,TV&amp;Video|Accessories|RemoteControls"/>
    <x v="0"/>
    <n v="299"/>
    <n v="1199"/>
    <n v="900"/>
    <n v="139334"/>
    <s v="75%"/>
    <x v="1"/>
    <n v="75"/>
    <x v="1"/>
    <n v="0.75"/>
    <x v="10"/>
    <x v="2"/>
    <n v="558734"/>
    <x v="0"/>
    <x v="0"/>
    <x v="0"/>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8RZ12GKR"/>
    <s v="Tata Sky Digital TV HD Setup Box Remote"/>
    <x v="42"/>
    <s v="Electronics|HomeTheater,TV&amp;Video|Accessories|RemoteControls"/>
    <x v="0"/>
    <n v="215"/>
    <n v="499"/>
    <n v="284"/>
    <n v="26015"/>
    <s v="57%"/>
    <x v="1"/>
    <n v="57"/>
    <x v="1"/>
    <n v="0.56999999999999995"/>
    <x v="10"/>
    <x v="2"/>
    <n v="60379"/>
    <x v="1"/>
    <x v="1"/>
    <x v="0"/>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97JVLW3L"/>
    <s v="Irusu Play VR Plus Virtual Reality Headset with Headphones for Gaming (Black)"/>
    <x v="43"/>
    <s v="Electronics|HomeTheater,TV&amp;Video|Accessories|3DGlasses"/>
    <x v="0"/>
    <n v="2699"/>
    <n v="3500"/>
    <n v="801"/>
    <n v="1676079"/>
    <s v="23%"/>
    <x v="0"/>
    <n v="23"/>
    <x v="2"/>
    <n v="0.23"/>
    <x v="10"/>
    <x v="2"/>
    <n v="2173500"/>
    <x v="0"/>
    <x v="0"/>
    <x v="0"/>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85W8CFLH"/>
    <s v="PTron Tangent Lite Bluetooth 5.0 Earphones with Mic, Hi-Fi Stereo Sound Neckband, 8Hrs Playtime, Lightweight Snug-fit in-Ear Headphones, IPX4 Water Resistant, Fast Charge &amp; Voice Assistant (Black)"/>
    <x v="44"/>
    <s v="Electronics|Headphones,Earbuds&amp;Accessories|Headphones|In-Ear"/>
    <x v="0"/>
    <n v="599"/>
    <n v="1800"/>
    <n v="1201"/>
    <n v="50313604"/>
    <s v="67%"/>
    <x v="1"/>
    <n v="67"/>
    <x v="1"/>
    <n v="0.67"/>
    <x v="10"/>
    <x v="2"/>
    <n v="151192800"/>
    <x v="0"/>
    <x v="0"/>
    <x v="1"/>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BGSV43WY"/>
    <s v="Noise ColorFit Pro 4 Alpha Bluetooth Calling Smart Watch with 1.78 AMOLED Display, Tru Sync, 60hz Refresh Rate, instacharge, Gesture Control, Functional 360 Digital Crown (Jet Black)"/>
    <x v="45"/>
    <s v="Electronics|WearableTechnology|SmartWatches"/>
    <x v="0"/>
    <n v="4499"/>
    <n v="7999"/>
    <n v="3500"/>
    <n v="166463"/>
    <s v="44%"/>
    <x v="0"/>
    <n v="44"/>
    <x v="0"/>
    <n v="0.44"/>
    <x v="10"/>
    <x v="2"/>
    <n v="295963"/>
    <x v="2"/>
    <x v="2"/>
    <x v="0"/>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B7DHSKS7"/>
    <s v="Nokia 8210 4G Volte keypad Phone with Dual SIM, Big Display, inbuilt MP3 Player &amp; Wireless FM Radio | Blue"/>
    <x v="46"/>
    <s v="Electronics|Mobiles&amp;Accessories|Smartphones&amp;BasicMobiles|BasicMobiles"/>
    <x v="0"/>
    <n v="3799"/>
    <n v="5299"/>
    <n v="1500"/>
    <n v="6234159"/>
    <s v="28%"/>
    <x v="0"/>
    <n v="28"/>
    <x v="2"/>
    <n v="0.28000000000000003"/>
    <x v="10"/>
    <x v="2"/>
    <n v="8695659"/>
    <x v="2"/>
    <x v="2"/>
    <x v="1"/>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B72BSW7K"/>
    <s v="SKE Bed Study Table Portable Wood Multifunction Laptop-Table Lapdesk for Children Bed Foldabe Table Work with Tablet Slot &amp; Cup Holder Brown Black"/>
    <x v="47"/>
    <s v="Computers&amp;Accessories|Accessories&amp;Peripherals|LaptopAccessories|Lapdesks"/>
    <x v="0"/>
    <n v="263"/>
    <n v="699"/>
    <n v="436"/>
    <n v="181470"/>
    <s v="62%"/>
    <x v="1"/>
    <n v="62"/>
    <x v="1"/>
    <n v="0.62"/>
    <x v="10"/>
    <x v="2"/>
    <n v="482310"/>
    <x v="1"/>
    <x v="1"/>
    <x v="0"/>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7T5DKR5D"/>
    <s v="ZEBRONICS Zeb-Bro in Ear Wired Earphones with Mic, 3.5mm Audio Jack, 10mm Drivers, Phone/Tablet Compatible(Black)"/>
    <x v="48"/>
    <s v="Electronics|Headphones,Earbuds&amp;Accessories|Headphones|In-Ear"/>
    <x v="0"/>
    <n v="149"/>
    <n v="399"/>
    <n v="250"/>
    <n v="3242836"/>
    <s v="63%"/>
    <x v="1"/>
    <n v="63"/>
    <x v="1"/>
    <n v="0.63"/>
    <x v="10"/>
    <x v="2"/>
    <n v="8683836"/>
    <x v="1"/>
    <x v="1"/>
    <x v="1"/>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8YDFX7Y1"/>
    <s v="ZEBRONICS Zeb-Dash Plus 2.4GHz High Precision Wireless Mouse with up to 1600 DPI, Power Saving Mode, Nano Receiver and Plug &amp; Play Usage - USB"/>
    <x v="49"/>
    <s v="Computers&amp;Accessories|Accessories&amp;Peripherals|Keyboards,Mice&amp;InputDevices|Mice"/>
    <x v="0"/>
    <n v="299"/>
    <n v="449"/>
    <n v="150"/>
    <n v="3536273"/>
    <s v="33%"/>
    <x v="0"/>
    <n v="33"/>
    <x v="0"/>
    <n v="0.33"/>
    <x v="10"/>
    <x v="2"/>
    <n v="5310323"/>
    <x v="1"/>
    <x v="1"/>
    <x v="1"/>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7FXHB6J"/>
    <s v="Zebronics Zeb-Companion 107 USB Wireless Keyboard and Mouse Set with Nano Receiver (Black)"/>
    <x v="50"/>
    <s v="Computers&amp;Accessories|Accessories&amp;Peripherals|Keyboards,Mice&amp;InputDevices|Keyboard&amp;MouseSets"/>
    <x v="0"/>
    <n v="699"/>
    <n v="999"/>
    <n v="300"/>
    <n v="10691205"/>
    <s v="30%"/>
    <x v="0"/>
    <n v="30"/>
    <x v="0"/>
    <n v="0.3"/>
    <x v="10"/>
    <x v="2"/>
    <n v="15279705"/>
    <x v="1"/>
    <x v="1"/>
    <x v="1"/>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0MFPCY5C"/>
    <s v="GIZGA essentials Universal Silicone Keyboard Protector Skin for 15.6-inches Laptop (5 x 6 x 3 inches)"/>
    <x v="51"/>
    <s v="Computers&amp;Accessories|Accessories&amp;Peripherals|Keyboards,Mice&amp;InputDevices|Keyboard&amp;MiceAccessories|DustCovers"/>
    <x v="0"/>
    <n v="39"/>
    <n v="299"/>
    <n v="260"/>
    <n v="594087"/>
    <s v="87%"/>
    <x v="1"/>
    <n v="87"/>
    <x v="1"/>
    <n v="0.87"/>
    <x v="10"/>
    <x v="2"/>
    <n v="4554667"/>
    <x v="1"/>
    <x v="1"/>
    <x v="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PLHTTB4"/>
    <s v="Zodo 8. 5 inch LCD E-Writer Electronic Writing Pad/Tablet Drawing Board (Paperless Memo Digital Tablet)"/>
    <x v="52"/>
    <s v="Computers&amp;Accessories|Accessories&amp;Peripherals|Keyboards,Mice&amp;InputDevices|GraphicTablets"/>
    <x v="0"/>
    <n v="100"/>
    <n v="499"/>
    <n v="399"/>
    <n v="963800"/>
    <s v="80%"/>
    <x v="1"/>
    <n v="80"/>
    <x v="1"/>
    <n v="0.8"/>
    <x v="10"/>
    <x v="2"/>
    <n v="4809362"/>
    <x v="1"/>
    <x v="1"/>
    <x v="1"/>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84BR3QX8"/>
    <s v="LAPSTER Accessories Power Cable Cord 2 Pin Laptop Adapter and Tape Recorder 1.5M"/>
    <x v="53"/>
    <s v="Computers&amp;Accessories|Accessories&amp;Peripherals|LaptopAccessories|LaptopChargers&amp;PowerSupplies"/>
    <x v="0"/>
    <n v="149"/>
    <n v="999"/>
    <n v="850"/>
    <n v="375927"/>
    <s v="85%"/>
    <x v="1"/>
    <n v="85"/>
    <x v="1"/>
    <n v="0.85"/>
    <x v="10"/>
    <x v="2"/>
    <n v="2520477"/>
    <x v="1"/>
    <x v="1"/>
    <x v="1"/>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ND94ZRG"/>
    <s v="Boult Audio Airbass Propods X TWS Bluetooth Truly Wireless in Ear Earbuds with Mic, 32H Playtime, Fast Charging Type-C, Ipx5 Water Resistant, Touch Controls and Voice Assistant (Red)"/>
    <x v="54"/>
    <s v="Electronics|Headphones,Earbuds&amp;Accessories|Headphones|In-Ear"/>
    <x v="0"/>
    <n v="1099"/>
    <n v="5999"/>
    <n v="4900"/>
    <n v="14249634"/>
    <s v="82%"/>
    <x v="1"/>
    <n v="82"/>
    <x v="1"/>
    <n v="0.82"/>
    <x v="10"/>
    <x v="2"/>
    <n v="77783034"/>
    <x v="2"/>
    <x v="2"/>
    <x v="1"/>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8D9NDZ1Y"/>
    <s v="HP Deskjet 2331 Colour Printer, Scanner and Copier for Home/Small Office, Compact Size, Reliable, Easy Set-Up Through Smart App On Your Pc Connected Through USB, Ideal for Home."/>
    <x v="55"/>
    <s v="Computers&amp;Accessories|Printers,Inks&amp;Accessories|Printers"/>
    <x v="0"/>
    <n v="3999"/>
    <n v="4332.96"/>
    <n v="333.96000000000004"/>
    <n v="87026238"/>
    <s v="8%"/>
    <x v="0"/>
    <n v="8"/>
    <x v="3"/>
    <n v="0.08"/>
    <x v="10"/>
    <x v="2"/>
    <n v="94293875.519999996"/>
    <x v="0"/>
    <x v="0"/>
    <x v="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B2931FCV"/>
    <s v="ZEBRONICS Zeb-Sound Bomb N1 True Wireless in Ear Earbuds with Mic ENC, Gaming Mode (up to 50ms), up to 18H Playback, BT V5.2, Fidget Case, Voice Assistant, Splash Proof, Type C (Midnight Black)"/>
    <x v="56"/>
    <s v="Electronics|Headphones,Earbuds&amp;Accessories|Headphones|In-Ear"/>
    <x v="0"/>
    <n v="999"/>
    <n v="4199"/>
    <n v="3200"/>
    <n v="1911087"/>
    <s v="76%"/>
    <x v="1"/>
    <n v="76"/>
    <x v="1"/>
    <n v="0.76"/>
    <x v="10"/>
    <x v="2"/>
    <n v="8032687"/>
    <x v="0"/>
    <x v="0"/>
    <x v="1"/>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09LJ2BXA"/>
    <s v="Hp Wired On Ear Headphones With Mic With 3.5 Mm Drivers, In-Built Noise Cancelling, Foldable And Adjustable For Laptop/Pc/Office/Home/ 1 Year Warranty (B4B09Pa)"/>
    <x v="57"/>
    <s v="Computers&amp;Accessories|Accessories&amp;Peripherals|Audio&amp;VideoAccessories|PCHeadsets"/>
    <x v="1"/>
    <n v="649"/>
    <n v="999"/>
    <n v="350"/>
    <n v="4687078"/>
    <s v="35%"/>
    <x v="0"/>
    <n v="35"/>
    <x v="0"/>
    <n v="0.35"/>
    <x v="10"/>
    <x v="2"/>
    <n v="7214778"/>
    <x v="1"/>
    <x v="1"/>
    <x v="1"/>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XB1R2F3"/>
    <s v="Portable Lint Remover Pet Fur Remover Clothes Fuzz Remover Pet Hairball Quick Epilator Shaver Removing Dust Pet Hair from Clothing Furniture Perfect for Clothing,Furniture,Couch,Carpet (Standard)"/>
    <x v="58"/>
    <s v="Home&amp;Kitchen|Kitchen&amp;HomeAppliances|Vacuum,Cleaning&amp;Ironing|Irons,Steamers&amp;Accessories|LintShavers"/>
    <x v="0"/>
    <n v="179"/>
    <n v="799"/>
    <n v="620"/>
    <n v="23628"/>
    <s v="78%"/>
    <x v="1"/>
    <n v="78"/>
    <x v="1"/>
    <n v="0.78"/>
    <x v="10"/>
    <x v="2"/>
    <n v="105468"/>
    <x v="1"/>
    <x v="1"/>
    <x v="0"/>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9X5HD5T1"/>
    <s v="Ikea Little Loved Corner PRODUKT Milk-frother, Coffee/Tea Frother, Handheld Milk Wand Mixer Frother, Black"/>
    <x v="59"/>
    <s v="Home&amp;Kitchen|Kitchen&amp;HomeAppliances|Coffee,Tea&amp;Espresso|MilkFrothers"/>
    <x v="0"/>
    <n v="229"/>
    <n v="499"/>
    <n v="270"/>
    <n v="42365"/>
    <s v="54%"/>
    <x v="1"/>
    <n v="54"/>
    <x v="1"/>
    <n v="0.54"/>
    <x v="10"/>
    <x v="2"/>
    <n v="92315"/>
    <x v="1"/>
    <x v="1"/>
    <x v="0"/>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9MB3DKG1"/>
    <s v="KHAITAN AVAANTE KA-2013 1200 Watt 3-Rod Halogen Heater (1200 Watts, Grey)"/>
    <x v="60"/>
    <s v="Home&amp;Kitchen|Heating,Cooling&amp;AirQuality|RoomHeaters|HalogenHeaters"/>
    <x v="0"/>
    <n v="2199"/>
    <n v="3999"/>
    <n v="1800"/>
    <n v="747660"/>
    <s v="45%"/>
    <x v="0"/>
    <n v="45"/>
    <x v="0"/>
    <n v="0.45"/>
    <x v="10"/>
    <x v="2"/>
    <n v="1359660"/>
    <x v="0"/>
    <x v="0"/>
    <x v="0"/>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9R1YFL6S"/>
    <s v="Candes BlowHot All in One Silent Blower Fan Room Heater (ABS Body, White, Brown) 2000 Watts"/>
    <x v="61"/>
    <s v="Home&amp;Kitchen|Heating,Cooling&amp;AirQuality|RoomHeaters|FanHeaters"/>
    <x v="0"/>
    <n v="1090"/>
    <n v="2999"/>
    <n v="1909"/>
    <n v="62130"/>
    <s v="64%"/>
    <x v="1"/>
    <n v="64"/>
    <x v="1"/>
    <n v="0.64"/>
    <x v="10"/>
    <x v="2"/>
    <n v="170943"/>
    <x v="0"/>
    <x v="0"/>
    <x v="0"/>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HK53XM4"/>
    <s v="Bulfyss Plastic Sticky Lint Roller Hair Remover Cleaner Set of 5 Rolls 150 Sheets, 30 Sheets Each roll Lint Roller Remover for Clothes, Furniture, Carpet, Dog Fur, Sweater, Dust &amp; Dirt"/>
    <x v="62"/>
    <s v="Home&amp;Kitchen|Kitchen&amp;HomeAppliances|Vacuum,Cleaning&amp;Ironing|Irons,Steamers&amp;Accessories|LintShavers"/>
    <x v="0"/>
    <n v="279"/>
    <n v="599"/>
    <n v="320"/>
    <n v="381393"/>
    <s v="53%"/>
    <x v="1"/>
    <n v="53"/>
    <x v="1"/>
    <n v="0.53"/>
    <x v="10"/>
    <x v="2"/>
    <n v="818833"/>
    <x v="1"/>
    <x v="1"/>
    <x v="1"/>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9NFSHCWN"/>
    <s v="Hilton Quartz Heater 400/800-Watt ISI 2 Rods Multi Mode Heater Long Lasting Quick Heating Extremely Warm (Grey)"/>
    <x v="63"/>
    <s v="Home&amp;Kitchen|Heating,Cooling&amp;AirQuality|RoomHeaters|ElectricHeaters"/>
    <x v="0"/>
    <n v="1149"/>
    <n v="1899"/>
    <n v="750"/>
    <n v="27576"/>
    <s v="39%"/>
    <x v="0"/>
    <n v="39"/>
    <x v="0"/>
    <n v="0.39"/>
    <x v="10"/>
    <x v="2"/>
    <n v="45576"/>
    <x v="0"/>
    <x v="0"/>
    <x v="0"/>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8ZXZ362Z"/>
    <s v="akiara - Makes life easy Mini Sewing Machine for Home Tailoring use | Mini Silai Machine with Sewing Kit Set Sewing Box with Thread Scissors, Needle All in One Sewing Accessories (White &amp; Purple)"/>
    <x v="64"/>
    <s v="Home&amp;Kitchen|Kitchen&amp;HomeAppliances|SewingMachines&amp;Accessories|Sewing&amp;EmbroideryMachines"/>
    <x v="0"/>
    <n v="1563"/>
    <n v="3098"/>
    <n v="1535"/>
    <n v="3568329"/>
    <s v="50%"/>
    <x v="1"/>
    <n v="50"/>
    <x v="1"/>
    <n v="0.5"/>
    <x v="10"/>
    <x v="2"/>
    <n v="7072734"/>
    <x v="0"/>
    <x v="0"/>
    <x v="1"/>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9L8DSSFH"/>
    <s v="7SEVEN¬Æ Compatible for Samsung Smart 4K Ultra HD TV Monitor Remote Control Replacement of Original Samsung TV Remote for LED OLED UHD QLED and Suitable for 6 7 8 Series Samsung TV with Hot Keys BN59-01259E"/>
    <x v="65"/>
    <s v="Electronics|HomeTheater,TV&amp;Video|Accessories|RemoteControls"/>
    <x v="0"/>
    <n v="399"/>
    <n v="999"/>
    <n v="600"/>
    <n v="196707"/>
    <s v="60%"/>
    <x v="1"/>
    <n v="60"/>
    <x v="1"/>
    <n v="0.6"/>
    <x v="11"/>
    <x v="2"/>
    <n v="492507"/>
    <x v="1"/>
    <x v="1"/>
    <x v="0"/>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141EZMAI"/>
    <s v="Gizga Essentials USB WiFi Adapter for PC, 150 Mbps Wireless Network Adapter for Desktop - Nano Size WiFi Dongle Compatible with Windows, Mac OS &amp; Linux Kernel | WPA/WPA2 Encryption Standards| Black"/>
    <x v="66"/>
    <s v="Computers&amp;Accessories|NetworkingDevices|NetworkAdapters|WirelessUSBAdapters"/>
    <x v="0"/>
    <n v="269"/>
    <n v="800"/>
    <n v="531"/>
    <n v="2726046"/>
    <s v="66%"/>
    <x v="1"/>
    <n v="66"/>
    <x v="1"/>
    <n v="0.66"/>
    <x v="11"/>
    <x v="2"/>
    <n v="8107200"/>
    <x v="1"/>
    <x v="1"/>
    <x v="1"/>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DDCQFMT"/>
    <s v="Electvision Remote Control Compatible with Amazon Fire tv Stick (Pairing Manual Will be Back Side Remote Control)(P)"/>
    <x v="67"/>
    <s v="Electronics|HomeTheater,TV&amp;Video|Accessories|RemoteControls"/>
    <x v="0"/>
    <n v="1299"/>
    <n v="1999"/>
    <n v="700"/>
    <n v="766410"/>
    <s v="35%"/>
    <x v="0"/>
    <n v="35"/>
    <x v="0"/>
    <n v="0.35"/>
    <x v="11"/>
    <x v="2"/>
    <n v="1179410"/>
    <x v="0"/>
    <x v="0"/>
    <x v="0"/>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CKW1KH9"/>
    <s v="Tata Sky Universal Remote Compatible for SD/HD"/>
    <x v="68"/>
    <s v="Electronics|HomeTheater,TV&amp;Video|Accessories|RemoteControls"/>
    <x v="0"/>
    <n v="204"/>
    <n v="599"/>
    <n v="395"/>
    <n v="69156"/>
    <s v="66%"/>
    <x v="1"/>
    <n v="66"/>
    <x v="1"/>
    <n v="0.66"/>
    <x v="11"/>
    <x v="2"/>
    <n v="203061"/>
    <x v="1"/>
    <x v="1"/>
    <x v="0"/>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9B125CFJ"/>
    <s v="7SEVEN¬Æ Compatible for Mi tv Remote Control Original Suitable with Smart Android 4K LED Non Voice Command Xiaomi Redmi Remote of 4A Model 32 43 55 65 inches"/>
    <x v="69"/>
    <s v="Electronics|HomeTheater,TV&amp;Video|Accessories|RemoteControls"/>
    <x v="0"/>
    <n v="349"/>
    <n v="799"/>
    <n v="450"/>
    <n v="112727"/>
    <s v="56%"/>
    <x v="1"/>
    <n v="56"/>
    <x v="1"/>
    <n v="0.56000000000000005"/>
    <x v="11"/>
    <x v="2"/>
    <n v="258077"/>
    <x v="1"/>
    <x v="1"/>
    <x v="0"/>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7VVXJ2P5"/>
    <s v="SVM Products Unbreakable Set Top Box Stand with Dual Remote Holder (Black)"/>
    <x v="70"/>
    <s v="Electronics|HomeTheater,TV&amp;Video|Accessories|TVMounts,Stands&amp;Turntables|TVWall&amp;CeilingMounts"/>
    <x v="0"/>
    <n v="96"/>
    <n v="399"/>
    <n v="303"/>
    <n v="172416"/>
    <s v="76%"/>
    <x v="1"/>
    <n v="76"/>
    <x v="1"/>
    <n v="0.76"/>
    <x v="11"/>
    <x v="2"/>
    <n v="716604"/>
    <x v="1"/>
    <x v="1"/>
    <x v="1"/>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8D75R3Z1"/>
    <s v="PTron Boom Ultima 4D Dual Driver, in-Ear Gaming Wired Headphones with in-line Mic, Volume Control &amp; Passive Noise Cancelling Boom 3 Earphones - (Dark Blue)"/>
    <x v="71"/>
    <s v="Electronics|Headphones,Earbuds&amp;Accessories|Headphones|In-Ear"/>
    <x v="0"/>
    <n v="299"/>
    <n v="1900"/>
    <n v="1601"/>
    <n v="5442398"/>
    <s v="84%"/>
    <x v="1"/>
    <n v="84"/>
    <x v="1"/>
    <n v="0.84"/>
    <x v="11"/>
    <x v="2"/>
    <n v="34583800"/>
    <x v="0"/>
    <x v="0"/>
    <x v="1"/>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3DV7S9B"/>
    <s v="EN LIGNE Adjustable Cell Phone Stand, Foldable Portable Phone Stand Phone Holder for Desk, Desktop Tablet Stand Compatible with Mobile Phone/iPad/Tablet (Black)"/>
    <x v="72"/>
    <s v="Electronics|Mobiles&amp;Accessories|MobileAccessories|Stands"/>
    <x v="0"/>
    <n v="209"/>
    <n v="499"/>
    <n v="290"/>
    <n v="21736"/>
    <s v="58%"/>
    <x v="1"/>
    <n v="58"/>
    <x v="1"/>
    <n v="0.57999999999999996"/>
    <x v="11"/>
    <x v="2"/>
    <n v="51896"/>
    <x v="1"/>
    <x v="1"/>
    <x v="0"/>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r>
  <r>
    <s v="B077T3BG5L"/>
    <s v="Zebronics ZEB-KM2100 Multimedia USB Keyboard Comes with 114 Keys Including 12 Dedicated Multimedia Keys &amp; with Rupee Key"/>
    <x v="73"/>
    <s v="Computers&amp;Accessories|Accessories&amp;Peripherals|Keyboards,Mice&amp;InputDevices|Keyboards"/>
    <x v="0"/>
    <n v="329"/>
    <n v="399"/>
    <n v="70"/>
    <n v="11098815"/>
    <s v="18%"/>
    <x v="0"/>
    <n v="18"/>
    <x v="2"/>
    <n v="0.18"/>
    <x v="11"/>
    <x v="2"/>
    <n v="13460265"/>
    <x v="1"/>
    <x v="1"/>
    <x v="1"/>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8CFCK6CW"/>
    <s v="Boult Audio Truebuds with 30H Playtime, IPX7 Waterproof, Lightning Boult‚Ñ¢ Type C Fast Charging (10 Min=100Mins), BoomX‚Ñ¢ Tech Rich Bass, Pro+ Calling HD Mic, Touch Controls in Ear Earbuds TWS (Grey)"/>
    <x v="74"/>
    <s v="Electronics|Headphones,Earbuds&amp;Accessories|Headphones|In-Ear"/>
    <x v="0"/>
    <n v="1199"/>
    <n v="7999"/>
    <n v="6800"/>
    <n v="31066090"/>
    <s v="85%"/>
    <x v="1"/>
    <n v="85"/>
    <x v="1"/>
    <n v="0.85"/>
    <x v="11"/>
    <x v="2"/>
    <n v="207254090"/>
    <x v="2"/>
    <x v="2"/>
    <x v="1"/>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7MSLTW8Z"/>
    <s v="Gizga Essentials Multi-Purpose Portable &amp; Foldable Wooden Desk for Bed Tray, Laptop Table, Study Table (Black)"/>
    <x v="75"/>
    <s v="Computers&amp;Accessories|Accessories&amp;Peripherals|LaptopAccessories|Lapdesks"/>
    <x v="0"/>
    <n v="549"/>
    <n v="1999"/>
    <n v="1450"/>
    <n v="3525678"/>
    <s v="73%"/>
    <x v="1"/>
    <n v="73"/>
    <x v="1"/>
    <n v="0.73"/>
    <x v="11"/>
    <x v="2"/>
    <n v="12837578"/>
    <x v="0"/>
    <x v="0"/>
    <x v="1"/>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GFWJDY1"/>
    <s v="ZEBRONICS Zeb-Evolve Wireless in Ear Neckband Earphone with Supporting Bluetooth v5.0, Voice Assistant, Rapid Charge, Call Function &amp; Magnetic Earpiece, with mic (Metallic Blue)"/>
    <x v="76"/>
    <s v="Electronics|Headphones,Earbuds&amp;Accessories|Headphones|In-Ear"/>
    <x v="0"/>
    <n v="499"/>
    <n v="1499"/>
    <n v="1000"/>
    <n v="4575331"/>
    <s v="67%"/>
    <x v="1"/>
    <n v="67"/>
    <x v="1"/>
    <n v="0.67"/>
    <x v="11"/>
    <x v="2"/>
    <n v="13744331"/>
    <x v="0"/>
    <x v="0"/>
    <x v="1"/>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SGGRKV8"/>
    <s v="ZEBRONICS Zeb-Buds 30 3.5Mm Stereo Wired in Ear Earphones with Mic for Calling, Volume Control, Multifunction Button, 14Mm Drivers, Stylish Eartip,1.2 Meter Durable Cable and Lightweight Design(Red)"/>
    <x v="77"/>
    <s v="Electronics|Headphones,Earbuds&amp;Accessories|Headphones|In-Ear"/>
    <x v="0"/>
    <n v="199"/>
    <n v="499"/>
    <n v="300"/>
    <n v="495908"/>
    <s v="60%"/>
    <x v="1"/>
    <n v="60"/>
    <x v="1"/>
    <n v="0.6"/>
    <x v="11"/>
    <x v="2"/>
    <n v="1243508"/>
    <x v="1"/>
    <x v="1"/>
    <x v="1"/>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9YLFHFDW"/>
    <s v="Sony WI-C100 Wireless Headphones with Customizable Equalizer for Deep Bass &amp; 25 Hrs Battery, DSEE-Upscale, Splash Proof, 360RA, Fast Pair, in-Ear Bluetooth Headset with mic for Phone Calls (Black)"/>
    <x v="78"/>
    <s v="Electronics|Headphones,Earbuds&amp;Accessories|Headphones|In-Ear"/>
    <x v="0"/>
    <n v="1599"/>
    <n v="2790"/>
    <n v="1191"/>
    <n v="3632928"/>
    <s v="43%"/>
    <x v="0"/>
    <n v="43"/>
    <x v="0"/>
    <n v="0.43"/>
    <x v="11"/>
    <x v="2"/>
    <n v="6338880"/>
    <x v="0"/>
    <x v="0"/>
    <x v="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8D9MNH4B"/>
    <s v="HP Deskjet 2723 AIO Printer, Copy, Scan, WiFi, Bluetooth, USB, Simple Setup Smart App, Ideal for Home."/>
    <x v="79"/>
    <s v="Computers&amp;Accessories|Printers,Inks&amp;Accessories|Printers"/>
    <x v="0"/>
    <n v="5899"/>
    <n v="7005"/>
    <n v="1106"/>
    <n v="24769901"/>
    <s v="16%"/>
    <x v="0"/>
    <n v="16"/>
    <x v="2"/>
    <n v="0.16"/>
    <x v="11"/>
    <x v="2"/>
    <n v="29413995"/>
    <x v="2"/>
    <x v="2"/>
    <x v="1"/>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7L1N3TJX"/>
    <s v="Artis AR-45W-MG2 45 Watts MG2 Laptop Adapter/Charger Compatible with MB Air 13‚Äù &amp; MB Air 11‚Äù (14.5 V, 3.1 A) Connector: MG2 (T Tip Connector)"/>
    <x v="80"/>
    <s v="Computers&amp;Accessories|Accessories&amp;Peripherals|LaptopAccessories|LaptopChargers&amp;PowerSupplies"/>
    <x v="0"/>
    <n v="1699"/>
    <n v="3499"/>
    <n v="1800"/>
    <n v="13063611"/>
    <s v="51%"/>
    <x v="1"/>
    <n v="51"/>
    <x v="1"/>
    <n v="0.51"/>
    <x v="11"/>
    <x v="2"/>
    <n v="26903811"/>
    <x v="0"/>
    <x v="0"/>
    <x v="1"/>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0URH5E34"/>
    <s v="Inventis 5V 1.2W Portable Flexible USB LED Light Lamp (Colors may vary)"/>
    <x v="81"/>
    <s v="Computers&amp;Accessories|Accessories&amp;Peripherals|USBGadgets|Lamps"/>
    <x v="0"/>
    <n v="39"/>
    <n v="39"/>
    <n v="0"/>
    <n v="529308"/>
    <s v="0%"/>
    <x v="0"/>
    <n v="0"/>
    <x v="3"/>
    <n v="0"/>
    <x v="11"/>
    <x v="2"/>
    <n v="529308"/>
    <x v="1"/>
    <x v="1"/>
    <x v="1"/>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H47GVGY"/>
    <s v="USHA Quartz Room Heater with Overheating Protection (3002, Ivory, 800 Watts)"/>
    <x v="82"/>
    <s v="Home&amp;Kitchen|Heating,Cooling&amp;AirQuality|RoomHeaters|ElectricHeaters"/>
    <x v="0"/>
    <n v="1199"/>
    <n v="1695"/>
    <n v="496"/>
    <n v="15946700"/>
    <s v="29%"/>
    <x v="0"/>
    <n v="29"/>
    <x v="2"/>
    <n v="0.28999999999999998"/>
    <x v="11"/>
    <x v="2"/>
    <n v="22543500"/>
    <x v="0"/>
    <x v="0"/>
    <x v="1"/>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96YCN3SD"/>
    <s v="Lifelong LLEK15 Electric Kettle 1.5L with Stainless Steel Body, Easy and Fast Boiling of Water for Instant Noodles, Soup, Tea etc. (1 Year Warranty, Silver)"/>
    <x v="83"/>
    <s v="Home&amp;Kitchen|Kitchen&amp;HomeAppliances|SmallKitchenAppliances|Kettles&amp;HotWaterDispensers|Kettle&amp;ToasterSets"/>
    <x v="0"/>
    <n v="549"/>
    <n v="1000"/>
    <n v="451"/>
    <n v="589626"/>
    <s v="45%"/>
    <x v="0"/>
    <n v="45"/>
    <x v="0"/>
    <n v="0.45"/>
    <x v="11"/>
    <x v="2"/>
    <n v="1074000"/>
    <x v="0"/>
    <x v="0"/>
    <x v="1"/>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V1CMGH"/>
    <s v="Lifelong LLFH921 Regalia 2000 W Fan Heater, 3 Air Settings, Room Heater with Overheating Protection, 1 Year Warranty ( White, (ISI Certified, Ideal for small to medium room/area)"/>
    <x v="84"/>
    <s v="Home&amp;Kitchen|Heating,Cooling&amp;AirQuality|RoomHeaters|FanHeaters"/>
    <x v="0"/>
    <n v="899"/>
    <n v="2000"/>
    <n v="1101"/>
    <n v="261609"/>
    <s v="55%"/>
    <x v="1"/>
    <n v="55"/>
    <x v="1"/>
    <n v="0.55000000000000004"/>
    <x v="11"/>
    <x v="2"/>
    <n v="582000"/>
    <x v="0"/>
    <x v="0"/>
    <x v="0"/>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09DA69W6"/>
    <s v="KENT Gold Optima Gravity Water Purifier (11016) | UF Technology Based | Non-Electric &amp; Chemical Free | Counter Top | 10L Storage | White"/>
    <x v="85"/>
    <s v="Home&amp;Kitchen|Kitchen&amp;HomeAppliances|WaterPurifiers&amp;Accessories|WaterFilters&amp;Purifiers"/>
    <x v="0"/>
    <n v="1699"/>
    <n v="1900"/>
    <n v="201"/>
    <n v="19463744"/>
    <s v="11%"/>
    <x v="0"/>
    <n v="11"/>
    <x v="2"/>
    <n v="0.11"/>
    <x v="11"/>
    <x v="2"/>
    <n v="21766400"/>
    <x v="0"/>
    <x v="0"/>
    <x v="1"/>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7989VV5K"/>
    <s v="Usha Steam Pro SI 3713, 1300 W Steam Iron, Powerful steam Output up to 18 g/min, Non-Stick Soleplate (White &amp; Blue)"/>
    <x v="86"/>
    <s v="Home&amp;Kitchen|Kitchen&amp;HomeAppliances|Vacuum,Cleaning&amp;Ironing|Irons,Steamers&amp;Accessories|Irons|SteamIrons"/>
    <x v="0"/>
    <n v="999"/>
    <n v="1560"/>
    <n v="561"/>
    <n v="4876119"/>
    <s v="36%"/>
    <x v="0"/>
    <n v="36"/>
    <x v="0"/>
    <n v="0.36"/>
    <x v="11"/>
    <x v="2"/>
    <n v="7614360"/>
    <x v="0"/>
    <x v="0"/>
    <x v="1"/>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836JGZ74"/>
    <s v="CSI INTERNATIONAL¬Æ Instant Water Geyser, Water Heater, Portable Water Heater, Geyser Made of First Class ABS Plastic 3KW (White)"/>
    <x v="87"/>
    <s v="Home&amp;Kitchen|Heating,Cooling&amp;AirQuality|WaterHeaters&amp;Geysers|InstantWaterHeaters"/>
    <x v="0"/>
    <n v="1049"/>
    <n v="2499"/>
    <n v="1450"/>
    <n v="344072"/>
    <s v="58%"/>
    <x v="1"/>
    <n v="58"/>
    <x v="1"/>
    <n v="0.57999999999999996"/>
    <x v="11"/>
    <x v="2"/>
    <n v="819672"/>
    <x v="0"/>
    <x v="0"/>
    <x v="0"/>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HYLCL19"/>
    <s v="AVNISH Tap Water Purifier Filter Faucet 6 Layer Carbon Activated Dust Chlorine Remover Water Softener for Drinking Cartridge Alkaline Taps for Kitchen Sink Bathroom Wash Basin (6-Layer Filtration)"/>
    <x v="88"/>
    <s v="Home&amp;Kitchen|Kitchen&amp;HomeAppliances|WaterPurifiers&amp;Accessories|WaterPurifierAccessories"/>
    <x v="0"/>
    <n v="193"/>
    <n v="399"/>
    <n v="206"/>
    <n v="7141"/>
    <s v="52%"/>
    <x v="1"/>
    <n v="52"/>
    <x v="1"/>
    <n v="0.52"/>
    <x v="11"/>
    <x v="2"/>
    <n v="14763"/>
    <x v="1"/>
    <x v="1"/>
    <x v="0"/>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84QN4CN"/>
    <s v="Wipro Vesta 1200 Watt GD201 Lightweight Automatic Dry Iron| Quick Heat Up| Stylish &amp; Sleek |Anti bacterial German Weilburger Double Coated Soleplate |2 Years Warranty"/>
    <x v="89"/>
    <s v="Home&amp;Kitchen|Kitchen&amp;HomeAppliances|Vacuum,Cleaning&amp;Ironing|Irons,Steamers&amp;Accessories|Irons|DryIrons"/>
    <x v="0"/>
    <n v="660"/>
    <n v="1100"/>
    <n v="440"/>
    <n v="60060"/>
    <s v="40%"/>
    <x v="0"/>
    <n v="40"/>
    <x v="0"/>
    <n v="0.4"/>
    <x v="11"/>
    <x v="2"/>
    <n v="100100"/>
    <x v="0"/>
    <x v="0"/>
    <x v="0"/>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r>
  <r>
    <s v="B08CGW4GYR"/>
    <s v="Milk Frother, Immersion Blender Cordlesss Foam Maker USB Rechargeable Small Mixer Handheld with 2 Stainless WhisksÔºåWisker for Stirring 3-Speed Adjustable Mini Frother for Cappuccino Latte Coffee Egg"/>
    <x v="90"/>
    <s v="Home&amp;Kitchen|Kitchen&amp;HomeAppliances|SmallKitchenAppliances|HandBlenders"/>
    <x v="0"/>
    <n v="375"/>
    <n v="999"/>
    <n v="624"/>
    <n v="745500"/>
    <s v="62%"/>
    <x v="1"/>
    <n v="62"/>
    <x v="1"/>
    <n v="0.62"/>
    <x v="11"/>
    <x v="2"/>
    <n v="1986012"/>
    <x v="1"/>
    <x v="1"/>
    <x v="1"/>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8T8KWNQ9"/>
    <s v="TE‚Ñ¢ Instant Electric Heating Hot and Cold Water Geyser Tap Water with Digital Display (White)"/>
    <x v="91"/>
    <s v="Home&amp;Kitchen|Heating,Cooling&amp;AirQuality|WaterHeaters&amp;Geysers|InstantWaterHeaters"/>
    <x v="0"/>
    <n v="1449"/>
    <n v="4999"/>
    <n v="3550"/>
    <n v="91287"/>
    <s v="71%"/>
    <x v="1"/>
    <n v="71"/>
    <x v="1"/>
    <n v="0.71"/>
    <x v="11"/>
    <x v="2"/>
    <n v="314937"/>
    <x v="0"/>
    <x v="0"/>
    <x v="0"/>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BL3R4RGS"/>
    <s v="VAPJA¬Æ Portable Mini Juicer Cup Blender USB Rechargeable with 4 Blades for Shakes and Smoothies Fruits Vegetables Juice Maker Grinder Mixer Strong Cutting Bottle Sports Travel Outdoors Gym (BOTTLE)"/>
    <x v="92"/>
    <s v="Home&amp;Kitchen|Kitchen&amp;HomeAppliances|SmallKitchenAppliances|JuicerMixerGrinders"/>
    <x v="0"/>
    <n v="649"/>
    <n v="999"/>
    <n v="350"/>
    <n v="2596"/>
    <s v="35%"/>
    <x v="0"/>
    <n v="35"/>
    <x v="0"/>
    <n v="0.35"/>
    <x v="11"/>
    <x v="2"/>
    <n v="3996"/>
    <x v="1"/>
    <x v="1"/>
    <x v="0"/>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B59K1C8F"/>
    <s v="Wolpin 1 Lint Roller with 60 Sheets Remove Clothes Lint Dog Hair Dust (19 x 13 cm) Orange"/>
    <x v="93"/>
    <s v="Home&amp;Kitchen|Kitchen&amp;HomeAppliances|Vacuum,Cleaning&amp;Ironing|Irons,Steamers&amp;Accessories|LintShavers"/>
    <x v="0"/>
    <n v="179"/>
    <n v="799"/>
    <n v="620"/>
    <n v="18079"/>
    <s v="78%"/>
    <x v="1"/>
    <n v="78"/>
    <x v="1"/>
    <n v="0.78"/>
    <x v="11"/>
    <x v="2"/>
    <n v="80699"/>
    <x v="1"/>
    <x v="1"/>
    <x v="0"/>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9WF4Q7B3"/>
    <s v="Wipro Vesta 1380W Cordless Steam Iron Quick heat up with 20gm/ min Steam Burst, Scratch resistant Ceramic soleplate ,Vertical and Horizontal Ironing, Steam burst of upto .8g/ shot"/>
    <x v="94"/>
    <s v="Home&amp;Kitchen|Kitchen&amp;HomeAppliances|Vacuum,Cleaning&amp;Ironing|Irons,Steamers&amp;Accessories|Irons|SteamIrons"/>
    <x v="0"/>
    <n v="1799"/>
    <n v="2599"/>
    <n v="800"/>
    <n v="1387029"/>
    <s v="31%"/>
    <x v="0"/>
    <n v="31"/>
    <x v="0"/>
    <n v="0.31"/>
    <x v="11"/>
    <x v="2"/>
    <n v="2003829"/>
    <x v="0"/>
    <x v="0"/>
    <x v="0"/>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B97D658R"/>
    <s v="Larrito wooden Cool Mist Humidifiers Essential Oil Diffuser Aroma Air Humidifier with Colorful Change for Car, Office, Babies, humidifiers for home, air humidifier for room (WOODEN HUMIDIFIRE-A)"/>
    <x v="95"/>
    <s v="Home&amp;Kitchen|Heating,Cooling&amp;AirQuality|Humidifiers"/>
    <x v="0"/>
    <n v="499"/>
    <n v="799"/>
    <n v="300"/>
    <n v="105788"/>
    <s v="38%"/>
    <x v="0"/>
    <n v="38"/>
    <x v="0"/>
    <n v="0.38"/>
    <x v="11"/>
    <x v="2"/>
    <n v="169388"/>
    <x v="1"/>
    <x v="1"/>
    <x v="0"/>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LMMFW3S"/>
    <s v="IKEA Milk Frother for Your Milk, Coffee,(Cold and hot Drinks), Black"/>
    <x v="96"/>
    <s v="Home&amp;Kitchen|Kitchen&amp;HomeAppliances|Coffee,Tea&amp;Espresso|MilkFrothers"/>
    <x v="0"/>
    <n v="229"/>
    <n v="399"/>
    <n v="170"/>
    <n v="103279"/>
    <s v="43%"/>
    <x v="0"/>
    <n v="43"/>
    <x v="0"/>
    <n v="0.43"/>
    <x v="11"/>
    <x v="2"/>
    <n v="179949"/>
    <x v="1"/>
    <x v="1"/>
    <x v="0"/>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7J9KXQCC"/>
    <s v="Libra Room Heater for Home, Room Heaters Home for Winter, Electric Heater with 2000 Watts Power as per IS Specification for Small to Medium Rooms - FH12 (Grey)"/>
    <x v="97"/>
    <s v="Home&amp;Kitchen|Heating,Cooling&amp;AirQuality|RoomHeaters|ElectricHeaters"/>
    <x v="0"/>
    <n v="949"/>
    <n v="2299"/>
    <n v="1350"/>
    <n v="521950"/>
    <s v="59%"/>
    <x v="1"/>
    <n v="59"/>
    <x v="1"/>
    <n v="0.59"/>
    <x v="11"/>
    <x v="2"/>
    <n v="1264450"/>
    <x v="0"/>
    <x v="0"/>
    <x v="0"/>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09P2LIL4"/>
    <s v="Bajaj Majesty RX10 2000 Watts Heat Convector Room Heater (White, ISI Approved)"/>
    <x v="98"/>
    <s v="Home&amp;Kitchen|Heating,Cooling&amp;AirQuality|RoomHeaters|HeatConvectors"/>
    <x v="0"/>
    <n v="2219"/>
    <n v="3080"/>
    <n v="861"/>
    <n v="1038492"/>
    <s v="28%"/>
    <x v="0"/>
    <n v="28"/>
    <x v="2"/>
    <n v="0.28000000000000003"/>
    <x v="11"/>
    <x v="2"/>
    <n v="1441440"/>
    <x v="0"/>
    <x v="0"/>
    <x v="0"/>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85194JFL"/>
    <s v="tizum HDMI to VGA Adapter Cable 1080P for Projector, Computer, Laptop, TV, Projectors &amp; TV"/>
    <x v="99"/>
    <s v="Electronics|HomeTheater,TV&amp;Video|Accessories|Cables|HDMICables"/>
    <x v="0"/>
    <n v="279"/>
    <n v="499"/>
    <n v="220"/>
    <n v="3058398"/>
    <s v="44%"/>
    <x v="0"/>
    <n v="44"/>
    <x v="0"/>
    <n v="0.44"/>
    <x v="12"/>
    <x v="2"/>
    <n v="5470038"/>
    <x v="1"/>
    <x v="1"/>
    <x v="1"/>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1N90RZ4M"/>
    <s v="Tata Sky Universal Remote"/>
    <x v="100"/>
    <s v="Electronics|HomeTheater,TV&amp;Video|Accessories|RemoteControls"/>
    <x v="0"/>
    <n v="230"/>
    <n v="499"/>
    <n v="269"/>
    <n v="680800"/>
    <s v="54%"/>
    <x v="1"/>
    <n v="54"/>
    <x v="1"/>
    <n v="0.54"/>
    <x v="12"/>
    <x v="2"/>
    <n v="1477040"/>
    <x v="1"/>
    <x v="1"/>
    <x v="1"/>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7B275VN9"/>
    <s v="Airtel DigitalTV DTH Television, Setup Box Remote Compatible for SD and HD Recording (Black)"/>
    <x v="101"/>
    <s v="Electronics|HomeTheater,TV&amp;Video|Accessories|RemoteControls"/>
    <x v="0"/>
    <n v="179"/>
    <n v="799"/>
    <n v="620"/>
    <n v="393979"/>
    <s v="78%"/>
    <x v="1"/>
    <n v="78"/>
    <x v="1"/>
    <n v="0.78"/>
    <x v="12"/>
    <x v="2"/>
    <n v="1758599"/>
    <x v="1"/>
    <x v="1"/>
    <x v="1"/>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93QCY6YJ"/>
    <s v="ZEBRONICS ZEB-USB150WF1 WiFi USB Mini Adapter Supports 150 Mbps Wireless Data, Comes with Advanced Security WPA/WPA2 encryption Standards"/>
    <x v="102"/>
    <s v="Computers&amp;Accessories|NetworkingDevices|NetworkAdapters|WirelessUSBAdapters"/>
    <x v="0"/>
    <n v="290"/>
    <n v="349"/>
    <n v="59"/>
    <n v="573330"/>
    <s v="17%"/>
    <x v="0"/>
    <n v="17"/>
    <x v="2"/>
    <n v="0.17"/>
    <x v="12"/>
    <x v="2"/>
    <n v="689973"/>
    <x v="1"/>
    <x v="1"/>
    <x v="1"/>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8LKS3LSP"/>
    <s v="Gilary Multi Charging Cable, 3 in 1 Nylon Braided Fast Charging Cable for iPhone Micro USB Type C Mobile Phone | Colour May Vary |"/>
    <x v="103"/>
    <s v="Computers&amp;Accessories|Accessories&amp;Peripherals|Cables&amp;Accessories|Cables|USBCables"/>
    <x v="0"/>
    <n v="345"/>
    <n v="999"/>
    <n v="654"/>
    <n v="378465"/>
    <s v="65%"/>
    <x v="1"/>
    <n v="65"/>
    <x v="1"/>
    <n v="0.65"/>
    <x v="12"/>
    <x v="2"/>
    <n v="1095903"/>
    <x v="1"/>
    <x v="1"/>
    <x v="1"/>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BHZCNC4P"/>
    <s v="Remote Control Compatible for Amazon Fire Tv Stick Remote Control [ 3rd Gen ](Not Compatible for Fire TV Edition Smart TV) from basesailor"/>
    <x v="104"/>
    <s v="Electronics|HomeTheater,TV&amp;Video|Accessories|RemoteControls"/>
    <x v="0"/>
    <n v="1499"/>
    <n v="3999"/>
    <n v="2500"/>
    <n v="55463"/>
    <s v="63%"/>
    <x v="1"/>
    <n v="63"/>
    <x v="1"/>
    <n v="0.63"/>
    <x v="12"/>
    <x v="2"/>
    <n v="147963"/>
    <x v="0"/>
    <x v="0"/>
    <x v="0"/>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0RFWNJMC"/>
    <s v="Airtel DigitalTV DTH Remote SD/HD/HD Recording Compatible for Television (Shining Black )"/>
    <x v="105"/>
    <s v="Electronics|HomeTheater,TV&amp;Video|Accessories|RemoteControls"/>
    <x v="0"/>
    <n v="195"/>
    <n v="499"/>
    <n v="304"/>
    <n v="269685"/>
    <s v="61%"/>
    <x v="1"/>
    <n v="61"/>
    <x v="1"/>
    <n v="0.61"/>
    <x v="12"/>
    <x v="2"/>
    <n v="690117"/>
    <x v="1"/>
    <x v="1"/>
    <x v="1"/>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9LHXNZLR"/>
    <s v="Skadioo WiFi Adapter for pc | Car Accessories, WiFi Dongle for pc | USB WiFi Adapter for pc | Wi-Fi Receiver 2.4GHz, 802.11b/g/n UNano Size WiFi Dongle Compatible Adapter,WiFi dongle for pc"/>
    <x v="106"/>
    <s v="Computers&amp;Accessories|NetworkingDevices|NetworkAdapters|WirelessUSBAdapters"/>
    <x v="0"/>
    <n v="199"/>
    <n v="499"/>
    <n v="300"/>
    <n v="121788"/>
    <s v="60%"/>
    <x v="1"/>
    <n v="60"/>
    <x v="1"/>
    <n v="0.6"/>
    <x v="12"/>
    <x v="2"/>
    <n v="305388"/>
    <x v="1"/>
    <x v="1"/>
    <x v="0"/>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8GJNM9N7"/>
    <s v="LOHAYA Television Remote Compatible for VU LED LCD HD Tv Remote Control Model No :- EN2B27V"/>
    <x v="107"/>
    <s v="Electronics|HomeTheater,TV&amp;Video|Accessories|RemoteControls"/>
    <x v="0"/>
    <n v="299"/>
    <n v="1199"/>
    <n v="900"/>
    <n v="146510"/>
    <s v="75%"/>
    <x v="1"/>
    <n v="75"/>
    <x v="1"/>
    <n v="0.75"/>
    <x v="12"/>
    <x v="2"/>
    <n v="587510"/>
    <x v="0"/>
    <x v="0"/>
    <x v="0"/>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5244Q22"/>
    <s v="MYVN LTG to USB for¬†Fast Charging &amp; Data Sync USB Cable Compatible for iPhone 5/5s/6/6S/7/7+/8/8+/10/11, iPad Air/Mini, iPod and iOS Devices (1 M)"/>
    <x v="108"/>
    <s v="Computers&amp;Accessories|Accessories&amp;Peripherals|Cables&amp;Accessories|Cables|USBCables"/>
    <x v="0"/>
    <n v="252"/>
    <n v="999"/>
    <n v="747"/>
    <n v="566748"/>
    <s v="75%"/>
    <x v="1"/>
    <n v="75"/>
    <x v="1"/>
    <n v="0.75"/>
    <x v="12"/>
    <x v="2"/>
    <n v="2246751"/>
    <x v="1"/>
    <x v="1"/>
    <x v="1"/>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9H39KTTB"/>
    <s v="Remote Compatible for Samsung LED/LCD Remote Control Works with Samsung LED/LCD TV by Trend Trail"/>
    <x v="109"/>
    <s v="Electronics|HomeTheater,TV&amp;Video|Accessories|RemoteControls"/>
    <x v="0"/>
    <n v="213"/>
    <n v="499"/>
    <n v="286"/>
    <n v="52398"/>
    <s v="57%"/>
    <x v="1"/>
    <n v="57"/>
    <x v="1"/>
    <n v="0.56999999999999995"/>
    <x v="12"/>
    <x v="2"/>
    <n v="122754"/>
    <x v="1"/>
    <x v="1"/>
    <x v="0"/>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9RQRZW2X"/>
    <s v="7SEVEN¬Æ Compatible Vu Smart Tv Remote Control Suitable for Original 4K Android LED Ultra HD UHD Vu Tv Remote with Non Voice Feature without google assistant"/>
    <x v="110"/>
    <s v="Electronics|HomeTheater,TV&amp;Video|Accessories|RemoteControls"/>
    <x v="0"/>
    <n v="499"/>
    <n v="899"/>
    <n v="400"/>
    <n v="92315"/>
    <s v="44%"/>
    <x v="0"/>
    <n v="44"/>
    <x v="0"/>
    <n v="0.44"/>
    <x v="12"/>
    <x v="2"/>
    <n v="166315"/>
    <x v="1"/>
    <x v="1"/>
    <x v="0"/>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8TZD7FQN"/>
    <s v="Astigo Compatible Remote Control for Mi Smart LED 4A (43&quot;/32&quot;)"/>
    <x v="111"/>
    <s v="Electronics|HomeTheater,TV&amp;Video|Accessories|RemoteControls"/>
    <x v="0"/>
    <n v="299"/>
    <n v="599"/>
    <n v="300"/>
    <n v="211692"/>
    <s v="50%"/>
    <x v="1"/>
    <n v="50"/>
    <x v="1"/>
    <n v="0.5"/>
    <x v="12"/>
    <x v="2"/>
    <n v="424092"/>
    <x v="1"/>
    <x v="1"/>
    <x v="0"/>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941392C8"/>
    <s v="Lava Charging Adapter Elements D3 2A Fast Charging Speed Usb Type C Data Cable, White"/>
    <x v="112"/>
    <s v="Computers&amp;Accessories|Accessories&amp;Peripherals|Cables&amp;Accessories|Cables|USBCables"/>
    <x v="0"/>
    <n v="129"/>
    <n v="449"/>
    <n v="320"/>
    <n v="5289"/>
    <s v="71%"/>
    <x v="1"/>
    <n v="71"/>
    <x v="1"/>
    <n v="0.71"/>
    <x v="12"/>
    <x v="2"/>
    <n v="18409"/>
    <x v="1"/>
    <x v="1"/>
    <x v="0"/>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9NNJ9WYM"/>
    <s v="Sansui 80cm (32 inches) HD Ready Smart LED TV JSY32SKHD (BLACK) With Bezel-less Design"/>
    <x v="113"/>
    <s v="Electronics|HomeTheater,TV&amp;Video|Televisions|SmartTelevisions"/>
    <x v="0"/>
    <n v="10990"/>
    <n v="19990"/>
    <n v="9000"/>
    <n v="1417710"/>
    <s v="45%"/>
    <x v="0"/>
    <n v="45"/>
    <x v="0"/>
    <n v="0.45"/>
    <x v="12"/>
    <x v="2"/>
    <n v="2578710"/>
    <x v="3"/>
    <x v="3"/>
    <x v="0"/>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92JHPL72"/>
    <s v="SWAPKART Flexible Mobile Tabletop Stand, Metal Built, Heavy Duty Foldable Lazy Bracket Clip Mount Multi Angle Clamp for All Smartphones (Pack of 1), Multi Color"/>
    <x v="114"/>
    <s v="Electronics|Mobiles&amp;Accessories|MobileAccessories|Mounts|Bedstand&amp;DeskMounts"/>
    <x v="0"/>
    <n v="251"/>
    <n v="999"/>
    <n v="748"/>
    <n v="811734"/>
    <s v="75%"/>
    <x v="1"/>
    <n v="75"/>
    <x v="1"/>
    <n v="0.75"/>
    <x v="12"/>
    <x v="2"/>
    <n v="3230766"/>
    <x v="1"/>
    <x v="1"/>
    <x v="1"/>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B5GF6DQD"/>
    <s v="Noise Agile 2 Buzz Bluetooth Calling Smart Watch with 1.28&quot; TFT Display,Dual Button,in-Built Mic &amp; Speaker,AI Voice Assistant, Health Suite,in-Built Games, 100 Watch Faces-(Jet Black)"/>
    <x v="115"/>
    <s v="Electronics|WearableTechnology|SmartWatches"/>
    <x v="0"/>
    <n v="2499"/>
    <n v="5999"/>
    <n v="3500"/>
    <n v="2069172"/>
    <s v="58%"/>
    <x v="1"/>
    <n v="58"/>
    <x v="1"/>
    <n v="0.57999999999999996"/>
    <x v="12"/>
    <x v="2"/>
    <n v="4967172"/>
    <x v="2"/>
    <x v="2"/>
    <x v="0"/>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r>
  <r>
    <s v="B0B298D54H"/>
    <s v="Prolet Classic Bumper Case Cover for Samsung Galaxy Watch 4 44mm TPU Plated Full Screen Protector (Black)"/>
    <x v="116"/>
    <s v="Electronics|WearableTechnology|SmartWatches"/>
    <x v="0"/>
    <n v="265"/>
    <n v="999"/>
    <n v="734"/>
    <n v="123225"/>
    <s v="73%"/>
    <x v="1"/>
    <n v="73"/>
    <x v="1"/>
    <n v="0.73"/>
    <x v="12"/>
    <x v="2"/>
    <n v="464535"/>
    <x v="1"/>
    <x v="1"/>
    <x v="0"/>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FTFXNNB"/>
    <s v="HP w100 480P 30 FPS Digital Webcam with Built-in Mic, Plug and Play Setup, Wide-Angle View for Video Calling on Skype, Zoom, Microsoft Teams and Other Apps (Black)"/>
    <x v="117"/>
    <s v="Electronics|Cameras&amp;Photography|VideoCameras"/>
    <x v="0"/>
    <n v="499"/>
    <n v="1999"/>
    <n v="1500"/>
    <n v="1681131"/>
    <s v="75%"/>
    <x v="1"/>
    <n v="75"/>
    <x v="1"/>
    <n v="0.75"/>
    <x v="12"/>
    <x v="2"/>
    <n v="6734631"/>
    <x v="0"/>
    <x v="0"/>
    <x v="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D11DZ2W"/>
    <s v="Boult Audio AirBass PowerBuds with Inbuilt Powerbank, 120H Total Playtime, IPX7 Fully Waterproof, Lightning Boult Type-C Fast Charging, Low Latency Gaming, TWS Earbuds with Pro+ Calling Mic (Black)"/>
    <x v="118"/>
    <s v="Electronics|Headphones,Earbuds&amp;Accessories|Headphones|In-Ear"/>
    <x v="0"/>
    <n v="1499"/>
    <n v="8999"/>
    <n v="7500"/>
    <n v="42457676"/>
    <s v="83%"/>
    <x v="1"/>
    <n v="83"/>
    <x v="1"/>
    <n v="0.83"/>
    <x v="12"/>
    <x v="2"/>
    <n v="254887676"/>
    <x v="2"/>
    <x v="2"/>
    <x v="1"/>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8FB2LNSZ"/>
    <s v="JBL Tune 215BT, 16 Hrs Playtime with Quick Charge, in Ear Bluetooth Wireless Earphones with Mic, 12.5mm Premium Earbuds with Pure Bass, BT 5.0, Dual Pairing, Type C &amp; Voice Assistant Support (Black)"/>
    <x v="119"/>
    <s v="Electronics|Headphones,Earbuds&amp;Accessories|Headphones|In-Ear"/>
    <x v="0"/>
    <n v="1499"/>
    <n v="2999"/>
    <n v="1500"/>
    <n v="131609202"/>
    <s v="50%"/>
    <x v="1"/>
    <n v="50"/>
    <x v="1"/>
    <n v="0.5"/>
    <x v="12"/>
    <x v="2"/>
    <n v="263306202"/>
    <x v="0"/>
    <x v="0"/>
    <x v="1"/>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B31FR4Y2"/>
    <s v="Boult Audio Omega with 30dB ANC+ ENC, 32H Playtime, 45ms Latency Gaming Mode, Quad Mic Zen ENC, 3 Equalizer Modes, ANC, Type-C Fast Charging, IPX5 True Wireless in Ear Bluetooth Earbuds (Black)"/>
    <x v="120"/>
    <s v="Electronics|Headphones,Earbuds&amp;Accessories|Headphones|In-Ear"/>
    <x v="0"/>
    <n v="1999"/>
    <n v="9999"/>
    <n v="8000"/>
    <n v="3970014"/>
    <s v="80%"/>
    <x v="1"/>
    <n v="80"/>
    <x v="1"/>
    <n v="0.8"/>
    <x v="12"/>
    <x v="2"/>
    <n v="19858014"/>
    <x v="2"/>
    <x v="2"/>
    <x v="1"/>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X76VL5L"/>
    <s v="boAt Airdopes 191G True Wireless Earbuds with ENx‚Ñ¢ Tech Equipped Quad Mics, Beast‚Ñ¢ Mode(Low Latency- 65ms) for Gaming, 2x6mm Dual Drivers, 30H Playtime, IPX5, IWP‚Ñ¢, Appealing Case LEDs(Sport Blue)"/>
    <x v="121"/>
    <s v="Electronics|Headphones,Earbuds&amp;Accessories|Headphones|In-Ear"/>
    <x v="0"/>
    <n v="1599"/>
    <n v="3490"/>
    <n v="1891"/>
    <n v="1080924"/>
    <s v="54%"/>
    <x v="1"/>
    <n v="54"/>
    <x v="1"/>
    <n v="0.54"/>
    <x v="12"/>
    <x v="2"/>
    <n v="2359240"/>
    <x v="0"/>
    <x v="0"/>
    <x v="0"/>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7GLNJC25"/>
    <s v="ZEBRONICS Zeb-100HB 4 Ports USB Hub for Laptop, PC Computers, Plug &amp; Play, Backward Compatible - Black"/>
    <x v="122"/>
    <s v="Computers&amp;Accessories|Accessories&amp;Peripherals|USBHubs"/>
    <x v="0"/>
    <n v="330"/>
    <n v="499"/>
    <n v="169"/>
    <n v="2826780"/>
    <s v="34%"/>
    <x v="0"/>
    <n v="34"/>
    <x v="0"/>
    <n v="0.34"/>
    <x v="12"/>
    <x v="2"/>
    <n v="4274434"/>
    <x v="1"/>
    <x v="1"/>
    <x v="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S74GTBT"/>
    <s v="Zebronics Astra 10 Portable Wireless BT v5.0 Speaker, 10W RMS Power, 15* Hours Backup, 2.25&quot; Drive Size, up to 6.4&quot; Mobile Holder Support, Carry Handle, USB, mSD, AUX Input and FM Radio with Antenna"/>
    <x v="123"/>
    <s v="Electronics|HomeAudio|Speakers|OutdoorSpeakers"/>
    <x v="0"/>
    <n v="799"/>
    <n v="1999"/>
    <n v="1200"/>
    <n v="333982"/>
    <s v="60%"/>
    <x v="1"/>
    <n v="60"/>
    <x v="1"/>
    <n v="0.6"/>
    <x v="12"/>
    <x v="2"/>
    <n v="835582"/>
    <x v="0"/>
    <x v="0"/>
    <x v="0"/>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B61DSF17"/>
    <s v="beatXP Kitchen Scale Multipurpose Portable Electronic Digital Weighing Scale | Weight Machine With Back light LCD Display | White |10 kg | 2 Year Warranty |"/>
    <x v="124"/>
    <s v="Home&amp;Kitchen|Kitchen&amp;HomeAppliances|SmallKitchenAppliances|DigitalKitchenScales"/>
    <x v="0"/>
    <n v="199"/>
    <n v="1999"/>
    <n v="1800"/>
    <n v="404169"/>
    <s v="90%"/>
    <x v="1"/>
    <n v="90"/>
    <x v="1"/>
    <n v="0.9"/>
    <x v="12"/>
    <x v="2"/>
    <n v="4059969"/>
    <x v="0"/>
    <x v="0"/>
    <x v="1"/>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9Y5FZK9N"/>
    <s v="Pigeon 1.5 litre Hot Kettle and Stainless Steel Water Bottle Combo used for boiling Water, Making Tea and Coffee, Instant Noodles, Soup, 1500 Watt with Auto Shut- off Feature - (Silver)"/>
    <x v="125"/>
    <s v="Home&amp;Kitchen|Kitchen&amp;HomeAppliances|SmallKitchenAppliances|Kettles&amp;HotWaterDispensers|Kettle&amp;ToasterSets"/>
    <x v="0"/>
    <n v="809"/>
    <n v="1545"/>
    <n v="736"/>
    <n v="789584"/>
    <s v="48%"/>
    <x v="0"/>
    <n v="48"/>
    <x v="0"/>
    <n v="0.48"/>
    <x v="12"/>
    <x v="2"/>
    <n v="1507920"/>
    <x v="0"/>
    <x v="0"/>
    <x v="0"/>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09P2LK80"/>
    <s v="Bajaj Deluxe 2000 Watts Halogen Room Heater (Steel, ISI Approved), Multicolor"/>
    <x v="126"/>
    <s v="Home&amp;Kitchen|Heating,Cooling&amp;AirQuality|RoomHeaters|HalogenHeaters"/>
    <x v="0"/>
    <n v="1409"/>
    <n v="1639"/>
    <n v="230"/>
    <n v="1108883"/>
    <s v="14%"/>
    <x v="0"/>
    <n v="14"/>
    <x v="2"/>
    <n v="0.14000000000000001"/>
    <x v="12"/>
    <x v="2"/>
    <n v="1289893"/>
    <x v="0"/>
    <x v="0"/>
    <x v="0"/>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BN2576GQ"/>
    <s v="C (DEVICE) Lint Remover for Woolen Clothes, Electric Lint Remover, Best Lint Shaver for Clothes Pack of 1"/>
    <x v="127"/>
    <s v="Home&amp;Kitchen|Kitchen&amp;HomeAppliances|Vacuum,Cleaning&amp;Ironing|Irons,Steamers&amp;Accessories|LintShavers"/>
    <x v="0"/>
    <n v="469"/>
    <n v="1599"/>
    <n v="1130"/>
    <n v="2814"/>
    <s v="71%"/>
    <x v="1"/>
    <n v="71"/>
    <x v="1"/>
    <n v="0.71"/>
    <x v="12"/>
    <x v="2"/>
    <n v="9594"/>
    <x v="0"/>
    <x v="0"/>
    <x v="0"/>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s v="B0B5KZ3C53"/>
    <s v="KENT Smart Multi Cooker Cum Kettle 1.2 Liter 800 Watts, Electric Cooker with Steamer &amp; Boiler for Idlis, Instant Noodles, Momos, Eggs, &amp; Steam Vegetables, Inner Stainless Steel &amp; Cool Touch Outer Body"/>
    <x v="128"/>
    <s v="Home&amp;Kitchen|Kitchen&amp;HomeAppliances|SmallKitchenAppliances|Rice&amp;PastaCookers"/>
    <x v="0"/>
    <n v="1599"/>
    <n v="2900"/>
    <n v="1301"/>
    <n v="705159"/>
    <s v="45%"/>
    <x v="0"/>
    <n v="45"/>
    <x v="0"/>
    <n v="0.45"/>
    <x v="12"/>
    <x v="2"/>
    <n v="1278900"/>
    <x v="0"/>
    <x v="0"/>
    <x v="0"/>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0935MD1C"/>
    <s v="Prestige PRWO 1.8-2 700-Watts Delight Electric Rice Cooker with 2 Aluminium Cooking Pans - 1.8 Liters, White"/>
    <x v="129"/>
    <s v="Home&amp;Kitchen|Kitchen&amp;HomeAppliances|SmallKitchenAppliances|Rice&amp;PastaCookers"/>
    <x v="0"/>
    <n v="2719"/>
    <n v="3945"/>
    <n v="1226"/>
    <n v="36450914"/>
    <s v="31%"/>
    <x v="0"/>
    <n v="31"/>
    <x v="0"/>
    <n v="0.31"/>
    <x v="12"/>
    <x v="2"/>
    <n v="52886670"/>
    <x v="0"/>
    <x v="0"/>
    <x v="1"/>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r>
  <r>
    <s v="B09R83SFYV"/>
    <s v="Akiara¬Æ - Makes life easy Mini Sewing Machine with Table Set | Tailoring Machine | Hand Sewing Machine with extension table, foot pedal, adapter"/>
    <x v="130"/>
    <s v="Home&amp;Kitchen|Kitchen&amp;HomeAppliances|SewingMachines&amp;Accessories|Sewing&amp;EmbroideryMachines"/>
    <x v="0"/>
    <n v="1484"/>
    <n v="2499"/>
    <n v="1015"/>
    <n v="1583428"/>
    <s v="41%"/>
    <x v="0"/>
    <n v="41"/>
    <x v="0"/>
    <n v="0.41"/>
    <x v="12"/>
    <x v="2"/>
    <n v="2666433"/>
    <x v="0"/>
    <x v="0"/>
    <x v="1"/>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FL3WRX5"/>
    <s v="Wonderchef Nutri-blend Complete Kitchen Machine | 22000 RPM Mixer Grinder, Blender, Chopper, Juicer | 400W Powerful motor | SS Blades | 4 Unbreakable Jars | 2 Years Warranty | Online Recipe Book By Chef Sanjeev Kapoor | Black"/>
    <x v="131"/>
    <s v="Home&amp;Kitchen|Kitchen&amp;HomeAppliances|SmallKitchenAppliances|JuicerMixerGrinders"/>
    <x v="0"/>
    <n v="3299"/>
    <n v="6500"/>
    <n v="3201"/>
    <n v="37004883"/>
    <s v="49%"/>
    <x v="0"/>
    <n v="49"/>
    <x v="0"/>
    <n v="0.49"/>
    <x v="12"/>
    <x v="2"/>
    <n v="72910500"/>
    <x v="2"/>
    <x v="2"/>
    <x v="1"/>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NQMF152"/>
    <s v="ROYAL STEP Portable Electric USB Juice Maker Juicer Bottle Blender Grinder Mixer,6 Blades Rechargeable Bottle with (MULTII) (MULTI COLOUR 6 BLED JUICER MIXER)"/>
    <x v="132"/>
    <s v="Home&amp;Kitchen|Kitchen&amp;HomeAppliances|SmallKitchenAppliances|JuicerMixerGrinders"/>
    <x v="0"/>
    <n v="499"/>
    <n v="2199"/>
    <n v="1700"/>
    <n v="26447"/>
    <s v="77%"/>
    <x v="1"/>
    <n v="77"/>
    <x v="1"/>
    <n v="0.77"/>
    <x v="12"/>
    <x v="2"/>
    <n v="116547"/>
    <x v="0"/>
    <x v="0"/>
    <x v="0"/>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98T9CJVQ"/>
    <s v="Sui Generis Electric Handheld Milk Wand Mixer Frother for Latte Coffee Hot Milk, Milk Frother, Electric Coffee Beater, Egg Beater, Latte Maker, Mini Hand Blender Cappuccino Maker (Multicolor)"/>
    <x v="133"/>
    <s v="Home&amp;Kitchen|Kitchen&amp;HomeAppliances|SmallKitchenAppliances|HandBlenders"/>
    <x v="0"/>
    <n v="210"/>
    <n v="699"/>
    <n v="489"/>
    <n v="15540"/>
    <s v="70%"/>
    <x v="1"/>
    <n v="70"/>
    <x v="1"/>
    <n v="0.7"/>
    <x v="12"/>
    <x v="2"/>
    <n v="51726"/>
    <x v="1"/>
    <x v="1"/>
    <x v="0"/>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814LP6S9"/>
    <s v="PrettyKrafts Laundry Basket for clothes with Lid &amp; Handles, Toys Organiser, 75 Ltr Grey"/>
    <x v="134"/>
    <s v="Home&amp;Kitchen|HomeStorage&amp;Organization|LaundryOrganization|LaundryBaskets"/>
    <x v="0"/>
    <n v="351"/>
    <n v="1099"/>
    <n v="748"/>
    <n v="515970"/>
    <s v="68%"/>
    <x v="1"/>
    <n v="68"/>
    <x v="1"/>
    <n v="0.68"/>
    <x v="12"/>
    <x v="2"/>
    <n v="1615530"/>
    <x v="0"/>
    <x v="0"/>
    <x v="1"/>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81B1JL35"/>
    <s v="CSI INTERNATIONAL¬Æ Instant Water Geyser, Water Heater, Portable Water Heater, Geyser Made of First Class ABS Plastic 3KW (Red)"/>
    <x v="87"/>
    <s v="Home&amp;Kitchen|Heating,Cooling&amp;AirQuality|WaterHeaters&amp;Geysers|InstantWaterHeaters"/>
    <x v="0"/>
    <n v="1049"/>
    <n v="2499"/>
    <n v="1450"/>
    <n v="669262"/>
    <s v="58%"/>
    <x v="1"/>
    <n v="58"/>
    <x v="1"/>
    <n v="0.57999999999999996"/>
    <x v="12"/>
    <x v="2"/>
    <n v="1594362"/>
    <x v="0"/>
    <x v="0"/>
    <x v="0"/>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r>
  <r>
    <s v="B0BNLFQDG2"/>
    <s v="Longway Blaze 2 Rod Quartz Room Heater (White, Gray, 800 watts)"/>
    <x v="135"/>
    <s v="Home&amp;Kitchen|Heating,Cooling&amp;AirQuality|RoomHeaters|ElectricHeaters"/>
    <x v="0"/>
    <n v="929"/>
    <n v="2199"/>
    <n v="1270"/>
    <n v="3716"/>
    <s v="58%"/>
    <x v="1"/>
    <n v="58"/>
    <x v="1"/>
    <n v="0.57999999999999996"/>
    <x v="12"/>
    <x v="2"/>
    <n v="8796"/>
    <x v="0"/>
    <x v="0"/>
    <x v="0"/>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r>
  <r>
    <s v="B082ZQ4479"/>
    <s v="Prestige PWG 07 Wet Grinder, 2L (Multicolor) with Coconut Scraper and Atta Kneader Attachments, 200 Watt"/>
    <x v="136"/>
    <s v="Home&amp;Kitchen|Kitchen&amp;HomeAppliances|SmallKitchenAppliances|Mills&amp;Grinders|WetGrinders"/>
    <x v="0"/>
    <n v="3710"/>
    <n v="4330"/>
    <n v="620"/>
    <n v="6166020"/>
    <s v="14%"/>
    <x v="0"/>
    <n v="14"/>
    <x v="2"/>
    <n v="0.14000000000000001"/>
    <x v="12"/>
    <x v="2"/>
    <n v="7196460"/>
    <x v="0"/>
    <x v="0"/>
    <x v="1"/>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r>
  <r>
    <s v="B07J2BQZD6"/>
    <s v="Kuber Industries Nylon Mesh Laundry Basket|Sturdy Material &amp; Durable Handles|Netted Lightweight Laundry Bag, Size 36 x 36 x 58, Capicity 30 Ltr (Pink)"/>
    <x v="137"/>
    <s v="Home&amp;Kitchen|HomeStorage&amp;Organization|LaundryOrganization|LaundryBaskets"/>
    <x v="0"/>
    <n v="199"/>
    <n v="399"/>
    <n v="200"/>
    <n v="1581055"/>
    <s v="50%"/>
    <x v="1"/>
    <n v="50"/>
    <x v="1"/>
    <n v="0.5"/>
    <x v="12"/>
    <x v="2"/>
    <n v="3170055"/>
    <x v="1"/>
    <x v="1"/>
    <x v="1"/>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86199CWG"/>
    <s v="Maharaja Whiteline Odacio Plus 550-Watt Juicer Mixer Grinder with 3 Jars (Black/Silver)"/>
    <x v="138"/>
    <s v="Home&amp;Kitchen|Kitchen&amp;HomeAppliances|SmallKitchenAppliances|JuicerMixerGrinders"/>
    <x v="0"/>
    <n v="3349"/>
    <n v="4799"/>
    <n v="1450"/>
    <n v="14065800"/>
    <s v="30%"/>
    <x v="0"/>
    <n v="30"/>
    <x v="0"/>
    <n v="0.3"/>
    <x v="12"/>
    <x v="2"/>
    <n v="20155800"/>
    <x v="0"/>
    <x v="0"/>
    <x v="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93ZNQZ2Y"/>
    <s v="LOHAYA Remote Compatible for Mi Smart LED TV 4A Remote Control (32&quot;/43&quot;) [ Compatible for Mi Tv Remote Control ] [ Compatible for Mi Smart LED Tv Remote Control ]"/>
    <x v="139"/>
    <s v="Electronics|HomeTheater,TV&amp;Video|Accessories|RemoteControls"/>
    <x v="0"/>
    <n v="249"/>
    <n v="799"/>
    <n v="550"/>
    <n v="268671"/>
    <s v="69%"/>
    <x v="1"/>
    <n v="69"/>
    <x v="1"/>
    <n v="0.69"/>
    <x v="13"/>
    <x v="2"/>
    <n v="862121"/>
    <x v="1"/>
    <x v="1"/>
    <x v="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B21C4BMX"/>
    <s v="Portronics Konnect Spydr 31 3-in-1 Multi Functional Cable with 3.0A Output, Tangle Resistant, 1.2M Length, Nylon Braided(Zebra)"/>
    <x v="140"/>
    <s v="Computers&amp;Accessories|Accessories&amp;Peripherals|Cables&amp;Accessories|Cables|USBCables"/>
    <x v="0"/>
    <n v="228"/>
    <n v="899"/>
    <n v="671"/>
    <n v="30096"/>
    <s v="75%"/>
    <x v="1"/>
    <n v="75"/>
    <x v="1"/>
    <n v="0.75"/>
    <x v="13"/>
    <x v="2"/>
    <n v="118668"/>
    <x v="1"/>
    <x v="1"/>
    <x v="0"/>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9L8DT7D6"/>
    <s v="Sony TV - Remote Compatible for Sony LED Remote Control Works with Sony LED TV by Trend Trail Speed tech &amp; Remote hi Remote &amp; REO India only"/>
    <x v="141"/>
    <s v="Electronics|HomeTheater,TV&amp;Video|Accessories|RemoteControls"/>
    <x v="0"/>
    <n v="205"/>
    <n v="499"/>
    <n v="294"/>
    <n v="64165"/>
    <s v="59%"/>
    <x v="1"/>
    <n v="59"/>
    <x v="1"/>
    <n v="0.59"/>
    <x v="13"/>
    <x v="2"/>
    <n v="156187"/>
    <x v="1"/>
    <x v="1"/>
    <x v="0"/>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GGOYEK"/>
    <s v="Storite USB 2.0 A to Mini 5 pin B Cable for External HDDS/Camera/Card Readers 35cm"/>
    <x v="142"/>
    <s v="Computers&amp;Accessories|Accessories&amp;Peripherals|Cables&amp;Accessories|Cables|USBCables"/>
    <x v="0"/>
    <n v="259"/>
    <n v="699"/>
    <n v="440"/>
    <n v="621341"/>
    <s v="63%"/>
    <x v="1"/>
    <n v="63"/>
    <x v="1"/>
    <n v="0.63"/>
    <x v="13"/>
    <x v="2"/>
    <n v="1676901"/>
    <x v="1"/>
    <x v="1"/>
    <x v="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841KQR1Z"/>
    <s v="Crypo‚Ñ¢ Universal Remote Compatible with Tata Sky Universal HD &amp; SD Set top Box (Also Works with All TV)"/>
    <x v="143"/>
    <s v="Electronics|HomeTheater,TV&amp;Video|Accessories|RemoteControls"/>
    <x v="0"/>
    <n v="299"/>
    <n v="999"/>
    <n v="700"/>
    <n v="277472"/>
    <s v="70%"/>
    <x v="1"/>
    <n v="70"/>
    <x v="1"/>
    <n v="0.7"/>
    <x v="13"/>
    <x v="2"/>
    <n v="927072"/>
    <x v="1"/>
    <x v="1"/>
    <x v="0"/>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s v="Karbonn 80 cm (32 Inches) Millennium Series HD Ready LED TV KJW32NSHDF (Phantom Black) with Bezel-Less Design"/>
    <x v="144"/>
    <s v="Electronics|HomeTheater,TV&amp;Video|Televisions|StandardTelevisions"/>
    <x v="0"/>
    <n v="6999"/>
    <n v="16990"/>
    <n v="9991"/>
    <n v="769890"/>
    <s v="59%"/>
    <x v="1"/>
    <n v="59"/>
    <x v="1"/>
    <n v="0.59"/>
    <x v="13"/>
    <x v="2"/>
    <n v="1868900"/>
    <x v="3"/>
    <x v="3"/>
    <x v="0"/>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r>
  <r>
    <s v="B09127FZCK"/>
    <s v="Astigo Compatible Remote for Airtel Digital Set Top Box (Pairing Required with TV Remote)"/>
    <x v="145"/>
    <s v="Electronics|HomeTheater,TV&amp;Video|Accessories|RemoteControls"/>
    <x v="0"/>
    <n v="299"/>
    <n v="899"/>
    <n v="600"/>
    <n v="127075"/>
    <s v="67%"/>
    <x v="1"/>
    <n v="67"/>
    <x v="1"/>
    <n v="0.67"/>
    <x v="13"/>
    <x v="2"/>
    <n v="382075"/>
    <x v="1"/>
    <x v="1"/>
    <x v="0"/>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98TV3L96"/>
    <s v="Electvision Remote Control for led Smart tv Compatible with VU Smart Led (Without Voice)"/>
    <x v="146"/>
    <s v="Electronics|HomeTheater,TV&amp;Video|Accessories|RemoteControls"/>
    <x v="0"/>
    <n v="349"/>
    <n v="1999"/>
    <n v="1650"/>
    <n v="68753"/>
    <s v="83%"/>
    <x v="1"/>
    <n v="83"/>
    <x v="1"/>
    <n v="0.83"/>
    <x v="13"/>
    <x v="2"/>
    <n v="393803"/>
    <x v="0"/>
    <x v="0"/>
    <x v="0"/>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9LRZYBH1"/>
    <s v="KRISONS Thunder Speaker, Multimedia Home Theatre, Floor Standing Speaker, LED Display with Bluetooth, FM, USB, Micro SD Card, AUX Connectivity"/>
    <x v="147"/>
    <s v="Electronics|HomeAudio|Speakers|TowerSpeakers"/>
    <x v="0"/>
    <n v="2299"/>
    <n v="3999"/>
    <n v="1700"/>
    <n v="648318"/>
    <s v="43%"/>
    <x v="0"/>
    <n v="43"/>
    <x v="0"/>
    <n v="0.43"/>
    <x v="13"/>
    <x v="2"/>
    <n v="1127718"/>
    <x v="0"/>
    <x v="0"/>
    <x v="0"/>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9VH568H7"/>
    <s v="Amazon Brand - Solimo 3A Fast Charging Tough Type C USB Data Cable¬† ‚Äì 1 Meter"/>
    <x v="148"/>
    <s v="Computers&amp;Accessories|Accessories&amp;Peripherals|Cables&amp;Accessories|Cables|USBCables"/>
    <x v="0"/>
    <n v="119"/>
    <n v="299"/>
    <n v="180"/>
    <n v="6069"/>
    <s v="60%"/>
    <x v="1"/>
    <n v="60"/>
    <x v="1"/>
    <n v="0.6"/>
    <x v="13"/>
    <x v="2"/>
    <n v="15249"/>
    <x v="1"/>
    <x v="1"/>
    <x v="0"/>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6XGWRKYT"/>
    <s v="Kodak 80 cm (32 Inches) HD Ready LED TV Kodak 32HDX900S (Black)"/>
    <x v="149"/>
    <s v="Electronics|HomeTheater,TV&amp;Video|Televisions|StandardTelevisions"/>
    <x v="0"/>
    <n v="7999"/>
    <n v="15999"/>
    <n v="8000"/>
    <n v="24172978"/>
    <s v="50%"/>
    <x v="1"/>
    <n v="50"/>
    <x v="1"/>
    <n v="0.5"/>
    <x v="13"/>
    <x v="2"/>
    <n v="48348978"/>
    <x v="3"/>
    <x v="3"/>
    <x v="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8BG4M4N7"/>
    <s v="PRUSHTI COVER AND BAGS, Protective Case for Airtel Xstream settop Box Remote Remote Control Pouch Cover Holder PU Leather Cover Holder(only Cover for Selling Purpose)"/>
    <x v="150"/>
    <s v="Electronics|HomeTheater,TV&amp;Video|Accessories|RemoteControls"/>
    <x v="0"/>
    <n v="199"/>
    <n v="499"/>
    <n v="300"/>
    <n v="107062"/>
    <s v="60%"/>
    <x v="1"/>
    <n v="60"/>
    <x v="1"/>
    <n v="0.6"/>
    <x v="13"/>
    <x v="2"/>
    <n v="268462"/>
    <x v="1"/>
    <x v="1"/>
    <x v="0"/>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8PKBMJKS"/>
    <s v="Airtel DigitalTV HD Setup Box Remote"/>
    <x v="151"/>
    <s v="Electronics|HomeTheater,TV&amp;Video|Accessories|RemoteControls"/>
    <x v="0"/>
    <n v="197"/>
    <n v="499"/>
    <n v="302"/>
    <n v="26792"/>
    <s v="61%"/>
    <x v="1"/>
    <n v="61"/>
    <x v="1"/>
    <n v="0.61"/>
    <x v="13"/>
    <x v="2"/>
    <n v="67864"/>
    <x v="1"/>
    <x v="1"/>
    <x v="0"/>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5B6PQCT"/>
    <s v="boAt Wave Call Smart Watch, Smart Talk with Advanced Dedicated Bluetooth Calling Chip, 1.69‚Äù HD Display with 550 NITS &amp; 70% Color Gamut, 150+ Watch Faces, Multi-Sport Modes,HR,SpO2, IP68(Active Black)"/>
    <x v="152"/>
    <s v="Electronics|WearableTechnology|SmartWatches"/>
    <x v="0"/>
    <n v="1999"/>
    <n v="7990"/>
    <n v="5991"/>
    <n v="35644169"/>
    <s v="75%"/>
    <x v="1"/>
    <n v="75"/>
    <x v="1"/>
    <n v="0.75"/>
    <x v="13"/>
    <x v="2"/>
    <n v="142469690"/>
    <x v="2"/>
    <x v="2"/>
    <x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ZN4B121"/>
    <s v="WeCool Bluetooth Extendable Selfie Sticks with Wireless Remote and Tripod Stand, 3-in-1 Multifunctional Selfie Stick with Tripod Stand Compatible with iPhone/OnePlus/Samsung/Oppo/Vivo and All Phones"/>
    <x v="153"/>
    <s v="Electronics|Mobiles&amp;Accessories|MobileAccessories|Photo&amp;VideoAccessories|Tripods"/>
    <x v="0"/>
    <n v="539"/>
    <n v="1599"/>
    <n v="1060"/>
    <n v="7895272"/>
    <s v="66%"/>
    <x v="1"/>
    <n v="66"/>
    <x v="1"/>
    <n v="0.66"/>
    <x v="13"/>
    <x v="2"/>
    <n v="23422152"/>
    <x v="0"/>
    <x v="0"/>
    <x v="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5DDJNH4"/>
    <s v="boAt Wave Call Smart Watch, Smart Talk with Advanced Dedicated Bluetooth Calling Chip, 1.69‚Äù HD Display with 550 NITS &amp; 70% Color Gamut, 150+ Watch Faces, Multi-Sport Modes, HR, SpO2, IP68(Mauve)"/>
    <x v="152"/>
    <s v="Electronics|WearableTechnology|SmartWatches"/>
    <x v="0"/>
    <n v="1999"/>
    <n v="7990"/>
    <n v="5991"/>
    <n v="35644169"/>
    <s v="75%"/>
    <x v="1"/>
    <n v="75"/>
    <x v="1"/>
    <n v="0.75"/>
    <x v="13"/>
    <x v="2"/>
    <n v="142469690"/>
    <x v="2"/>
    <x v="2"/>
    <x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5D39BCD"/>
    <s v="boAt Wave Call Smart Watch, Smart Talk with Advanced Dedicated Bluetooth Calling Chip, 1.69‚Äù HD Display with 550 NITS &amp; 70% Color Gamut, 150+ Watch Faces, Multi-Sport Modes, HR, SpO2, IP68(Deep Blue)"/>
    <x v="152"/>
    <s v="Electronics|WearableTechnology|SmartWatches"/>
    <x v="0"/>
    <n v="1999"/>
    <n v="7990"/>
    <n v="5991"/>
    <n v="35644169"/>
    <s v="75%"/>
    <x v="1"/>
    <n v="75"/>
    <x v="1"/>
    <n v="0.75"/>
    <x v="13"/>
    <x v="2"/>
    <n v="142469690"/>
    <x v="2"/>
    <x v="2"/>
    <x v="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5CGTBKV"/>
    <s v="boAt Wave Call Smart Watch, Smart Talk with Advanced Dedicated Bluetooth Calling Chip, 1.69‚Äù HD Display with 550 NITS &amp; 70% Color Gamut, 150+ Watch Faces, Multi-Sport Modes,HR,SpO2(Caribbean Green)"/>
    <x v="152"/>
    <s v="Electronics|WearableTechnology|SmartWatches"/>
    <x v="0"/>
    <n v="1999"/>
    <n v="7990"/>
    <n v="5991"/>
    <n v="35648167"/>
    <s v="75%"/>
    <x v="1"/>
    <n v="75"/>
    <x v="1"/>
    <n v="0.75"/>
    <x v="13"/>
    <x v="2"/>
    <n v="142485670"/>
    <x v="2"/>
    <x v="2"/>
    <x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56YRBNT"/>
    <s v="Tecno Spark 9 (Sky Mirror, 6GB RAM,128GB Storage) | 11GB Expandable RAM | Helio G37 Gaming Processor"/>
    <x v="154"/>
    <s v="Electronics|Mobiles&amp;Accessories|Smartphones&amp;BasicMobiles|Smartphones"/>
    <x v="0"/>
    <n v="8999"/>
    <n v="13499"/>
    <n v="4500"/>
    <n v="28301855"/>
    <s v="33%"/>
    <x v="0"/>
    <n v="33"/>
    <x v="0"/>
    <n v="0.33"/>
    <x v="13"/>
    <x v="2"/>
    <n v="42454355"/>
    <x v="3"/>
    <x v="3"/>
    <x v="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8K4PSZ3V"/>
    <s v="Tukzer Capacitive Stylus Pen for Touch Screens Devices, Fine Point, Lightweight Metal Body with Magnetism Cover Cap for Smartphones/Tablets/iPad/iPad Pro/iPhone (Grey)"/>
    <x v="155"/>
    <s v="Electronics|Mobiles&amp;Accessories|MobileAccessories|StylusPens"/>
    <x v="0"/>
    <n v="349"/>
    <n v="999"/>
    <n v="650"/>
    <n v="5778393"/>
    <s v="65%"/>
    <x v="1"/>
    <n v="65"/>
    <x v="1"/>
    <n v="0.65"/>
    <x v="13"/>
    <x v="2"/>
    <n v="16540443"/>
    <x v="1"/>
    <x v="1"/>
    <x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K4RDQ71"/>
    <s v="Tukzer Capacitive Stylus Pen for Touch Screens Devices, Fine Point, Lightweight Metal Body with Magnetism Cover Cap for Smartphones/Tablets/iPad/iPad Pro/iPhone (White)"/>
    <x v="155"/>
    <s v="Electronics|Mobiles&amp;Accessories|MobileAccessories|StylusPens"/>
    <x v="0"/>
    <n v="349"/>
    <n v="999"/>
    <n v="650"/>
    <n v="5778393"/>
    <s v="65%"/>
    <x v="1"/>
    <n v="65"/>
    <x v="1"/>
    <n v="0.65"/>
    <x v="13"/>
    <x v="2"/>
    <n v="16540443"/>
    <x v="1"/>
    <x v="1"/>
    <x v="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D92GDQH"/>
    <s v="OnePlus Nord Watch with 1.78‚Äù AMOLED Display, 60 Hz Refresh Rate, 105 Fitness Modes, 10 Days Battery, SPO2, Heart Rate, Stress Monitor, Women Health Tracker &amp; Multiple Watch Face [Midnight Black]"/>
    <x v="156"/>
    <s v="Electronics|WearableTechnology|SmartWatches"/>
    <x v="0"/>
    <n v="4999"/>
    <n v="6999"/>
    <n v="2000"/>
    <n v="3789242"/>
    <s v="29%"/>
    <x v="0"/>
    <n v="29"/>
    <x v="2"/>
    <n v="0.28999999999999998"/>
    <x v="13"/>
    <x v="2"/>
    <n v="5305242"/>
    <x v="2"/>
    <x v="2"/>
    <x v="0"/>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B54Y2SNX"/>
    <s v="iPhone Original 20W C Type Fast PD Charger Compatible with I-Phone13/13 mini/13pro/13 pro Max I-Phone 12/12 Pro/12mini/12 Pro Max, I-Phone11/11 Pro/11 Pro Max 2020 (Only Adapter)"/>
    <x v="157"/>
    <s v="Electronics|Mobiles&amp;Accessories|MobileAccessories|Chargers|WallChargers"/>
    <x v="0"/>
    <n v="799"/>
    <n v="3990"/>
    <n v="3191"/>
    <n v="95081"/>
    <s v="80%"/>
    <x v="1"/>
    <n v="80"/>
    <x v="1"/>
    <n v="0.8"/>
    <x v="13"/>
    <x v="2"/>
    <n v="474810"/>
    <x v="0"/>
    <x v="0"/>
    <x v="0"/>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9NY7W8YD"/>
    <s v="POCO C31 (Shadow Gray, 64 GB) (4 GB RAM)"/>
    <x v="158"/>
    <s v="Electronics|Mobiles&amp;Accessories|Smartphones&amp;BasicMobiles|Smartphones"/>
    <x v="0"/>
    <n v="7998"/>
    <n v="11999"/>
    <n v="4001"/>
    <n v="999750"/>
    <s v="33%"/>
    <x v="0"/>
    <n v="33"/>
    <x v="0"/>
    <n v="0.33"/>
    <x v="13"/>
    <x v="2"/>
    <n v="1499875"/>
    <x v="3"/>
    <x v="3"/>
    <x v="0"/>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9BF8JBWX"/>
    <s v="Lava A1 Josh 21(Blue Silver) -Dual Sim,Call Blink Notification,Military Grade Certified with 4 Day Battery Backup, Keypad Mobile"/>
    <x v="159"/>
    <s v="Electronics|Mobiles&amp;Accessories|Smartphones&amp;BasicMobiles|BasicMobiles"/>
    <x v="0"/>
    <n v="1055"/>
    <n v="1249"/>
    <n v="194"/>
    <n v="2481360"/>
    <s v="16%"/>
    <x v="0"/>
    <n v="16"/>
    <x v="2"/>
    <n v="0.16"/>
    <x v="13"/>
    <x v="2"/>
    <n v="2937648"/>
    <x v="0"/>
    <x v="0"/>
    <x v="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r>
  <r>
    <s v="B0B5B6PQCT"/>
    <s v="boAt Wave Call Smart Watch, Smart Talk with Advanced Dedicated Bluetooth Calling Chip, 1.69‚Äù HD Display with 550 NITS &amp; 70% Color Gamut, 150+ Watch Faces, Multi-Sport Modes,HR,SpO2, IP68(Active Black)"/>
    <x v="152"/>
    <s v="Electronics|WearableTechnology|SmartWatches"/>
    <x v="0"/>
    <n v="1799"/>
    <n v="7990"/>
    <n v="6191"/>
    <n v="32081567"/>
    <s v="77%"/>
    <x v="1"/>
    <n v="77"/>
    <x v="1"/>
    <n v="0.77"/>
    <x v="13"/>
    <x v="2"/>
    <n v="142485670"/>
    <x v="2"/>
    <x v="2"/>
    <x v="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9CTRPSJR"/>
    <s v="Storio Kids Toys LCD Writing Tablet 8.5Inch E-Note Pad Best Birthday Gift for Girls Boys, Multicolor (SC1667)"/>
    <x v="160"/>
    <s v="Computers&amp;Accessories|Accessories&amp;Peripherals|Keyboards,Mice&amp;InputDevices|GraphicTablets"/>
    <x v="0"/>
    <n v="217"/>
    <n v="237"/>
    <n v="20"/>
    <n v="1595818"/>
    <s v="8%"/>
    <x v="0"/>
    <n v="8"/>
    <x v="3"/>
    <n v="0.08"/>
    <x v="13"/>
    <x v="2"/>
    <n v="1742898"/>
    <x v="1"/>
    <x v="1"/>
    <x v="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s v="boAt Airdopes 121v2 in-Ear True Wireless Earbuds with Upto 14 Hours Playback, 8MM Drivers, Battery Indicators, Lightweight Earbuds &amp; Multifunction Controls (Active Black, with Mic)"/>
    <x v="161"/>
    <s v="Electronics|Headphones,Earbuds&amp;Accessories|Headphones|In-Ear"/>
    <x v="0"/>
    <n v="1299"/>
    <n v="2990"/>
    <n v="1691"/>
    <n v="235116402"/>
    <s v="57%"/>
    <x v="1"/>
    <n v="57"/>
    <x v="1"/>
    <n v="0.56999999999999995"/>
    <x v="13"/>
    <x v="2"/>
    <n v="541184020"/>
    <x v="0"/>
    <x v="0"/>
    <x v="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9NR6G588"/>
    <s v="Boult Audio ZCharge Bluetooth Wireless in Ear Earphones with Mic, 40H Playtime and Super Fast Charging, Environmental Noise Cancellation for Pro+ Calling and IPX5 Water Resistant (Black)"/>
    <x v="162"/>
    <s v="Electronics|Headphones,Earbuds&amp;Accessories|Headphones|In-Ear"/>
    <x v="0"/>
    <n v="1199"/>
    <n v="4999"/>
    <n v="3800"/>
    <n v="17938239"/>
    <s v="76%"/>
    <x v="1"/>
    <n v="76"/>
    <x v="1"/>
    <n v="0.76"/>
    <x v="13"/>
    <x v="2"/>
    <n v="74790039"/>
    <x v="0"/>
    <x v="0"/>
    <x v="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B1F6GQPS"/>
    <s v="Boult Audio FXCharge with ENC, 32H Playtime, 5min=7H Type C Fast Charging, Zen ENC, 14.2 mm BoomX Rich Bass, IPX5, Bluetooth Wireless in Ear Earphones Neckband with mic (Black)"/>
    <x v="163"/>
    <s v="Electronics|Headphones,Earbuds&amp;Accessories|Headphones|In-Ear"/>
    <x v="0"/>
    <n v="999"/>
    <n v="4499"/>
    <n v="3500"/>
    <n v="3386610"/>
    <s v="78%"/>
    <x v="1"/>
    <n v="78"/>
    <x v="1"/>
    <n v="0.78"/>
    <x v="13"/>
    <x v="2"/>
    <n v="15251610"/>
    <x v="0"/>
    <x v="0"/>
    <x v="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s v="Boult Audio Probass Curve Bluetooth Wireless in Ear Earphones with Mic with Ipx5 Water Resistant, 12H Battery Life &amp; Extra Bass (Black)"/>
    <x v="164"/>
    <s v="Electronics|Headphones,Earbuds&amp;Accessories|Headphones|In-Ear"/>
    <x v="0"/>
    <n v="899"/>
    <n v="4499"/>
    <n v="3600"/>
    <n v="92643748"/>
    <s v="80%"/>
    <x v="1"/>
    <n v="80"/>
    <x v="1"/>
    <n v="0.8"/>
    <x v="13"/>
    <x v="2"/>
    <n v="463630948"/>
    <x v="0"/>
    <x v="0"/>
    <x v="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8MCD9JFY"/>
    <s v="Tygot 10 Inches Big LED Ring Light for Camera, Phone tiktok YouTube Video Shooting and Makeup, 10&quot; inch Ring Light with 7 Feet Long Foldable and Lightweight Tripod Stand"/>
    <x v="165"/>
    <s v="Electronics|Cameras&amp;Photography|Flashes|Macro&amp;RinglightFlashes"/>
    <x v="0"/>
    <n v="799"/>
    <n v="1999"/>
    <n v="1200"/>
    <n v="10353442"/>
    <s v="60%"/>
    <x v="1"/>
    <n v="60"/>
    <x v="1"/>
    <n v="0.6"/>
    <x v="13"/>
    <x v="2"/>
    <n v="25903042"/>
    <x v="0"/>
    <x v="0"/>
    <x v="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79Y6JZC8"/>
    <s v="ZEBRONICS Zeb-Comfort Wired USB Mouse, 3-Button, 1000 DPI Optical Sensor, Plug &amp; Play, for Windows/Mac, Black"/>
    <x v="166"/>
    <s v="Computers&amp;Accessories|Accessories&amp;Peripherals|Keyboards,Mice&amp;InputDevices|Mice"/>
    <x v="0"/>
    <n v="139"/>
    <n v="299"/>
    <n v="160"/>
    <n v="423116"/>
    <s v="54%"/>
    <x v="1"/>
    <n v="54"/>
    <x v="1"/>
    <n v="0.54"/>
    <x v="13"/>
    <x v="2"/>
    <n v="910156"/>
    <x v="1"/>
    <x v="1"/>
    <x v="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7L8KNP5F"/>
    <s v="ZEBRONICS Zeb-Thunder Bluetooth Wireless Over Ear Headphone FM, mSD, 9 hrs Playback with Mic (Black)"/>
    <x v="167"/>
    <s v="Electronics|Headphones,Earbuds&amp;Accessories|Headphones|On-Ear"/>
    <x v="0"/>
    <n v="599"/>
    <n v="1399"/>
    <n v="800"/>
    <n v="35955574"/>
    <s v="57%"/>
    <x v="1"/>
    <n v="57"/>
    <x v="1"/>
    <n v="0.56999999999999995"/>
    <x v="13"/>
    <x v="2"/>
    <n v="83976374"/>
    <x v="0"/>
    <x v="0"/>
    <x v="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s v="Quantum QHM-7406 Full-Sized Keyboard with () Rupee Symbol, Hotkeys and 3-pieces LED function for Desktop/Laptop/Smart TV Spill-Resistant Wired USB Keyboard with 10 million keystrokes lifespan (Black)"/>
    <x v="168"/>
    <s v="Computers&amp;Accessories|Accessories&amp;Peripherals|Keyboards,Mice&amp;InputDevices|Keyboards"/>
    <x v="0"/>
    <n v="299"/>
    <n v="599"/>
    <n v="300"/>
    <n v="916734"/>
    <s v="50%"/>
    <x v="1"/>
    <n v="50"/>
    <x v="1"/>
    <n v="0.5"/>
    <x v="13"/>
    <x v="2"/>
    <n v="1836534"/>
    <x v="1"/>
    <x v="1"/>
    <x v="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PL79D2X"/>
    <s v="boAt Airdopes 181 in-Ear True Wireless Earbuds with ENx  Tech, Beast  Mode(Low Latency Upto 60ms) for Gaming, with Mic, ASAP  Charge, 20H Playtime, Bluetooth v5.2, IPX4 &amp; IWP (Cool Grey)"/>
    <x v="169"/>
    <s v="Electronics|Headphones,Earbuds&amp;Accessories|Headphones|In-Ear"/>
    <x v="0"/>
    <n v="1598"/>
    <n v="2990"/>
    <n v="1392"/>
    <n v="17601970"/>
    <s v="47%"/>
    <x v="0"/>
    <n v="47"/>
    <x v="0"/>
    <n v="0.47"/>
    <x v="13"/>
    <x v="2"/>
    <n v="32934850"/>
    <x v="0"/>
    <x v="0"/>
    <x v="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8TDJNM3G"/>
    <s v="E-COSMOS 5V 1.2W Portable Flexible USB LED Light (Colors May Vary, Small) - Set of 2 Pieces"/>
    <x v="170"/>
    <s v="Computers&amp;Accessories|Accessories&amp;Peripherals|USBGadgets|Lamps"/>
    <x v="0"/>
    <n v="59"/>
    <n v="59"/>
    <n v="0"/>
    <n v="351522"/>
    <s v="0%"/>
    <x v="0"/>
    <n v="0"/>
    <x v="3"/>
    <n v="0"/>
    <x v="13"/>
    <x v="2"/>
    <n v="351522"/>
    <x v="1"/>
    <x v="1"/>
    <x v="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9P564ZTJ"/>
    <s v="Wembley LCD Writing Pad/Tab | Writing, Drawing, Reusable, Portable Pad with Colorful Letters | 9 Inch Graphic Tablet (Assorted)"/>
    <x v="171"/>
    <s v="Computers&amp;Accessories|Accessories&amp;Peripherals|Keyboards,Mice&amp;InputDevices|GraphicTablets"/>
    <x v="0"/>
    <n v="235"/>
    <n v="1599"/>
    <n v="1364"/>
    <n v="275655"/>
    <s v="85%"/>
    <x v="1"/>
    <n v="85"/>
    <x v="1"/>
    <n v="0.85"/>
    <x v="13"/>
    <x v="2"/>
    <n v="1875627"/>
    <x v="0"/>
    <x v="0"/>
    <x v="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98R25TGC"/>
    <s v="Noise Buds VS201 V2 in-Ear Truly Wireless Earbuds with Dual Equalizer | with Mic | Total 14-Hour Playtime | Full Touch Control | IPX5 Water Resistance and Bluetooth v5.1 (Olive Green)"/>
    <x v="172"/>
    <s v="Electronics|Headphones,Earbuds&amp;Accessories|Headphones|In-Ear"/>
    <x v="0"/>
    <n v="1299"/>
    <n v="2999"/>
    <n v="1700"/>
    <n v="19003071"/>
    <s v="57%"/>
    <x v="1"/>
    <n v="57"/>
    <x v="1"/>
    <n v="0.56999999999999995"/>
    <x v="13"/>
    <x v="2"/>
    <n v="43872371"/>
    <x v="0"/>
    <x v="0"/>
    <x v="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7JF9B592"/>
    <s v="MAONO AU-400 Lavalier Auxiliary Omnidirectional Microphone (Black)"/>
    <x v="173"/>
    <s v="MusicalInstruments|Microphones|Condenser"/>
    <x v="0"/>
    <n v="478"/>
    <n v="699"/>
    <n v="221"/>
    <n v="9664204"/>
    <s v="32%"/>
    <x v="0"/>
    <n v="32"/>
    <x v="0"/>
    <n v="0.32"/>
    <x v="13"/>
    <x v="2"/>
    <n v="14132382"/>
    <x v="1"/>
    <x v="1"/>
    <x v="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KHM9VBJ"/>
    <s v="Airtel AMF-311WW Data Card (Black), 4g Hotspot Support with 2300 Mah Battery"/>
    <x v="174"/>
    <s v="Computers&amp;Accessories|NetworkingDevices|DataCards&amp;Dongles"/>
    <x v="0"/>
    <n v="2099"/>
    <n v="3250"/>
    <n v="1151"/>
    <n v="23536087"/>
    <s v="35%"/>
    <x v="0"/>
    <n v="35"/>
    <x v="0"/>
    <n v="0.35"/>
    <x v="13"/>
    <x v="2"/>
    <n v="36442250"/>
    <x v="0"/>
    <x v="0"/>
    <x v="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0N3XLDW0"/>
    <s v="ENVIE ECR-20 Charger for AA &amp; AAA Rechargeable Batteries"/>
    <x v="175"/>
    <s v="Electronics|Cameras&amp;Photography|Accessories|Batteries&amp;Chargers|BatteryChargers"/>
    <x v="0"/>
    <n v="299"/>
    <n v="400"/>
    <n v="101"/>
    <n v="12227605"/>
    <s v="25%"/>
    <x v="0"/>
    <n v="25"/>
    <x v="2"/>
    <n v="0.25"/>
    <x v="13"/>
    <x v="2"/>
    <n v="16358000"/>
    <x v="1"/>
    <x v="1"/>
    <x v="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9NNHFSSF"/>
    <s v="CP PLUS 2MP Full HD Smart Wi-fi CCTV Security Camera | 360¬∞ with Pan Tilt | Two Way Talk | Cloud Monitor | Motion Detect | Night Vision | Supports SD Card (Up to 128 GB) | Alexa &amp; Ok Google | CP-E21A"/>
    <x v="176"/>
    <s v="Electronics|Cameras&amp;Photography|SecurityCameras|DomeCameras"/>
    <x v="0"/>
    <n v="1999"/>
    <n v="4700"/>
    <n v="2701"/>
    <n v="3758120"/>
    <s v="57%"/>
    <x v="1"/>
    <n v="57"/>
    <x v="1"/>
    <n v="0.56999999999999995"/>
    <x v="13"/>
    <x v="2"/>
    <n v="8836000"/>
    <x v="0"/>
    <x v="0"/>
    <x v="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14ZY6FP"/>
    <s v="Zebronics ZEB-VITA Wireless Bluetooth 10W Portable Bar Speaker With Supporting USB, SD Card, AUX, FM, TWS &amp; Call Function"/>
    <x v="177"/>
    <s v="Electronics|HomeAudio|Speakers|BluetoothSpeakers"/>
    <x v="0"/>
    <n v="899"/>
    <n v="1199"/>
    <n v="300"/>
    <n v="9665149"/>
    <s v="25%"/>
    <x v="0"/>
    <n v="25"/>
    <x v="2"/>
    <n v="0.25"/>
    <x v="13"/>
    <x v="2"/>
    <n v="12890449"/>
    <x v="0"/>
    <x v="0"/>
    <x v="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8X77LM8C"/>
    <s v="Silicone Rubber Earbuds Tips, Eartips, Earpads, Earplugs, for Replacement in Earphones and Bluetooth Medium Size (10 Pcs Black)"/>
    <x v="178"/>
    <s v="Electronics|Headphones,Earbuds&amp;Accessories|Earpads"/>
    <x v="0"/>
    <n v="99"/>
    <n v="999"/>
    <n v="900"/>
    <n v="58806"/>
    <s v="90%"/>
    <x v="1"/>
    <n v="90"/>
    <x v="1"/>
    <n v="0.9"/>
    <x v="13"/>
    <x v="2"/>
    <n v="593406"/>
    <x v="1"/>
    <x v="1"/>
    <x v="0"/>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9MDCZJXS"/>
    <s v="Wings Phantom Pro Earphones Gaming Earbuds with LED Battery Indicator, 50ms Low Latency, Bluetooth 5.3, 40 Hours Playtime, MEMs Mic, IPX4 Resist, 12mm Driver, 500mah case, Headphones, (Black TWS)"/>
    <x v="179"/>
    <s v="Computers&amp;Accessories|Accessories&amp;Peripherals|PCGamingPeripherals|Headsets"/>
    <x v="0"/>
    <n v="1199"/>
    <n v="5499"/>
    <n v="4300"/>
    <n v="2449557"/>
    <s v="78%"/>
    <x v="1"/>
    <n v="78"/>
    <x v="1"/>
    <n v="0.78"/>
    <x v="13"/>
    <x v="2"/>
    <n v="11234457"/>
    <x v="2"/>
    <x v="2"/>
    <x v="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TDJ5BVF"/>
    <s v="E-COSMOS 5V 1.2W Portable Flexible USB LED Light (Colours May Vary, Small, EC-POF1)"/>
    <x v="170"/>
    <s v="Computers&amp;Accessories|Accessories&amp;Peripherals|USBGadgets|Lamps"/>
    <x v="0"/>
    <n v="39"/>
    <n v="39"/>
    <n v="0"/>
    <n v="130416"/>
    <s v="0%"/>
    <x v="0"/>
    <n v="0"/>
    <x v="3"/>
    <n v="0"/>
    <x v="13"/>
    <x v="2"/>
    <n v="130416"/>
    <x v="1"/>
    <x v="1"/>
    <x v="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F5Z694W"/>
    <s v="Canon E4570 All-in-One Wi-Fi Ink Efficient Colour Printer with FAX/ADF/Duplex Printing (Black)- Smart Speaker Compatible, Standard"/>
    <x v="180"/>
    <s v="Computers&amp;Accessories|Printers,Inks&amp;Accessories|Printers|InkjetPrinters"/>
    <x v="0"/>
    <n v="8349"/>
    <n v="9625"/>
    <n v="1276"/>
    <n v="30490548"/>
    <s v="13%"/>
    <x v="0"/>
    <n v="13"/>
    <x v="2"/>
    <n v="0.13"/>
    <x v="13"/>
    <x v="2"/>
    <n v="35150500"/>
    <x v="2"/>
    <x v="2"/>
    <x v="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1GFTEV5Y"/>
    <s v="Pigeon by Stovekraft Cruise 1800 watt Induction Cooktop (Black)"/>
    <x v="181"/>
    <s v="Home&amp;Kitchen|Kitchen&amp;HomeAppliances|SmallKitchenAppliances|InductionCooktop"/>
    <x v="0"/>
    <n v="1699"/>
    <n v="3193"/>
    <n v="1494"/>
    <n v="91800368"/>
    <s v="47%"/>
    <x v="0"/>
    <n v="47"/>
    <x v="0"/>
    <n v="0.47"/>
    <x v="13"/>
    <x v="2"/>
    <n v="172524176"/>
    <x v="0"/>
    <x v="0"/>
    <x v="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s v="Prestige PKGSS 1.7L 1500W Electric Kettle (Stainless Steel)"/>
    <x v="182"/>
    <s v="Home&amp;Kitchen|Kitchen&amp;HomeAppliances|SmallKitchenAppliances|Kettles&amp;HotWaterDispensers|ElectricKettles"/>
    <x v="0"/>
    <n v="1043"/>
    <n v="1345"/>
    <n v="302"/>
    <n v="16262456"/>
    <s v="22%"/>
    <x v="0"/>
    <n v="22"/>
    <x v="2"/>
    <n v="0.22"/>
    <x v="13"/>
    <x v="2"/>
    <n v="20971240"/>
    <x v="0"/>
    <x v="0"/>
    <x v="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9X5C9VLK"/>
    <s v="Lifelong LLMG23 Power Pro 500-Watt Mixer Grinder with 3 Jars (Liquidizing, Wet Grinding and Chutney Jar), Stainless Steel blades, 1 Year Warranty (Black)"/>
    <x v="183"/>
    <s v="Home&amp;Kitchen|Kitchen&amp;HomeAppliances|SmallKitchenAppliances|MixerGrinders"/>
    <x v="0"/>
    <n v="1299"/>
    <n v="3500"/>
    <n v="2201"/>
    <n v="57220950"/>
    <s v="63%"/>
    <x v="1"/>
    <n v="63"/>
    <x v="1"/>
    <n v="0.63"/>
    <x v="13"/>
    <x v="2"/>
    <n v="154175000"/>
    <x v="0"/>
    <x v="0"/>
    <x v="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9LQH3SD9"/>
    <s v="Lifelong LLQH922 Regalia 800 W (ISI Certified) Quartz Room Heater with 2 Power settings, Overheating Protection, 2 Rod Heater (1 Year Warranty, White)"/>
    <x v="184"/>
    <s v="Home&amp;Kitchen|Heating,Cooling&amp;AirQuality|RoomHeaters|ElectricHeaters"/>
    <x v="0"/>
    <n v="999"/>
    <n v="2000"/>
    <n v="1001"/>
    <n v="1161837"/>
    <s v="50%"/>
    <x v="1"/>
    <n v="50"/>
    <x v="1"/>
    <n v="0.5"/>
    <x v="13"/>
    <x v="2"/>
    <n v="2326000"/>
    <x v="0"/>
    <x v="0"/>
    <x v="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78KRFWQB"/>
    <s v="Havells Cista Room Heater, White, 2000 Watts"/>
    <x v="185"/>
    <s v="Home&amp;Kitchen|Heating,Cooling&amp;AirQuality|RoomHeaters|ElectricHeaters"/>
    <x v="0"/>
    <n v="2499"/>
    <n v="3945"/>
    <n v="1446"/>
    <n v="6827268"/>
    <s v="37%"/>
    <x v="0"/>
    <n v="37"/>
    <x v="0"/>
    <n v="0.37"/>
    <x v="13"/>
    <x v="2"/>
    <n v="10777740"/>
    <x v="0"/>
    <x v="0"/>
    <x v="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832W3B7Q"/>
    <s v="Pigeon By Stovekraft ABS Plastic Acer Plus Induction Cooktop 1800 Watts With Feather Touch Control - Black"/>
    <x v="186"/>
    <s v="Home&amp;Kitchen|Kitchen&amp;HomeAppliances|SmallKitchenAppliances|InductionCooktop"/>
    <x v="0"/>
    <n v="1799"/>
    <n v="3595"/>
    <n v="1796"/>
    <n v="17614009"/>
    <s v="50%"/>
    <x v="1"/>
    <n v="50"/>
    <x v="1"/>
    <n v="0.5"/>
    <x v="13"/>
    <x v="2"/>
    <n v="35198645"/>
    <x v="0"/>
    <x v="0"/>
    <x v="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BGPN4GGH"/>
    <s v="Lifelong LLQH925 Dyno Quartz Heater 2 Power settings Tip Over Cut-off Switch 800 Watt Silent operation Power Indicator 2 Rod Room Heater (1 Year Warranty, Grey)"/>
    <x v="187"/>
    <s v="Home&amp;Kitchen|Heating,Cooling&amp;AirQuality|RoomHeaters|ElectricHeaters"/>
    <x v="0"/>
    <n v="1099"/>
    <n v="2400"/>
    <n v="1301"/>
    <n v="4396"/>
    <s v="54%"/>
    <x v="1"/>
    <n v="54"/>
    <x v="1"/>
    <n v="0.54"/>
    <x v="13"/>
    <x v="2"/>
    <n v="9600"/>
    <x v="0"/>
    <x v="0"/>
    <x v="0"/>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r>
  <r>
    <s v="B08CFJBZRK"/>
    <s v="Prestige IRIS Plus 750 watt mixer grinder"/>
    <x v="188"/>
    <s v="Home&amp;Kitchen|Kitchen&amp;HomeAppliances|SmallKitchenAppliances|MixerGrinders"/>
    <x v="0"/>
    <n v="3249"/>
    <n v="6295"/>
    <n v="3046"/>
    <n v="45687438"/>
    <s v="48%"/>
    <x v="0"/>
    <n v="48"/>
    <x v="0"/>
    <n v="0.48"/>
    <x v="13"/>
    <x v="2"/>
    <n v="88520290"/>
    <x v="2"/>
    <x v="2"/>
    <x v="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0KRCBA6E"/>
    <s v="Maharaja Whiteline Lava Neo 1200-Watts Halogen Heater (White and Red)"/>
    <x v="189"/>
    <s v="Home&amp;Kitchen|Heating,Cooling&amp;AirQuality|RoomHeaters"/>
    <x v="0"/>
    <n v="2499"/>
    <n v="5000"/>
    <n v="2501"/>
    <n v="4720611"/>
    <s v="50%"/>
    <x v="1"/>
    <n v="50"/>
    <x v="1"/>
    <n v="0.5"/>
    <x v="13"/>
    <x v="2"/>
    <n v="9445000"/>
    <x v="2"/>
    <x v="2"/>
    <x v="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91V8HK8Z"/>
    <s v="Milton Go Electro 2.0 Stainless Steel Electric Kettle, 1 Piece, 2 Litres, Silver | Power Indicator | 1500 Watts | Auto Cut-off | Detachable 360 Degree Connector | Boiler for Water"/>
    <x v="190"/>
    <s v="Home&amp;Kitchen|Kitchen&amp;HomeAppliances|SmallKitchenAppliances|Kettles&amp;HotWaterDispensers|ElectricKettles"/>
    <x v="0"/>
    <n v="1345"/>
    <n v="1750"/>
    <n v="405"/>
    <n v="3316770"/>
    <s v="23%"/>
    <x v="0"/>
    <n v="23"/>
    <x v="2"/>
    <n v="0.23"/>
    <x v="13"/>
    <x v="2"/>
    <n v="4315500"/>
    <x v="0"/>
    <x v="0"/>
    <x v="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8MVSGXMY"/>
    <s v="Crompton Insta Comfy 800 Watt Room Heater with 2 Heat Settings(Grey Blue)"/>
    <x v="191"/>
    <s v="Home&amp;Kitchen|Heating,Cooling&amp;AirQuality|RoomHeaters|ElectricHeaters"/>
    <x v="0"/>
    <n v="1498"/>
    <n v="2300"/>
    <n v="802"/>
    <n v="142310"/>
    <s v="35%"/>
    <x v="0"/>
    <n v="35"/>
    <x v="0"/>
    <n v="0.35"/>
    <x v="13"/>
    <x v="2"/>
    <n v="218500"/>
    <x v="0"/>
    <x v="0"/>
    <x v="0"/>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s v="USHA Heat Convector 812 T 2000-Watt with Instant Heating Feature (Black)"/>
    <x v="192"/>
    <s v="Home&amp;Kitchen|Heating,Cooling&amp;AirQuality|RoomHeaters|HeatConvectors"/>
    <x v="0"/>
    <n v="2199"/>
    <n v="2990"/>
    <n v="791"/>
    <n v="3426042"/>
    <s v="26%"/>
    <x v="0"/>
    <n v="26"/>
    <x v="2"/>
    <n v="0.26"/>
    <x v="13"/>
    <x v="2"/>
    <n v="4658420"/>
    <x v="0"/>
    <x v="0"/>
    <x v="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9GYBZPHF"/>
    <s v="Lifelong LLMG93 500 Watt Duos Mixer Grinder, 2 Stainless Steel Jar (Liquidizing and Chutney Jar)| ABS Body, Stainless Steel Blades, 3 Speed Options with Whip (1 Year Warranty, Black)"/>
    <x v="193"/>
    <s v="Home&amp;Kitchen|Kitchen&amp;HomeAppliances|SmallKitchenAppliances|MixerGrinders"/>
    <x v="0"/>
    <n v="1149"/>
    <n v="2499"/>
    <n v="1350"/>
    <n v="5036067"/>
    <s v="54%"/>
    <x v="1"/>
    <n v="54"/>
    <x v="1"/>
    <n v="0.54"/>
    <x v="13"/>
    <x v="2"/>
    <n v="10953117"/>
    <x v="0"/>
    <x v="0"/>
    <x v="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2CZTCL2"/>
    <s v="Wipro Vesta 1.8 litre Cool touch electric Kettle with Auto cut off | Double Layer outer body | Triple Protection - Dry Boil, Steam &amp; Over Heat |Stainless Steel Inner Body | (Black, 1500 Watt)"/>
    <x v="194"/>
    <s v="Home&amp;Kitchen|Kitchen&amp;HomeAppliances|SmallKitchenAppliances|Kettles&amp;HotWaterDispensers|Kettle&amp;ToasterSets"/>
    <x v="0"/>
    <n v="1299"/>
    <n v="1999"/>
    <n v="700"/>
    <n v="403989"/>
    <s v="35%"/>
    <x v="0"/>
    <n v="35"/>
    <x v="0"/>
    <n v="0.35"/>
    <x v="13"/>
    <x v="2"/>
    <n v="621689"/>
    <x v="0"/>
    <x v="0"/>
    <x v="0"/>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912WJ87V"/>
    <s v="Reffair AX30 [MAX] Portable Air Purifier for Car, Home &amp; Office | Smart Ionizer Function | H13 Grade True HEPA Filter [Internationally Tested] Aromabuds Fragrance Option - Black"/>
    <x v="195"/>
    <s v="Car&amp;Motorbike|CarAccessories|InteriorAccessories|AirPurifiers&amp;Ionizers"/>
    <x v="0"/>
    <n v="2339"/>
    <n v="4000"/>
    <n v="1661"/>
    <n v="2615002"/>
    <s v="42%"/>
    <x v="0"/>
    <n v="42"/>
    <x v="0"/>
    <n v="0.42"/>
    <x v="13"/>
    <x v="2"/>
    <n v="4472000"/>
    <x v="0"/>
    <x v="0"/>
    <x v="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7Z51CGGH"/>
    <s v="Eureka Forbes Wet &amp; Dry Ultimo 1400 Watts Multipurpose Vacuum Cleaner,Power Suction &amp; Blower with 20 litres Tank Capacity,6 Accessories,1 Year Warranty,Compact,Light Weight &amp; Easy to use (Red)"/>
    <x v="196"/>
    <s v="Home&amp;Kitchen|Kitchen&amp;HomeAppliances|Vacuum,Cleaning&amp;Ironing|Vacuums&amp;FloorCare|Vacuums|Wet-DryVacuums"/>
    <x v="0"/>
    <n v="5499"/>
    <n v="9999"/>
    <n v="4500"/>
    <n v="23937147"/>
    <s v="45%"/>
    <x v="0"/>
    <n v="45"/>
    <x v="0"/>
    <n v="0.45"/>
    <x v="13"/>
    <x v="2"/>
    <n v="43525647"/>
    <x v="2"/>
    <x v="2"/>
    <x v="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94G9L9LT"/>
    <s v="KENT 16088 Vogue Electric Kettle 1.8 Litre 1500 W | Stainless Steel body | Auto shut off over heating protection | 1 Year Warranty"/>
    <x v="197"/>
    <s v="Home&amp;Kitchen|Kitchen&amp;HomeAppliances|SmallKitchenAppliances|Kettles&amp;HotWaterDispensers|ElectricKettles"/>
    <x v="0"/>
    <n v="999"/>
    <n v="1950"/>
    <n v="951"/>
    <n v="304695"/>
    <s v="49%"/>
    <x v="0"/>
    <n v="49"/>
    <x v="0"/>
    <n v="0.49"/>
    <x v="13"/>
    <x v="2"/>
    <n v="594750"/>
    <x v="0"/>
    <x v="0"/>
    <x v="0"/>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7NRTCDS5"/>
    <s v="Brayden Fito Atom Rechargeable Smoothie Blender with 2000 mAh Battery and 3.7V Motor with 400ml Tritan Jar (Blue)"/>
    <x v="198"/>
    <s v="Home&amp;Kitchen|Kitchen&amp;HomeAppliances|SmallKitchenAppliances|JuicerMixerGrinders"/>
    <x v="0"/>
    <n v="1199"/>
    <n v="1499"/>
    <n v="300"/>
    <n v="2644994"/>
    <s v="20%"/>
    <x v="0"/>
    <n v="20"/>
    <x v="2"/>
    <n v="0.2"/>
    <x v="13"/>
    <x v="2"/>
    <n v="3306794"/>
    <x v="0"/>
    <x v="0"/>
    <x v="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99PR2GQJ"/>
    <s v="HOMEPACK 750W Radiant Room Home Office Heaters For Winter"/>
    <x v="199"/>
    <s v="Home&amp;Kitchen|Heating,Cooling&amp;AirQuality|RoomHeaters|ElectricHeaters"/>
    <x v="0"/>
    <n v="649"/>
    <n v="999"/>
    <n v="350"/>
    <n v="31801"/>
    <s v="35%"/>
    <x v="0"/>
    <n v="35"/>
    <x v="0"/>
    <n v="0.35"/>
    <x v="13"/>
    <x v="2"/>
    <n v="48951"/>
    <x v="1"/>
    <x v="1"/>
    <x v="0"/>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7DXRGWDJ"/>
    <s v="Philips Handheld Garment Steamer GC360/30 - Vertical &amp; Horizontal Steaming, 1200 Watt, up to 22g/min"/>
    <x v="200"/>
    <s v="Home&amp;Kitchen|Kitchen&amp;HomeAppliances|Vacuum,Cleaning&amp;Ironing|Irons,Steamers&amp;Accessories|Irons|SteamIrons"/>
    <x v="0"/>
    <n v="4280"/>
    <n v="5995"/>
    <n v="1715"/>
    <n v="9039360"/>
    <s v="29%"/>
    <x v="0"/>
    <n v="29"/>
    <x v="2"/>
    <n v="0.28999999999999998"/>
    <x v="13"/>
    <x v="2"/>
    <n v="12661440"/>
    <x v="2"/>
    <x v="2"/>
    <x v="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B84KSH3X"/>
    <s v="Wipro Vesta 1200 Watt GD203 Heavyweight Automatic Dry Iron| Quick Heat Up| Anti bacterial German Weilburger Double Coated Black Soleplate |2 Years Warranty"/>
    <x v="201"/>
    <s v="Home&amp;Kitchen|Kitchen&amp;HomeAppliances|Vacuum,Cleaning&amp;Ironing|Irons,Steamers&amp;Accessories|Irons|DryIrons"/>
    <x v="0"/>
    <n v="1049"/>
    <n v="1950"/>
    <n v="901"/>
    <n v="262250"/>
    <s v="46%"/>
    <x v="0"/>
    <n v="46"/>
    <x v="0"/>
    <n v="0.46"/>
    <x v="13"/>
    <x v="2"/>
    <n v="487500"/>
    <x v="0"/>
    <x v="0"/>
    <x v="0"/>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7W4HTS8Q"/>
    <s v="ACTIVA Instant 3 LTR 3 KVA SPECIAL Anti Rust Coated Tank Geyser with Full ABS Body with 5 Year Warranty Premium (White)"/>
    <x v="202"/>
    <s v="Home&amp;Kitchen|Heating,Cooling&amp;AirQuality|WaterHeaters&amp;Geysers|InstantWaterHeaters"/>
    <x v="0"/>
    <n v="1899"/>
    <n v="3790"/>
    <n v="1891"/>
    <n v="7295958"/>
    <s v="50%"/>
    <x v="1"/>
    <n v="50"/>
    <x v="1"/>
    <n v="0.5"/>
    <x v="13"/>
    <x v="2"/>
    <n v="14561180"/>
    <x v="0"/>
    <x v="0"/>
    <x v="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1R3LHFM"/>
    <s v="Wonderchef Nutri-blend Mixer, Grinder &amp; Blender | Powerful 400W 22000 RPM motor | Stainless steel Blades | 3 unbreakable jars | 2 Years warranty | Online recipe book by Chef Sanjeev Kapoor | Black"/>
    <x v="203"/>
    <s v="Home&amp;Kitchen|Kitchen&amp;HomeAppliances|SmallKitchenAppliances|MixerGrinders"/>
    <x v="0"/>
    <n v="2899"/>
    <n v="5500"/>
    <n v="2601"/>
    <n v="25969242"/>
    <s v="47%"/>
    <x v="0"/>
    <n v="47"/>
    <x v="0"/>
    <n v="0.47"/>
    <x v="13"/>
    <x v="2"/>
    <n v="49269000"/>
    <x v="2"/>
    <x v="2"/>
    <x v="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7WVQG8WZ"/>
    <s v="Black+Decker Handheld Portable Garment Steamer 1500 Watts with Anti Calc (Violet)"/>
    <x v="204"/>
    <s v="Home&amp;Kitchen|Kitchen&amp;HomeAppliances|Vacuum,Cleaning&amp;Ironing|Irons,Steamers&amp;Accessories|Irons|SteamIrons"/>
    <x v="0"/>
    <n v="3299"/>
    <n v="4995"/>
    <n v="1696"/>
    <n v="4595507"/>
    <s v="34%"/>
    <x v="0"/>
    <n v="34"/>
    <x v="0"/>
    <n v="0.34"/>
    <x v="13"/>
    <x v="2"/>
    <n v="6958035"/>
    <x v="0"/>
    <x v="0"/>
    <x v="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8CNLYKW5"/>
    <s v="Lifelong Power - Pro 500 Watt 3 Jar Mixer Grinder with 3 Speed Control and 1100 Watt Dry Non-Stick soleplate Iron Super Combo (White and Grey, 1 Year Warranty)"/>
    <x v="205"/>
    <s v="Home&amp;Kitchen|Kitchen&amp;HomeAppliances|SmallKitchenAppliances|MixerGrinders"/>
    <x v="0"/>
    <n v="1699"/>
    <n v="3398"/>
    <n v="1699"/>
    <n v="13571612"/>
    <s v="50%"/>
    <x v="1"/>
    <n v="50"/>
    <x v="1"/>
    <n v="0.5"/>
    <x v="13"/>
    <x v="2"/>
    <n v="27143224"/>
    <x v="0"/>
    <x v="0"/>
    <x v="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78XFKBZL"/>
    <s v="Prestige Clean Home Water Purifier Cartridge"/>
    <x v="206"/>
    <s v="Home&amp;Kitchen|Kitchen&amp;HomeAppliances|WaterPurifiers&amp;Accessories|WaterCartridges"/>
    <x v="0"/>
    <n v="600"/>
    <n v="640"/>
    <n v="40"/>
    <n v="1555800"/>
    <s v="6%"/>
    <x v="0"/>
    <n v="6"/>
    <x v="3"/>
    <n v="0.06"/>
    <x v="13"/>
    <x v="2"/>
    <n v="1659520"/>
    <x v="1"/>
    <x v="1"/>
    <x v="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B935YNR7"/>
    <s v="KENT Electric Chopper-B for Kitchen 250 Watt | Chop, Mince, Puree, Whisk, 400 ml Capacity | Stainless Steel Double Chopping Blades | Transparent Chopping Bowl | Anti-Skid | One Touch Operation | Black"/>
    <x v="207"/>
    <s v="Home&amp;Kitchen|Kitchen&amp;HomeAppliances|SmallKitchenAppliances|MiniFoodProcessors&amp;Choppers"/>
    <x v="0"/>
    <n v="1349"/>
    <n v="2999"/>
    <n v="1650"/>
    <n v="594909"/>
    <s v="55%"/>
    <x v="1"/>
    <n v="55"/>
    <x v="1"/>
    <n v="0.55000000000000004"/>
    <x v="13"/>
    <x v="2"/>
    <n v="1322559"/>
    <x v="0"/>
    <x v="0"/>
    <x v="0"/>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9H34V36W"/>
    <s v="Inalsa Electric Fan Heater Hotty - 2000 Watts Variable Temperature Control Cool/Warm/Hot Air Selector | Over Heat Protection | ISI Certification, White"/>
    <x v="208"/>
    <s v="Home&amp;Kitchen|Heating,Cooling&amp;AirQuality|RoomHeaters|FanHeaters"/>
    <x v="0"/>
    <n v="1349"/>
    <n v="2495"/>
    <n v="1146"/>
    <n v="223934"/>
    <s v="46%"/>
    <x v="0"/>
    <n v="46"/>
    <x v="0"/>
    <n v="0.46"/>
    <x v="13"/>
    <x v="2"/>
    <n v="414170"/>
    <x v="0"/>
    <x v="0"/>
    <x v="0"/>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VL9KFDB"/>
    <s v="Havells Gatik Neo 400mm Pedestal Fan (Aqua Blue)"/>
    <x v="209"/>
    <s v="Home&amp;Kitchen|Heating,Cooling&amp;AirQuality|Fans|TableFans"/>
    <x v="0"/>
    <n v="2399"/>
    <n v="4200"/>
    <n v="1801"/>
    <n v="952403"/>
    <s v="43%"/>
    <x v="0"/>
    <n v="43"/>
    <x v="0"/>
    <n v="0.43"/>
    <x v="13"/>
    <x v="2"/>
    <n v="1667400"/>
    <x v="0"/>
    <x v="0"/>
    <x v="0"/>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9SDDQQKP"/>
    <s v="INALSA Vaccum Cleaner Handheld 800W High Powerful Motor- Dura Clean with HEPA Filtration &amp; Strong Powerful 16KPA Suction| Lightweight, Compact &amp; Durable Body|Includes Multiple Accessories,(Grey/Black)"/>
    <x v="210"/>
    <s v="Home&amp;Kitchen|Kitchen&amp;HomeAppliances|Vacuum,Cleaning&amp;Ironing|Vacuums&amp;FloorCare|Vacuums|HandheldVacuums"/>
    <x v="0"/>
    <n v="1799"/>
    <n v="3295"/>
    <n v="1496"/>
    <n v="1235913"/>
    <s v="45%"/>
    <x v="0"/>
    <n v="45"/>
    <x v="0"/>
    <n v="0.45"/>
    <x v="13"/>
    <x v="2"/>
    <n v="2263665"/>
    <x v="0"/>
    <x v="0"/>
    <x v="0"/>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9VPH38JS"/>
    <s v="SaleOn Instant Coal Heater 500W Charcoal Burner Electric Stove Hot Plate - Mix Colors - Pack of 1 - Only Charcoal Heater"/>
    <x v="211"/>
    <s v="Home&amp;Kitchen|Kitchen&amp;HomeAppliances|SmallKitchenAppliances|InductionCooktop"/>
    <x v="0"/>
    <n v="697"/>
    <n v="1499"/>
    <n v="802"/>
    <n v="100368"/>
    <s v="54%"/>
    <x v="1"/>
    <n v="54"/>
    <x v="1"/>
    <n v="0.54"/>
    <x v="13"/>
    <x v="2"/>
    <n v="215856"/>
    <x v="0"/>
    <x v="0"/>
    <x v="0"/>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7LG96SDB"/>
    <s v="ESN 999 Supreme Quality 1500W Immersion Water Heater Rod (Black)"/>
    <x v="212"/>
    <s v="Home&amp;Kitchen|Heating,Cooling&amp;AirQuality|WaterHeaters&amp;Geysers|ImmersionRods"/>
    <x v="0"/>
    <n v="335"/>
    <n v="510"/>
    <n v="175"/>
    <n v="1070325"/>
    <s v="34%"/>
    <x v="0"/>
    <n v="34"/>
    <x v="0"/>
    <n v="0.34"/>
    <x v="13"/>
    <x v="2"/>
    <n v="1629450"/>
    <x v="1"/>
    <x v="1"/>
    <x v="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7Y1RCCW5"/>
    <s v="ZIGMA WinoteK WinoteK Sun Instant Water Geyser, Water Heater, Portable Water Heater, Geysers Made of First Class ABS Plastic, automatic Reset Model, AE10-3 W (Yellow)"/>
    <x v="213"/>
    <s v="Home&amp;Kitchen|Heating,Cooling&amp;AirQuality|WaterHeaters&amp;Geysers|InstantWaterHeaters"/>
    <x v="0"/>
    <n v="1190"/>
    <n v="2550"/>
    <n v="1360"/>
    <n v="1405390"/>
    <s v="53%"/>
    <x v="1"/>
    <n v="53"/>
    <x v="1"/>
    <n v="0.53"/>
    <x v="13"/>
    <x v="2"/>
    <n v="3011550"/>
    <x v="0"/>
    <x v="0"/>
    <x v="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TTSS5MP"/>
    <s v="Lifelong LLMG74 750 Watt Mixer Grinder with 3 Jars (White and Grey)"/>
    <x v="214"/>
    <s v="Home&amp;Kitchen|Kitchen&amp;HomeAppliances|SmallKitchenAppliances|MixerGrinders"/>
    <x v="0"/>
    <n v="1799"/>
    <n v="3299"/>
    <n v="1500"/>
    <n v="3320954"/>
    <s v="45%"/>
    <x v="0"/>
    <n v="45"/>
    <x v="0"/>
    <n v="0.45"/>
    <x v="13"/>
    <x v="2"/>
    <n v="6089954"/>
    <x v="0"/>
    <x v="0"/>
    <x v="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HS1NDRQ"/>
    <s v="PrettyKrafts Laundry Square Shape Basket Bag/Foldable/Multipurpose/Carry Handles/Slanting Lid for Home, Cloth Storage,(Single) Jute Grey"/>
    <x v="215"/>
    <s v="Home&amp;Kitchen|HomeStorage&amp;Organization|LaundryOrganization|LaundryBaskets"/>
    <x v="0"/>
    <n v="390"/>
    <n v="799"/>
    <n v="409"/>
    <n v="111930"/>
    <s v="51%"/>
    <x v="1"/>
    <n v="51"/>
    <x v="1"/>
    <n v="0.51"/>
    <x v="13"/>
    <x v="2"/>
    <n v="229313"/>
    <x v="1"/>
    <x v="1"/>
    <x v="0"/>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BDZWMGZ1"/>
    <s v="Activa Easy Mix Nutri Mixer Grinder 500 Watt | Long Lasting Shock Proof ABS Body | Heavy Duty Motor With Nano - Grinding Technology"/>
    <x v="216"/>
    <s v="Home&amp;Kitchen|Kitchen&amp;HomeAppliances|SmallKitchenAppliances|MixerGrinders"/>
    <x v="0"/>
    <n v="1199"/>
    <n v="2990"/>
    <n v="1791"/>
    <n v="159467"/>
    <s v="60%"/>
    <x v="1"/>
    <n v="60"/>
    <x v="1"/>
    <n v="0.6"/>
    <x v="13"/>
    <x v="2"/>
    <n v="397670"/>
    <x v="0"/>
    <x v="0"/>
    <x v="0"/>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K19NYZ8"/>
    <s v="Usha Hc 812 T Thermo Fan Room Heater"/>
    <x v="217"/>
    <s v="Home&amp;Kitchen|Heating,Cooling&amp;AirQuality|RoomHeaters|FanHeaters"/>
    <x v="0"/>
    <n v="2320"/>
    <n v="3290"/>
    <n v="970"/>
    <n v="452400"/>
    <s v="29%"/>
    <x v="0"/>
    <n v="29"/>
    <x v="2"/>
    <n v="0.28999999999999998"/>
    <x v="13"/>
    <x v="2"/>
    <n v="641550"/>
    <x v="0"/>
    <x v="0"/>
    <x v="0"/>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r>
  <r>
    <s v="B096MSW6CT"/>
    <s v="Sounce Fast Phone Charging Cable &amp; Data Sync USB Cable Compatible for iPhone 13, 12,11, X, 8, 7, 6, 5, iPad Air, Pro, Mini &amp; iOS Devices"/>
    <x v="218"/>
    <s v="Computers&amp;Accessories|Accessories&amp;Peripherals|Cables&amp;Accessories|Cables|USBCables"/>
    <x v="0"/>
    <n v="199"/>
    <n v="1899"/>
    <n v="1700"/>
    <n v="1577672"/>
    <s v="90%"/>
    <x v="1"/>
    <n v="90"/>
    <x v="1"/>
    <n v="0.9"/>
    <x v="14"/>
    <x v="2"/>
    <n v="15055272"/>
    <x v="0"/>
    <x v="0"/>
    <x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8Y1TFSP6"/>
    <s v="pTron Solero TB301 3A Type-C Data and Fast Charging Cable, Made in India, 480Mbps Data Sync, Strong and Durable 1.5-Meter Nylon Braided USB Cable for Type-C Devices for Charging Adapter (Black)"/>
    <x v="219"/>
    <s v="Computers&amp;Accessories|Accessories&amp;Peripherals|Cables&amp;Accessories|Cables|USBCables"/>
    <x v="0"/>
    <n v="149"/>
    <n v="1000"/>
    <n v="851"/>
    <n v="3705779"/>
    <s v="85%"/>
    <x v="1"/>
    <n v="85"/>
    <x v="1"/>
    <n v="0.85"/>
    <x v="14"/>
    <x v="2"/>
    <n v="24871000"/>
    <x v="0"/>
    <x v="0"/>
    <x v="1"/>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B4HJNPV4"/>
    <s v="pTron Solero T351 3.5Amps Fast Charging Type-C to Type-C PD Data &amp; Charging USB Cable, Made in India, 480Mbps Data Sync, Durable 1 Meter Long Cable for Type-C Smartphones, Tablets &amp; Laptops (Black)"/>
    <x v="220"/>
    <s v="Computers&amp;Accessories|Accessories&amp;Peripherals|Cables&amp;Accessories|Cables|USBCables"/>
    <x v="0"/>
    <n v="199"/>
    <n v="999"/>
    <n v="800"/>
    <n v="213925"/>
    <s v="80%"/>
    <x v="1"/>
    <n v="80"/>
    <x v="1"/>
    <n v="0.8"/>
    <x v="14"/>
    <x v="2"/>
    <n v="1073925"/>
    <x v="1"/>
    <x v="1"/>
    <x v="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s v="pTron Solero MB301 3A Micro USB Data &amp; Charging Cable, Made in India, 480Mbps Data Sync, Strong &amp; Durable 1.5-Meter Nylon Braided USB Cable for Micro USB Devices - (Black)"/>
    <x v="221"/>
    <s v="Computers&amp;Accessories|Accessories&amp;Peripherals|Cables&amp;Accessories|Cables|USBCables"/>
    <x v="0"/>
    <n v="99"/>
    <n v="666.66"/>
    <n v="567.66"/>
    <n v="2462229"/>
    <s v="85%"/>
    <x v="1"/>
    <n v="85"/>
    <x v="1"/>
    <n v="0.85"/>
    <x v="14"/>
    <x v="2"/>
    <n v="16580500.859999999"/>
    <x v="1"/>
    <x v="1"/>
    <x v="1"/>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r>
  <r>
    <s v="B0B2DJDCPX"/>
    <s v="SWAPKART Fast Charging Cable and Data Sync USB Cable Compatible for iPhone 6/6S/7/7+/8/8+/10/11, 12, 13 Pro max iPad Air/Mini, iPod and iOS Devices (White)"/>
    <x v="222"/>
    <s v="Computers&amp;Accessories|Accessories&amp;Peripherals|Cables&amp;Accessories|Cables|USBCables"/>
    <x v="0"/>
    <n v="209"/>
    <n v="499"/>
    <n v="290"/>
    <n v="112024"/>
    <s v="58%"/>
    <x v="1"/>
    <n v="58"/>
    <x v="1"/>
    <n v="0.57999999999999996"/>
    <x v="14"/>
    <x v="2"/>
    <n v="267464"/>
    <x v="1"/>
    <x v="1"/>
    <x v="0"/>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Y5KXR6Z"/>
    <s v="PTron Solero T241 2.4A Type-C Data &amp; Charging USB Cable, Made in India, 480Mbps Data Sync, Durable 1-Meter Long USB Cable for Type-C USB Devices for Charging Adapter (Black)"/>
    <x v="223"/>
    <s v="Computers&amp;Accessories|Accessories&amp;Peripherals|Cables&amp;Accessories|Cables|USBCables"/>
    <x v="0"/>
    <n v="99"/>
    <n v="800"/>
    <n v="701"/>
    <n v="2462229"/>
    <s v="88%"/>
    <x v="1"/>
    <n v="88"/>
    <x v="1"/>
    <n v="0.88"/>
    <x v="14"/>
    <x v="2"/>
    <n v="19896800"/>
    <x v="1"/>
    <x v="1"/>
    <x v="1"/>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r>
  <r>
    <s v="B09X79PP8F"/>
    <s v="MI 2-in-1 USB Type C Cable (Micro USB to Type C) 30cm for Smartphone, Headphone, Laptop (White)"/>
    <x v="224"/>
    <s v="Computers&amp;Accessories|Accessories&amp;Peripherals|Cables&amp;Accessories|Cables|USBCables"/>
    <x v="0"/>
    <n v="179"/>
    <n v="299"/>
    <n v="120"/>
    <n v="14499"/>
    <s v="40%"/>
    <x v="0"/>
    <n v="40"/>
    <x v="0"/>
    <n v="0.4"/>
    <x v="14"/>
    <x v="2"/>
    <n v="24219"/>
    <x v="1"/>
    <x v="1"/>
    <x v="0"/>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B4HKH19N"/>
    <s v="pTron Solero 331 3.4Amps Multifunction Fast Charging Cable, 3-in-1 USB Cable Micro USB/Type-C/iOS, Made in India, Durable &amp; Strong &amp; Tangle-free 118cm in Length (Black)"/>
    <x v="225"/>
    <s v="Computers&amp;Accessories|Accessories&amp;Peripherals|Cables&amp;Accessories|Cables|USBCables"/>
    <x v="0"/>
    <n v="249"/>
    <n v="931"/>
    <n v="682"/>
    <n v="267675"/>
    <s v="73%"/>
    <x v="1"/>
    <n v="73"/>
    <x v="1"/>
    <n v="0.73"/>
    <x v="14"/>
    <x v="2"/>
    <n v="1000825"/>
    <x v="1"/>
    <x v="1"/>
    <x v="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71VMP1Z4"/>
    <s v="LRIPL Compatible Sony Bravia LCD/led Remote Works with Almost All Sony led/LCD tv's"/>
    <x v="226"/>
    <s v="Electronics|HomeTheater,TV&amp;Video|Accessories|RemoteControls"/>
    <x v="0"/>
    <n v="399"/>
    <n v="399"/>
    <n v="0"/>
    <n v="778449"/>
    <s v="0%"/>
    <x v="0"/>
    <n v="0"/>
    <x v="3"/>
    <n v="0"/>
    <x v="14"/>
    <x v="2"/>
    <n v="778449"/>
    <x v="1"/>
    <x v="1"/>
    <x v="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88Z1YWBC"/>
    <s v="EGate i9 Pro-Max 1080p Native Full HD Projector 4k Support | 3600 L (330 ANSI ) | 150&quot; (381 cm) Large Screen | VGA, AV, HDMI, SD Card, USB, Audio Out | (E03i31 / E04i32) Black"/>
    <x v="227"/>
    <s v="Electronics|HomeTheater,TV&amp;Video|Projectors"/>
    <x v="0"/>
    <n v="9490"/>
    <n v="15990"/>
    <n v="6500"/>
    <n v="99455200"/>
    <s v="41%"/>
    <x v="0"/>
    <n v="41"/>
    <x v="0"/>
    <n v="0.41"/>
    <x v="14"/>
    <x v="2"/>
    <n v="167575200"/>
    <x v="3"/>
    <x v="3"/>
    <x v="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8RWCZ6SY"/>
    <s v="7SEVEN¬Æ Compatible for Sony Bravia LCD LED UHD OLED QLED 4K Ultra HD TV remote control with YouTube and NETFLIX Hotkeys. Universal Replacement for Original Sony Smart Android tv Remote Control"/>
    <x v="228"/>
    <s v="Electronics|HomeTheater,TV&amp;Video|Accessories|RemoteControls"/>
    <x v="0"/>
    <n v="399"/>
    <n v="899"/>
    <n v="500"/>
    <n v="101346"/>
    <s v="56%"/>
    <x v="1"/>
    <n v="56"/>
    <x v="1"/>
    <n v="0.56000000000000005"/>
    <x v="14"/>
    <x v="2"/>
    <n v="228346"/>
    <x v="1"/>
    <x v="1"/>
    <x v="0"/>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B3RHX6B6"/>
    <s v="Ambrane BCL-15 Lightning Cable for Smartphone (1.5m Black)"/>
    <x v="229"/>
    <s v="Computers&amp;Accessories|Accessories&amp;Peripherals|Cables&amp;Accessories|Cables|USBCables"/>
    <x v="0"/>
    <n v="149"/>
    <n v="399"/>
    <n v="250"/>
    <n v="8493"/>
    <s v="63%"/>
    <x v="1"/>
    <n v="63"/>
    <x v="1"/>
    <n v="0.63"/>
    <x v="14"/>
    <x v="2"/>
    <n v="22743"/>
    <x v="1"/>
    <x v="1"/>
    <x v="0"/>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1NHWT6Z"/>
    <s v="LOHAYA Television Remote Compatible with Samsung Smart LED/LCD/HD TV Remote Control [ Compatible for All Samsung Tv Remote Control ]"/>
    <x v="107"/>
    <s v="Electronics|HomeTheater,TV&amp;Video|Accessories|RemoteControls"/>
    <x v="0"/>
    <n v="299"/>
    <n v="1199"/>
    <n v="900"/>
    <n v="356707"/>
    <s v="75%"/>
    <x v="1"/>
    <n v="75"/>
    <x v="1"/>
    <n v="0.75"/>
    <x v="14"/>
    <x v="2"/>
    <n v="1430407"/>
    <x v="0"/>
    <x v="0"/>
    <x v="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B466C3G4"/>
    <s v="Karbonn 80 cm (32 inches) Millenium Bezel-Less Series HD Ready Smart LED TV KJW32SKHD (Phantom Black)"/>
    <x v="230"/>
    <s v="Electronics|HomeTheater,TV&amp;Video|Televisions|SmartTelevisions"/>
    <x v="0"/>
    <n v="8990"/>
    <n v="18990"/>
    <n v="10000"/>
    <n v="3146500"/>
    <s v="53%"/>
    <x v="1"/>
    <n v="53"/>
    <x v="1"/>
    <n v="0.53"/>
    <x v="14"/>
    <x v="2"/>
    <n v="6646500"/>
    <x v="3"/>
    <x v="3"/>
    <x v="0"/>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B65MJ45G"/>
    <s v="Zebronics CU3100V Fast charging Type C cable with QC 18W support, 3A max capacity, 1 meter braided cable, Data transfer and Superior durability (Braided Black + White)"/>
    <x v="231"/>
    <s v="Computers&amp;Accessories|Accessories&amp;Peripherals|Cables&amp;Accessories|Cables|USBCables"/>
    <x v="0"/>
    <n v="139"/>
    <n v="549"/>
    <n v="410"/>
    <n v="8479"/>
    <s v="75%"/>
    <x v="1"/>
    <n v="75"/>
    <x v="1"/>
    <n v="0.75"/>
    <x v="14"/>
    <x v="2"/>
    <n v="33489"/>
    <x v="1"/>
    <x v="1"/>
    <x v="0"/>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7HZ2QCGR"/>
    <s v="POPIO Type C Dash Charging USB Data Cable for OnePlus Devices"/>
    <x v="232"/>
    <s v="Computers&amp;Accessories|Accessories&amp;Peripherals|Cables&amp;Accessories|Cables|USBCables"/>
    <x v="0"/>
    <n v="350"/>
    <n v="599"/>
    <n v="249"/>
    <n v="2909900"/>
    <s v="42%"/>
    <x v="0"/>
    <n v="42"/>
    <x v="0"/>
    <n v="0.42"/>
    <x v="14"/>
    <x v="2"/>
    <n v="4980086"/>
    <x v="1"/>
    <x v="1"/>
    <x v="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JSW16QD"/>
    <s v="boAt LTG 550v3 Lightning Apple MFi Certified Cable with Spaceship Grade Aluminium Housing,Stress Resistance, Rapid 2.4A Charging &amp; 480mbps Data Sync, 1m Length &amp; 10000+ Bends Lifespan(Mercurial Black)"/>
    <x v="233"/>
    <s v="Computers&amp;Accessories|Accessories&amp;Peripherals|Cables&amp;Accessories|Cables|USBCables"/>
    <x v="0"/>
    <n v="848.99"/>
    <n v="1490"/>
    <n v="641.01"/>
    <n v="302240.44"/>
    <s v="43%"/>
    <x v="0"/>
    <n v="43"/>
    <x v="0"/>
    <n v="0.43"/>
    <x v="14"/>
    <x v="2"/>
    <n v="530440"/>
    <x v="0"/>
    <x v="0"/>
    <x v="0"/>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B65P827P"/>
    <s v="Zebronics CU3100V Fast charging Type C cable with QC 18W support, 3A max capacity, 1 meter braided cable, Data transfer and Superior durability (Braided Black )"/>
    <x v="231"/>
    <s v="Computers&amp;Accessories|Accessories&amp;Peripherals|Cables&amp;Accessories|Cables|USBCables"/>
    <x v="0"/>
    <n v="128.31"/>
    <n v="549"/>
    <n v="420.69"/>
    <n v="7826.91"/>
    <s v="77%"/>
    <x v="1"/>
    <n v="77"/>
    <x v="1"/>
    <n v="0.77"/>
    <x v="14"/>
    <x v="2"/>
    <n v="33489"/>
    <x v="1"/>
    <x v="1"/>
    <x v="0"/>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B4T6MR8N"/>
    <s v="pTron Solero M241 2.4A Micro USB Data &amp; Charging Cable, Made in India, 480Mbps Data Sync, Durable 1-Meter Long USB Cable for Micro USB Devices (White)"/>
    <x v="234"/>
    <s v="Computers&amp;Accessories|Accessories&amp;Peripherals|Cables&amp;Accessories|Cables|USBCables"/>
    <x v="0"/>
    <n v="89"/>
    <n v="800"/>
    <n v="711"/>
    <n v="95675"/>
    <s v="89%"/>
    <x v="1"/>
    <n v="89"/>
    <x v="1"/>
    <n v="0.89"/>
    <x v="14"/>
    <x v="2"/>
    <n v="860000"/>
    <x v="1"/>
    <x v="1"/>
    <x v="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9BW2GP18"/>
    <s v="Croma 3A Fast charge 1m Type-C to All Type-C Phones sync and charge cable, Made in India, 480Mbps Data transfer rate, Tested Durability with 8000+ bends (12 months warranty) - CRCMA0106sTC10, Black"/>
    <x v="235"/>
    <s v="Computers&amp;Accessories|Accessories&amp;Peripherals|Cables&amp;Accessories|Cables|USBCables"/>
    <x v="0"/>
    <n v="129"/>
    <n v="1000"/>
    <n v="871"/>
    <n v="38055"/>
    <s v="87%"/>
    <x v="1"/>
    <n v="87"/>
    <x v="1"/>
    <n v="0.87"/>
    <x v="14"/>
    <x v="2"/>
    <n v="295000"/>
    <x v="0"/>
    <x v="0"/>
    <x v="0"/>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PTT8DZF"/>
    <s v="Lenovo USB A to Type-C Tangle-free¬†¬†Aramid fiber braided¬†1.2m cable with 4A Fast charging &amp; 480 MBPS data transmission, certified 10000+ bend lifespan, Metallic Grey"/>
    <x v="236"/>
    <s v="Computers&amp;Accessories|Accessories&amp;Peripherals|Cables&amp;Accessories|Cables|USBCables"/>
    <x v="0"/>
    <n v="417.44"/>
    <n v="670"/>
    <n v="252.56"/>
    <n v="218321.12"/>
    <s v="38%"/>
    <x v="0"/>
    <n v="38"/>
    <x v="0"/>
    <n v="0.38"/>
    <x v="14"/>
    <x v="2"/>
    <n v="350410"/>
    <x v="1"/>
    <x v="1"/>
    <x v="0"/>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4T8RSJ1"/>
    <s v="pTron Solero T241 2.4A Type-C Data &amp; Charging USB Cable, Made in India, 480Mbps Data Sync, Durable 1-Meter Long USB Cable for Smartphone, Type-C USB Devices (White)"/>
    <x v="223"/>
    <s v="Computers&amp;Accessories|Accessories&amp;Peripherals|Cables&amp;Accessories|Cables|USBCables"/>
    <x v="0"/>
    <n v="99"/>
    <n v="800"/>
    <n v="701"/>
    <n v="106425"/>
    <s v="88%"/>
    <x v="1"/>
    <n v="88"/>
    <x v="1"/>
    <n v="0.88"/>
    <x v="14"/>
    <x v="2"/>
    <n v="860000"/>
    <x v="1"/>
    <x v="1"/>
    <x v="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9MMD1FDN"/>
    <s v="7SEVEN¬Æ Suitable Sony Tv Remote Original Bravia for Smart Android Television Compatible for Any Model of LCD LED OLED UHD 4K Universal Sony Remote Control"/>
    <x v="237"/>
    <s v="Electronics|HomeTheater,TV&amp;Video|Accessories|RemoteControls"/>
    <x v="0"/>
    <n v="349"/>
    <n v="699"/>
    <n v="350"/>
    <n v="74686"/>
    <s v="50%"/>
    <x v="1"/>
    <n v="50"/>
    <x v="1"/>
    <n v="0.5"/>
    <x v="14"/>
    <x v="2"/>
    <n v="149586"/>
    <x v="1"/>
    <x v="1"/>
    <x v="0"/>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8YXJJW8H"/>
    <s v="LUNAGARIYA¬Æ, Protective Case Compatible with JIO Settop Box Remote Control,PU Leather Cover Holder (Before Placing Order,Please Compare The Dimensions of The Product with Your Remote)"/>
    <x v="238"/>
    <s v="Electronics|HomeTheater,TV&amp;Video|Accessories|RemoteControls"/>
    <x v="0"/>
    <n v="247"/>
    <n v="399"/>
    <n v="152"/>
    <n v="49400"/>
    <s v="38%"/>
    <x v="0"/>
    <n v="38"/>
    <x v="0"/>
    <n v="0.38"/>
    <x v="14"/>
    <x v="2"/>
    <n v="79800"/>
    <x v="1"/>
    <x v="1"/>
    <x v="0"/>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0GGGOYEU"/>
    <s v="Storite USB 2.0 A to Mini 5 pin B Cable for External HDDS/Camera/Card Readers (150cm - 1.5M)"/>
    <x v="142"/>
    <s v="Computers&amp;Accessories|Accessories&amp;Peripherals|Cables&amp;Accessories|Cables|USBCables"/>
    <x v="0"/>
    <n v="299"/>
    <n v="699"/>
    <n v="400"/>
    <n v="434746"/>
    <s v="57%"/>
    <x v="1"/>
    <n v="57"/>
    <x v="1"/>
    <n v="0.56999999999999995"/>
    <x v="14"/>
    <x v="2"/>
    <n v="1016346"/>
    <x v="1"/>
    <x v="1"/>
    <x v="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7JWLZ2K"/>
    <s v="AmazonBasics 108 cm (43 inches) 4K Ultra HD Smart LED Fire TV AB43U20PS (Black)"/>
    <x v="239"/>
    <s v="Electronics|HomeTheater,TV&amp;Video|Televisions|SmartTelevisions"/>
    <x v="0"/>
    <n v="24499"/>
    <n v="50000"/>
    <n v="25501"/>
    <n v="86187482"/>
    <s v="51%"/>
    <x v="1"/>
    <n v="51"/>
    <x v="1"/>
    <n v="0.51"/>
    <x v="14"/>
    <x v="2"/>
    <n v="175900000"/>
    <x v="4"/>
    <x v="4"/>
    <x v="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V12K8NT"/>
    <s v="boAt Wave Lite Smartwatch with 1.69&quot; HD Display, Sleek Metal Body, HR &amp; SpO2 Level Monitor, 140+ Watch Faces, Activity Tracker, Multiple Sports Modes, IP68 &amp; 7 Days Battery Life(Active Black)"/>
    <x v="240"/>
    <s v="Electronics|WearableTechnology|SmartWatches"/>
    <x v="0"/>
    <n v="1499"/>
    <n v="6990"/>
    <n v="5491"/>
    <n v="32672204"/>
    <s v="79%"/>
    <x v="1"/>
    <n v="79"/>
    <x v="1"/>
    <n v="0.79"/>
    <x v="14"/>
    <x v="2"/>
    <n v="152354040"/>
    <x v="2"/>
    <x v="2"/>
    <x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8D77XZX5"/>
    <s v="PTron Tangentbeat in-Ear Bluetooth 5.0 Wireless Headphones with Mic, Enhanced Bass, 10mm Drivers, Clear Calls, Snug-Fit, Fast Charging, Magnetic Buds, Voice Assistant &amp; IPX4 Wireless Neckband (Black)"/>
    <x v="241"/>
    <s v="Electronics|Headphones,Earbuds&amp;Accessories|Headphones|In-Ear"/>
    <x v="0"/>
    <n v="599"/>
    <n v="2499"/>
    <n v="1900"/>
    <n v="34839038"/>
    <s v="76%"/>
    <x v="1"/>
    <n v="76"/>
    <x v="1"/>
    <n v="0.76"/>
    <x v="14"/>
    <x v="2"/>
    <n v="145346838"/>
    <x v="0"/>
    <x v="0"/>
    <x v="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746JGVDS"/>
    <s v="ELV Car Mount Adjustable Car Phone Holder Universal Long Arm, Windshield for Smartphones - Black"/>
    <x v="242"/>
    <s v="Electronics|Mobiles&amp;Accessories|MobileAccessories|AutomobileAccessories|Cradles"/>
    <x v="0"/>
    <n v="349"/>
    <n v="999"/>
    <n v="650"/>
    <n v="16193251"/>
    <s v="65%"/>
    <x v="1"/>
    <n v="65"/>
    <x v="1"/>
    <n v="0.65"/>
    <x v="14"/>
    <x v="2"/>
    <n v="46352601"/>
    <x v="1"/>
    <x v="1"/>
    <x v="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96MSW6CT"/>
    <s v="Sounce Fast Phone Charging Cable &amp; Data Sync USB Cable Compatible for iPhone 13, 12,11, X, 8, 7, 6, 5, iPad Air, Pro, Mini &amp; iOS Devices"/>
    <x v="218"/>
    <s v="Computers&amp;Accessories|Accessories&amp;Peripherals|Cables&amp;Accessories|Cables|USBCables"/>
    <x v="0"/>
    <n v="199"/>
    <n v="999"/>
    <n v="800"/>
    <n v="1577672"/>
    <s v="80%"/>
    <x v="1"/>
    <n v="80"/>
    <x v="1"/>
    <n v="0.8"/>
    <x v="14"/>
    <x v="2"/>
    <n v="7920072"/>
    <x v="1"/>
    <x v="1"/>
    <x v="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r>
  <r>
    <s v="B09T39K9YL"/>
    <s v="Redmi Note 11 Pro + 5G (Stealth Black, 6GB RAM, 128GB Storage) | 67W Turbo Charge | 120Hz Super AMOLED Display | Additional Exchange Offers | Charger Included"/>
    <x v="243"/>
    <s v="Electronics|Mobiles&amp;Accessories|Smartphones&amp;BasicMobiles|Smartphones"/>
    <x v="0"/>
    <n v="19999"/>
    <n v="24999"/>
    <n v="5000"/>
    <n v="516454176"/>
    <s v="20%"/>
    <x v="0"/>
    <n v="20"/>
    <x v="2"/>
    <n v="0.2"/>
    <x v="14"/>
    <x v="2"/>
    <n v="645574176"/>
    <x v="4"/>
    <x v="4"/>
    <x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Y1TFSP6"/>
    <s v="pTron Solero TB301 3A Type-C Data and Fast Charging Cable, Made in India, 480Mbps Data Sync, Strong and Durable 1.5-Meter Nylon Braided USB Cable for Type-C Devices for Charging Adapter (Black)"/>
    <x v="219"/>
    <s v="Computers&amp;Accessories|Accessories&amp;Peripherals|Cables&amp;Accessories|Cables|USBCables"/>
    <x v="0"/>
    <n v="149"/>
    <n v="1000"/>
    <n v="851"/>
    <n v="3705630"/>
    <s v="85%"/>
    <x v="1"/>
    <n v="85"/>
    <x v="1"/>
    <n v="0.85"/>
    <x v="14"/>
    <x v="2"/>
    <n v="24870000"/>
    <x v="0"/>
    <x v="0"/>
    <x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9T2WRLJJ"/>
    <s v="Redmi Note 11 Pro + 5G (Phantom White, 8GB RAM, 128GB Storage) | 67W Turbo Charge | 120Hz Super AMOLED Display | Additional Exchange Offers | Charger Included"/>
    <x v="244"/>
    <s v="Electronics|Mobiles&amp;Accessories|Smartphones&amp;BasicMobiles|Smartphones"/>
    <x v="0"/>
    <n v="20999"/>
    <n v="26999"/>
    <n v="6000"/>
    <n v="542278176"/>
    <s v="22%"/>
    <x v="0"/>
    <n v="22"/>
    <x v="2"/>
    <n v="0.22"/>
    <x v="14"/>
    <x v="2"/>
    <n v="697222176"/>
    <x v="4"/>
    <x v="4"/>
    <x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T2S8X9C"/>
    <s v="Redmi Note 11 Pro + 5G (Stealth Black, 8GB RAM, 256GB Storage) | 67W Turbo Charge | 120Hz Super AMOLED Display | Additional Exchange Offers | Charger Included"/>
    <x v="243"/>
    <s v="Electronics|Mobiles&amp;Accessories|Smartphones&amp;BasicMobiles|Smartphones"/>
    <x v="0"/>
    <n v="22999"/>
    <n v="28999"/>
    <n v="6000"/>
    <n v="593926176"/>
    <s v="21%"/>
    <x v="0"/>
    <n v="21"/>
    <x v="2"/>
    <n v="0.21"/>
    <x v="14"/>
    <x v="2"/>
    <n v="748870176"/>
    <x v="4"/>
    <x v="4"/>
    <x v="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9V17S2BG"/>
    <s v="boAt Wave Lite Smartwatch with 1.69&quot; HD Display, Heart Rate &amp; SpO2 Level Monitor, Multiple Watch Faces, Activity Tracker, Multiple Sports Modes &amp; IP68 (Deep Blue)"/>
    <x v="240"/>
    <s v="Electronics|WearableTechnology|SmartWatches"/>
    <x v="0"/>
    <n v="1499"/>
    <n v="6990"/>
    <n v="5491"/>
    <n v="32672204"/>
    <s v="79%"/>
    <x v="1"/>
    <n v="79"/>
    <x v="1"/>
    <n v="0.79"/>
    <x v="14"/>
    <x v="2"/>
    <n v="152354040"/>
    <x v="2"/>
    <x v="2"/>
    <x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BFJ9M3X"/>
    <s v="Redmi 11 Prime 5G (Meadow Green, 4GB RAM 64GB ROM) | Prime Design | MTK Dimensity 700 | 50 MP Dual Cam | 5000mAh | 7 Band 5G"/>
    <x v="245"/>
    <s v="Electronics|Mobiles&amp;Accessories|Smartphones&amp;BasicMobiles|Smartphones"/>
    <x v="0"/>
    <n v="13999"/>
    <n v="15999"/>
    <n v="2000"/>
    <n v="30517820"/>
    <s v="13%"/>
    <x v="0"/>
    <n v="13"/>
    <x v="2"/>
    <n v="0.13"/>
    <x v="14"/>
    <x v="2"/>
    <n v="34877820"/>
    <x v="3"/>
    <x v="3"/>
    <x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s v="Noise Pulse Buzz 1.69&quot; Bluetooth Calling Smart Watch with Call Function, 150 Watch Faces, 60 Sports Modes, Spo2 &amp; Heart Rate Monitoring, Calling Smart Watch for Men &amp; Women - Rose Pink"/>
    <x v="246"/>
    <s v="Electronics|WearableTechnology|SmartWatches"/>
    <x v="0"/>
    <n v="1999"/>
    <n v="4999"/>
    <n v="3000"/>
    <n v="15134429"/>
    <s v="60%"/>
    <x v="1"/>
    <n v="60"/>
    <x v="1"/>
    <n v="0.6"/>
    <x v="14"/>
    <x v="2"/>
    <n v="37847429"/>
    <x v="0"/>
    <x v="0"/>
    <x v="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9V175NP7"/>
    <s v="boAt Wave Lite Smartwatch with 1.69 Inches(4.29cm) HD Display, Heart Rate &amp; SpO2 Level Monitor, Multiple Watch Faces, Activity Tracker, Multiple Sports Modes &amp; IP68 (Scarlet Red)"/>
    <x v="240"/>
    <s v="Electronics|WearableTechnology|SmartWatches"/>
    <x v="0"/>
    <n v="1499"/>
    <n v="6990"/>
    <n v="5491"/>
    <n v="32672204"/>
    <s v="79%"/>
    <x v="1"/>
    <n v="79"/>
    <x v="1"/>
    <n v="0.79"/>
    <x v="14"/>
    <x v="2"/>
    <n v="152354040"/>
    <x v="2"/>
    <x v="2"/>
    <x v="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8Y1SJVV5"/>
    <s v="pTron Solero MB301 3A Micro USB Data &amp; Charging Cable, Made in India, 480Mbps Data Sync, Strong &amp; Durable 1.5-Meter Nylon Braided USB Cable for Micro USB Devices - (Black)"/>
    <x v="221"/>
    <s v="Computers&amp;Accessories|Accessories&amp;Peripherals|Cables&amp;Accessories|Cables|USBCables"/>
    <x v="0"/>
    <n v="99"/>
    <n v="666.66"/>
    <n v="567.66"/>
    <n v="2462130"/>
    <s v="85%"/>
    <x v="1"/>
    <n v="85"/>
    <x v="1"/>
    <n v="0.85"/>
    <x v="14"/>
    <x v="2"/>
    <n v="16579834.199999999"/>
    <x v="1"/>
    <x v="1"/>
    <x v="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r>
  <r>
    <s v="B09NL4DCXK"/>
    <s v="Flix (Beetel) Bolt 2.4 12W Dual USB Smart Charger, Made in India, Bis Certified, Fast Charging Power Adaptor with 1 Meter USB to Type C Cable for Cellular Phones (White)(Xwc-64D)"/>
    <x v="247"/>
    <s v="Electronics|Mobiles&amp;Accessories|MobileAccessories|Chargers|WallChargers"/>
    <x v="0"/>
    <n v="249"/>
    <n v="599"/>
    <n v="350"/>
    <n v="534603"/>
    <s v="58%"/>
    <x v="1"/>
    <n v="58"/>
    <x v="1"/>
    <n v="0.57999999999999996"/>
    <x v="14"/>
    <x v="2"/>
    <n v="1286053"/>
    <x v="1"/>
    <x v="1"/>
    <x v="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BFJLP21"/>
    <s v="Redmi 11 Prime 5G (Thunder Black, 4GB RAM, 64GB Storage) | Prime Design | MTK Dimensity 700 | 50 MP Dual Cam | 5000mAh | 7 Band 5G"/>
    <x v="248"/>
    <s v="Electronics|Mobiles&amp;Accessories|Smartphones&amp;BasicMobiles|Smartphones"/>
    <x v="0"/>
    <n v="13999"/>
    <n v="15999"/>
    <n v="2000"/>
    <n v="30517820"/>
    <s v="13%"/>
    <x v="0"/>
    <n v="13"/>
    <x v="2"/>
    <n v="0.13"/>
    <x v="14"/>
    <x v="2"/>
    <n v="34877820"/>
    <x v="3"/>
    <x v="3"/>
    <x v="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8H21B6V7"/>
    <s v="Nokia 150 (2020) (Cyan)"/>
    <x v="249"/>
    <s v="Electronics|Mobiles&amp;Accessories|Smartphones&amp;BasicMobiles|BasicMobiles"/>
    <x v="0"/>
    <n v="2599"/>
    <n v="2999"/>
    <n v="400"/>
    <n v="37077334"/>
    <s v="13%"/>
    <x v="0"/>
    <n v="13"/>
    <x v="2"/>
    <n v="0.13"/>
    <x v="14"/>
    <x v="2"/>
    <n v="42783734"/>
    <x v="0"/>
    <x v="0"/>
    <x v="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XJ5LD6L"/>
    <s v="Samsung Galaxy M53 5G (Deep Ocean Blue, 6GB, 128GB Storage) | 108MP | sAmoled+ 120Hz | 12GB RAM with RAM Plus | Travel Adapter to be Purchased Separately"/>
    <x v="250"/>
    <s v="Electronics|Mobiles&amp;Accessories|Smartphones&amp;BasicMobiles|Smartphones"/>
    <x v="0"/>
    <n v="23999"/>
    <n v="32999"/>
    <n v="9000"/>
    <n v="212775134"/>
    <s v="27%"/>
    <x v="0"/>
    <n v="27"/>
    <x v="2"/>
    <n v="0.27"/>
    <x v="14"/>
    <x v="2"/>
    <n v="292569134"/>
    <x v="4"/>
    <x v="4"/>
    <x v="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8BCKN299"/>
    <s v="Sounce Gold Plated 3.5 mm Headphone Splitter for Computer 2 Male to 1 Female 3.5mm Headphone Mic Audio Y Splitter Cable Smartphone Headset to PC Adapter ‚Äì (Black,20cm)"/>
    <x v="251"/>
    <s v="Electronics|Headphones,Earbuds&amp;Accessories|Adapters"/>
    <x v="0"/>
    <n v="120"/>
    <n v="999"/>
    <n v="879"/>
    <n v="778920"/>
    <s v="88%"/>
    <x v="1"/>
    <n v="88"/>
    <x v="1"/>
    <n v="0.88"/>
    <x v="14"/>
    <x v="2"/>
    <n v="6484509"/>
    <x v="1"/>
    <x v="1"/>
    <x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9T37CKQ5"/>
    <s v="FLiX Usb Charger,Flix (Beetel) Bolt 2.4 Dual Poart,5V/2.4A/12W Usb Wall Charger Fast Charging,Adapter For Android/Iphone 11/Xs/Xs Max/Xr/X/8/7/6/Plus,Ipad Pro/Air 2/Mini 3/4,Samsung S4/S5 &amp; More-Black"/>
    <x v="252"/>
    <s v="Electronics|Mobiles&amp;Accessories|MobileAccessories|Chargers|WallChargers"/>
    <x v="0"/>
    <n v="239"/>
    <n v="599"/>
    <n v="360"/>
    <n v="513133"/>
    <s v="60%"/>
    <x v="1"/>
    <n v="60"/>
    <x v="1"/>
    <n v="0.6"/>
    <x v="14"/>
    <x v="2"/>
    <n v="1286053"/>
    <x v="1"/>
    <x v="1"/>
    <x v="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NY6TRXG"/>
    <s v="POCO C31 (Royal Blue, 64 GB) (4 GB RAM)"/>
    <x v="253"/>
    <s v="Electronics|Mobiles&amp;Accessories|Smartphones&amp;BasicMobiles|Smartphones"/>
    <x v="0"/>
    <n v="8499"/>
    <n v="11999"/>
    <n v="3500"/>
    <n v="2345724"/>
    <s v="29%"/>
    <x v="0"/>
    <n v="29"/>
    <x v="2"/>
    <n v="0.28999999999999998"/>
    <x v="14"/>
    <x v="2"/>
    <n v="3311724"/>
    <x v="3"/>
    <x v="3"/>
    <x v="0"/>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3ZNHTY"/>
    <s v="boAt Airdopes 141 Bluetooth Truly Wireless in Ear Earbuds with mic, 42H Playtime, Beast Mode(Low Latency Upto 80ms) for Gaming, ENx Tech, ASAP Charge, IWP, IPX4 Water Resistance (Bold Black)"/>
    <x v="254"/>
    <s v="Electronics|Headphones,Earbuds&amp;Accessories|Headphones|In-Ear"/>
    <x v="0"/>
    <n v="1499"/>
    <n v="4490"/>
    <n v="2991"/>
    <n v="205294046"/>
    <s v="67%"/>
    <x v="1"/>
    <n v="67"/>
    <x v="1"/>
    <n v="0.67"/>
    <x v="14"/>
    <x v="2"/>
    <n v="614923460"/>
    <x v="0"/>
    <x v="0"/>
    <x v="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9V12K8NT"/>
    <s v="boAt Wave Lite Smartwatch with 1.69&quot; HD Display, Sleek Metal Body, HR &amp; SpO2 Level Monitor, 140+ Watch Faces, Activity Tracker, Multiple Sports Modes, IP68 &amp; 7 Days Battery Life(Active Black)"/>
    <x v="240"/>
    <s v="Electronics|WearableTechnology|SmartWatches"/>
    <x v="0"/>
    <n v="1499"/>
    <n v="6990"/>
    <n v="5491"/>
    <n v="32673703"/>
    <s v="79%"/>
    <x v="1"/>
    <n v="79"/>
    <x v="1"/>
    <n v="0.79"/>
    <x v="14"/>
    <x v="2"/>
    <n v="152361030"/>
    <x v="2"/>
    <x v="2"/>
    <x v="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s v="B07JQKQ91F"/>
    <s v="JBL C50HI, Wired in Ear Headphones with Mic, One Button Multi-Function Remote, Lightweight &amp; Comfortable fit (Black)"/>
    <x v="255"/>
    <s v="Electronics|Headphones,Earbuds&amp;Accessories|Headphones|In-Ear"/>
    <x v="0"/>
    <n v="499"/>
    <n v="999"/>
    <n v="500"/>
    <n v="46404505"/>
    <s v="50%"/>
    <x v="1"/>
    <n v="50"/>
    <x v="1"/>
    <n v="0.5"/>
    <x v="14"/>
    <x v="2"/>
    <n v="92902005"/>
    <x v="1"/>
    <x v="1"/>
    <x v="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7TCN5VR9"/>
    <s v="Boult Audio BassBuds X1 in-Ear Wired Earphones with 10mm Extra Bass Driver and HD Sound with mic(Black)"/>
    <x v="256"/>
    <s v="Electronics|Headphones,Earbuds&amp;Accessories|Headphones|In-Ear"/>
    <x v="0"/>
    <n v="329"/>
    <n v="999"/>
    <n v="670"/>
    <n v="25341883"/>
    <s v="67%"/>
    <x v="1"/>
    <n v="67"/>
    <x v="1"/>
    <n v="0.67"/>
    <x v="14"/>
    <x v="2"/>
    <n v="76949973"/>
    <x v="1"/>
    <x v="1"/>
    <x v="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N1U9AJS"/>
    <s v="3M Scotch Double Sided Heavy Duty Tape(1m holds 4.5Kgs) for indoor hanging applications (Photo frames, Mirrors, Key Holders, Car Interiors, Extension Boards, Wall decoration, etc)(L: 3m, W: 24mm)"/>
    <x v="257"/>
    <s v="Home&amp;Kitchen|CraftMaterials|Scrapbooking|Tape"/>
    <x v="0"/>
    <n v="130"/>
    <n v="165"/>
    <n v="35"/>
    <n v="1921140"/>
    <s v="21%"/>
    <x v="0"/>
    <n v="21"/>
    <x v="2"/>
    <n v="0.21"/>
    <x v="14"/>
    <x v="2"/>
    <n v="2438370"/>
    <x v="1"/>
    <x v="1"/>
    <x v="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96MSW6CT"/>
    <s v="Sounce Fast Phone Charging Cable &amp; Data Sync USB Cable Compatible for iPhone 13, 12,11, X, 8, 7, 6, 5, iPad Air, Pro, Mini &amp; iOS Devices"/>
    <x v="218"/>
    <s v="Computers&amp;Accessories|Accessories&amp;Peripherals|Cables&amp;Accessories|Cables|USBCables"/>
    <x v="0"/>
    <n v="199"/>
    <n v="999"/>
    <n v="800"/>
    <n v="1577672"/>
    <s v="80%"/>
    <x v="1"/>
    <n v="80"/>
    <x v="1"/>
    <n v="0.8"/>
    <x v="14"/>
    <x v="2"/>
    <n v="7920072"/>
    <x v="1"/>
    <x v="1"/>
    <x v="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r>
  <r>
    <s v="B0B31BYXQQ"/>
    <s v="Boult Audio Airbass Z20 True Wireless, 40H Battery Life, Zen ENC Mic, Type-C Lightning Boult Fast Charging (10Mins=100Mins), BoomX Tech Bass, ENC, IPX5 in Ear Earbuds with mic (Green)"/>
    <x v="258"/>
    <s v="Electronics|Headphones,Earbuds&amp;Accessories|Headphones|In-Ear"/>
    <x v="0"/>
    <n v="1399"/>
    <n v="5499"/>
    <n v="4100"/>
    <n v="13296096"/>
    <s v="75%"/>
    <x v="1"/>
    <n v="75"/>
    <x v="1"/>
    <n v="0.75"/>
    <x v="14"/>
    <x v="2"/>
    <n v="52262496"/>
    <x v="2"/>
    <x v="2"/>
    <x v="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LPJZSSW"/>
    <s v="DIGITEK¬Æ (DTR 260 GT) Gorilla Tripod/Mini 33 cm (13 Inch) Tripod for Mobile Phone with Phone Mount &amp; Remote, Flexible Gorilla Stand for DSLR &amp; Action Cameras"/>
    <x v="259"/>
    <s v="Electronics|Cameras&amp;Photography|Accessories|Tripods&amp;Monopods|TripodLegs"/>
    <x v="0"/>
    <n v="399"/>
    <n v="995"/>
    <n v="596"/>
    <n v="8527428"/>
    <s v="60%"/>
    <x v="1"/>
    <n v="60"/>
    <x v="1"/>
    <n v="0.6"/>
    <x v="14"/>
    <x v="2"/>
    <n v="21265140"/>
    <x v="1"/>
    <x v="1"/>
    <x v="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8Y1TFSP6"/>
    <s v="pTron Solero TB301 3A Type-C Data and Fast Charging Cable, Made in India, 480Mbps Data Sync, Strong and Durable 1.5-Meter Nylon Braided USB Cable for Type-C Devices for Charging Adapter (Black)"/>
    <x v="219"/>
    <s v="Computers&amp;Accessories|Accessories&amp;Peripherals|Cables&amp;Accessories|Cables|USBCables"/>
    <x v="0"/>
    <n v="149"/>
    <n v="1000"/>
    <n v="851"/>
    <n v="3705630"/>
    <s v="85%"/>
    <x v="1"/>
    <n v="85"/>
    <x v="1"/>
    <n v="0.85"/>
    <x v="14"/>
    <x v="2"/>
    <n v="24870000"/>
    <x v="0"/>
    <x v="0"/>
    <x v="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r>
  <r>
    <s v="B0B12K5BPM"/>
    <s v="ZEBRONICS Zeb-Astra 20 Wireless BT v5.0 Portable Speaker with 10W RMS Output, TWS, 10H Backup Approx, Built in Rechargeable Battery FM Radio, AUX, mSD, USB, Call Function and Dual 52mm Drivers Multi"/>
    <x v="260"/>
    <s v="Electronics|HomeAudio|Speakers|BluetoothSpeakers"/>
    <x v="0"/>
    <n v="1049"/>
    <n v="2299"/>
    <n v="1250"/>
    <n v="1866171"/>
    <s v="54%"/>
    <x v="1"/>
    <n v="54"/>
    <x v="1"/>
    <n v="0.54"/>
    <x v="14"/>
    <x v="2"/>
    <n v="4089921"/>
    <x v="0"/>
    <x v="0"/>
    <x v="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9Y5MP7C4"/>
    <s v="Noise Buds Vs104 Bluetooth Truly Wireless in Ear Earbuds with Mic, 30-Hours of Playtime, Instacharge, 13Mm Driver and Hyper Sync (Charcoal Black)"/>
    <x v="261"/>
    <s v="Electronics|Headphones,Earbuds&amp;Accessories|Headphones|In-Ear"/>
    <x v="0"/>
    <n v="1299"/>
    <n v="3499"/>
    <n v="2200"/>
    <n v="16175148"/>
    <s v="63%"/>
    <x v="1"/>
    <n v="63"/>
    <x v="1"/>
    <n v="0.63"/>
    <x v="14"/>
    <x v="2"/>
    <n v="43569548"/>
    <x v="0"/>
    <x v="0"/>
    <x v="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7YNTJ8ZM"/>
    <s v="Zebronics ZEB-COUNTY 3W Wireless Bluetooth Portable Speaker With Supporting Carry Handle, USB, SD Card, AUX, FM &amp; Call Function. (Green)"/>
    <x v="262"/>
    <s v="Electronics|HomeAudio|Speakers|BluetoothSpeakers"/>
    <x v="0"/>
    <n v="549"/>
    <n v="999"/>
    <n v="450"/>
    <n v="35523045"/>
    <s v="45%"/>
    <x v="0"/>
    <n v="45"/>
    <x v="0"/>
    <n v="0.45"/>
    <x v="14"/>
    <x v="2"/>
    <n v="64640295"/>
    <x v="1"/>
    <x v="1"/>
    <x v="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7KR5P3YD"/>
    <s v="Zebronics Wired Keyboard and Mouse Combo with 104 Keys and a USB Mouse with 1200 DPI - JUDWAA 750"/>
    <x v="263"/>
    <s v="Computers&amp;Accessories|Accessories&amp;Peripherals|Keyboards,Mice&amp;InputDevices|Keyboard&amp;MouseSets"/>
    <x v="0"/>
    <n v="448"/>
    <n v="699"/>
    <n v="251"/>
    <n v="7771904"/>
    <s v="36%"/>
    <x v="0"/>
    <n v="36"/>
    <x v="0"/>
    <n v="0.36"/>
    <x v="14"/>
    <x v="2"/>
    <n v="12126252"/>
    <x v="1"/>
    <x v="1"/>
    <x v="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6WMSCN3"/>
    <s v="boAt Airdopes 171 in Ear Bluetooth True Wireless Earbuds with Upto 13 Hours Battery, IPX4, Bluetooth v5.0, Dual Tone Finish with Mic (Mysterious Blue)"/>
    <x v="264"/>
    <s v="Electronics|Headphones,Earbuds&amp;Accessories|Headphones|In-Ear"/>
    <x v="0"/>
    <n v="1199"/>
    <n v="5999"/>
    <n v="4800"/>
    <n v="56977679"/>
    <s v="80%"/>
    <x v="1"/>
    <n v="80"/>
    <x v="1"/>
    <n v="0.8"/>
    <x v="14"/>
    <x v="2"/>
    <n v="285078479"/>
    <x v="2"/>
    <x v="2"/>
    <x v="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9P18XVW6"/>
    <s v="Noise Pulse Buzz 1.69&quot; Bluetooth Calling Smart Watch with Call Function, 150 Watch Faces, 60 Sports Modes, Spo2 &amp; Heart Rate Monitoring, Calling Smart Watch for Men &amp; Women - Jet Black"/>
    <x v="246"/>
    <s v="Electronics|WearableTechnology|SmartWatches"/>
    <x v="0"/>
    <n v="2499"/>
    <n v="4999"/>
    <n v="2500"/>
    <n v="18919929"/>
    <s v="50%"/>
    <x v="1"/>
    <n v="50"/>
    <x v="1"/>
    <n v="0.5"/>
    <x v="14"/>
    <x v="2"/>
    <n v="37847429"/>
    <x v="0"/>
    <x v="0"/>
    <x v="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217Z5VK"/>
    <s v="Noise Buds VS402 Truly Wireless in Ear Earbuds, 35-Hours of Playtime, Instacharge, Quad Mic with ENC, Hyper Sync, Low Latency, 10mm Driver, Bluetooth v5.3 and Breathing LED Lights (Neon Black)"/>
    <x v="265"/>
    <s v="Electronics|Headphones,Earbuds&amp;Accessories|Headphones|In-Ear"/>
    <x v="0"/>
    <n v="1799"/>
    <n v="3999"/>
    <n v="2200"/>
    <n v="6327083"/>
    <s v="55%"/>
    <x v="1"/>
    <n v="55"/>
    <x v="1"/>
    <n v="0.55000000000000004"/>
    <x v="14"/>
    <x v="2"/>
    <n v="14064483"/>
    <x v="0"/>
    <x v="0"/>
    <x v="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9Z28BQZT"/>
    <s v="Amazon Basics Multipurpose Foldable Laptop Table with Cup Holder, Brown"/>
    <x v="266"/>
    <s v="Computers&amp;Accessories|Accessories&amp;Peripherals|LaptopAccessories|Lapdesks"/>
    <x v="0"/>
    <n v="599"/>
    <n v="3999"/>
    <n v="3400"/>
    <n v="651113"/>
    <s v="85%"/>
    <x v="1"/>
    <n v="85"/>
    <x v="1"/>
    <n v="0.85"/>
    <x v="14"/>
    <x v="2"/>
    <n v="4346913"/>
    <x v="0"/>
    <x v="0"/>
    <x v="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8SCCG9D4"/>
    <s v="JBL Commercial CSLM20B Auxiliary Omnidirectional Lavalier Microphone with Battery for Content Creation, Voiceover/Dubbing, Recording (Black,Small)"/>
    <x v="267"/>
    <s v="Computers&amp;Accessories|Accessories&amp;Peripherals|Audio&amp;VideoAccessories|PCMicrophones"/>
    <x v="1"/>
    <n v="949"/>
    <n v="2000"/>
    <n v="1051"/>
    <n v="14205581"/>
    <s v="53%"/>
    <x v="1"/>
    <n v="53"/>
    <x v="1"/>
    <n v="0.53"/>
    <x v="14"/>
    <x v="2"/>
    <n v="29938000"/>
    <x v="0"/>
    <x v="0"/>
    <x v="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16XVRKZM"/>
    <s v="APC Back-UPS BX600C-IN 600VA / 360W, 230V, UPS System, an Ideal Power Backup &amp; Protection for Home Office, Desktop PC &amp; Home Electronics"/>
    <x v="268"/>
    <s v="Computers&amp;Accessories|Accessories&amp;Peripherals|UninterruptedPowerSupplies"/>
    <x v="0"/>
    <n v="3299"/>
    <n v="4100"/>
    <n v="801"/>
    <n v="52068117"/>
    <s v="20%"/>
    <x v="0"/>
    <n v="20"/>
    <x v="2"/>
    <n v="0.2"/>
    <x v="14"/>
    <x v="2"/>
    <n v="64710300"/>
    <x v="0"/>
    <x v="0"/>
    <x v="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7L3NDN24"/>
    <s v="ZEBRONICS Zeb-Fame 5watts 2.0 Multi Media Speakers with AUX, USB and Volume Control (Black)"/>
    <x v="269"/>
    <s v="Electronics|HomeAudio|Speakers|MultimediaSpeakerSystems"/>
    <x v="0"/>
    <n v="499"/>
    <n v="799"/>
    <n v="300"/>
    <n v="3364258"/>
    <s v="38%"/>
    <x v="0"/>
    <n v="38"/>
    <x v="0"/>
    <n v="0.38"/>
    <x v="14"/>
    <x v="2"/>
    <n v="5386858"/>
    <x v="1"/>
    <x v="1"/>
    <x v="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0BN5SNF0"/>
    <s v="ENVIE¬Æ (AA10004PLNi-CD) AA Rechargeable Batteries, Low Self Discharge, AA 1000mAh Ni-CD (Pack of 4)"/>
    <x v="270"/>
    <s v="Electronics|GeneralPurposeBatteries&amp;BatteryChargers|RechargeableBatteries"/>
    <x v="0"/>
    <n v="250"/>
    <n v="250"/>
    <n v="0"/>
    <n v="3492750"/>
    <s v="0%"/>
    <x v="0"/>
    <n v="0"/>
    <x v="3"/>
    <n v="0"/>
    <x v="14"/>
    <x v="2"/>
    <n v="3492750"/>
    <x v="1"/>
    <x v="1"/>
    <x v="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1JF2TFD"/>
    <s v="Boult Audio BassBuds Oak in-Ear Wired Earphones with 10mm Extra Bass Driver and HD Sound with mic(Brown)"/>
    <x v="271"/>
    <s v="Electronics|Headphones,Earbuds&amp;Accessories|Headphones|In-Ear"/>
    <x v="0"/>
    <n v="499"/>
    <n v="1299"/>
    <n v="800"/>
    <n v="585327"/>
    <s v="62%"/>
    <x v="1"/>
    <n v="62"/>
    <x v="1"/>
    <n v="0.62"/>
    <x v="14"/>
    <x v="2"/>
    <n v="1523727"/>
    <x v="0"/>
    <x v="0"/>
    <x v="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9F3PDDRF"/>
    <s v="Lapster USB 3.0 sata Cable for 2.5 inch SSD and HDD , USB 3.0 to SATA III Hard Driver Adapter , sata to USB Cable-(Blue)"/>
    <x v="272"/>
    <s v="Computers&amp;Accessories|Accessories&amp;Peripherals|Cables&amp;Accessories|Cables|SATACables"/>
    <x v="0"/>
    <n v="349"/>
    <n v="999"/>
    <n v="650"/>
    <n v="285133"/>
    <s v="65%"/>
    <x v="1"/>
    <n v="65"/>
    <x v="1"/>
    <n v="0.65"/>
    <x v="14"/>
    <x v="2"/>
    <n v="816183"/>
    <x v="1"/>
    <x v="1"/>
    <x v="0"/>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8FY4FG5X"/>
    <s v="Boult Audio Bass Buds Q2 Lightweight Stereo Wired Over Ear Headphones Set with Mic with Deep Bass, Comfortable Ear Cushions, &amp; Long Cord (Black)"/>
    <x v="273"/>
    <s v="Electronics|Headphones,Earbuds&amp;Accessories|Headphones|Over-Ear"/>
    <x v="0"/>
    <n v="649"/>
    <n v="2499"/>
    <n v="1850"/>
    <n v="8468801"/>
    <s v="74%"/>
    <x v="1"/>
    <n v="74"/>
    <x v="1"/>
    <n v="0.74"/>
    <x v="14"/>
    <x v="2"/>
    <n v="32609451"/>
    <x v="0"/>
    <x v="0"/>
    <x v="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9GBBJV72"/>
    <s v="HP 330 Wireless Black Keyboard and Mouse Set with Numeric Keypad, 2.4GHz Wireless Connection and 1600 DPI, USB Receiver, LED Indicators , Black(2V9E6AA)"/>
    <x v="274"/>
    <s v="Computers&amp;Accessories|Accessories&amp;Peripherals|Keyboards,Mice&amp;InputDevices|Keyboard&amp;MouseSets"/>
    <x v="0"/>
    <n v="1409"/>
    <n v="2199"/>
    <n v="790"/>
    <n v="601643"/>
    <s v="36%"/>
    <x v="0"/>
    <n v="36"/>
    <x v="0"/>
    <n v="0.36"/>
    <x v="14"/>
    <x v="2"/>
    <n v="938973"/>
    <x v="0"/>
    <x v="0"/>
    <x v="0"/>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8BCKN299"/>
    <s v="Sounce Gold Plated 3.5 mm Headphone Splitter for Computer 2 Male to 1 Female 3.5mm Headphone Mic Audio Y Splitter Cable Smartphone Headset to PC Adapter ‚Äì (Black,20cm)"/>
    <x v="251"/>
    <s v="Electronics|Headphones,Earbuds&amp;Accessories|Adapters"/>
    <x v="0"/>
    <n v="120"/>
    <n v="999"/>
    <n v="879"/>
    <n v="778920"/>
    <s v="88%"/>
    <x v="1"/>
    <n v="88"/>
    <x v="1"/>
    <n v="0.88"/>
    <x v="14"/>
    <x v="2"/>
    <n v="6484509"/>
    <x v="1"/>
    <x v="1"/>
    <x v="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1JOFKL0A"/>
    <s v="Canon PIXMA E477 All-in-One Wireless Ink Efficient Colour Printer (White/Blue)"/>
    <x v="275"/>
    <s v="Computers&amp;Accessories|Printers,Inks&amp;Accessories|Printers"/>
    <x v="0"/>
    <n v="5299"/>
    <n v="6355"/>
    <n v="1056"/>
    <n v="43875720"/>
    <s v="17%"/>
    <x v="0"/>
    <n v="17"/>
    <x v="2"/>
    <n v="0.17"/>
    <x v="14"/>
    <x v="2"/>
    <n v="52619400"/>
    <x v="2"/>
    <x v="2"/>
    <x v="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8CZHGHKH"/>
    <s v="BESTOR¬Æ LCD Writing Tablet/pad 12 inches | Electronic Writing Scribble Board for Kids | Kids Learning Toy | Portable Ruff for LCD Paperless Memo Digital Tablet Notepad E-Writer/Writing/Drawing Pad Home/School/Office (Black)"/>
    <x v="276"/>
    <s v="Computers&amp;Accessories|Accessories&amp;Peripherals|Keyboards,Mice&amp;InputDevices|GraphicTablets"/>
    <x v="0"/>
    <n v="499"/>
    <n v="1399"/>
    <n v="900"/>
    <n v="729538"/>
    <s v="64%"/>
    <x v="1"/>
    <n v="64"/>
    <x v="1"/>
    <n v="0.64"/>
    <x v="14"/>
    <x v="2"/>
    <n v="2045338"/>
    <x v="0"/>
    <x v="0"/>
    <x v="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7WMS7TWB"/>
    <s v="Pigeon by Stovekraft Amaze Plus Electric Kettle (14289) with Stainless Steel Body, 1.5 litre, used for boiling Water, making tea and coffee, instant noodles, soup etc. 1500 Watt (Silver)"/>
    <x v="277"/>
    <s v="Home&amp;Kitchen|Kitchen&amp;HomeAppliances|SmallKitchenAppliances|Kettles&amp;HotWaterDispensers|ElectricKettles"/>
    <x v="0"/>
    <n v="649"/>
    <n v="1245"/>
    <n v="596"/>
    <n v="80063885"/>
    <s v="48%"/>
    <x v="0"/>
    <n v="48"/>
    <x v="0"/>
    <n v="0.48"/>
    <x v="14"/>
    <x v="2"/>
    <n v="153589425"/>
    <x v="0"/>
    <x v="0"/>
    <x v="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7VQGVL68"/>
    <s v="Glun Multipurpose Portable Electronic Digital Weighing Scale Weight Machine (10 Kg - with Back Light)"/>
    <x v="278"/>
    <s v="Home&amp;Kitchen|Kitchen&amp;HomeAppliances|SmallKitchenAppliances|DigitalKitchenScales"/>
    <x v="0"/>
    <n v="293"/>
    <n v="499"/>
    <n v="206"/>
    <n v="13183242"/>
    <s v="41%"/>
    <x v="0"/>
    <n v="41"/>
    <x v="0"/>
    <n v="0.41"/>
    <x v="14"/>
    <x v="2"/>
    <n v="22452006"/>
    <x v="1"/>
    <x v="1"/>
    <x v="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7VNFP3C2"/>
    <s v="Prestige 1.5 Litre Kettle 1500-watts, Red"/>
    <x v="279"/>
    <s v="Home&amp;Kitchen|Kitchen&amp;HomeAppliances|SmallKitchenAppliances|Kettles&amp;HotWaterDispensers|ElectricKettles"/>
    <x v="0"/>
    <n v="749"/>
    <n v="1245"/>
    <n v="496"/>
    <n v="23805467"/>
    <s v="40%"/>
    <x v="0"/>
    <n v="40"/>
    <x v="0"/>
    <n v="0.4"/>
    <x v="14"/>
    <x v="2"/>
    <n v="39569835"/>
    <x v="0"/>
    <x v="0"/>
    <x v="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s v="Bajaj RHX-2 800-Watt Room Heater (White)"/>
    <x v="280"/>
    <s v="Home&amp;Kitchen|Heating,Cooling&amp;AirQuality|RoomHeaters|ElectricHeaters"/>
    <x v="0"/>
    <n v="1399"/>
    <n v="1549"/>
    <n v="150"/>
    <n v="3640198"/>
    <s v="10%"/>
    <x v="0"/>
    <n v="10"/>
    <x v="2"/>
    <n v="0.1"/>
    <x v="14"/>
    <x v="2"/>
    <n v="4030498"/>
    <x v="0"/>
    <x v="0"/>
    <x v="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r>
  <r>
    <s v="B01MQZ7J8K"/>
    <s v="Prestige Electric Kettle PKOSS - 1500watts, Steel (1.5Ltr), Black"/>
    <x v="281"/>
    <s v="Home&amp;Kitchen|Kitchen&amp;HomeAppliances|SmallKitchenAppliances|Kettles&amp;HotWaterDispensers|ElectricKettles"/>
    <x v="0"/>
    <n v="749"/>
    <n v="1445"/>
    <n v="696"/>
    <n v="47449150"/>
    <s v="48%"/>
    <x v="0"/>
    <n v="48"/>
    <x v="0"/>
    <n v="0.48"/>
    <x v="14"/>
    <x v="2"/>
    <n v="91540750"/>
    <x v="0"/>
    <x v="0"/>
    <x v="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7DGD4Z4C"/>
    <s v="Butterfly Jet Elite Mixer Grinder, 750W, 4 Jars (Grey)"/>
    <x v="282"/>
    <s v="Home&amp;Kitchen|Kitchen&amp;HomeAppliances|SmallKitchenAppliances|MixerGrinders"/>
    <x v="0"/>
    <n v="3499"/>
    <n v="5795"/>
    <n v="2296"/>
    <n v="88664660"/>
    <s v="40%"/>
    <x v="0"/>
    <n v="40"/>
    <x v="0"/>
    <n v="0.4"/>
    <x v="14"/>
    <x v="2"/>
    <n v="146845300"/>
    <x v="2"/>
    <x v="2"/>
    <x v="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883KDSXC"/>
    <s v="USHA Armor AR1100WB 1100 W Dry Iron with Black Weilburger Soleplate (Purple)"/>
    <x v="283"/>
    <s v="Home&amp;Kitchen|Kitchen&amp;HomeAppliances|Vacuum,Cleaning&amp;Ironing|Irons,Steamers&amp;Accessories|Irons|DryIrons"/>
    <x v="0"/>
    <n v="599"/>
    <n v="990"/>
    <n v="391"/>
    <n v="9683434"/>
    <s v="39%"/>
    <x v="0"/>
    <n v="39"/>
    <x v="0"/>
    <n v="0.39"/>
    <x v="14"/>
    <x v="2"/>
    <n v="16004340"/>
    <x v="1"/>
    <x v="1"/>
    <x v="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r>
  <r>
    <s v="B00V9NHDI4"/>
    <s v="Eureka Forbes Trendy Zip 1000 Watts powerful suction vacuum cleaner with resuable dust bag &amp; 5 accessories,1 year warrantycompact,light weight &amp; easy to use (Black)"/>
    <x v="284"/>
    <s v="Home&amp;Kitchen|Kitchen&amp;HomeAppliances|Vacuum,Cleaning&amp;Ironing|Vacuums&amp;FloorCare|Vacuums|CanisterVacuums"/>
    <x v="0"/>
    <n v="2799"/>
    <n v="3799"/>
    <n v="1000"/>
    <n v="92173869"/>
    <s v="26%"/>
    <x v="0"/>
    <n v="26"/>
    <x v="2"/>
    <n v="0.26"/>
    <x v="14"/>
    <x v="2"/>
    <n v="125104869"/>
    <x v="0"/>
    <x v="0"/>
    <x v="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s v="Pigeon by Stovekraft Quartz Electric Kettle (14299) 1.7 Litre with Stainless Steel Body, used for boiling Water, making tea and coffee, instant noodles, soup etc. 1500 Watt (Silver)"/>
    <x v="285"/>
    <s v="Home&amp;Kitchen|Kitchen&amp;HomeAppliances|SmallKitchenAppliances|Kettles&amp;HotWaterDispensers|ElectricKettles"/>
    <x v="0"/>
    <n v="899"/>
    <n v="1249"/>
    <n v="350"/>
    <n v="15664176"/>
    <s v="28%"/>
    <x v="0"/>
    <n v="28"/>
    <x v="2"/>
    <n v="0.28000000000000003"/>
    <x v="14"/>
    <x v="2"/>
    <n v="21762576"/>
    <x v="0"/>
    <x v="0"/>
    <x v="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1I1LDZGA"/>
    <s v="Pigeon Kessel Multipurpose Kettle (12173) 1.2 litres with Stainless Steel Body, used for boiling Water and milk, Tea, Coffee, Oats, Noodles, Soup etc. 600 Watt (Black &amp; Silver)"/>
    <x v="286"/>
    <s v="Home&amp;Kitchen|Kitchen&amp;HomeAppliances|SmallKitchenAppliances|Kettles&amp;HotWaterDispensers|ElectricKettles"/>
    <x v="0"/>
    <n v="1499"/>
    <n v="1775"/>
    <n v="276"/>
    <n v="21985833"/>
    <s v="16%"/>
    <x v="0"/>
    <n v="16"/>
    <x v="2"/>
    <n v="0.16"/>
    <x v="14"/>
    <x v="2"/>
    <n v="26033925"/>
    <x v="0"/>
    <x v="0"/>
    <x v="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756K5DYZ"/>
    <s v="Prestige Iris 750 Watt Mixer Grinder with 3 Stainless Steel Jar + 1 Juicer Jar (White and Blue)"/>
    <x v="287"/>
    <s v="Home&amp;Kitchen|Kitchen&amp;HomeAppliances|SmallKitchenAppliances|MixerGrinders"/>
    <x v="0"/>
    <n v="3249"/>
    <n v="6295"/>
    <n v="3046"/>
    <n v="139934430"/>
    <s v="48%"/>
    <x v="0"/>
    <n v="48"/>
    <x v="0"/>
    <n v="0.48"/>
    <x v="14"/>
    <x v="2"/>
    <n v="271125650"/>
    <x v="2"/>
    <x v="2"/>
    <x v="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6XMZV7RH"/>
    <s v="ATOM Selves-MH 200 GM Digital Pocket Scale"/>
    <x v="288"/>
    <s v="Home&amp;Kitchen|Kitchen&amp;HomeAppliances|SmallKitchenAppliances|DigitalKitchenScales"/>
    <x v="0"/>
    <n v="308"/>
    <n v="499"/>
    <n v="191"/>
    <n v="1411872"/>
    <s v="38%"/>
    <x v="0"/>
    <n v="38"/>
    <x v="0"/>
    <n v="0.38"/>
    <x v="14"/>
    <x v="2"/>
    <n v="2287416"/>
    <x v="1"/>
    <x v="1"/>
    <x v="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7WJXCTG9"/>
    <s v="Pigeon by Stovekraft Amaze Plus Electric Kettle (14313) with Stainless Steel Body, 1.8 litre, used for boiling Water, making tea and coffee, instant noodles, soup etc. 1500 Watt (Silver)"/>
    <x v="277"/>
    <s v="Home&amp;Kitchen|Kitchen&amp;HomeAppliances|SmallKitchenAppliances|Kettles&amp;HotWaterDispensers|ElectricKettles"/>
    <x v="0"/>
    <n v="699"/>
    <n v="1345"/>
    <n v="646"/>
    <n v="5903754"/>
    <s v="48%"/>
    <x v="0"/>
    <n v="48"/>
    <x v="0"/>
    <n v="0.48"/>
    <x v="14"/>
    <x v="2"/>
    <n v="11359870"/>
    <x v="0"/>
    <x v="0"/>
    <x v="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7GLSKXS1"/>
    <s v="KENT 16026 Electric Kettle Stainless Steel 1.8 L | 1500W | Superfast Boiling | Auto Shut-Off | Boil Dry Protection | 360¬∞ Rotating Base | Water Level Indicator"/>
    <x v="289"/>
    <s v="Home&amp;Kitchen|Kitchen&amp;HomeAppliances|SmallKitchenAppliances|Kettles&amp;HotWaterDispensers|Kettle&amp;ToasterSets"/>
    <x v="0"/>
    <n v="1199"/>
    <n v="1950"/>
    <n v="751"/>
    <n v="3395568"/>
    <s v="39%"/>
    <x v="0"/>
    <n v="39"/>
    <x v="0"/>
    <n v="0.39"/>
    <x v="14"/>
    <x v="2"/>
    <n v="5522400"/>
    <x v="0"/>
    <x v="0"/>
    <x v="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H3BXWTK"/>
    <s v="Venus Digital Kitchen Weighing Scale &amp; Food Weight Machine for Health, Fitness, Home Baking &amp; Cooking Scale, 2 Year Warranty &amp; Battery Included (Weighing Scale Without Bowl) Capacity 10 Kg, 1 Gm"/>
    <x v="290"/>
    <s v="Home&amp;Kitchen|Kitchen&amp;HomeAppliances|SmallKitchenAppliances|DigitalKitchenScales"/>
    <x v="0"/>
    <n v="599"/>
    <n v="2799"/>
    <n v="2200"/>
    <n v="346222"/>
    <s v="79%"/>
    <x v="1"/>
    <n v="79"/>
    <x v="1"/>
    <n v="0.79"/>
    <x v="14"/>
    <x v="2"/>
    <n v="1617822"/>
    <x v="0"/>
    <x v="0"/>
    <x v="0"/>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7RX42D3D"/>
    <s v="Tosaa T2STSR Sandwich Gas Toaster Regular (Black)"/>
    <x v="291"/>
    <s v="Home&amp;Kitchen|Kitchen&amp;HomeAppliances|SmallKitchenAppliances|SandwichMakers"/>
    <x v="0"/>
    <n v="260"/>
    <n v="350"/>
    <n v="90"/>
    <n v="3413020"/>
    <s v="26%"/>
    <x v="0"/>
    <n v="26"/>
    <x v="2"/>
    <n v="0.26"/>
    <x v="14"/>
    <x v="2"/>
    <n v="4594450"/>
    <x v="1"/>
    <x v="1"/>
    <x v="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9SPTNG58"/>
    <s v="Crompton Sea Sapphira 1200 mm Ultra High Speed 3 Blade Ceiling Fan (Lustre Brown, Pack of 1)"/>
    <x v="292"/>
    <s v="Home&amp;Kitchen|Heating,Cooling&amp;AirQuality|Fans|CeilingFans"/>
    <x v="0"/>
    <n v="1449"/>
    <n v="2349"/>
    <n v="900"/>
    <n v="13068531"/>
    <s v="38%"/>
    <x v="0"/>
    <n v="38"/>
    <x v="0"/>
    <n v="0.38"/>
    <x v="14"/>
    <x v="2"/>
    <n v="21185631"/>
    <x v="0"/>
    <x v="0"/>
    <x v="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78HG2ZPS"/>
    <s v="Butterfly Smart Wet Grinder, 2L (White) with Coconut Scrapper Attachment, Output - 150 W, Input 260 W"/>
    <x v="293"/>
    <s v="Home&amp;Kitchen|Kitchen&amp;HomeAppliances|SmallKitchenAppliances|Mills&amp;Grinders|WetGrinders"/>
    <x v="0"/>
    <n v="3657.66"/>
    <n v="5156"/>
    <n v="1498.3400000000001"/>
    <n v="46953381.420000002"/>
    <s v="29%"/>
    <x v="0"/>
    <n v="29"/>
    <x v="2"/>
    <n v="0.28999999999999998"/>
    <x v="14"/>
    <x v="2"/>
    <n v="66187572"/>
    <x v="2"/>
    <x v="2"/>
    <x v="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r>
  <r>
    <s v="B07YC8JHMB"/>
    <s v="Aquasure From Aquaguard Amaze RO+UV+MTDS,7L storage water purifier,suitable for borewell,tanker,municipal water (Grey) from Eureka Forbes"/>
    <x v="294"/>
    <s v="Home&amp;Kitchen|Kitchen&amp;HomeAppliances|WaterPurifiers&amp;Accessories|WaterFilters&amp;Purifiers"/>
    <x v="0"/>
    <n v="8199"/>
    <n v="16000"/>
    <n v="7801"/>
    <n v="151656903"/>
    <s v="49%"/>
    <x v="0"/>
    <n v="49"/>
    <x v="0"/>
    <n v="0.49"/>
    <x v="14"/>
    <x v="2"/>
    <n v="295952000"/>
    <x v="3"/>
    <x v="3"/>
    <x v="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9SZ5TWHW"/>
    <s v="Swiss Military VC03 Wireless Car Vacuum Cleaner | Wireless Vacuum Cleaner for Home, Car, Living Room | Wireless Vacuum Cleaner Dust Collection/Lighting Car Pet Hair Vacuum with Powerful Motor"/>
    <x v="295"/>
    <s v="Home&amp;Kitchen|Kitchen&amp;HomeAppliances|Vacuum,Cleaning&amp;Ironing|Vacuums&amp;FloorCare|Vacuums|HandheldVacuums"/>
    <x v="0"/>
    <n v="1547"/>
    <n v="2890"/>
    <n v="1343"/>
    <n v="716261"/>
    <s v="46%"/>
    <x v="0"/>
    <n v="46"/>
    <x v="0"/>
    <n v="0.46"/>
    <x v="14"/>
    <x v="2"/>
    <n v="1338070"/>
    <x v="0"/>
    <x v="0"/>
    <x v="0"/>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CKJJN8R"/>
    <s v="Hindware Atlantic Xceed 5L 3kW Instant Water Heater with Copper Heating Element and High Grade Stainless Steel Tank"/>
    <x v="296"/>
    <s v="Home&amp;Kitchen|Heating,Cooling&amp;AirQuality|WaterHeaters&amp;Geysers|InstantWaterHeaters"/>
    <x v="0"/>
    <n v="3599"/>
    <n v="7290"/>
    <n v="3691"/>
    <n v="3390258"/>
    <s v="51%"/>
    <x v="1"/>
    <n v="51"/>
    <x v="1"/>
    <n v="0.51"/>
    <x v="14"/>
    <x v="2"/>
    <n v="6867180"/>
    <x v="2"/>
    <x v="2"/>
    <x v="0"/>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s v="Morphy Richards New Europa 800-Watt Espresso and Cappuccino 4-Cup Coffee Maker (Black)"/>
    <x v="297"/>
    <s v="Home&amp;Kitchen|Kitchen&amp;HomeAppliances|Coffee,Tea&amp;Espresso|EspressoMachines"/>
    <x v="0"/>
    <n v="4799"/>
    <n v="5795"/>
    <n v="996"/>
    <n v="18308185"/>
    <s v="17%"/>
    <x v="0"/>
    <n v="17"/>
    <x v="2"/>
    <n v="0.17"/>
    <x v="14"/>
    <x v="2"/>
    <n v="22107925"/>
    <x v="2"/>
    <x v="2"/>
    <x v="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W9BK4MD"/>
    <s v="Tom &amp; Jerry Folding Laundry Basket for Clothes with Lid &amp; Handle, Toys Organiser, 75 Litre, Green"/>
    <x v="298"/>
    <s v="Home&amp;Kitchen|HomeStorage&amp;Organization|LaundryOrganization|LaundryBaskets"/>
    <x v="0"/>
    <n v="351"/>
    <n v="899"/>
    <n v="548"/>
    <n v="103896"/>
    <s v="61%"/>
    <x v="1"/>
    <n v="61"/>
    <x v="1"/>
    <n v="0.61"/>
    <x v="14"/>
    <x v="2"/>
    <n v="266104"/>
    <x v="1"/>
    <x v="1"/>
    <x v="0"/>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N3BFP4M"/>
    <s v="Bajaj New Shakti Neo Plus 15 Litre 4 Star Rated Storage Water Heater (Geyser) with Multiple Safety System, White"/>
    <x v="299"/>
    <s v="Home&amp;Kitchen|Heating,Cooling&amp;AirQuality|WaterHeaters&amp;Geysers|StorageWaterHeaters"/>
    <x v="0"/>
    <n v="5499"/>
    <n v="11500"/>
    <n v="6001"/>
    <n v="5273541"/>
    <s v="52%"/>
    <x v="1"/>
    <n v="52"/>
    <x v="1"/>
    <n v="0.52"/>
    <x v="14"/>
    <x v="2"/>
    <n v="11028500"/>
    <x v="3"/>
    <x v="3"/>
    <x v="0"/>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s v="House of Quirk Reusable Sticky Picker Cleaner Easy-Tear Sheets Travel Pet Hair Lint Rollers Brush (10cm Sheet, Set of 3 Rolls, 180 Sheets, 60 Sheets Each roll Lint Roller Remover, Multicolour)"/>
    <x v="300"/>
    <s v="Home&amp;Kitchen|Kitchen&amp;HomeAppliances|Vacuum,Cleaning&amp;Ironing|Irons,Steamers&amp;Accessories|LintShavers"/>
    <x v="0"/>
    <n v="299"/>
    <n v="499"/>
    <n v="200"/>
    <n v="303485"/>
    <s v="40%"/>
    <x v="0"/>
    <n v="40"/>
    <x v="0"/>
    <n v="0.4"/>
    <x v="14"/>
    <x v="2"/>
    <n v="506485"/>
    <x v="1"/>
    <x v="1"/>
    <x v="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9KRHXTLN"/>
    <s v="Candes Gloster All in One Silent Blower Fan Room Heater Ideal for Small and Medium Area, 2000 Watts (White)"/>
    <x v="301"/>
    <s v="Home&amp;Kitchen|Heating,Cooling&amp;AirQuality|RoomHeaters|FanHeaters"/>
    <x v="0"/>
    <n v="1069"/>
    <n v="1699"/>
    <n v="630"/>
    <n v="334597"/>
    <s v="37%"/>
    <x v="0"/>
    <n v="37"/>
    <x v="0"/>
    <n v="0.37"/>
    <x v="14"/>
    <x v="2"/>
    <n v="531787"/>
    <x v="0"/>
    <x v="0"/>
    <x v="0"/>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7SLNG3LW"/>
    <s v="Inalsa Vacuum Cleaner Wet and Dry Micro WD10 with 3in1 Multifunction Wet/Dry/Blowing| 14KPA Suction and Impact Resistant Polymer Tank,(Yellow/Black)"/>
    <x v="302"/>
    <s v="Home&amp;Kitchen|Kitchen&amp;HomeAppliances|Vacuum,Cleaning&amp;Ironing|Vacuums&amp;FloorCare|Vacuums|Wet-DryVacuums"/>
    <x v="0"/>
    <n v="3859"/>
    <n v="10295"/>
    <n v="6436"/>
    <n v="31238605"/>
    <s v="63%"/>
    <x v="1"/>
    <n v="63"/>
    <x v="1"/>
    <n v="0.63"/>
    <x v="14"/>
    <x v="2"/>
    <n v="83338025"/>
    <x v="3"/>
    <x v="3"/>
    <x v="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7ZJND9B9"/>
    <s v="ACTIVA 1200 MM HIGH SPEED 390 RPM BEE APPROVED 5 STAR RATED APSRA CEILING FAN BROWN 2 Years Warranty"/>
    <x v="303"/>
    <s v="Home&amp;Kitchen|Heating,Cooling&amp;AirQuality|Fans|CeilingFans"/>
    <x v="0"/>
    <n v="1099"/>
    <n v="1990"/>
    <n v="891"/>
    <n v="6496189"/>
    <s v="45%"/>
    <x v="0"/>
    <n v="45"/>
    <x v="0"/>
    <n v="0.45"/>
    <x v="14"/>
    <x v="2"/>
    <n v="11762890"/>
    <x v="0"/>
    <x v="0"/>
    <x v="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1MDZV9C"/>
    <s v="INALSA Upright Vacuum Cleaner, 2-in-1,Handheld &amp; Stick for Home &amp; Office Use,800W- with 16KPA Strong Suction &amp; HEPA Filtration|0.8L Dust Tank|Includes Multiple Accessories,(Grey/Black)"/>
    <x v="304"/>
    <s v="Home&amp;Kitchen|Kitchen&amp;HomeAppliances|Vacuum,Cleaning&amp;Ironing|Vacuums&amp;FloorCare|Vacuums|HandheldVacuums"/>
    <x v="0"/>
    <n v="2286"/>
    <n v="4495"/>
    <n v="2209"/>
    <n v="745236"/>
    <s v="49%"/>
    <x v="0"/>
    <n v="49"/>
    <x v="0"/>
    <n v="0.49"/>
    <x v="14"/>
    <x v="2"/>
    <n v="1465370"/>
    <x v="0"/>
    <x v="0"/>
    <x v="0"/>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5LPT5F4"/>
    <s v="Solidaire 550-Watt Mixer Grinder with 3 Jars (Black) (SLD-550-B)"/>
    <x v="305"/>
    <s v="Home&amp;Kitchen|Kitchen&amp;HomeAppliances|SmallKitchenAppliances|MixerGrinders"/>
    <x v="0"/>
    <n v="1649"/>
    <n v="2800"/>
    <n v="1151"/>
    <n v="3565138"/>
    <s v="41%"/>
    <x v="0"/>
    <n v="41"/>
    <x v="0"/>
    <n v="0.41"/>
    <x v="14"/>
    <x v="2"/>
    <n v="6053600"/>
    <x v="0"/>
    <x v="0"/>
    <x v="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9MQ9PDHR"/>
    <s v="SaiEllin Room Heater For Home 2000 Watts Room Heater For Bedroom | ISI Approved With 1 Year Warranty | For 250 Sq. Feet Blower Heater &amp; Room Heaters Home For Winters"/>
    <x v="306"/>
    <s v="Home&amp;Kitchen|Heating,Cooling&amp;AirQuality|RoomHeaters|FanHeaters"/>
    <x v="0"/>
    <n v="979"/>
    <n v="1999"/>
    <n v="1020"/>
    <n v="153703"/>
    <s v="51%"/>
    <x v="1"/>
    <n v="51"/>
    <x v="1"/>
    <n v="0.51"/>
    <x v="14"/>
    <x v="2"/>
    <n v="313843"/>
    <x v="0"/>
    <x v="0"/>
    <x v="0"/>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s v="Bajaj Majesty Duetto Gas 6 Ltr Vertical Water Heater ( LPG), White"/>
    <x v="307"/>
    <s v="Home&amp;Kitchen|Heating,Cooling&amp;AirQuality|WaterHeaters&amp;Geysers|InstantWaterHeaters"/>
    <x v="0"/>
    <n v="5365"/>
    <n v="7445"/>
    <n v="2080"/>
    <n v="19228160"/>
    <s v="28%"/>
    <x v="0"/>
    <n v="28"/>
    <x v="2"/>
    <n v="0.28000000000000003"/>
    <x v="14"/>
    <x v="2"/>
    <n v="26682880"/>
    <x v="2"/>
    <x v="2"/>
    <x v="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7BTLQ67"/>
    <s v="Orient Electric Aura Neo Instant 3L Water Heater (Geyser), 5-level Safety Shield, Stainless Steel Tank (White &amp; Turquoise)"/>
    <x v="308"/>
    <s v="Home&amp;Kitchen|Heating,Cooling&amp;AirQuality|WaterHeaters&amp;Geysers|InstantWaterHeaters"/>
    <x v="0"/>
    <n v="2790"/>
    <n v="4890"/>
    <n v="2100"/>
    <n v="1640520"/>
    <s v="43%"/>
    <x v="0"/>
    <n v="43"/>
    <x v="0"/>
    <n v="0.43"/>
    <x v="14"/>
    <x v="2"/>
    <n v="2875320"/>
    <x v="0"/>
    <x v="0"/>
    <x v="0"/>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TXCY3YK"/>
    <s v="Butterfly Hero Mixer Grinder, 500W, 3 Jars (Grey)"/>
    <x v="309"/>
    <s v="Home&amp;Kitchen|Kitchen&amp;HomeAppliances|SmallKitchenAppliances|MixerGrinders"/>
    <x v="0"/>
    <n v="2237.81"/>
    <n v="3899"/>
    <n v="1661.19"/>
    <n v="24624861.239999998"/>
    <s v="43%"/>
    <x v="0"/>
    <n v="43"/>
    <x v="0"/>
    <n v="0.43"/>
    <x v="14"/>
    <x v="2"/>
    <n v="42904596"/>
    <x v="0"/>
    <x v="0"/>
    <x v="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r>
  <r>
    <s v="B08QHLXWV3"/>
    <s v="Kenstar 2400 Watts 9 Fins Oil Filled Radiator with PTC Fan Heater (BLACK GOLD)"/>
    <x v="310"/>
    <s v="Home&amp;Kitchen|Heating,Cooling&amp;AirQuality|RoomHeaters|FanHeaters"/>
    <x v="0"/>
    <n v="6850"/>
    <n v="11990"/>
    <n v="5140"/>
    <n v="986400"/>
    <s v="43%"/>
    <x v="0"/>
    <n v="43"/>
    <x v="0"/>
    <n v="0.43"/>
    <x v="14"/>
    <x v="2"/>
    <n v="1726560"/>
    <x v="3"/>
    <x v="3"/>
    <x v="0"/>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BNDRK886"/>
    <s v="IONIX Activated Carbon Faucet Water Filters Universal Interface Home Kitchen Faucet Tap Water | Tap filter Multilayer | Clean Purifier Filter Cartridge Five Layer Water Filter-Pack of 1"/>
    <x v="311"/>
    <s v="Home&amp;Kitchen|Kitchen&amp;HomeAppliances|WaterPurifiers&amp;Accessories|WaterPurifierAccessories"/>
    <x v="0"/>
    <n v="185"/>
    <n v="599"/>
    <n v="414"/>
    <n v="241610"/>
    <s v="69%"/>
    <x v="1"/>
    <n v="69"/>
    <x v="1"/>
    <n v="0.69"/>
    <x v="14"/>
    <x v="2"/>
    <n v="782294"/>
    <x v="1"/>
    <x v="1"/>
    <x v="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JFR8H3Q"/>
    <s v="Macmillan Aquafresh 5 Micron PS-05 10&quot; in PP Spun Filter Candle Set for All Type RO Water Purifier 10 inch (4)"/>
    <x v="312"/>
    <s v="Home&amp;Kitchen|Kitchen&amp;HomeAppliances|WaterPurifiers&amp;Accessories|WaterPurifierAccessories"/>
    <x v="0"/>
    <n v="215"/>
    <n v="1499"/>
    <n v="1284"/>
    <n v="215860"/>
    <s v="86%"/>
    <x v="1"/>
    <n v="86"/>
    <x v="1"/>
    <n v="0.86"/>
    <x v="14"/>
    <x v="2"/>
    <n v="1504996"/>
    <x v="0"/>
    <x v="0"/>
    <x v="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62HXMTF"/>
    <s v="KENT 11054 Alkaline Water Filter Pitcher 3.5 L | Chemical-Free Water with Balanced pH Levels 8.0 to 9.5 | Solves Acidity Issue | Equipped with Carbon and Sediment Filter - Grey"/>
    <x v="313"/>
    <s v="Home&amp;Kitchen|Kitchen&amp;HomeAppliances|WaterPurifiers&amp;Accessories|WaterFilters&amp;Purifiers"/>
    <x v="0"/>
    <n v="1799"/>
    <n v="1950"/>
    <n v="151"/>
    <n v="3396512"/>
    <s v="8%"/>
    <x v="0"/>
    <n v="8"/>
    <x v="3"/>
    <n v="0.08"/>
    <x v="14"/>
    <x v="2"/>
    <n v="3681600"/>
    <x v="0"/>
    <x v="0"/>
    <x v="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9ZDVL7L8"/>
    <s v="TTK Prestige Limited Orion Mixer Grinder 500 Watts, 3 Jars (1200ml, 1000ml, 500ml) (Red)"/>
    <x v="314"/>
    <s v="Home&amp;Kitchen|Kitchen&amp;HomeAppliances|SmallKitchenAppliances|MixerGrinders"/>
    <x v="0"/>
    <n v="2199"/>
    <n v="3895"/>
    <n v="1696"/>
    <n v="2385915"/>
    <s v="44%"/>
    <x v="0"/>
    <n v="44"/>
    <x v="0"/>
    <n v="0.44"/>
    <x v="14"/>
    <x v="2"/>
    <n v="4226075"/>
    <x v="0"/>
    <x v="0"/>
    <x v="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TQFFCG"/>
    <s v="FYA Handheld Vacuum Cleaner Cordless, Wireless Hand Vacuum&amp;Air Blower 2-in-1, Mini Portable Car Vacuum Cleaner with Powerful Suction, USB Rechargeable Vacuum for Pet Hair, Home and Car"/>
    <x v="315"/>
    <s v="Home&amp;Kitchen|Kitchen&amp;HomeAppliances|Vacuum,Cleaning&amp;Ironing|Vacuums&amp;FloorCare|Vacuums|HandheldVacuums"/>
    <x v="0"/>
    <n v="2669"/>
    <n v="3199"/>
    <n v="530"/>
    <n v="693940"/>
    <s v="17%"/>
    <x v="0"/>
    <n v="17"/>
    <x v="2"/>
    <n v="0.17"/>
    <x v="14"/>
    <x v="2"/>
    <n v="831740"/>
    <x v="0"/>
    <x v="0"/>
    <x v="0"/>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s v="Lifelong LLSM120G Sandwich Griller , Classic Pro 750 W Sandwich Maker with 4 Slice Non-Stick Fixed Plates for Sandwiches at Home with 1 Year Warranty (Black)"/>
    <x v="316"/>
    <s v="Home&amp;Kitchen|Kitchen&amp;HomeAppliances|SmallKitchenAppliances|SandwichMakers"/>
    <x v="0"/>
    <n v="929"/>
    <n v="1300"/>
    <n v="371"/>
    <n v="1553288"/>
    <s v="29%"/>
    <x v="0"/>
    <n v="29"/>
    <x v="2"/>
    <n v="0.28999999999999998"/>
    <x v="14"/>
    <x v="2"/>
    <n v="2173600"/>
    <x v="0"/>
    <x v="0"/>
    <x v="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BHNHMR3H"/>
    <s v="LONAXA Mini Travel Rechargeable Fruit Juicer - USB Electric Fruit &amp; Vegetable Juice Blender/Grinder for Home and Office Use (Multicolor)‚Ä¶"/>
    <x v="317"/>
    <s v="Home&amp;Kitchen|Kitchen&amp;HomeAppliances|SmallKitchenAppliances|JuicerMixerGrinders"/>
    <x v="0"/>
    <n v="499"/>
    <n v="1299"/>
    <n v="800"/>
    <n v="32435"/>
    <s v="62%"/>
    <x v="1"/>
    <n v="62"/>
    <x v="1"/>
    <n v="0.62"/>
    <x v="14"/>
    <x v="2"/>
    <n v="84435"/>
    <x v="0"/>
    <x v="0"/>
    <x v="0"/>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r>
  <r>
    <s v="B08YRMBK9R"/>
    <s v="Candes 10 Litre Perfecto 5 Star Rated Automatic Instant Storage Electric Water Heater with Special Metal Body Anti Rust Coating With Installation Kit, 2KW Geyser (Ivory)"/>
    <x v="318"/>
    <s v="Home&amp;Kitchen|Heating,Cooling&amp;AirQuality|WaterHeaters&amp;Geysers|StorageWaterHeaters"/>
    <x v="0"/>
    <n v="3249"/>
    <n v="6299"/>
    <n v="3050"/>
    <n v="8346681"/>
    <s v="48%"/>
    <x v="0"/>
    <n v="48"/>
    <x v="0"/>
    <n v="0.48"/>
    <x v="14"/>
    <x v="2"/>
    <n v="16182131"/>
    <x v="2"/>
    <x v="2"/>
    <x v="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81RLM75M"/>
    <s v="LACOPINE Mini Pocket Size Lint Roller (White)"/>
    <x v="319"/>
    <s v="Home&amp;Kitchen|Kitchen&amp;HomeAppliances|Vacuum,Cleaning&amp;Ironing|Irons,Steamers&amp;Accessories|LintShavers"/>
    <x v="0"/>
    <n v="369"/>
    <n v="599"/>
    <n v="230"/>
    <n v="30258"/>
    <s v="38%"/>
    <x v="0"/>
    <n v="38"/>
    <x v="0"/>
    <n v="0.38"/>
    <x v="14"/>
    <x v="2"/>
    <n v="49118"/>
    <x v="1"/>
    <x v="1"/>
    <x v="0"/>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s v="iBELL SEK170BM Premium Electric Kettle, 1.7 Litre, Stainless Steel with Coating,1500W Auto Cut-Off, Silver with Black"/>
    <x v="320"/>
    <s v="Home&amp;Kitchen|Kitchen&amp;HomeAppliances|SmallKitchenAppliances|Kettles&amp;HotWaterDispensers|ElectricKettles"/>
    <x v="0"/>
    <n v="809"/>
    <n v="1950"/>
    <n v="1141"/>
    <n v="574390"/>
    <s v="59%"/>
    <x v="1"/>
    <n v="59"/>
    <x v="1"/>
    <n v="0.59"/>
    <x v="14"/>
    <x v="2"/>
    <n v="1384500"/>
    <x v="0"/>
    <x v="0"/>
    <x v="0"/>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8WWKM5HQ"/>
    <s v="Crompton Highspeed Markle Prime 1200 mm (48 inch) Anti-Dust Ceiling Fan with Energy Efficient 55W Motor (Burgundy)"/>
    <x v="321"/>
    <s v="Home&amp;Kitchen|Heating,Cooling&amp;AirQuality|Fans|CeilingFans"/>
    <x v="0"/>
    <n v="2599"/>
    <n v="4780"/>
    <n v="2181"/>
    <n v="2333902"/>
    <s v="46%"/>
    <x v="0"/>
    <n v="46"/>
    <x v="0"/>
    <n v="0.46"/>
    <x v="14"/>
    <x v="2"/>
    <n v="4292440"/>
    <x v="0"/>
    <x v="0"/>
    <x v="0"/>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r>
  <r>
    <s v="B015GX9Y0W"/>
    <s v="Lifelong LLWM105 750-Watt Belgian Waffle Maker for Home| Makes 2 Square Shape Waffles| Non-stick Plates| Easy to Use¬†with Indicator Lights (1 Year Warranty, Black)"/>
    <x v="322"/>
    <s v="Home&amp;Kitchen|Kitchen&amp;HomeAppliances|SmallKitchenAppliances|WaffleMakers&amp;Irons"/>
    <x v="0"/>
    <n v="1199"/>
    <n v="2400"/>
    <n v="1201"/>
    <n v="1441198"/>
    <s v="50%"/>
    <x v="1"/>
    <n v="50"/>
    <x v="1"/>
    <n v="0.5"/>
    <x v="14"/>
    <x v="2"/>
    <n v="2884800"/>
    <x v="0"/>
    <x v="0"/>
    <x v="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98NS6PVG"/>
    <s v="Ambrane Unbreakable 60W / 3A Fast Charging 1.5m Braided Type C Cable for Smartphones, Tablets, Laptops &amp; other Type C devices, PD Technology, 480Mbps Data Sync, Quick Charge 3.0 (RCT15A, Black)"/>
    <x v="323"/>
    <s v="Computers&amp;Accessories|Accessories&amp;Peripherals|Cables&amp;Accessories|Cables|USBCables"/>
    <x v="0"/>
    <n v="199"/>
    <n v="349"/>
    <n v="150"/>
    <n v="8754806"/>
    <s v="43%"/>
    <x v="0"/>
    <n v="43"/>
    <x v="0"/>
    <n v="0.43"/>
    <x v="15"/>
    <x v="2"/>
    <n v="15353906"/>
    <x v="1"/>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2LZGK39"/>
    <s v="Ambrane Unbreakable 60W / 3A Fast Charging 1.5m Braided Micro USB Cable for Smartphones, Tablets, Laptops &amp; Other Micro USB Devices, 480Mbps Data Sync, Quick Charge 3.0 (RCM15, Black)"/>
    <x v="323"/>
    <s v="Computers&amp;Accessories|Accessories&amp;Peripherals|Cables&amp;Accessories|Cables|USBCables"/>
    <x v="0"/>
    <n v="199"/>
    <n v="299"/>
    <n v="100"/>
    <n v="8754806"/>
    <s v="33%"/>
    <x v="0"/>
    <n v="33"/>
    <x v="0"/>
    <n v="0.33"/>
    <x v="15"/>
    <x v="2"/>
    <n v="13154206"/>
    <x v="1"/>
    <x v="1"/>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2LSVT4B"/>
    <s v="Ambrane Unbreakable 60W / 3A Fast Charging 1.5m Braided Type C to Type C Cable for Smartphones, Tablets, Laptops &amp; Other Type C Devices, PD Technology, 480Mbps Data Sync (RCTT15, Black)"/>
    <x v="323"/>
    <s v="Computers&amp;Accessories|Accessories&amp;Peripherals|Cables&amp;Accessories|Cables|USBCables"/>
    <x v="0"/>
    <n v="249"/>
    <n v="399"/>
    <n v="150"/>
    <n v="10954506"/>
    <s v="38%"/>
    <x v="0"/>
    <n v="38"/>
    <x v="0"/>
    <n v="0.38"/>
    <x v="15"/>
    <x v="2"/>
    <n v="17553606"/>
    <x v="1"/>
    <x v="1"/>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NHVCHS9"/>
    <s v="Flix Micro Usb Cable For Smartphone (Black)"/>
    <x v="324"/>
    <s v="Computers&amp;Accessories|Accessories&amp;Peripherals|Cables&amp;Accessories|Cables|USBCables"/>
    <x v="0"/>
    <n v="59"/>
    <n v="199"/>
    <n v="140"/>
    <n v="553302"/>
    <s v="70%"/>
    <x v="1"/>
    <n v="70"/>
    <x v="1"/>
    <n v="0.7"/>
    <x v="15"/>
    <x v="2"/>
    <n v="1866222"/>
    <x v="1"/>
    <x v="1"/>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4JNXNPV"/>
    <s v="Ambrane Unbreakable 3 in 1 Fast Charging Braided Multipurpose Cable for Speaker with 2.1 A Speed - 1.25 meter, Black"/>
    <x v="325"/>
    <s v="Computers&amp;Accessories|Accessories&amp;Peripherals|Cables&amp;Accessories|Cables|USBCables"/>
    <x v="0"/>
    <n v="299"/>
    <n v="399"/>
    <n v="100"/>
    <n v="827034"/>
    <s v="25%"/>
    <x v="0"/>
    <n v="25"/>
    <x v="2"/>
    <n v="0.25"/>
    <x v="15"/>
    <x v="2"/>
    <n v="1103634"/>
    <x v="1"/>
    <x v="1"/>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CMM3VGK"/>
    <s v="Ambrane 60W / 3A Type C Fast Charging Unbreakable 1.5m L Shaped Braided Cable, PD Technology, 480Mbps Data Transfer for Smartphones, Tablet, Laptops &amp; other type c devices (ABLC10, Black)"/>
    <x v="326"/>
    <s v="Computers&amp;Accessories|Accessories&amp;Peripherals|Cables&amp;Accessories|Cables|USBCables"/>
    <x v="0"/>
    <n v="179"/>
    <n v="499"/>
    <n v="320"/>
    <n v="346186"/>
    <s v="64%"/>
    <x v="1"/>
    <n v="64"/>
    <x v="1"/>
    <n v="0.64"/>
    <x v="15"/>
    <x v="2"/>
    <n v="965066"/>
    <x v="1"/>
    <x v="1"/>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9RZS1NQT"/>
    <s v="Sounce 65W OnePlus Dash Warp Charge Cable, 6.5A Type-C to USB C PD Data Sync Fast Charging Cable Compatible with One Plus 8T/ 9/ 9R/ 9 pro/ 9RT/ 10R/ Nord &amp; for All Type C Devices ‚Äì Red, 1 Meter"/>
    <x v="327"/>
    <s v="Computers&amp;Accessories|Accessories&amp;Peripherals|Cables&amp;Accessories|Cables|USBCables"/>
    <x v="0"/>
    <n v="199"/>
    <n v="999"/>
    <n v="800"/>
    <n v="114624"/>
    <s v="80%"/>
    <x v="1"/>
    <n v="80"/>
    <x v="1"/>
    <n v="0.8"/>
    <x v="15"/>
    <x v="2"/>
    <n v="575424"/>
    <x v="1"/>
    <x v="1"/>
    <x v="0"/>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9NJN8L25"/>
    <s v="FLiX (Beetel USB to Micro USB PVC Data Sync &amp; 2A Fast Charging Cable, Made in India, 480Mbps Data Sync, Solid Cable, 1 Meter Long USB Cable for Micro USB Devices (White)(XCD-M11)"/>
    <x v="328"/>
    <s v="Computers&amp;Accessories|Accessories&amp;Peripherals|Cables&amp;Accessories|Cables|USBCables"/>
    <x v="0"/>
    <n v="59"/>
    <n v="199"/>
    <n v="140"/>
    <n v="553302"/>
    <s v="70%"/>
    <x v="1"/>
    <n v="70"/>
    <x v="1"/>
    <n v="0.7"/>
    <x v="15"/>
    <x v="2"/>
    <n v="1866222"/>
    <x v="1"/>
    <x v="1"/>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94GFWBH"/>
    <s v="Lapster 1.5 mtr USB 2.0 Type A Male to USB A Male Cable for computer and laptop"/>
    <x v="329"/>
    <s v="Computers&amp;Accessories|Accessories&amp;Peripherals|Cables&amp;Accessories|Cables|USBCables"/>
    <x v="0"/>
    <n v="139"/>
    <n v="999"/>
    <n v="860"/>
    <n v="182507"/>
    <s v="86%"/>
    <x v="1"/>
    <n v="86"/>
    <x v="1"/>
    <n v="0.86"/>
    <x v="15"/>
    <x v="2"/>
    <n v="1311687"/>
    <x v="1"/>
    <x v="1"/>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8R69VDHT"/>
    <s v="Pinnaclz Original Combo of 2 Micro USB Fast Charging Cable, USB Charging Cable for Data Transfer Perfect for Android Smart Phones White 1.2 Meter Made in India (Pack of 2)"/>
    <x v="330"/>
    <s v="Computers&amp;Accessories|Accessories&amp;Peripherals|Cables&amp;Accessories|Cables|USBCables"/>
    <x v="0"/>
    <n v="115"/>
    <n v="499"/>
    <n v="384"/>
    <n v="889180"/>
    <s v="77%"/>
    <x v="1"/>
    <n v="77"/>
    <x v="1"/>
    <n v="0.77"/>
    <x v="15"/>
    <x v="2"/>
    <n v="3858268"/>
    <x v="1"/>
    <x v="1"/>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YLXYP7Y"/>
    <s v="Ambrane 60W / 3A Fast Charging Output Cable with Type-C to USB for Mobile, Neckband, True Wireless Earphone Charging, 480mbps Data Sync Speed, 1m Length (ACT - AZ10, Black)"/>
    <x v="331"/>
    <s v="Computers&amp;Accessories|Accessories&amp;Peripherals|Cables&amp;Accessories|Cables|USBCables"/>
    <x v="0"/>
    <n v="179"/>
    <n v="399"/>
    <n v="220"/>
    <n v="254717"/>
    <s v="55%"/>
    <x v="1"/>
    <n v="55"/>
    <x v="1"/>
    <n v="0.55000000000000004"/>
    <x v="15"/>
    <x v="2"/>
    <n v="567777"/>
    <x v="1"/>
    <x v="1"/>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BCZCQTJX"/>
    <s v="Firestick Remote"/>
    <x v="19"/>
    <s v="Electronics|HomeTheater,TV&amp;Video|Accessories|RemoteControls"/>
    <x v="0"/>
    <n v="1434"/>
    <n v="3999"/>
    <n v="2565"/>
    <n v="45888"/>
    <s v="64%"/>
    <x v="1"/>
    <n v="64"/>
    <x v="1"/>
    <n v="0.64"/>
    <x v="15"/>
    <x v="2"/>
    <n v="127968"/>
    <x v="0"/>
    <x v="0"/>
    <x v="0"/>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9NKZXMWJ"/>
    <s v="Flix (Beetel) Usb To Type C Pvc Data Sync And 2A 480Mbps Data Sync, Tough Fast Charging Long Cable For Usb Type C Devices, Charging Adapter (White, 1 Meter) - Xcd-C12"/>
    <x v="332"/>
    <s v="Computers&amp;Accessories|Accessories&amp;Peripherals|Cables&amp;Accessories|Cables|USBCables"/>
    <x v="0"/>
    <n v="139"/>
    <n v="249"/>
    <n v="110"/>
    <n v="1303542"/>
    <s v="44%"/>
    <x v="0"/>
    <n v="44"/>
    <x v="0"/>
    <n v="0.44"/>
    <x v="15"/>
    <x v="2"/>
    <n v="2335122"/>
    <x v="1"/>
    <x v="1"/>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DL1KC3H"/>
    <s v="Isoelite Remote Compatible for Samsung LED/LCD Remote Control Works with All Samsung LED/LCD TV Model No :- BN59-607A (Please Match The Image with Your Old Remote)"/>
    <x v="333"/>
    <s v="Electronics|HomeTheater,TV&amp;Video|Accessories|RemoteControls"/>
    <x v="0"/>
    <n v="299"/>
    <n v="899"/>
    <n v="600"/>
    <n v="474812"/>
    <s v="67%"/>
    <x v="1"/>
    <n v="67"/>
    <x v="1"/>
    <n v="0.67"/>
    <x v="15"/>
    <x v="2"/>
    <n v="1427612"/>
    <x v="1"/>
    <x v="1"/>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4G2MWSB"/>
    <s v="Lapster 5 pin mini usb cable, usb b cable,camera cable usb2.0 for External HDDS/Card Readers/Camera etc."/>
    <x v="334"/>
    <s v="Computers&amp;Accessories|Accessories&amp;Peripherals|Cables&amp;Accessories|Cables|USBCables"/>
    <x v="0"/>
    <n v="149"/>
    <n v="999"/>
    <n v="850"/>
    <n v="195637"/>
    <s v="85%"/>
    <x v="1"/>
    <n v="85"/>
    <x v="1"/>
    <n v="0.85"/>
    <x v="15"/>
    <x v="2"/>
    <n v="1311687"/>
    <x v="1"/>
    <x v="1"/>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8L4SBJRY"/>
    <s v="Saifsmart Outlet Wall Mount Hanger Holder for Dot 3rd Gen, Compact Bracket Case Plug and Built-in Cable Management for Kitchen Bathroom, Bedroom (Black)"/>
    <x v="335"/>
    <s v="Electronics|HomeAudio|Accessories|SpeakerAccessories|Mounts"/>
    <x v="0"/>
    <n v="349"/>
    <n v="1299"/>
    <n v="950"/>
    <n v="1149955"/>
    <s v="73%"/>
    <x v="1"/>
    <n v="73"/>
    <x v="1"/>
    <n v="0.73"/>
    <x v="15"/>
    <x v="2"/>
    <n v="4280205"/>
    <x v="0"/>
    <x v="0"/>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7KSB1MLX"/>
    <s v="AmazonBasics Digital Optical Coax to Analog RCA Audio Converter Adapter with Fiber Cable"/>
    <x v="336"/>
    <s v="Electronics|HomeTheater,TV&amp;Video|Accessories|Cables|OpticalCables"/>
    <x v="0"/>
    <n v="1089"/>
    <n v="1600"/>
    <n v="511"/>
    <n v="3882285"/>
    <s v="32%"/>
    <x v="0"/>
    <n v="32"/>
    <x v="0"/>
    <n v="0.32"/>
    <x v="15"/>
    <x v="2"/>
    <n v="5704000"/>
    <x v="0"/>
    <x v="0"/>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R69WBN7"/>
    <s v="Pinnaclz Original Combo of 2 USB Type C Fast Charging Cable, USB C Data Cable for Charging and Data Transfer Smart Phones White 1.2 Meter Made in India (Pack of 2)"/>
    <x v="337"/>
    <s v="Computers&amp;Accessories|Accessories&amp;Peripherals|Cables&amp;Accessories|Cables|USBCables"/>
    <x v="0"/>
    <n v="149"/>
    <n v="499"/>
    <n v="350"/>
    <n v="1152068"/>
    <s v="70%"/>
    <x v="1"/>
    <n v="70"/>
    <x v="1"/>
    <n v="0.7"/>
    <x v="15"/>
    <x v="2"/>
    <n v="3858268"/>
    <x v="1"/>
    <x v="1"/>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JKNF147"/>
    <s v="Electvision Remote Control Compatible with Kodak/Thomson Smart led tv (Without Voice) Before Placing Order for verification Contact Our coustmer Care 7738090464"/>
    <x v="67"/>
    <s v="Electronics|HomeTheater,TV&amp;Video|Accessories|RemoteControls"/>
    <x v="0"/>
    <n v="339"/>
    <n v="1999"/>
    <n v="1660"/>
    <n v="116277"/>
    <s v="83%"/>
    <x v="1"/>
    <n v="83"/>
    <x v="1"/>
    <n v="0.83"/>
    <x v="15"/>
    <x v="2"/>
    <n v="685657"/>
    <x v="0"/>
    <x v="0"/>
    <x v="0"/>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9PNR6F8Q"/>
    <s v="realme 10W Fast Charging Micro-USB Cable (Braided, Black)"/>
    <x v="338"/>
    <s v="Computers&amp;Accessories|Accessories&amp;Peripherals|Cables&amp;Accessories|Cables|USBCables"/>
    <x v="0"/>
    <n v="249"/>
    <n v="399"/>
    <n v="150"/>
    <n v="1632942"/>
    <s v="38%"/>
    <x v="0"/>
    <n v="38"/>
    <x v="0"/>
    <n v="0.38"/>
    <x v="15"/>
    <x v="2"/>
    <n v="2616642"/>
    <x v="1"/>
    <x v="1"/>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9YLYB9PB"/>
    <s v="Ambrane 60W / 3A Fast Charging Output Cable with Micro to USB for Mobile, Neckband, True Wireless Earphone Charging, 480mbps Data Sync Speed, 1m Length (ACM - AZ1, Black)"/>
    <x v="331"/>
    <s v="Computers&amp;Accessories|Accessories&amp;Peripherals|Cables&amp;Accessories|Cables|USBCables"/>
    <x v="0"/>
    <n v="149"/>
    <n v="399"/>
    <n v="250"/>
    <n v="212027"/>
    <s v="63%"/>
    <x v="1"/>
    <n v="63"/>
    <x v="1"/>
    <n v="0.63"/>
    <x v="15"/>
    <x v="2"/>
    <n v="567777"/>
    <x v="1"/>
    <x v="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B3N8VG24"/>
    <s v="FLiX (Beetel USB to Type C PVC Data Sync &amp; 15W(3A) TPE Fast Charging Cable, Made in India, 480Mbps Data Sync, 1 Meter Long cable for all Andriod &amp; all Type C Devices (Black)(XCD - FPC02)"/>
    <x v="339"/>
    <s v="Computers&amp;Accessories|Accessories&amp;Peripherals|Cables&amp;Accessories|Cables|USBCables"/>
    <x v="0"/>
    <n v="88"/>
    <n v="299"/>
    <n v="211"/>
    <n v="825264"/>
    <s v="71%"/>
    <x v="1"/>
    <n v="71"/>
    <x v="1"/>
    <n v="0.71"/>
    <x v="15"/>
    <x v="2"/>
    <n v="2804022"/>
    <x v="1"/>
    <x v="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3MQXNFB"/>
    <s v="FLiX (Beetel Flow USB to Micro USB PVC Data Sync &amp; 12W(2.4A) Fast Charging Cable,Made in India,480Mbps Data Sync,Solid Cable,1 Meter Long cable for all Andriod &amp; Micro USB Devices (Black)(XCD-FPM01)"/>
    <x v="340"/>
    <s v="Computers&amp;Accessories|Accessories&amp;Peripherals|Cables&amp;Accessories|Cables|USBCables"/>
    <x v="0"/>
    <n v="57.89"/>
    <n v="199"/>
    <n v="141.11000000000001"/>
    <n v="542892.42000000004"/>
    <s v="71%"/>
    <x v="1"/>
    <n v="71"/>
    <x v="1"/>
    <n v="0.71"/>
    <x v="15"/>
    <x v="2"/>
    <n v="1866222"/>
    <x v="1"/>
    <x v="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9RYPLR"/>
    <s v="FLiX (Beetel) USB to iPhone Lightning Textured Pattern Data Sync &amp; 2A Fast Charging Cable, Made in India, 480Mbps Data Sync, Tough Cable, 1 Meter Long USB Cable for Apple Devices (Black)(XCD-L102)"/>
    <x v="341"/>
    <s v="Computers&amp;Accessories|Accessories&amp;Peripherals|Cables&amp;Accessories|Cables|USBCables"/>
    <x v="0"/>
    <n v="129"/>
    <n v="249"/>
    <n v="120"/>
    <n v="1209762"/>
    <s v="48%"/>
    <x v="0"/>
    <n v="48"/>
    <x v="0"/>
    <n v="0.48"/>
    <x v="15"/>
    <x v="2"/>
    <n v="2335122"/>
    <x v="1"/>
    <x v="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C635BMM"/>
    <s v="Cotbolt Silicone Case Cover Compatible for Samsung BN59-01312A QLED 8K 4K Smart TV Remote Shockproof Protective Remote Cover (Black)"/>
    <x v="342"/>
    <s v="Electronics|HomeTheater,TV&amp;Video|Accessories|RemoteControls"/>
    <x v="0"/>
    <n v="349"/>
    <n v="999"/>
    <n v="650"/>
    <n v="292811"/>
    <s v="65%"/>
    <x v="1"/>
    <n v="65"/>
    <x v="1"/>
    <n v="0.65"/>
    <x v="15"/>
    <x v="2"/>
    <n v="838161"/>
    <x v="1"/>
    <x v="1"/>
    <x v="0"/>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RGLI0ZS"/>
    <s v="Amkette 30 Pin to USB Charging &amp; Data Sync Cable for iPhone 3G/3GS/4/4s/iPad 1/2/3, iPod Nano 5th/6th Gen and iPod Touch 3rd/4th Gen -1.5m (Black)"/>
    <x v="343"/>
    <s v="Computers&amp;Accessories|Accessories&amp;Peripherals|Cables&amp;Accessories|Cables|USBCables"/>
    <x v="0"/>
    <n v="449"/>
    <n v="599"/>
    <n v="150"/>
    <n v="1450719"/>
    <s v="25%"/>
    <x v="0"/>
    <n v="25"/>
    <x v="2"/>
    <n v="0.25"/>
    <x v="15"/>
    <x v="2"/>
    <n v="1935369"/>
    <x v="1"/>
    <x v="1"/>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BLV1GNLN"/>
    <s v="WZATCO Pixel | Portable LED Projector | Native 720p with Full HD 1080P Support | 2000 Lumens (200 ANSI) | 176&quot; Large Screen | Projector for Home and Outdoor | Compatible with TV Stick, PC, PS4"/>
    <x v="344"/>
    <s v="Electronics|HomeTheater,TV&amp;Video|Projectors"/>
    <x v="0"/>
    <n v="6490"/>
    <n v="9990"/>
    <n v="3500"/>
    <n v="175230"/>
    <s v="35%"/>
    <x v="0"/>
    <n v="35"/>
    <x v="0"/>
    <n v="0.35"/>
    <x v="15"/>
    <x v="2"/>
    <n v="269730"/>
    <x v="2"/>
    <x v="2"/>
    <x v="0"/>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DCVRW98"/>
    <s v="SoniVision SA-D10 SA-D100 SA-D40 Home Theater Systems Remote Compatible with Sony RM-ANU156"/>
    <x v="345"/>
    <s v="Electronics|HomeTheater,TV&amp;Video|Accessories|RemoteControls"/>
    <x v="0"/>
    <n v="209"/>
    <n v="499"/>
    <n v="290"/>
    <n v="100111"/>
    <s v="58%"/>
    <x v="1"/>
    <n v="58"/>
    <x v="1"/>
    <n v="0.57999999999999996"/>
    <x v="15"/>
    <x v="2"/>
    <n v="239021"/>
    <x v="1"/>
    <x v="1"/>
    <x v="0"/>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B5F3YZY4"/>
    <s v="Wayona 3in1 Nylon Braided 66W USB Fast Charging Cable with Type C, Lightening and Micro USB Port, Compatible with iPhone, iPad, Samsung Galaxy, OnePlus, Mi, Oppo, Vivo, iQOO, Xiaomi (1M, Black)"/>
    <x v="346"/>
    <s v="Computers&amp;Accessories|Accessories&amp;Peripherals|Cables&amp;Accessories|Cables|USBCables"/>
    <x v="0"/>
    <n v="449"/>
    <n v="1099"/>
    <n v="650"/>
    <n v="108658"/>
    <s v="59%"/>
    <x v="1"/>
    <n v="59"/>
    <x v="1"/>
    <n v="0.59"/>
    <x v="15"/>
    <x v="2"/>
    <n v="265958"/>
    <x v="0"/>
    <x v="0"/>
    <x v="0"/>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s v="Hi-Mobiler iPhone Charger Lightning Cable,2 Pack Apple MFi Certified USB iPhone Fast Chargering Cord,Data Sync Transfer for 13/12/11 Pro Max Xs X XR 8 7 6 5 5s iPad iPod More Model Cell Phone Cables"/>
    <x v="347"/>
    <s v="Computers&amp;Accessories|Accessories&amp;Peripherals|Cables&amp;Accessories|Cables|USBCables"/>
    <x v="0"/>
    <n v="254"/>
    <n v="799"/>
    <n v="545"/>
    <n v="737870"/>
    <s v="68%"/>
    <x v="1"/>
    <n v="68"/>
    <x v="1"/>
    <n v="0.68"/>
    <x v="15"/>
    <x v="2"/>
    <n v="2321095"/>
    <x v="1"/>
    <x v="1"/>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9YLX91QR"/>
    <s v="Ambrane 60W / 3A Fast Charging Output Cable with Type-C to USB for Mobile, Neckband, True Wireless Earphone Charging, 480mbps Data Sync Speed, 1m Length (ACT - AZ10, White)"/>
    <x v="331"/>
    <s v="Computers&amp;Accessories|Accessories&amp;Peripherals|Cables&amp;Accessories|Cables|USBCables"/>
    <x v="0"/>
    <n v="179"/>
    <n v="399"/>
    <n v="220"/>
    <n v="254717"/>
    <s v="55%"/>
    <x v="1"/>
    <n v="55"/>
    <x v="1"/>
    <n v="0.55000000000000004"/>
    <x v="15"/>
    <x v="2"/>
    <n v="567777"/>
    <x v="1"/>
    <x v="1"/>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758F7KK7"/>
    <s v="Caprigo Heavy Duty TV Wall Mount Bracket for 14 to 32 Inch LED/HD/Smart TV‚Äôs, Universal Fixed TV Wall Mount Stand (M452)"/>
    <x v="348"/>
    <s v="Electronics|HomeTheater,TV&amp;Video|Accessories|TVMounts,Stands&amp;Turntables|TVWall&amp;CeilingMounts"/>
    <x v="0"/>
    <n v="399"/>
    <n v="999"/>
    <n v="600"/>
    <n v="493164"/>
    <s v="60%"/>
    <x v="1"/>
    <n v="60"/>
    <x v="1"/>
    <n v="0.6"/>
    <x v="15"/>
    <x v="2"/>
    <n v="1234764"/>
    <x v="1"/>
    <x v="1"/>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8N1WL9XW"/>
    <s v="FLiX (Beetel) 3in1 (Type C|Micro|Iphone Lightening) Textured Pattern 3A Fast Charging Cable with QC &amp; PD Support for Type C,Micro USB &amp; Lightning Iphone Cable,Made in India,1.5 Meter Long Cable(T101)"/>
    <x v="349"/>
    <s v="Computers&amp;Accessories|Accessories&amp;Peripherals|Cables&amp;Accessories|Cables|USBCables"/>
    <x v="0"/>
    <n v="182"/>
    <n v="599"/>
    <n v="417"/>
    <n v="1706796"/>
    <s v="70%"/>
    <x v="1"/>
    <n v="70"/>
    <x v="1"/>
    <n v="0.7"/>
    <x v="15"/>
    <x v="2"/>
    <n v="5617422"/>
    <x v="1"/>
    <x v="1"/>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78V2CP6"/>
    <s v="Cubetek 3 in 1 LCD Display V5.0 Bluetooth Transmitter Receiver, Bypass Audio Adapter with Aux, Optical, Dual Link Support for TV, Home Stereo, PC, Headphones, Speakers, Model: CB-BT27"/>
    <x v="350"/>
    <s v="Electronics|HomeTheater,TV&amp;Video|AVReceivers&amp;Amplifiers"/>
    <x v="0"/>
    <n v="1990"/>
    <n v="3100"/>
    <n v="1110"/>
    <n v="1785030"/>
    <s v="36%"/>
    <x v="0"/>
    <n v="36"/>
    <x v="0"/>
    <n v="0.36"/>
    <x v="15"/>
    <x v="2"/>
    <n v="2780700"/>
    <x v="0"/>
    <x v="0"/>
    <x v="0"/>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8PZ6HZLT"/>
    <s v="VW 80 cm (32 inches) HD Ready Android Smart LED TV VW32PRO (Black)"/>
    <x v="351"/>
    <s v="Electronics|HomeTheater,TV&amp;Video|Televisions|SmartTelevisions"/>
    <x v="0"/>
    <n v="8999"/>
    <n v="18999"/>
    <n v="10000"/>
    <n v="57116653"/>
    <s v="53%"/>
    <x v="1"/>
    <n v="53"/>
    <x v="1"/>
    <n v="0.53"/>
    <x v="15"/>
    <x v="2"/>
    <n v="120586653"/>
    <x v="3"/>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r>
  <r>
    <s v="B0B7B9V9QP"/>
    <s v="VU 108 cm (43 inches) Premium Series Full HD Smart LED TV 43GA (Black)"/>
    <x v="352"/>
    <s v="Electronics|HomeTheater,TV&amp;Video|Televisions|SmartTelevisions"/>
    <x v="0"/>
    <n v="18999"/>
    <n v="35000"/>
    <n v="16001"/>
    <n v="19017999"/>
    <s v="46%"/>
    <x v="0"/>
    <n v="46"/>
    <x v="0"/>
    <n v="0.46"/>
    <x v="15"/>
    <x v="2"/>
    <n v="35035000"/>
    <x v="4"/>
    <x v="4"/>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9HN7LD5L"/>
    <s v="PROLEGEND¬Æ PL-T002 Universal TV Stand Table Top for Most 22 to 65 inch LCD Flat Screen TV, VESA up to 800 by 400mm"/>
    <x v="353"/>
    <s v="Electronics|HomeTheater,TV&amp;Video|Accessories|TVMounts,Stands&amp;Turntables|TVWall&amp;CeilingMounts"/>
    <x v="0"/>
    <n v="1850"/>
    <n v="4500"/>
    <n v="2650"/>
    <n v="340400"/>
    <s v="59%"/>
    <x v="1"/>
    <n v="59"/>
    <x v="1"/>
    <n v="0.59"/>
    <x v="15"/>
    <x v="2"/>
    <n v="828000"/>
    <x v="0"/>
    <x v="0"/>
    <x v="0"/>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8G1RW2Q3"/>
    <s v="EYNK Extra Long Micro USB Fast Charging USB Cable | Micro USB Data Cable | Quick Fast Charging Cable | Charger Sync Cable | High Speed Transfer Android Smartphones V8 Cable (2.4 Amp, 3m,) (White)"/>
    <x v="354"/>
    <s v="Computers&amp;Accessories|Accessories&amp;Peripherals|Cables&amp;Accessories|Cables|USBCables"/>
    <x v="0"/>
    <n v="299"/>
    <n v="799"/>
    <n v="500"/>
    <n v="45149"/>
    <s v="63%"/>
    <x v="1"/>
    <n v="63"/>
    <x v="1"/>
    <n v="0.63"/>
    <x v="15"/>
    <x v="2"/>
    <n v="120649"/>
    <x v="1"/>
    <x v="1"/>
    <x v="0"/>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7VJ9ZTXS"/>
    <s v="Aine HDMI Male to VGA Female Video Converter Adapter Cable (Black)"/>
    <x v="355"/>
    <s v="Electronics|HomeTheater,TV&amp;Video|Accessories|Cables|HDMICables"/>
    <x v="0"/>
    <n v="299"/>
    <n v="599"/>
    <n v="300"/>
    <n v="51129"/>
    <s v="50%"/>
    <x v="1"/>
    <n v="50"/>
    <x v="1"/>
    <n v="0.5"/>
    <x v="15"/>
    <x v="2"/>
    <n v="102429"/>
    <x v="1"/>
    <x v="1"/>
    <x v="0"/>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BBN4DZBD"/>
    <s v="Redmi A1 (Light Blue, 2GB RAM, 32GB Storage) | Segment Best AI Dual Cam | 5000mAh Battery | Leather Texture Design | Android 12"/>
    <x v="356"/>
    <s v="Electronics|Mobiles&amp;Accessories|Smartphones&amp;BasicMobiles|Smartphones"/>
    <x v="0"/>
    <n v="6499"/>
    <n v="8999"/>
    <n v="2500"/>
    <n v="50737693"/>
    <s v="28%"/>
    <x v="0"/>
    <n v="28"/>
    <x v="2"/>
    <n v="0.28000000000000003"/>
    <x v="15"/>
    <x v="2"/>
    <n v="70255193"/>
    <x v="2"/>
    <x v="2"/>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56J5H"/>
    <s v="Redmi A1 (Black, 2GB RAM, 32GB Storage) | Segment Best AI Dual Cam | 5000mAh Battery | Leather Texture Design | Android 12"/>
    <x v="357"/>
    <s v="Electronics|Mobiles&amp;Accessories|Smartphones&amp;BasicMobiles|Smartphones"/>
    <x v="0"/>
    <n v="6499"/>
    <n v="8999"/>
    <n v="2500"/>
    <n v="50737693"/>
    <s v="28%"/>
    <x v="0"/>
    <n v="28"/>
    <x v="2"/>
    <n v="0.28000000000000003"/>
    <x v="15"/>
    <x v="2"/>
    <n v="70255193"/>
    <x v="2"/>
    <x v="2"/>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s v="Redmi A1 (Light Green, 2GB RAM 32GB ROM) | Segment Best AI Dual Cam | 5000mAh Battery | Leather Texture Design | Android 12"/>
    <x v="358"/>
    <s v="Electronics|Mobiles&amp;Accessories|Smartphones&amp;BasicMobiles|Smartphones"/>
    <x v="0"/>
    <n v="6499"/>
    <n v="8999"/>
    <n v="2500"/>
    <n v="50737693"/>
    <s v="28%"/>
    <x v="0"/>
    <n v="28"/>
    <x v="2"/>
    <n v="0.28000000000000003"/>
    <x v="15"/>
    <x v="2"/>
    <n v="70255193"/>
    <x v="2"/>
    <x v="2"/>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9V2Q4QVQ"/>
    <s v="Nokia 105 Single SIM, Keypad Mobile Phone with Wireless FM Radio | Charcoal"/>
    <x v="359"/>
    <s v="Electronics|Mobiles&amp;Accessories|Smartphones&amp;BasicMobiles|BasicMobiles"/>
    <x v="0"/>
    <n v="1299"/>
    <n v="1599"/>
    <n v="300"/>
    <n v="166675989"/>
    <s v="19%"/>
    <x v="0"/>
    <n v="19"/>
    <x v="2"/>
    <n v="0.19"/>
    <x v="15"/>
    <x v="2"/>
    <n v="205169289"/>
    <x v="0"/>
    <x v="0"/>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XB8GFBQ"/>
    <s v="Redmi 10A (Charcoal Black, 4GB RAM, 64GB Storage) | 2 Ghz Octa Core Helio G25 | 5000 mAh Battery | Finger Print Sensor | Upto 5GB RAM with RAM Booster"/>
    <x v="360"/>
    <s v="Electronics|Mobiles&amp;Accessories|Smartphones&amp;BasicMobiles|Smartphones"/>
    <x v="0"/>
    <n v="8999"/>
    <n v="11999"/>
    <n v="3000"/>
    <n v="115151204"/>
    <s v="25%"/>
    <x v="0"/>
    <n v="25"/>
    <x v="2"/>
    <n v="0.25"/>
    <x v="15"/>
    <x v="2"/>
    <n v="153539204"/>
    <x v="3"/>
    <x v="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7WG8PDCW"/>
    <s v="pTron Bullet Pro 36W PD Quick Charger, 3 Port Fast Car Charger Adapter - Compatible with All Smartphones &amp; Tablets (Black)"/>
    <x v="361"/>
    <s v="Electronics|Mobiles&amp;Accessories|MobileAccessories|Chargers|AutomobileChargers"/>
    <x v="0"/>
    <n v="349"/>
    <n v="1299"/>
    <n v="950"/>
    <n v="4984418"/>
    <s v="73%"/>
    <x v="1"/>
    <n v="73"/>
    <x v="1"/>
    <n v="0.73"/>
    <x v="15"/>
    <x v="2"/>
    <n v="18552318"/>
    <x v="0"/>
    <x v="0"/>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9NVPSCQT"/>
    <s v="Noise ColorFit Pulse Grand Smart Watch with 1.69&quot;(4.29cm) HD Display, 60 Sports Modes, 150 Watch Faces, Fast Charge, Spo2, Stress, Sleep, Heart Rate Monitoring &amp; IP68 Waterproof (Jet Black)"/>
    <x v="362"/>
    <s v="Electronics|WearableTechnology|SmartWatches"/>
    <x v="0"/>
    <n v="1599"/>
    <n v="3999"/>
    <n v="2400"/>
    <n v="48376146"/>
    <s v="60%"/>
    <x v="1"/>
    <n v="60"/>
    <x v="1"/>
    <n v="0.6"/>
    <x v="15"/>
    <x v="2"/>
    <n v="120985746"/>
    <x v="0"/>
    <x v="0"/>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7WGMMQGP"/>
    <s v="iQOO vivo Z6 5G (Chromatic Blue, 6GB RAM, 128GB Storage) | Snapdragon 695-6nm Processor | 120Hz FHD+ Display | 5000mAh Battery"/>
    <x v="363"/>
    <s v="Electronics|Mobiles&amp;Accessories|Smartphones&amp;BasicMobiles|Smartphones"/>
    <x v="0"/>
    <n v="16499"/>
    <n v="20999"/>
    <n v="4500"/>
    <n v="352253650"/>
    <s v="21%"/>
    <x v="0"/>
    <n v="21"/>
    <x v="2"/>
    <n v="0.21"/>
    <x v="15"/>
    <x v="2"/>
    <n v="448328650"/>
    <x v="4"/>
    <x v="4"/>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XB7DPW1"/>
    <s v="Redmi 10A (Sea Blue, 4GB RAM, 64GB Storage) | 2 Ghz Octa Core Helio G25 | 5000 mAh Battery | Finger Print Sensor | Upto 5GB RAM with RAM Booster"/>
    <x v="364"/>
    <s v="Electronics|Mobiles&amp;Accessories|Smartphones&amp;BasicMobiles|Smartphones"/>
    <x v="0"/>
    <n v="8999"/>
    <n v="11999"/>
    <n v="3000"/>
    <n v="115151204"/>
    <s v="25%"/>
    <x v="0"/>
    <n v="25"/>
    <x v="2"/>
    <n v="0.25"/>
    <x v="15"/>
    <x v="2"/>
    <n v="153539204"/>
    <x v="3"/>
    <x v="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98NS6PVG"/>
    <s v="Ambrane Unbreakable 60W / 3A Fast Charging 1.5m Braided Type C Cable for Smartphones, Tablets, Laptops &amp; other Type C devices, PD Technology, 480Mbps Data Sync, Quick Charge 3.0 (RCT15A, Black)"/>
    <x v="323"/>
    <s v="Computers&amp;Accessories|Accessories&amp;Peripherals|Cables&amp;Accessories|Cables|USBCables"/>
    <x v="0"/>
    <n v="199"/>
    <n v="349"/>
    <n v="150"/>
    <n v="8754607"/>
    <s v="43%"/>
    <x v="0"/>
    <n v="43"/>
    <x v="0"/>
    <n v="0.43"/>
    <x v="15"/>
    <x v="2"/>
    <n v="15353557"/>
    <x v="1"/>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XB7SRQ5"/>
    <s v="Redmi 10A (Slate Grey, 4GB RAM, 64GB Storage) | 2 Ghz Octa Core Helio G25 | 5000 mAh Battery | Finger Print Sensor | Upto 5GB RAM with RAM Booster"/>
    <x v="365"/>
    <s v="Electronics|Mobiles&amp;Accessories|Smartphones&amp;BasicMobiles|Smartphones"/>
    <x v="0"/>
    <n v="8999"/>
    <n v="11999"/>
    <n v="3000"/>
    <n v="115151204"/>
    <s v="25%"/>
    <x v="0"/>
    <n v="25"/>
    <x v="2"/>
    <n v="0.25"/>
    <x v="15"/>
    <x v="2"/>
    <n v="153539204"/>
    <x v="3"/>
    <x v="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r>
  <r>
    <s v="B08G28Z33M"/>
    <s v="realme Buds Classic Wired in Ear Earphones with Mic (Black)"/>
    <x v="366"/>
    <s v="Electronics|Headphones,Earbuds&amp;Accessories|Headphones|In-Ear"/>
    <x v="0"/>
    <n v="399"/>
    <n v="699"/>
    <n v="300"/>
    <n v="15088983"/>
    <s v="43%"/>
    <x v="0"/>
    <n v="43"/>
    <x v="0"/>
    <n v="0.43"/>
    <x v="15"/>
    <x v="2"/>
    <n v="26434083"/>
    <x v="1"/>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s v="Noise ColorFit Pulse Grand Smart Watch with 1.69&quot; HD Display, 60 Sports Modes, 150 Watch Faces, Spo2 Monitoring, Call Notification, Quick Replies to Text &amp; Calls (Rose Pink)"/>
    <x v="362"/>
    <s v="Electronics|WearableTechnology|SmartWatches"/>
    <x v="0"/>
    <n v="1999"/>
    <n v="3990"/>
    <n v="1991"/>
    <n v="60477746"/>
    <s v="50%"/>
    <x v="1"/>
    <n v="50"/>
    <x v="1"/>
    <n v="0.5"/>
    <x v="15"/>
    <x v="2"/>
    <n v="120713460"/>
    <x v="0"/>
    <x v="0"/>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4YFFSMY"/>
    <s v="Tygot Bluetooth Extendable Selfie Sticks with Wireless Remote and Tripod Stand, 3-in-1 Multifunctional Selfie Stick with Tripod Stand Compatible with iPhone/OnePlus/Samsung/Oppo/Vivo and All Phones"/>
    <x v="367"/>
    <s v="Electronics|Mobiles&amp;Accessories|MobileAccessories|Photo&amp;VideoAccessories|SelfieSticks"/>
    <x v="0"/>
    <n v="399"/>
    <n v="1999"/>
    <n v="1600"/>
    <n v="1349418"/>
    <s v="80%"/>
    <x v="1"/>
    <n v="80"/>
    <x v="1"/>
    <n v="0.8"/>
    <x v="15"/>
    <x v="2"/>
    <n v="6760618"/>
    <x v="0"/>
    <x v="0"/>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8FN6WGDQ"/>
    <s v="Samsung Galaxy Buds Live Bluetooth Truly Wireless in Ear Earbuds with Mic, Upto 21 Hours Playtime, Mystic Black"/>
    <x v="368"/>
    <s v="Electronics|Headphones,Earbuds&amp;Accessories|Headphones|In-Ear"/>
    <x v="0"/>
    <n v="4790"/>
    <n v="15990"/>
    <n v="11200"/>
    <n v="21028100"/>
    <s v="70%"/>
    <x v="1"/>
    <n v="70"/>
    <x v="1"/>
    <n v="0.7"/>
    <x v="15"/>
    <x v="2"/>
    <n v="70196100"/>
    <x v="3"/>
    <x v="3"/>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85HY1DGR"/>
    <s v="Sounce Spiral Charger Cable Protector Data Cable Saver Charging Cord Protective Cable Cover Headphone MacBook Laptop Earphone Cell Phone Set of 3 (Cable Protector (12 Units))"/>
    <x v="369"/>
    <s v="Computers&amp;Accessories|Accessories&amp;Peripherals|Cables&amp;Accessories|CableConnectionProtectors"/>
    <x v="2"/>
    <n v="99"/>
    <n v="999"/>
    <n v="900"/>
    <n v="138204"/>
    <s v="90%"/>
    <x v="1"/>
    <n v="90"/>
    <x v="1"/>
    <n v="0.9"/>
    <x v="15"/>
    <x v="2"/>
    <n v="1394604"/>
    <x v="1"/>
    <x v="1"/>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993BB11X"/>
    <s v="Ambrane 10000mAh Slim Power Bank, 20W Fast Charging, Dual Output, Type C PD (Input &amp; Output), Quick Charge, Li-Polymer, Multi-Layer Protection for iPhone, Anrdoid &amp; Other Devices (Stylo 10K, Black)"/>
    <x v="370"/>
    <s v="Electronics|Mobiles&amp;Accessories|MobileAccessories|Chargers|PowerBanks"/>
    <x v="0"/>
    <n v="999"/>
    <n v="1599"/>
    <n v="600"/>
    <n v="7214778"/>
    <s v="38%"/>
    <x v="0"/>
    <n v="38"/>
    <x v="0"/>
    <n v="0.38"/>
    <x v="15"/>
    <x v="2"/>
    <n v="11547978"/>
    <x v="0"/>
    <x v="0"/>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s v="Nokia 105 Single SIM, Keypad Mobile Phone with Wireless FM Radio | Blue"/>
    <x v="359"/>
    <s v="Electronics|Mobiles&amp;Accessories|Smartphones&amp;BasicMobiles|BasicMobiles"/>
    <x v="0"/>
    <n v="1299"/>
    <n v="1599"/>
    <n v="300"/>
    <n v="166675989"/>
    <s v="19%"/>
    <x v="0"/>
    <n v="19"/>
    <x v="2"/>
    <n v="0.19"/>
    <x v="15"/>
    <x v="2"/>
    <n v="205169289"/>
    <x v="0"/>
    <x v="0"/>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9WB69Y1"/>
    <s v="USB Charger, Oraimo Elite Dual Port 5V/2.4A Wall Charger, USB Wall Charger Adapter for iPhone 11/Xs/XS Max/XR/X/8/7/6/Plus, iPad Pro/Air 2/Mini 3/Mini 4, Samsung S4/S5, and More"/>
    <x v="371"/>
    <s v="Electronics|Mobiles&amp;Accessories|MobileAccessories|Chargers|WallChargers"/>
    <x v="0"/>
    <n v="249"/>
    <n v="649"/>
    <n v="400"/>
    <n v="3586596"/>
    <s v="62%"/>
    <x v="1"/>
    <n v="62"/>
    <x v="1"/>
    <n v="0.62"/>
    <x v="15"/>
    <x v="2"/>
    <n v="9348196"/>
    <x v="1"/>
    <x v="1"/>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P858DK8"/>
    <s v="WeCool C1 Car Mobile Holder with One Click Technology,360¬∞ Rotational, Strong Suction Cup,Compatible with 4 to 6 Inch Devices, Wildshield and Dashboard Mobile Holder for Car, and Use"/>
    <x v="372"/>
    <s v="Electronics|Mobiles&amp;Accessories|MobileAccessories|AutomobileAccessories|Cradles"/>
    <x v="0"/>
    <n v="489"/>
    <n v="1999"/>
    <n v="1510"/>
    <n v="1773114"/>
    <s v="76%"/>
    <x v="1"/>
    <n v="76"/>
    <x v="1"/>
    <n v="0.76"/>
    <x v="15"/>
    <x v="2"/>
    <n v="7248374"/>
    <x v="0"/>
    <x v="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s v="HP 32GB Class 10 MicroSD Memory Card (U1 TF Card¬†32GB)"/>
    <x v="373"/>
    <s v="Electronics|Accessories|MemoryCards|MicroSD"/>
    <x v="0"/>
    <n v="369"/>
    <n v="1600"/>
    <n v="1231"/>
    <n v="12038625"/>
    <s v="77%"/>
    <x v="1"/>
    <n v="77"/>
    <x v="1"/>
    <n v="0.77"/>
    <x v="15"/>
    <x v="2"/>
    <n v="52200000"/>
    <x v="0"/>
    <x v="0"/>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FKDH6FS"/>
    <s v="realme narzo 50i (Mint Green, 2GB RAM+32GB Storage) Octa Core Processor | 6.5&quot; inch Large Display"/>
    <x v="374"/>
    <s v="Electronics|Mobiles&amp;Accessories|Smartphones&amp;BasicMobiles|Smartphones"/>
    <x v="0"/>
    <n v="7499"/>
    <n v="7999"/>
    <n v="500"/>
    <n v="231771593"/>
    <s v="6%"/>
    <x v="0"/>
    <n v="6"/>
    <x v="3"/>
    <n v="0.06"/>
    <x v="15"/>
    <x v="2"/>
    <n v="247225093"/>
    <x v="2"/>
    <x v="2"/>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9YDFDVNS"/>
    <s v="Nokia 105 Plus Single SIM, Keypad Mobile Phone with Wireless FM Radio, Memory Card Slot and MP3 Player | Red"/>
    <x v="375"/>
    <s v="Electronics|Mobiles&amp;Accessories|Smartphones&amp;BasicMobiles|BasicMobiles"/>
    <x v="0"/>
    <n v="1324"/>
    <n v="1699"/>
    <n v="375"/>
    <n v="169883764"/>
    <s v="22%"/>
    <x v="0"/>
    <n v="22"/>
    <x v="2"/>
    <n v="0.22"/>
    <x v="15"/>
    <x v="2"/>
    <n v="218000389"/>
    <x v="0"/>
    <x v="0"/>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MZCQYHZ"/>
    <s v="Ambrane 10000mAh Slim Power Bank, 20W Fast Charging, Dual Output, Type C PD (Input &amp; Output), Quick Charge, Li-Polymer, Multi-Layer Protection for iPhone, Anrdoid &amp; Other Devices (Stylo 10K, Green)"/>
    <x v="370"/>
    <s v="Electronics|Mobiles&amp;Accessories|MobileAccessories|Chargers|PowerBanks"/>
    <x v="0"/>
    <n v="999"/>
    <n v="1599"/>
    <n v="600"/>
    <n v="7214778"/>
    <s v="38%"/>
    <x v="0"/>
    <n v="38"/>
    <x v="0"/>
    <n v="0.38"/>
    <x v="15"/>
    <x v="2"/>
    <n v="11547978"/>
    <x v="0"/>
    <x v="0"/>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7R25DP7"/>
    <s v="Noise ColorFit Pulse Smartwatch with 3.56 cm (1.4&quot;) Full Touch HD Display, SpO2, Heart Rate, Sleep Monitors &amp; 10-Day Battery - Jet Black"/>
    <x v="376"/>
    <s v="Electronics|WearableTechnology|SmartWatches"/>
    <x v="0"/>
    <n v="1599"/>
    <n v="4999"/>
    <n v="3400"/>
    <n v="108652050"/>
    <s v="68%"/>
    <x v="1"/>
    <n v="68"/>
    <x v="1"/>
    <n v="0.68"/>
    <x v="15"/>
    <x v="2"/>
    <n v="339682050"/>
    <x v="0"/>
    <x v="0"/>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s v="Nokia 105 Plus Single SIM, Keypad Mobile Phone with Wireless FM Radio, Memory Card Slot and MP3 Player | Charcoal"/>
    <x v="375"/>
    <s v="Electronics|Mobiles&amp;Accessories|Smartphones&amp;BasicMobiles|BasicMobiles"/>
    <x v="0"/>
    <n v="1324"/>
    <n v="1699"/>
    <n v="375"/>
    <n v="169883764"/>
    <s v="22%"/>
    <x v="0"/>
    <n v="22"/>
    <x v="2"/>
    <n v="0.22"/>
    <x v="15"/>
    <x v="2"/>
    <n v="218000389"/>
    <x v="0"/>
    <x v="0"/>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HQBZLS"/>
    <s v="iQOO vivo Z6 5G (Chromatic Blue, 8GB RAM, 128GB Storage) | Snapdragon 695-6nm Processor | 120Hz FHD+ Display | 5000mAh Battery"/>
    <x v="377"/>
    <s v="Electronics|Mobiles&amp;Accessories|Smartphones&amp;BasicMobiles|Smartphones"/>
    <x v="0"/>
    <n v="17999"/>
    <n v="21990"/>
    <n v="3991"/>
    <n v="384278650"/>
    <s v="18%"/>
    <x v="0"/>
    <n v="18"/>
    <x v="2"/>
    <n v="0.18"/>
    <x v="15"/>
    <x v="2"/>
    <n v="469486500"/>
    <x v="4"/>
    <x v="4"/>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JS562TP"/>
    <s v="Motorola a10 Dual Sim keypad Mobile with 1750 mAh Battery, Expandable Storage Upto 32GB, Wireless FM with Recording - Rose Gold"/>
    <x v="378"/>
    <s v="Electronics|Mobiles&amp;Accessories|Smartphones&amp;BasicMobiles|BasicMobiles"/>
    <x v="0"/>
    <n v="1399"/>
    <n v="1630"/>
    <n v="231"/>
    <n v="13119822"/>
    <s v="14%"/>
    <x v="0"/>
    <n v="14"/>
    <x v="2"/>
    <n v="0.14000000000000001"/>
    <x v="15"/>
    <x v="2"/>
    <n v="15286140"/>
    <x v="0"/>
    <x v="0"/>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7WJWRNVK"/>
    <s v="iQOO vivo Z6 5G (Dynamo Black, 6GB RAM, 128GB Storage) | Snapdragon 695-6nm Processor | 120Hz FHD+ Display | 5000mAh Battery"/>
    <x v="379"/>
    <s v="Electronics|Mobiles&amp;Accessories|Smartphones&amp;BasicMobiles|Smartphones"/>
    <x v="0"/>
    <n v="16499"/>
    <n v="20990"/>
    <n v="4491"/>
    <n v="352253650"/>
    <s v="21%"/>
    <x v="0"/>
    <n v="21"/>
    <x v="2"/>
    <n v="0.21"/>
    <x v="15"/>
    <x v="2"/>
    <n v="448136500"/>
    <x v="4"/>
    <x v="4"/>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9NHVCHS9"/>
    <s v="Flix Micro Usb Cable For Smartphone (Black)"/>
    <x v="324"/>
    <s v="Computers&amp;Accessories|Accessories&amp;Peripherals|Cables&amp;Accessories|Cables|USBCables"/>
    <x v="0"/>
    <n v="59"/>
    <n v="199"/>
    <n v="140"/>
    <n v="553243"/>
    <s v="70%"/>
    <x v="1"/>
    <n v="70"/>
    <x v="1"/>
    <n v="0.7"/>
    <x v="15"/>
    <x v="2"/>
    <n v="1866023"/>
    <x v="1"/>
    <x v="1"/>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9NL4DJ2Z"/>
    <s v="FLiX (Beetel) USB to Type C PVC Data Sync &amp; 2A Smartphone Fast Charging Cable, Made in India, 480Mbps Data Sync, Tough Cable, 1 Meter Long USB Cable for USB Type C Devices Black XCD-C12"/>
    <x v="332"/>
    <s v="Computers&amp;Accessories|Accessories&amp;Peripherals|Cables&amp;Accessories|Cables|USBCables"/>
    <x v="0"/>
    <n v="139"/>
    <n v="249"/>
    <n v="110"/>
    <n v="1303403"/>
    <s v="44%"/>
    <x v="0"/>
    <n v="44"/>
    <x v="0"/>
    <n v="0.44"/>
    <x v="15"/>
    <x v="2"/>
    <n v="2334873"/>
    <x v="1"/>
    <x v="1"/>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GNC2592"/>
    <s v="Portronics CLAMP X Car-Vent Mobile Holder 360 Degree Rotational(Black)"/>
    <x v="380"/>
    <s v="Electronics|Mobiles&amp;Accessories|MobileAccessories|AutomobileAccessories|Cradles"/>
    <x v="0"/>
    <n v="599"/>
    <n v="999"/>
    <n v="400"/>
    <n v="11173746"/>
    <s v="40%"/>
    <x v="0"/>
    <n v="40"/>
    <x v="0"/>
    <n v="0.4"/>
    <x v="15"/>
    <x v="2"/>
    <n v="18635346"/>
    <x v="1"/>
    <x v="1"/>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s v="pTron Volta Dual Port 12W Smart USB Charger Adapter, Multi-Layer Protection, Made in India, BIS Certified, Fast Charging Power Adaptor Without Cable for All iOS &amp; Android Devices (Black)"/>
    <x v="381"/>
    <s v="Electronics|Mobiles&amp;Accessories|MobileAccessories|Chargers|WallChargers"/>
    <x v="0"/>
    <n v="199"/>
    <n v="1099"/>
    <n v="900"/>
    <n v="636203"/>
    <s v="82%"/>
    <x v="1"/>
    <n v="82"/>
    <x v="1"/>
    <n v="0.82"/>
    <x v="15"/>
    <x v="2"/>
    <n v="3513503"/>
    <x v="0"/>
    <x v="0"/>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s v="boAt Flash Edition Smart Watch with Activity Tracker, Multiple Sports Modes, 1.3&quot; Screen, 170+ Watch Faces, Sleep Monitor, Gesture, Camera &amp; Music Control, IP68 &amp; 7 Days Battery Life(Lightning Black)"/>
    <x v="382"/>
    <s v="Electronics|WearableTechnology|SmartWatches"/>
    <x v="0"/>
    <n v="1799"/>
    <n v="6990"/>
    <n v="5191"/>
    <n v="48357120"/>
    <s v="74%"/>
    <x v="1"/>
    <n v="74"/>
    <x v="1"/>
    <n v="0.74"/>
    <x v="15"/>
    <x v="2"/>
    <n v="187891200"/>
    <x v="2"/>
    <x v="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8HV25BBQ"/>
    <s v="Noise ColorFit Pro 2 Full Touch Control Smart Watch with 35g Weight &amp; Upgraded LCD Display (Deep Wine)"/>
    <x v="383"/>
    <s v="Electronics|WearableTechnology|SmartWatches"/>
    <x v="0"/>
    <n v="1499"/>
    <n v="4999"/>
    <n v="3500"/>
    <n v="138789412"/>
    <s v="70%"/>
    <x v="1"/>
    <n v="70"/>
    <x v="1"/>
    <n v="0.7"/>
    <x v="15"/>
    <x v="2"/>
    <n v="462847412"/>
    <x v="0"/>
    <x v="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9JS94MBV"/>
    <s v="Motorola a10 Dual Sim keypad Mobile with 1750 mAh Battery, Expandable Storage Upto 32GB, Wireless FM with Recording - Dark Blue"/>
    <x v="378"/>
    <s v="Electronics|Mobiles&amp;Accessories|Smartphones&amp;BasicMobiles|BasicMobiles"/>
    <x v="0"/>
    <n v="1399"/>
    <n v="1630"/>
    <n v="231"/>
    <n v="13119822"/>
    <s v="14%"/>
    <x v="0"/>
    <n v="14"/>
    <x v="2"/>
    <n v="0.14000000000000001"/>
    <x v="15"/>
    <x v="2"/>
    <n v="15286140"/>
    <x v="0"/>
    <x v="0"/>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8JW1GVS7"/>
    <s v="URBN 20000 mAh Lithium_Polymer 22.5W Super Fast Charging Ultra Compact Power Bank with Quick Charge &amp; Power Delivery, Type C Input/Output, Made in India, Type C Cable Included (Camo)"/>
    <x v="384"/>
    <s v="Electronics|Mobiles&amp;Accessories|MobileAccessories|Chargers|PowerBanks"/>
    <x v="0"/>
    <n v="2179"/>
    <n v="3999"/>
    <n v="1820"/>
    <n v="18260020"/>
    <s v="46%"/>
    <x v="0"/>
    <n v="46"/>
    <x v="0"/>
    <n v="0.46"/>
    <x v="15"/>
    <x v="2"/>
    <n v="33511620"/>
    <x v="0"/>
    <x v="0"/>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SJ1FTYV"/>
    <s v="Sounce Protective Case Cover Compatible Boat Xtend Overall Protective Case TPU HD Clear Ultra-Thin Cover with Unbreakable Screen Guard"/>
    <x v="385"/>
    <s v="Electronics|Mobiles&amp;Accessories|MobileAccessories|Cases&amp;Covers|BasicCases"/>
    <x v="0"/>
    <n v="199"/>
    <n v="1899"/>
    <n v="1700"/>
    <n v="943260"/>
    <s v="90%"/>
    <x v="1"/>
    <n v="90"/>
    <x v="1"/>
    <n v="0.9"/>
    <x v="15"/>
    <x v="2"/>
    <n v="9001260"/>
    <x v="0"/>
    <x v="0"/>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8HF4W2CT"/>
    <s v="URBN 20000 mAh lithium_polymer Power Bank with 12 Watt Fast Charging, Camo"/>
    <x v="386"/>
    <s v="Electronics|Mobiles&amp;Accessories|MobileAccessories|Chargers|PowerBanks"/>
    <x v="0"/>
    <n v="1599"/>
    <n v="3499"/>
    <n v="1900"/>
    <n v="58178016"/>
    <s v="54%"/>
    <x v="1"/>
    <n v="54"/>
    <x v="1"/>
    <n v="0.54"/>
    <x v="15"/>
    <x v="2"/>
    <n v="127307616"/>
    <x v="0"/>
    <x v="0"/>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78G6ZF5Z"/>
    <s v="Oraimo 18W USB &amp; Type-C Dual Output Super Fast Charger Wall Adapter PE2.0&amp;Quick Charge 3.0 &amp; Power Delivery 3.0 Compatible for iPhone 13/13 Mini/13 Pro Max/12/12 Pro Max, iPad Mini/Pro, Pixel, Galaxy, Airpods Pro"/>
    <x v="387"/>
    <s v="Electronics|Mobiles&amp;Accessories|MobileAccessories|Chargers|WallChargers"/>
    <x v="0"/>
    <n v="699"/>
    <n v="1199"/>
    <n v="500"/>
    <n v="10068396"/>
    <s v="42%"/>
    <x v="0"/>
    <n v="42"/>
    <x v="0"/>
    <n v="0.42"/>
    <x v="15"/>
    <x v="2"/>
    <n v="17270396"/>
    <x v="0"/>
    <x v="0"/>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NVPJ3P4"/>
    <s v="Noise ColorFit Pulse Grand Smart Watch with 1.69&quot;(4.29cm) HD Display, 60 Sports Modes, 150 Watch Faces, Fast Charge, Spo2, Stress, Sleep, Heart Rate Monitoring &amp; IP68 Waterproof (Electric Blue)"/>
    <x v="362"/>
    <s v="Electronics|WearableTechnology|SmartWatches"/>
    <x v="0"/>
    <n v="1999"/>
    <n v="3999"/>
    <n v="2000"/>
    <n v="60477746"/>
    <s v="50%"/>
    <x v="1"/>
    <n v="50"/>
    <x v="1"/>
    <n v="0.5"/>
    <x v="15"/>
    <x v="2"/>
    <n v="120985746"/>
    <x v="0"/>
    <x v="0"/>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7WG8PDCW"/>
    <s v="pTron Bullet Pro 36W PD Quick Charger, 3 Port Fast Car Charger Adapter - Compatible with All Smartphones &amp; Tablets (Black)"/>
    <x v="361"/>
    <s v="Electronics|Mobiles&amp;Accessories|MobileAccessories|Chargers|AutomobileChargers"/>
    <x v="0"/>
    <n v="349"/>
    <n v="1299"/>
    <n v="950"/>
    <n v="4984767"/>
    <s v="73%"/>
    <x v="1"/>
    <n v="73"/>
    <x v="1"/>
    <n v="0.73"/>
    <x v="15"/>
    <x v="2"/>
    <n v="18553617"/>
    <x v="0"/>
    <x v="0"/>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9NVPSCQT"/>
    <s v="Noise ColorFit Pulse Grand Smart Watch with 1.69&quot;(4.29cm) HD Display, 60 Sports Modes, 150 Watch Faces, Fast Charge, Spo2, Stress, Sleep, Heart Rate Monitoring &amp; IP68 Waterproof (Jet Black)"/>
    <x v="362"/>
    <s v="Electronics|WearableTechnology|SmartWatches"/>
    <x v="0"/>
    <n v="1599"/>
    <n v="3999"/>
    <n v="2400"/>
    <n v="48376146"/>
    <s v="60%"/>
    <x v="1"/>
    <n v="60"/>
    <x v="1"/>
    <n v="0.6"/>
    <x v="15"/>
    <x v="2"/>
    <n v="120985746"/>
    <x v="0"/>
    <x v="0"/>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76B8G5D8"/>
    <s v="Boya ByM1 Auxiliary Omnidirectional Lavalier Condenser Microphone with 20ft Audio Cable (Black)"/>
    <x v="388"/>
    <s v="MusicalInstruments|Microphones|Condenser"/>
    <x v="0"/>
    <n v="798"/>
    <n v="1995"/>
    <n v="1197"/>
    <n v="54793872"/>
    <s v="60%"/>
    <x v="1"/>
    <n v="60"/>
    <x v="1"/>
    <n v="0.6"/>
    <x v="15"/>
    <x v="2"/>
    <n v="136984680"/>
    <x v="0"/>
    <x v="0"/>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8CYPB15D"/>
    <s v="HP 805 Black Original Ink Cartridge"/>
    <x v="389"/>
    <s v="Computers&amp;Accessories|Printers,Inks&amp;Accessories|Inks,Toners&amp;Cartridges|InkjetInkCartridges"/>
    <x v="0"/>
    <n v="717"/>
    <n v="761"/>
    <n v="44"/>
    <n v="5161683"/>
    <s v="6%"/>
    <x v="0"/>
    <n v="6"/>
    <x v="3"/>
    <n v="0.06"/>
    <x v="15"/>
    <x v="2"/>
    <n v="5478439"/>
    <x v="1"/>
    <x v="1"/>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856HNMR7"/>
    <s v="boAt Rockerz 370 On Ear Bluetooth Headphones with Upto 12 Hours Playtime, Cozy Padded Earcups and Bluetooth v5.0, with Mic (Buoyant Black)"/>
    <x v="390"/>
    <s v="Electronics|Headphones,Earbuds&amp;Accessories|Headphones|On-Ear"/>
    <x v="0"/>
    <n v="1199"/>
    <n v="2499"/>
    <n v="1300"/>
    <n v="40267216"/>
    <s v="52%"/>
    <x v="1"/>
    <n v="52"/>
    <x v="1"/>
    <n v="0.52"/>
    <x v="15"/>
    <x v="2"/>
    <n v="83926416"/>
    <x v="0"/>
    <x v="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9XX51X2G"/>
    <s v="STRIFF Laptop Tabletop Stand, Fold-Up, Adjustable, Ventilated, Portable Holder for Desk, Aluminum Foldable Laptop Ergonomic Compatibility with up to 15.6-inch Laptop, All Mac, Tab, and Mobile (Silver)"/>
    <x v="391"/>
    <s v="Computers&amp;Accessories|Accessories&amp;Peripherals|LaptopAccessories|Lapdesks"/>
    <x v="0"/>
    <n v="449"/>
    <n v="999"/>
    <n v="550"/>
    <n v="943798"/>
    <s v="55%"/>
    <x v="1"/>
    <n v="55"/>
    <x v="1"/>
    <n v="0.55000000000000004"/>
    <x v="15"/>
    <x v="2"/>
    <n v="2099898"/>
    <x v="1"/>
    <x v="1"/>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7DJLFMPS"/>
    <s v="HP 32GB Class 10 MicroSD Memory Card (U1 TF Card¬†32GB)"/>
    <x v="373"/>
    <s v="Electronics|Accessories|MemoryCards|MicroSD"/>
    <x v="0"/>
    <n v="369"/>
    <n v="1600"/>
    <n v="1231"/>
    <n v="12038625"/>
    <s v="77%"/>
    <x v="1"/>
    <n v="77"/>
    <x v="1"/>
    <n v="0.77"/>
    <x v="15"/>
    <x v="2"/>
    <n v="52200000"/>
    <x v="0"/>
    <x v="0"/>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GB5B4BK"/>
    <s v="HP 150 Wireless USB Mouse with Ergonomic and ambidextrous Design, 1600 DPI Optical Tracking, 2.4 GHz Wireless connectivity, Dual-Function Scroll Wheel and 12 Month Long Battery Life. 3-Years Warranty."/>
    <x v="392"/>
    <s v="Computers&amp;Accessories|Accessories&amp;Peripherals|Keyboards,Mice&amp;InputDevices|Mice"/>
    <x v="0"/>
    <n v="599"/>
    <n v="899"/>
    <n v="300"/>
    <n v="2406782"/>
    <s v="33%"/>
    <x v="0"/>
    <n v="33"/>
    <x v="0"/>
    <n v="0.33"/>
    <x v="15"/>
    <x v="2"/>
    <n v="3612182"/>
    <x v="1"/>
    <x v="1"/>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97R25DP7"/>
    <s v="Noise ColorFit Pulse Smartwatch with 3.56 cm (1.4&quot;) Full Touch HD Display, SpO2, Heart Rate, Sleep Monitors &amp; 10-Day Battery - Jet Black"/>
    <x v="376"/>
    <s v="Electronics|WearableTechnology|SmartWatches"/>
    <x v="0"/>
    <n v="1599"/>
    <n v="4999"/>
    <n v="3400"/>
    <n v="108653649"/>
    <s v="68%"/>
    <x v="1"/>
    <n v="68"/>
    <x v="1"/>
    <n v="0.68"/>
    <x v="15"/>
    <x v="2"/>
    <n v="339687049"/>
    <x v="0"/>
    <x v="0"/>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s v="B00Y4ORQ46"/>
    <s v="Logitech H111 Wired On Ear Headphones With Mic Black"/>
    <x v="393"/>
    <s v="Electronics|Headphones,Earbuds&amp;Accessories|Headphones|On-Ear"/>
    <x v="0"/>
    <n v="745"/>
    <n v="795"/>
    <n v="50"/>
    <n v="10278765"/>
    <s v="6%"/>
    <x v="0"/>
    <n v="6"/>
    <x v="3"/>
    <n v="0.06"/>
    <x v="15"/>
    <x v="2"/>
    <n v="10968615"/>
    <x v="1"/>
    <x v="1"/>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8MZQBFLN"/>
    <s v="Callas Multipurpose Foldable Laptop Table with Cup Holder | Drawer | Mac Holder | Table Holder Study Table, Breakfast Table, Foldable and Portable/Ergonomic &amp; Rounded Edges/Non-Slip Legs (WA-27-Black)"/>
    <x v="394"/>
    <s v="Computers&amp;Accessories|Accessories&amp;Peripherals|LaptopAccessories|Lapdesks"/>
    <x v="0"/>
    <n v="849"/>
    <n v="4999"/>
    <n v="4150"/>
    <n v="17367993"/>
    <s v="83%"/>
    <x v="1"/>
    <n v="83"/>
    <x v="1"/>
    <n v="0.83"/>
    <x v="15"/>
    <x v="2"/>
    <n v="102264543"/>
    <x v="0"/>
    <x v="0"/>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94DQWV9B"/>
    <s v="Kanget [2 Pack] Type C Female to USB A Male Charger | Charging Cable Adapter Converter compatible for iPhone 14, 13, 12,11 Pro Max/Mini/XR/XS/X/SE, Samsung S20 ultra/S21/S10/S8/S9/MacBook Pro iPad (Grey)"/>
    <x v="395"/>
    <s v="Computers&amp;Accessories|Accessories&amp;Peripherals|Adapters|USBtoUSBAdapters"/>
    <x v="2"/>
    <n v="149"/>
    <n v="399"/>
    <n v="250"/>
    <n v="229460"/>
    <s v="63%"/>
    <x v="1"/>
    <n v="63"/>
    <x v="1"/>
    <n v="0.63"/>
    <x v="15"/>
    <x v="2"/>
    <n v="614460"/>
    <x v="1"/>
    <x v="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7YY1BY5B"/>
    <s v="Noise ColorFit Pro 2 Full Touch Control Smart Watch with 35g Weight &amp; Upgraded LCD Display,IP68 Waterproof,Heart Rate Monitor,Sleep &amp; Step Tracker,Call &amp; Message Alerts &amp; Long Battery Life (Jet Black)"/>
    <x v="383"/>
    <s v="Electronics|WearableTechnology|SmartWatches"/>
    <x v="0"/>
    <n v="1499"/>
    <n v="4999"/>
    <n v="3500"/>
    <n v="138789412"/>
    <s v="70%"/>
    <x v="1"/>
    <n v="70"/>
    <x v="1"/>
    <n v="0.7"/>
    <x v="15"/>
    <x v="2"/>
    <n v="462847412"/>
    <x v="0"/>
    <x v="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r>
  <r>
    <s v="B0949SBKMP"/>
    <s v="boAt Flash Edition Smart Watch with Activity Tracker, Multiple Sports Modes, 1.3&quot; Screen, 170+ Watch Faces, Sleep Monitor, Gesture, Camera &amp; Music Control, IP68 &amp; 7 Days Battery Life(Lightning Black)"/>
    <x v="382"/>
    <s v="Electronics|WearableTechnology|SmartWatches"/>
    <x v="0"/>
    <n v="1799"/>
    <n v="6990"/>
    <n v="5191"/>
    <n v="48357120"/>
    <s v="74%"/>
    <x v="1"/>
    <n v="74"/>
    <x v="1"/>
    <n v="0.74"/>
    <x v="15"/>
    <x v="2"/>
    <n v="187891200"/>
    <x v="2"/>
    <x v="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s v="B07V82W5CN"/>
    <s v="HP USB Wireless Spill Resistance Keyboard and Mouse Set with 10m Working Range 2.4G Wireless Technology / 3 Years Warranty (4SC12PA), Black"/>
    <x v="396"/>
    <s v="Computers&amp;Accessories|Accessories&amp;Peripherals|Keyboards,Mice&amp;InputDevices|Keyboard&amp;MouseSets"/>
    <x v="0"/>
    <n v="1349"/>
    <n v="2198"/>
    <n v="849"/>
    <n v="9595437"/>
    <s v="39%"/>
    <x v="0"/>
    <n v="39"/>
    <x v="0"/>
    <n v="0.39"/>
    <x v="15"/>
    <x v="2"/>
    <n v="15634374"/>
    <x v="0"/>
    <x v="0"/>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7WKBD37W"/>
    <s v="ESnipe Mart Worldwide Travel Adapter with Build in Dual USB Charger Ports with 125V 6A, 250V Protected Electrical Plug for Laptops, Cameras (White)"/>
    <x v="397"/>
    <s v="HomeImprovement|Electrical|Adapters&amp;Multi-Outlets"/>
    <x v="0"/>
    <n v="425"/>
    <n v="999"/>
    <n v="574"/>
    <n v="1096925"/>
    <s v="57%"/>
    <x v="1"/>
    <n v="57"/>
    <x v="1"/>
    <n v="0.56999999999999995"/>
    <x v="15"/>
    <x v="2"/>
    <n v="2578419"/>
    <x v="1"/>
    <x v="1"/>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WD18LJZ"/>
    <s v="TVARA LCD Writing Tablet 8.5 Inch E-Note Pad LCD Writing Tablet, Kids Drawing Pad 8.5 Inch Doodle Board, Toddler Boy and Girl Learning Gift for 3 4 5 6 Years Old, Black"/>
    <x v="398"/>
    <s v="Computers&amp;Accessories|Accessories&amp;Peripherals|Keyboards,Mice&amp;InputDevices|GraphicTablets"/>
    <x v="0"/>
    <n v="249"/>
    <n v="600"/>
    <n v="351"/>
    <n v="300792"/>
    <s v="59%"/>
    <x v="1"/>
    <n v="59"/>
    <x v="1"/>
    <n v="0.59"/>
    <x v="15"/>
    <x v="2"/>
    <n v="724800"/>
    <x v="1"/>
    <x v="1"/>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9CMM3VGK"/>
    <s v="Ambrane 60W / 3A Type C Fast Charging Unbreakable 1.5m L Shaped Braided Cable, PD Technology, 480Mbps Data Transfer for Smartphones, Tablet, Laptops &amp; other type c devices (ABLC10, Black)"/>
    <x v="326"/>
    <s v="Computers&amp;Accessories|Accessories&amp;Peripherals|Cables&amp;Accessories|Cables|USBCables"/>
    <x v="0"/>
    <n v="179"/>
    <n v="499"/>
    <n v="320"/>
    <n v="346007"/>
    <s v="64%"/>
    <x v="1"/>
    <n v="64"/>
    <x v="1"/>
    <n v="0.64"/>
    <x v="15"/>
    <x v="2"/>
    <n v="964567"/>
    <x v="1"/>
    <x v="1"/>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HQL67D6"/>
    <s v="OFIXO Multi-Purpose Laptop Table/Study Table/Bed Table/Foldable and Portable Wooden/Writing Desk (Wooden)"/>
    <x v="399"/>
    <s v="Computers&amp;Accessories|Accessories&amp;Peripherals|LaptopAccessories|Lapdesks"/>
    <x v="0"/>
    <n v="599"/>
    <n v="599"/>
    <n v="0"/>
    <n v="15827377"/>
    <s v="0%"/>
    <x v="0"/>
    <n v="0"/>
    <x v="3"/>
    <n v="0"/>
    <x v="15"/>
    <x v="2"/>
    <n v="15827377"/>
    <x v="1"/>
    <x v="1"/>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ZS1NQT"/>
    <s v="Sounce 65W OnePlus Dash Warp Charge Cable, 6.5A Type-C to USB C PD Data Sync Fast Charging Cable Compatible with One Plus 8T/ 9/ 9R/ 9 pro/ 9RT/ 10R/ Nord &amp; for All Type C Devices ‚Äì Red, 1 Meter"/>
    <x v="327"/>
    <s v="Computers&amp;Accessories|Accessories&amp;Peripherals|Cables&amp;Accessories|Cables|USBCables"/>
    <x v="0"/>
    <n v="199"/>
    <n v="999"/>
    <n v="800"/>
    <n v="114425"/>
    <s v="80%"/>
    <x v="1"/>
    <n v="80"/>
    <x v="1"/>
    <n v="0.8"/>
    <x v="15"/>
    <x v="2"/>
    <n v="574425"/>
    <x v="1"/>
    <x v="1"/>
    <x v="0"/>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8K9PX15C"/>
    <s v="Zebronics Zeb Wonderbar 10 USB Powered 2.0 Computer Speaker with RGB Lights"/>
    <x v="400"/>
    <s v="Computers&amp;Accessories|Accessories&amp;Peripherals|Audio&amp;VideoAccessories|PCSpeakers"/>
    <x v="1"/>
    <n v="849"/>
    <n v="1499"/>
    <n v="650"/>
    <n v="6241848"/>
    <s v="43%"/>
    <x v="0"/>
    <n v="43"/>
    <x v="0"/>
    <n v="0.43"/>
    <x v="15"/>
    <x v="2"/>
    <n v="11020648"/>
    <x v="0"/>
    <x v="0"/>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9Z7YGV3R"/>
    <s v="Anjaney Enterprise Smart Multipurpose Foldable Laptop Table with Cup Holder, Study Table, Bed Table, Breakfast Table, Foldable and Portable/Ergonomic &amp; Rounded Edges/Non-Slip (Black)"/>
    <x v="401"/>
    <s v="Computers&amp;Accessories|Accessories&amp;Peripherals|LaptopAccessories|Lapdesks"/>
    <x v="0"/>
    <n v="269"/>
    <n v="699"/>
    <n v="430"/>
    <n v="25017"/>
    <s v="62%"/>
    <x v="1"/>
    <n v="62"/>
    <x v="1"/>
    <n v="0.62"/>
    <x v="15"/>
    <x v="2"/>
    <n v="65007"/>
    <x v="1"/>
    <x v="1"/>
    <x v="0"/>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7L9FW9GF"/>
    <s v="Zebronics Zeb-Power Wired USB Mouse, 3-Button, 1200 DPI Optical Sensor, Plug &amp; Play, for Windows/Mac"/>
    <x v="402"/>
    <s v="Computers&amp;Accessories|Accessories&amp;Peripherals|Keyboards,Mice&amp;InputDevices|Mice"/>
    <x v="0"/>
    <n v="149"/>
    <n v="249"/>
    <n v="100"/>
    <n v="753493"/>
    <s v="40%"/>
    <x v="0"/>
    <n v="40"/>
    <x v="0"/>
    <n v="0.4"/>
    <x v="15"/>
    <x v="2"/>
    <n v="1259193"/>
    <x v="1"/>
    <x v="1"/>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9YV575RK"/>
    <s v="Fire-Boltt Ring Pro Bluetooth Calling, 1.75‚Äù 320*385px High Res, IP68 &amp; SpO2 Monitoring, Pin Code Locking Functionality &amp; Split Screen Access, Built in Mic &amp; Speaker for HD Calls, Black, Free Size"/>
    <x v="403"/>
    <s v="Electronics|WearableTechnology|SmartWatches"/>
    <x v="0"/>
    <n v="2499"/>
    <n v="9999"/>
    <n v="7500"/>
    <n v="22715910"/>
    <s v="75%"/>
    <x v="1"/>
    <n v="75"/>
    <x v="1"/>
    <n v="0.75"/>
    <x v="15"/>
    <x v="2"/>
    <n v="90890910"/>
    <x v="2"/>
    <x v="2"/>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7YWS9SP9"/>
    <s v="Zebronics, ZEB-NC3300 USB Powered Laptop Cooling Pad with Dual Fan, Dual USB Port and Blue LED Lights"/>
    <x v="404"/>
    <s v="Computers&amp;Accessories|Accessories&amp;Peripherals|LaptopAccessories|CoolingPads"/>
    <x v="0"/>
    <n v="599"/>
    <n v="999"/>
    <n v="400"/>
    <n v="4552999"/>
    <s v="40%"/>
    <x v="0"/>
    <n v="40"/>
    <x v="0"/>
    <n v="0.4"/>
    <x v="15"/>
    <x v="2"/>
    <n v="7593399"/>
    <x v="1"/>
    <x v="1"/>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7X963JNS"/>
    <s v="URBN 10000 mAh Lithium Power Bank UPR10K with 12 Watt Fast Charging, Blue"/>
    <x v="405"/>
    <s v="Electronics|Mobiles&amp;Accessories|MobileAccessories|Chargers|PowerBanks"/>
    <x v="0"/>
    <n v="900"/>
    <n v="2499"/>
    <n v="1599"/>
    <n v="32745600"/>
    <s v="64%"/>
    <x v="1"/>
    <n v="64"/>
    <x v="1"/>
    <n v="0.64"/>
    <x v="15"/>
    <x v="2"/>
    <n v="90923616"/>
    <x v="0"/>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0LZPQVMK"/>
    <s v="Parker Vector Standard Chrome Trim Ball Pen (Ink - Black)"/>
    <x v="406"/>
    <s v="OfficeProducts|OfficePaperProducts|Paper|Stationery|Pens,Pencils&amp;WritingSupplies|Pens&amp;Refills|StickBallpointPens"/>
    <x v="0"/>
    <n v="272"/>
    <n v="320"/>
    <n v="48"/>
    <n v="1002592"/>
    <s v="15%"/>
    <x v="0"/>
    <n v="15"/>
    <x v="2"/>
    <n v="0.15"/>
    <x v="15"/>
    <x v="2"/>
    <n v="1179520"/>
    <x v="1"/>
    <x v="1"/>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7NTKGW45"/>
    <s v="SaleOn‚Ñ¢ Portable Storage Organizer Bag for Earphone USB Cable Power Bank Mobile Charger Digital Gadget Hard Disk, Water Resistance Material - Dark Grey"/>
    <x v="407"/>
    <s v="Computers&amp;Accessories|Accessories&amp;Peripherals|HardDiskBags"/>
    <x v="0"/>
    <n v="397"/>
    <n v="899"/>
    <n v="502"/>
    <n v="1200925"/>
    <s v="56%"/>
    <x v="1"/>
    <n v="56"/>
    <x v="1"/>
    <n v="0.56000000000000005"/>
    <x v="15"/>
    <x v="2"/>
    <n v="2719475"/>
    <x v="1"/>
    <x v="1"/>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J4PL1Z3"/>
    <s v="RPM Euro Games Laptop/PC Controller Wired for Windows - 7, 8, 8.1, 10 and XP, Ps3(Upgraded with XYAB Buttons)"/>
    <x v="408"/>
    <s v="Computers&amp;Accessories|Accessories&amp;Peripherals|PCGamingPeripherals|Gamepads"/>
    <x v="0"/>
    <n v="699"/>
    <n v="1490"/>
    <n v="791"/>
    <n v="4009464"/>
    <s v="53%"/>
    <x v="1"/>
    <n v="53"/>
    <x v="1"/>
    <n v="0.53"/>
    <x v="15"/>
    <x v="2"/>
    <n v="8546640"/>
    <x v="0"/>
    <x v="0"/>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9939XJX8"/>
    <s v="TVARA LCD Writing Tablet, 8.5&quot; Inch Colorful Toddler Doodle Board Drawing Tablet, Erasable Reusable Electronic Drawing Pads, Educational and Learning Tool for 3-6 Years Old Boy and Girls Mix Colors"/>
    <x v="409"/>
    <s v="Computers&amp;Accessories|Accessories&amp;Peripherals|Keyboards,Mice&amp;InputDevices|GraphicTablets"/>
    <x v="0"/>
    <n v="354"/>
    <n v="1500"/>
    <n v="1146"/>
    <n v="363204"/>
    <s v="76%"/>
    <x v="1"/>
    <n v="76"/>
    <x v="1"/>
    <n v="0.76"/>
    <x v="15"/>
    <x v="2"/>
    <n v="1539000"/>
    <x v="0"/>
    <x v="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7T9FV9YP"/>
    <s v="Redgear Cloak Wired RGB Wired Over Ear Gaming Headphones with Mic for PC"/>
    <x v="410"/>
    <s v="Computers&amp;Accessories|Accessories&amp;Peripherals|PCGamingPeripherals|Headsets"/>
    <x v="0"/>
    <n v="749"/>
    <n v="1799"/>
    <n v="1050"/>
    <n v="9886051"/>
    <s v="58%"/>
    <x v="1"/>
    <n v="58"/>
    <x v="1"/>
    <n v="0.57999999999999996"/>
    <x v="15"/>
    <x v="2"/>
    <n v="23745001"/>
    <x v="0"/>
    <x v="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78G6ZF5Z"/>
    <s v="Oraimo 18W USB &amp; Type-C Dual Output Super Fast Charger Wall Adapter PE2.0&amp;Quick Charge 3.0 &amp; Power Delivery 3.0 Compatible for iPhone 13/13 Mini/13 Pro Max/12/12 Pro Max, iPad Mini/Pro, Pixel, Galaxy, Airpods Pro"/>
    <x v="387"/>
    <s v="Electronics|Mobiles&amp;Accessories|MobileAccessories|Chargers|WallChargers"/>
    <x v="0"/>
    <n v="699"/>
    <n v="1199"/>
    <n v="500"/>
    <n v="10067697"/>
    <s v="42%"/>
    <x v="0"/>
    <n v="42"/>
    <x v="0"/>
    <n v="0.42"/>
    <x v="15"/>
    <x v="2"/>
    <n v="17269197"/>
    <x v="0"/>
    <x v="0"/>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MKG4ZCM"/>
    <s v="Xiaomi Mi 4A Dual_Band Ethernet 1200Mbps Speed Router| 2.4GHz &amp; 5GHz Frequency|128MB RAM | DualCore 4 Thread CPU|4 Omni Directional Antenna|Mi Wi-Fi app-Parental Control &amp; Anti Hacking|Repeater, White"/>
    <x v="411"/>
    <s v="Computers&amp;Accessories|NetworkingDevices|Routers"/>
    <x v="0"/>
    <n v="1565"/>
    <n v="2999"/>
    <n v="1434"/>
    <n v="17391845"/>
    <s v="48%"/>
    <x v="0"/>
    <n v="48"/>
    <x v="0"/>
    <n v="0.48"/>
    <x v="15"/>
    <x v="2"/>
    <n v="33327887"/>
    <x v="0"/>
    <x v="0"/>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BHVPTM2C"/>
    <s v="HB Plus Folding Height Adjustable Aluminum Foldable Portable Adjustment Desktop Laptop Holder Riser Stand"/>
    <x v="412"/>
    <s v="Computers&amp;Accessories|Accessories&amp;Peripherals|LaptopAccessories|Lapdesks"/>
    <x v="0"/>
    <n v="398"/>
    <n v="1949"/>
    <n v="1551"/>
    <n v="29850"/>
    <s v="80%"/>
    <x v="1"/>
    <n v="80"/>
    <x v="1"/>
    <n v="0.8"/>
    <x v="15"/>
    <x v="2"/>
    <n v="146175"/>
    <x v="0"/>
    <x v="0"/>
    <x v="0"/>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8MWJTST6"/>
    <s v="Tukzer Fully Foldable Tabletop Desktop Tablet Mobile Stand Holder - Angle &amp; Height Adjustable for Desk, Cradle, Dock, Compatible with Smartphones &amp; Tablets (White)"/>
    <x v="413"/>
    <s v="Electronics|Mobiles&amp;Accessories|MobileAccessories|Stands"/>
    <x v="0"/>
    <n v="279"/>
    <n v="1299"/>
    <n v="1020"/>
    <n v="1415088"/>
    <s v="79%"/>
    <x v="1"/>
    <n v="79"/>
    <x v="1"/>
    <n v="0.79"/>
    <x v="15"/>
    <x v="2"/>
    <n v="6588528"/>
    <x v="0"/>
    <x v="0"/>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9Q3M3WLJ"/>
    <s v="Robustrion [Anti-Scratch] &amp; [Smudge Proof] [Bubble Free] Premium Tempered Glass Screen Protector Guard for Samsung Galaxy Tab A8 10.5 inch [SM-X200/X205/X207] 2022"/>
    <x v="414"/>
    <s v="Computers&amp;Accessories|Accessories&amp;Peripherals|TabletAccessories|ScreenProtectors"/>
    <x v="0"/>
    <n v="399"/>
    <n v="1499"/>
    <n v="1100"/>
    <n v="275709"/>
    <s v="73%"/>
    <x v="1"/>
    <n v="73"/>
    <x v="1"/>
    <n v="0.73"/>
    <x v="15"/>
    <x v="2"/>
    <n v="1035809"/>
    <x v="0"/>
    <x v="0"/>
    <x v="0"/>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B2RBP83P"/>
    <s v="Lenovo IdeaPad 3 11th Gen Intel Core i3 15.6&quot; FHD Thin &amp; Light Laptop(8GB/512GB SSD/Windows 11/Office 2021/2Yr Warranty/3months Xbox Game Pass/Platinum Grey/1.7Kg), 81X800LGIN"/>
    <x v="415"/>
    <s v="Computers&amp;Accessories|Laptops|TraditionalLaptops"/>
    <x v="0"/>
    <n v="37247"/>
    <n v="59890"/>
    <n v="22643"/>
    <n v="12030781"/>
    <s v="38%"/>
    <x v="0"/>
    <n v="38"/>
    <x v="0"/>
    <n v="0.38"/>
    <x v="15"/>
    <x v="2"/>
    <n v="19344470"/>
    <x v="4"/>
    <x v="4"/>
    <x v="0"/>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VX71FZP"/>
    <s v="Amazon Brand - Solimo 2000/1000 Watts Room Heater with Adjustable Thermostat (ISI certified, White colour, Ideal for small to medium room/area)"/>
    <x v="416"/>
    <s v="Home&amp;Kitchen|Heating,Cooling&amp;AirQuality|RoomHeaters|FanHeaters"/>
    <x v="0"/>
    <n v="1199"/>
    <n v="2000"/>
    <n v="801"/>
    <n v="22233057"/>
    <s v="40%"/>
    <x v="0"/>
    <n v="40"/>
    <x v="0"/>
    <n v="0.4"/>
    <x v="15"/>
    <x v="2"/>
    <n v="37086000"/>
    <x v="0"/>
    <x v="0"/>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8KDBLMQP"/>
    <s v="Croma 500W Mixer Grinder with 3 Stainless Steel Leak-proof Jars, 3 speed &amp; Pulse function, 2 years warranty (CRAK4184, White &amp; Purple)"/>
    <x v="417"/>
    <s v="Home&amp;Kitchen|Kitchen&amp;HomeAppliances|SmallKitchenAppliances|MixerGrinders"/>
    <x v="0"/>
    <n v="1290"/>
    <n v="2500"/>
    <n v="1210"/>
    <n v="8423700"/>
    <s v="48%"/>
    <x v="0"/>
    <n v="48"/>
    <x v="0"/>
    <n v="0.48"/>
    <x v="15"/>
    <x v="2"/>
    <n v="16325000"/>
    <x v="0"/>
    <x v="0"/>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1M5F614J"/>
    <s v="Morphy Richards OFR Room Heater, 09 Fin 2000 Watts Oil Filled Room Heater , ISI Approved (OFR 9 Grey)"/>
    <x v="418"/>
    <s v="Home&amp;Kitchen|Heating,Cooling&amp;AirQuality|RoomHeaters"/>
    <x v="0"/>
    <n v="6549"/>
    <n v="13999"/>
    <n v="7450"/>
    <n v="19391589"/>
    <s v="53%"/>
    <x v="1"/>
    <n v="53"/>
    <x v="1"/>
    <n v="0.53"/>
    <x v="15"/>
    <x v="2"/>
    <n v="41451039"/>
    <x v="3"/>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7YR26BJ3"/>
    <s v="KENT 16052 Elegant Electric Glass Kettle 1.8L 2000 W | Blue LED Illumination | Borosilicate Glass Body | Boil Drying Protection | Used as Boiler | Milk | Tea | Water &amp; Soup | 1 Year Warranty"/>
    <x v="419"/>
    <s v="Home&amp;Kitchen|Kitchen&amp;HomeAppliances|SmallKitchenAppliances|Kettles&amp;HotWaterDispensers|Kettle&amp;ToasterSets"/>
    <x v="0"/>
    <n v="1199"/>
    <n v="2000"/>
    <n v="801"/>
    <n v="16821970"/>
    <s v="40%"/>
    <x v="0"/>
    <n v="40"/>
    <x v="0"/>
    <n v="0.4"/>
    <x v="15"/>
    <x v="2"/>
    <n v="28060000"/>
    <x v="0"/>
    <x v="0"/>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814P4L98"/>
    <s v="PrettyKrafts Laundry Basket for clothes with Lid &amp; Handles, Toys Organiser, 75 Ltr Black &amp; Grey"/>
    <x v="134"/>
    <s v="Home&amp;Kitchen|HomeStorage&amp;Organization|LaundryOrganization|LaundryBaskets"/>
    <x v="0"/>
    <n v="351"/>
    <n v="999"/>
    <n v="648"/>
    <n v="1888380"/>
    <s v="65%"/>
    <x v="1"/>
    <n v="65"/>
    <x v="1"/>
    <n v="0.65"/>
    <x v="15"/>
    <x v="2"/>
    <n v="5374620"/>
    <x v="1"/>
    <x v="1"/>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7SRM58TP"/>
    <s v="AGARO Regal 800 Watts Handheld Vacuum Cleaner, Lightweight &amp; Durable Body, Small/Mini Size ( Black)"/>
    <x v="420"/>
    <s v="Home&amp;Kitchen|Kitchen&amp;HomeAppliances|Vacuum,Cleaning&amp;Ironing|Vacuums&amp;FloorCare|Vacuums|HandheldVacuums"/>
    <x v="0"/>
    <n v="1665"/>
    <n v="2099"/>
    <n v="434"/>
    <n v="23922720"/>
    <s v="21%"/>
    <x v="0"/>
    <n v="21"/>
    <x v="2"/>
    <n v="0.21"/>
    <x v="15"/>
    <x v="2"/>
    <n v="30158432"/>
    <x v="0"/>
    <x v="0"/>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9P2LK08"/>
    <s v="Bajaj Minor 1000 Watts Radiant Room Heater (Steel, ISI Approved)"/>
    <x v="421"/>
    <s v="Home&amp;Kitchen|Heating,Cooling&amp;AirQuality|RoomHeaters|ElectricHeaters"/>
    <x v="0"/>
    <n v="749"/>
    <n v="1129"/>
    <n v="380"/>
    <n v="1832054"/>
    <s v="34%"/>
    <x v="0"/>
    <n v="34"/>
    <x v="0"/>
    <n v="0.34"/>
    <x v="15"/>
    <x v="2"/>
    <n v="2761534"/>
    <x v="0"/>
    <x v="0"/>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B2DZ5S6R"/>
    <s v="Amazon Basics 1500 W Electric Kettle (Stainless Steel Body, 1.5 L)"/>
    <x v="422"/>
    <s v="Home&amp;Kitchen|Kitchen&amp;HomeAppliances|SmallKitchenAppliances|Kettles&amp;HotWaterDispensers|Kettle&amp;ToasterSets"/>
    <x v="0"/>
    <n v="749"/>
    <n v="1299"/>
    <n v="550"/>
    <n v="89131"/>
    <s v="42%"/>
    <x v="0"/>
    <n v="42"/>
    <x v="0"/>
    <n v="0.42"/>
    <x v="15"/>
    <x v="2"/>
    <n v="154581"/>
    <x v="0"/>
    <x v="0"/>
    <x v="0"/>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9NL7LBWT"/>
    <s v="Bulfyss USB Rechargeable Lint Remover Fabric Shaver Pet Hair Remover, Effectively and Quickly Remove Fuzz for Clothes, Sweater, Couch, Sofa, Blanket, Curtain, Wool, Cashmere (Grey, 1 Year Warranty)"/>
    <x v="423"/>
    <s v="Home&amp;Kitchen|Kitchen&amp;HomeAppliances|Vacuum,Cleaning&amp;Ironing|Irons,Steamers&amp;Accessories|LintShavers"/>
    <x v="0"/>
    <n v="1099"/>
    <n v="1999"/>
    <n v="900"/>
    <n v="663796"/>
    <s v="45%"/>
    <x v="0"/>
    <n v="45"/>
    <x v="0"/>
    <n v="0.45"/>
    <x v="15"/>
    <x v="2"/>
    <n v="1207396"/>
    <x v="0"/>
    <x v="0"/>
    <x v="0"/>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8TM71L54"/>
    <s v="PHILIPS Handheld Garment Steamer STH3000/20 - Compact &amp; Foldable, Convenient Vertical Steaming, 1000 Watt Quick Heat Up, up to 20g/min, Kills 99.9%* Bacteria (Reno Blue), Small"/>
    <x v="424"/>
    <s v="Home&amp;Kitchen|Kitchen&amp;HomeAppliances|Vacuum,Cleaning&amp;Ironing|Irons,Steamers&amp;Accessories|Irons|SteamIrons"/>
    <x v="0"/>
    <n v="3190"/>
    <n v="4195"/>
    <n v="1005"/>
    <n v="4089580"/>
    <s v="24%"/>
    <x v="0"/>
    <n v="24"/>
    <x v="2"/>
    <n v="0.24"/>
    <x v="15"/>
    <x v="2"/>
    <n v="5377990"/>
    <x v="0"/>
    <x v="0"/>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0W56GLOQ"/>
    <s v="Wonderchef Nutri-blend Mixer, Grinder &amp; Blender | Powerful 400W 22000 RPM motor | Stainless steel Blades | 2 unbreakable jars | 2 Years warranty | Online recipe book by Chef Sanjeev Kapoor | Black"/>
    <x v="203"/>
    <s v="Home&amp;Kitchen|Kitchen&amp;HomeAppliances|SmallKitchenAppliances|JuicerMixerGrinders"/>
    <x v="0"/>
    <n v="2699"/>
    <n v="5000"/>
    <n v="2301"/>
    <n v="70616636"/>
    <s v="46%"/>
    <x v="0"/>
    <n v="46"/>
    <x v="0"/>
    <n v="0.46"/>
    <x v="15"/>
    <x v="2"/>
    <n v="130820000"/>
    <x v="2"/>
    <x v="2"/>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2KVTRW8"/>
    <s v="KENT 16055 Amaze Cool Touch Electric Kettle 1.8 L 1500 W | Plastic Outer &amp; Stainless Steel Inside body | Auto shut off Over heating protection | Multipurpose hot water Kettle | 1 Year Warranty"/>
    <x v="425"/>
    <s v="Home&amp;Kitchen|Kitchen&amp;HomeAppliances|SmallKitchenAppliances|Kettles&amp;HotWaterDispensers|Kettle&amp;ToasterSets"/>
    <x v="0"/>
    <n v="1199"/>
    <n v="1900"/>
    <n v="701"/>
    <n v="2116235"/>
    <s v="37%"/>
    <x v="0"/>
    <n v="37"/>
    <x v="0"/>
    <n v="0.37"/>
    <x v="15"/>
    <x v="2"/>
    <n v="3353500"/>
    <x v="0"/>
    <x v="0"/>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r>
  <r>
    <s v="B07H3WDC4X"/>
    <s v="Simxen Egg Boiler Electric Automatic Off 7 Egg Poacher for Steaming, Cooking Also Boiling and Frying 400 W (Blue, Pink)"/>
    <x v="426"/>
    <s v="Home&amp;Kitchen|Kitchen&amp;HomeAppliances|SmallKitchenAppliances|EggBoilers"/>
    <x v="0"/>
    <n v="349"/>
    <n v="999"/>
    <n v="650"/>
    <n v="5460454"/>
    <s v="65%"/>
    <x v="1"/>
    <n v="65"/>
    <x v="1"/>
    <n v="0.65"/>
    <x v="15"/>
    <x v="2"/>
    <n v="15630354"/>
    <x v="1"/>
    <x v="1"/>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B3X2BY3M"/>
    <s v="Crompton Gracee 5-L Instant Water Heater (Geyser)"/>
    <x v="427"/>
    <s v="Home&amp;Kitchen|Heating,Cooling&amp;AirQuality|WaterHeaters&amp;Geysers|InstantWaterHeaters"/>
    <x v="0"/>
    <n v="3599"/>
    <n v="7299"/>
    <n v="3700"/>
    <n v="37156076"/>
    <s v="51%"/>
    <x v="1"/>
    <n v="51"/>
    <x v="1"/>
    <n v="0.51"/>
    <x v="15"/>
    <x v="2"/>
    <n v="75354876"/>
    <x v="2"/>
    <x v="2"/>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9CGLY5CX"/>
    <s v="Crompton Insta Comfort Heater 2000 Watts Heat Convector with Adjustable Thermostats, Hybrid Cyan, Standard (‚ÄéACGRH- INSTACOMFORT)"/>
    <x v="428"/>
    <s v="Home&amp;Kitchen|Heating,Cooling&amp;AirQuality|RoomHeaters|ElectricHeaters"/>
    <x v="0"/>
    <n v="1959"/>
    <n v="2400"/>
    <n v="441"/>
    <n v="464283"/>
    <s v="18%"/>
    <x v="0"/>
    <n v="18"/>
    <x v="2"/>
    <n v="0.18"/>
    <x v="15"/>
    <x v="2"/>
    <n v="568800"/>
    <x v="0"/>
    <x v="0"/>
    <x v="0"/>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75JJ5NQC"/>
    <s v="Butterfly Smart Mixer Grinder, 750W, 4 Jars (Grey)"/>
    <x v="429"/>
    <s v="Home&amp;Kitchen|Kitchen&amp;HomeAppliances|SmallKitchenAppliances|MixerGrinders"/>
    <x v="0"/>
    <n v="3199"/>
    <n v="4999"/>
    <n v="1800"/>
    <n v="66759931"/>
    <s v="36%"/>
    <x v="0"/>
    <n v="36"/>
    <x v="0"/>
    <n v="0.36"/>
    <x v="15"/>
    <x v="2"/>
    <n v="104324131"/>
    <x v="0"/>
    <x v="0"/>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r>
  <r>
    <s v="B07WKB69RS"/>
    <s v="Lifelong LLWH106 Flash 3 Litres Instant Water Heater for Home Use, 8 Bar Pressure,Power On/Off Indicator and Advanced Safety, (3000W, ISI Certified, 2 Years Warranty)"/>
    <x v="430"/>
    <s v="Home&amp;Kitchen|Heating,Cooling&amp;AirQuality|WaterHeaters&amp;Geysers|InstantWaterHeaters"/>
    <x v="0"/>
    <n v="2088"/>
    <n v="5550"/>
    <n v="3462"/>
    <n v="11049696"/>
    <s v="62%"/>
    <x v="1"/>
    <n v="62"/>
    <x v="1"/>
    <n v="0.62"/>
    <x v="15"/>
    <x v="2"/>
    <n v="29370600"/>
    <x v="2"/>
    <x v="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B4PPD89B"/>
    <s v="Kitchenwell 18Pc Plastic Food Snack Bag Pouch Clip Sealer for Keeping Food Fresh for Home, Kitchen, Camping Snack Seal Sealing Bag Clips (Multi-Color) | (Pack of 18)|"/>
    <x v="431"/>
    <s v="Home&amp;Kitchen|Kitchen&amp;HomeAppliances|SmallKitchenAppliances|VacuumSealers"/>
    <x v="0"/>
    <n v="79"/>
    <n v="79"/>
    <n v="0"/>
    <n v="7663"/>
    <s v="0%"/>
    <x v="0"/>
    <n v="0"/>
    <x v="3"/>
    <n v="0"/>
    <x v="15"/>
    <x v="2"/>
    <n v="7663"/>
    <x v="1"/>
    <x v="1"/>
    <x v="0"/>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0NM6MO26"/>
    <s v="Prestige PIC 16.0+ 1900W Induction Cooktop with Soft Touch Push Buttons (Black)"/>
    <x v="432"/>
    <s v="Home&amp;Kitchen|Kitchen&amp;HomeAppliances|SmallKitchenAppliances|InductionCooktop"/>
    <x v="0"/>
    <n v="2698"/>
    <n v="3945"/>
    <n v="1247"/>
    <n v="40561732"/>
    <s v="32%"/>
    <x v="0"/>
    <n v="32"/>
    <x v="0"/>
    <n v="0.32"/>
    <x v="15"/>
    <x v="2"/>
    <n v="59309130"/>
    <x v="0"/>
    <x v="0"/>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s v="AGARO 33398 Rapid 1000-Watt, 10-Litre Wet &amp; Dry Vacuum Cleaner, with Blower Function (Red &amp; Black)"/>
    <x v="433"/>
    <s v="Home&amp;Kitchen|Kitchen&amp;HomeAppliances|Vacuum,Cleaning&amp;Ironing|Vacuums&amp;FloorCare|Vacuums|Wet-DryVacuums"/>
    <x v="0"/>
    <n v="3199"/>
    <n v="5999"/>
    <n v="2800"/>
    <n v="10371158"/>
    <s v="47%"/>
    <x v="0"/>
    <n v="47"/>
    <x v="0"/>
    <n v="0.47"/>
    <x v="15"/>
    <x v="2"/>
    <n v="19448758"/>
    <x v="2"/>
    <x v="2"/>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r>
  <r>
    <s v="B09F6KL23R"/>
    <s v="SKYTONE Stainless Steel Electric Meat Grinders with Bowl 700W Heavy for Kitchen Food Chopper, Meat, Vegetables, Onion , Garlic Slicer Dicer, Fruit &amp; Nuts Blender (2L, 700 Watts)"/>
    <x v="434"/>
    <s v="Home&amp;Kitchen|Kitchen&amp;HomeAppliances|SmallKitchenAppliances|MiniFoodProcessors&amp;Choppers"/>
    <x v="0"/>
    <n v="1414"/>
    <n v="2799"/>
    <n v="1385"/>
    <n v="2118172"/>
    <s v="49%"/>
    <x v="0"/>
    <n v="49"/>
    <x v="0"/>
    <n v="0.49"/>
    <x v="15"/>
    <x v="2"/>
    <n v="4192902"/>
    <x v="0"/>
    <x v="0"/>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8G8H8DPL"/>
    <s v="Bajaj Rex 750W Mixer Grinder with Nutri Pro Feature, 4 Jars, White"/>
    <x v="435"/>
    <s v="Home&amp;Kitchen|Kitchen&amp;HomeAppliances|SmallKitchenAppliances|MixerGrinders"/>
    <x v="0"/>
    <n v="3249"/>
    <n v="6375"/>
    <n v="3126"/>
    <n v="16173522"/>
    <s v="49%"/>
    <x v="0"/>
    <n v="49"/>
    <x v="0"/>
    <n v="0.49"/>
    <x v="15"/>
    <x v="2"/>
    <n v="31734750"/>
    <x v="2"/>
    <x v="2"/>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7T4D9FNY"/>
    <s v="iBELL SEK15L Premium 1.5 Litre Stainless Steel Electric Kettle,1500W Auto Cut-Off Feature,Silver with Black"/>
    <x v="436"/>
    <s v="Home&amp;Kitchen|Kitchen&amp;HomeAppliances|SmallKitchenAppliances|Kettles&amp;HotWaterDispensers|ElectricKettles"/>
    <x v="0"/>
    <n v="664"/>
    <n v="1490"/>
    <n v="826"/>
    <n v="1459472"/>
    <s v="55%"/>
    <x v="1"/>
    <n v="55"/>
    <x v="1"/>
    <n v="0.55000000000000004"/>
    <x v="15"/>
    <x v="2"/>
    <n v="3275020"/>
    <x v="0"/>
    <x v="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r>
  <r>
    <s v="B0BPCJM7TB"/>
    <s v="WIDEWINGS Electric Handheld Milk Wand Mixer Frother for Latte Coffee Hot Milk, Milk Frother for Coffee, Egg Beater, Hand Blender, Coffee Beater with Stand"/>
    <x v="437"/>
    <s v="Home&amp;Kitchen|Kitchen&amp;HomeAppliances|SmallKitchenAppliances|HandBlenders"/>
    <x v="0"/>
    <n v="259"/>
    <n v="999"/>
    <n v="740"/>
    <n v="11137"/>
    <s v="74%"/>
    <x v="1"/>
    <n v="74"/>
    <x v="1"/>
    <n v="0.74"/>
    <x v="15"/>
    <x v="2"/>
    <n v="42957"/>
    <x v="1"/>
    <x v="1"/>
    <x v="0"/>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3J64CBB"/>
    <s v="Kuber Industries Waterproof Canvas Laundry Bag/Hamper|Metalic Printed With Handles|Foldable Bin &amp; 45 Liter Capicity|Size 37 x 37 x 46, Pack of 1 (Brown)"/>
    <x v="438"/>
    <s v="Home&amp;Kitchen|HomeStorage&amp;Organization|LaundryOrganization|LaundryBaskets"/>
    <x v="0"/>
    <n v="199"/>
    <n v="499"/>
    <n v="300"/>
    <n v="2036566"/>
    <s v="60%"/>
    <x v="1"/>
    <n v="60"/>
    <x v="1"/>
    <n v="0.6"/>
    <x v="15"/>
    <x v="2"/>
    <n v="5106766"/>
    <x v="1"/>
    <x v="1"/>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9KPXTZXN"/>
    <s v="Rico Japanese Technology Rechargeable Wireless Electric Chopper with Replacement Warranty - Stainless Steel Blades, One Touch Operation, 10 Seconds Chopping, Mincing Vegetable, Meat - 250 ML, 30 Watts"/>
    <x v="439"/>
    <s v="Home&amp;Kitchen|Kitchen&amp;HomeAppliances|SmallKitchenAppliances|MiniFoodProcessors&amp;Choppers"/>
    <x v="0"/>
    <n v="949"/>
    <n v="1999"/>
    <n v="1050"/>
    <n v="1593371"/>
    <s v="53%"/>
    <x v="1"/>
    <n v="53"/>
    <x v="1"/>
    <n v="0.53"/>
    <x v="15"/>
    <x v="2"/>
    <n v="3356321"/>
    <x v="0"/>
    <x v="0"/>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989W6J2F"/>
    <s v="ENEM Sealing Machine | 12 Inch (300 mm) | 1 Year Warranty | Full Customer Support | Beep Sound Function | Plastic Packing Machine | Plastic Bag Sealing Machine | Heat Sealer Machine | Plastic Sealing Machine | Blue | Made in India"/>
    <x v="440"/>
    <s v="Home&amp;Kitchen|Kitchen&amp;HomeAppliances|SmallKitchenAppliances|VacuumSealers"/>
    <x v="0"/>
    <n v="1595"/>
    <n v="1799"/>
    <n v="204"/>
    <n v="4588815"/>
    <s v="11%"/>
    <x v="0"/>
    <n v="11"/>
    <x v="2"/>
    <n v="0.11"/>
    <x v="15"/>
    <x v="2"/>
    <n v="5175723"/>
    <x v="0"/>
    <x v="0"/>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7DZ986Q2"/>
    <s v="Philips EasyTouch Plus Standing Garment Steamer GC523/60 - 1600 Watt, 5 Steam Settings, Up to 32 g/min steam, with Double Pole"/>
    <x v="441"/>
    <s v="Home&amp;Kitchen|Kitchen&amp;HomeAppliances|Vacuum,Cleaning&amp;Ironing|Irons,Steamers&amp;Accessories|Irons|SteamIrons"/>
    <x v="0"/>
    <n v="7799"/>
    <n v="8995"/>
    <n v="1196"/>
    <n v="24644840"/>
    <s v="13%"/>
    <x v="0"/>
    <n v="13"/>
    <x v="2"/>
    <n v="0.13"/>
    <x v="15"/>
    <x v="2"/>
    <n v="28424200"/>
    <x v="2"/>
    <x v="2"/>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9YLWT89W"/>
    <s v="Sure From Aquaguard Delight NXT RO+UV+UF+Taste Adjuster(MTDS),6L water purifier,8 stages purification,Suitable for borewell,tanker,municipal water(Black) from Eureka Forbes"/>
    <x v="442"/>
    <s v="Home&amp;Kitchen|Kitchen&amp;HomeAppliances|WaterPurifiers&amp;Accessories|WaterFilters&amp;Purifiers"/>
    <x v="0"/>
    <n v="9199"/>
    <n v="18000"/>
    <n v="8801"/>
    <n v="147367980"/>
    <s v="49%"/>
    <x v="0"/>
    <n v="49"/>
    <x v="0"/>
    <n v="0.49"/>
    <x v="15"/>
    <x v="2"/>
    <n v="288360000"/>
    <x v="3"/>
    <x v="3"/>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7BKSSDR2"/>
    <s v="Dr Trust Electronic Kitchen Digital Scale Weighing Machine (Blue)"/>
    <x v="443"/>
    <s v="Health&amp;PersonalCare|HomeMedicalSupplies&amp;Equipment|HealthMonitors|WeighingScales|DigitalBathroomScales"/>
    <x v="0"/>
    <n v="899"/>
    <n v="1900"/>
    <n v="1001"/>
    <n v="3293037"/>
    <s v="53%"/>
    <x v="1"/>
    <n v="53"/>
    <x v="1"/>
    <n v="0.53"/>
    <x v="15"/>
    <x v="2"/>
    <n v="6959700"/>
    <x v="0"/>
    <x v="0"/>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8HDCWDXD"/>
    <s v="Eureka Forbes Active Clean 700 Watts Powerful Suction &amp; Blower Vacuum Cleaner with Washable HEPA Filter &amp; 6 Accessories,1 Year Warranty,Compact,Light Weight &amp; Easy to use (Red &amp; Black)"/>
    <x v="444"/>
    <s v="Home&amp;Kitchen|Kitchen&amp;HomeAppliances|Vacuum,Cleaning&amp;Ironing|Vacuums&amp;FloorCare|Vacuums|HandheldVacuums"/>
    <x v="0"/>
    <n v="3179"/>
    <n v="6999"/>
    <n v="3820"/>
    <n v="2361997"/>
    <s v="55%"/>
    <x v="1"/>
    <n v="55"/>
    <x v="1"/>
    <n v="0.55000000000000004"/>
    <x v="15"/>
    <x v="2"/>
    <n v="5200257"/>
    <x v="2"/>
    <x v="2"/>
    <x v="0"/>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1M69WCZ6"/>
    <s v="Allin Exporters J66 Ultrasonic Humidifier Cool Mist Air Purifier for Dryness, Cold &amp; Cough Large Capacity for Room, Baby, Plants, Bedroom (2.4 L) (1 Year Warranty)"/>
    <x v="445"/>
    <s v="Home&amp;Kitchen|Heating,Cooling&amp;AirQuality|Humidifiers"/>
    <x v="0"/>
    <n v="2249"/>
    <n v="3550"/>
    <n v="1301"/>
    <n v="8935277"/>
    <s v="37%"/>
    <x v="0"/>
    <n v="37"/>
    <x v="0"/>
    <n v="0.37"/>
    <x v="15"/>
    <x v="2"/>
    <n v="14104150"/>
    <x v="0"/>
    <x v="0"/>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95PWLLY6"/>
    <s v="Crompton Hill Briz Deco 1200mm (48 inch) High Speed Designer Ceiling Fan (Smoked Brown)"/>
    <x v="446"/>
    <s v="Home&amp;Kitchen|Heating,Cooling&amp;AirQuality|Fans|CeilingFans"/>
    <x v="0"/>
    <n v="1804"/>
    <n v="2380"/>
    <n v="576"/>
    <n v="27749128"/>
    <s v="24%"/>
    <x v="0"/>
    <n v="24"/>
    <x v="2"/>
    <n v="0.24"/>
    <x v="15"/>
    <x v="2"/>
    <n v="36609160"/>
    <x v="0"/>
    <x v="0"/>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8VGDBF3B"/>
    <s v="Kuber Industries Round Non Woven Fabric Foldable Laundry Basket|Toy Storage Basket|Cloth Storage Basket With Handles| Capicity 45 Ltr (Grey &amp; Black)-KUBMART11446"/>
    <x v="447"/>
    <s v="Home&amp;Kitchen|HomeStorage&amp;Organization|LaundryOrganization|LaundryBaskets"/>
    <x v="0"/>
    <n v="395"/>
    <n v="499"/>
    <n v="104"/>
    <n v="130350"/>
    <s v="21%"/>
    <x v="0"/>
    <n v="21"/>
    <x v="2"/>
    <n v="0.21"/>
    <x v="15"/>
    <x v="2"/>
    <n v="164670"/>
    <x v="1"/>
    <x v="1"/>
    <x v="0"/>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7S9M8YTY"/>
    <s v="Usha Aurora 1000 W Dry Iron with Innovative Tail Light Indicator, Weilburger Soleplate (White &amp; Grey)"/>
    <x v="448"/>
    <s v="Home&amp;Kitchen|Kitchen&amp;HomeAppliances|Vacuum,Cleaning&amp;Ironing|Irons,Steamers&amp;Accessories|Irons|DryIrons"/>
    <x v="0"/>
    <n v="717"/>
    <n v="1390"/>
    <n v="673"/>
    <n v="3489639"/>
    <s v="48%"/>
    <x v="0"/>
    <n v="48"/>
    <x v="0"/>
    <n v="0.48"/>
    <x v="15"/>
    <x v="2"/>
    <n v="6765130"/>
    <x v="0"/>
    <x v="0"/>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8MXJYB2V"/>
    <s v="USHA RapidMix 500-Watt Copper Motor Mixer Grinder with 3 Jars and 5 Years Warranty(Sea Green/White)"/>
    <x v="449"/>
    <s v="Home&amp;Kitchen|Kitchen&amp;HomeAppliances|SmallKitchenAppliances|MixerGrinders"/>
    <x v="0"/>
    <n v="2449"/>
    <n v="3390"/>
    <n v="941"/>
    <n v="12749494"/>
    <s v="28%"/>
    <x v="0"/>
    <n v="28"/>
    <x v="2"/>
    <n v="0.28000000000000003"/>
    <x v="15"/>
    <x v="2"/>
    <n v="17648340"/>
    <x v="0"/>
    <x v="0"/>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7YQ5SN4H"/>
    <s v="Cello Non-Stick Aluminium Sandwich Gas Toaster(Black)"/>
    <x v="450"/>
    <s v="Home&amp;Kitchen|Kitchen&amp;HomeAppliances|SmallKitchenAppliances|SandwichMakers"/>
    <x v="0"/>
    <n v="299"/>
    <n v="595"/>
    <n v="296"/>
    <n v="93886"/>
    <s v="50%"/>
    <x v="1"/>
    <n v="50"/>
    <x v="1"/>
    <n v="0.5"/>
    <x v="15"/>
    <x v="2"/>
    <n v="186830"/>
    <x v="1"/>
    <x v="1"/>
    <x v="0"/>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96NTB9XT"/>
    <s v="Aquaguard Aura RO+UV+UF+Taste Adjuster(MTDS) with Active Copper &amp; Zinc 7L water purifier,8 stages of purification,suitable for borewell,tanker,municipal water(Black) from Eureka Forbes"/>
    <x v="451"/>
    <s v="Home&amp;Kitchen|Kitchen&amp;HomeAppliances|WaterPurifiers&amp;Accessories|WaterFilters&amp;Purifiers"/>
    <x v="0"/>
    <n v="15999"/>
    <n v="24500"/>
    <n v="8501"/>
    <n v="179284794"/>
    <s v="35%"/>
    <x v="0"/>
    <n v="35"/>
    <x v="0"/>
    <n v="0.35"/>
    <x v="15"/>
    <x v="2"/>
    <n v="274547000"/>
    <x v="4"/>
    <x v="4"/>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B9RZ4G4W"/>
    <s v="Amazon Basics 300 W Hand Blender with Stainless Steel Stem for Hot/Cold Blending and In-Built Cord Hook, ISI-Marked, Black"/>
    <x v="452"/>
    <s v="Home&amp;Kitchen|Kitchen&amp;HomeAppliances|SmallKitchenAppliances|HandBlenders"/>
    <x v="0"/>
    <n v="799"/>
    <n v="1699"/>
    <n v="900"/>
    <n v="77503"/>
    <s v="53%"/>
    <x v="1"/>
    <n v="53"/>
    <x v="1"/>
    <n v="0.53"/>
    <x v="15"/>
    <x v="2"/>
    <n v="164803"/>
    <x v="0"/>
    <x v="0"/>
    <x v="0"/>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7VZH6ZBB"/>
    <s v="Crompton Solarium Qube 15-L 5 Star Rated Storage Water Heater (Geyser) with Free Installation and Connection Pipes (White and Black)"/>
    <x v="453"/>
    <s v="Home&amp;Kitchen|Heating,Cooling&amp;AirQuality|WaterHeaters&amp;Geysers|StorageWaterHeaters"/>
    <x v="0"/>
    <n v="7799"/>
    <n v="12500"/>
    <n v="4701"/>
    <n v="40242840"/>
    <s v="38%"/>
    <x v="0"/>
    <n v="38"/>
    <x v="0"/>
    <n v="0.38"/>
    <x v="15"/>
    <x v="2"/>
    <n v="64500000"/>
    <x v="3"/>
    <x v="3"/>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YSJ7FF1"/>
    <s v="Crompton Brio 1000-Watts Dry Iron with Weilburger Coating (Sky Blue and White)"/>
    <x v="454"/>
    <s v="Home&amp;Kitchen|Kitchen&amp;HomeAppliances|Vacuum,Cleaning&amp;Ironing|Irons,Steamers&amp;Accessories|Irons|DryIrons"/>
    <x v="0"/>
    <n v="645"/>
    <n v="1100"/>
    <n v="455"/>
    <n v="2109795"/>
    <s v="41%"/>
    <x v="0"/>
    <n v="41"/>
    <x v="0"/>
    <n v="0.41"/>
    <x v="15"/>
    <x v="2"/>
    <n v="3598100"/>
    <x v="0"/>
    <x v="0"/>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r>
  <r>
    <s v="B00LP9RFSU"/>
    <s v="Eureka Forbes Aquasure Amrit Twin Cartridge (Pack of 2), White"/>
    <x v="455"/>
    <s v="Home&amp;Kitchen|Kitchen&amp;HomeAppliances|WaterPurifiers&amp;Accessories|WaterPurifierAccessories"/>
    <x v="0"/>
    <n v="825"/>
    <n v="825"/>
    <n v="0"/>
    <n v="2677950"/>
    <s v="0%"/>
    <x v="0"/>
    <n v="0"/>
    <x v="3"/>
    <n v="0"/>
    <x v="15"/>
    <x v="2"/>
    <n v="2677950"/>
    <x v="1"/>
    <x v="1"/>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7G147SZD"/>
    <s v="NEXOMS Instant Heating Water Tap Wall Mounted with 3 Pin Indian Plug (16Amp)"/>
    <x v="456"/>
    <s v="Home&amp;Kitchen|Heating,Cooling&amp;AirQuality|WaterHeaters&amp;Geysers|InstantWaterHeaters"/>
    <x v="0"/>
    <n v="2699"/>
    <n v="3799"/>
    <n v="1100"/>
    <n v="1962173"/>
    <s v="29%"/>
    <x v="0"/>
    <n v="29"/>
    <x v="2"/>
    <n v="0.28999999999999998"/>
    <x v="15"/>
    <x v="2"/>
    <n v="2761873"/>
    <x v="0"/>
    <x v="0"/>
    <x v="0"/>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s v="JIALTO Mini Waffle Maker 4 Inch- 350 Watts: Stainless Steel Non-Stick Electric Iron Machine for Individual Belgian Waffles, Pan Cakes, Paninis or Other Snacks - Aqua blue"/>
    <x v="457"/>
    <s v="Home&amp;Kitchen|Kitchen&amp;HomeAppliances|SmallKitchenAppliances|WaffleMakers&amp;Irons"/>
    <x v="0"/>
    <n v="899"/>
    <n v="1999"/>
    <n v="1100"/>
    <n v="747968"/>
    <s v="55%"/>
    <x v="1"/>
    <n v="55"/>
    <x v="1"/>
    <n v="0.55000000000000004"/>
    <x v="15"/>
    <x v="2"/>
    <n v="1663168"/>
    <x v="0"/>
    <x v="0"/>
    <x v="0"/>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7Q4NJQC5"/>
    <s v="Ionix Jewellery Scale | Weight Scale | Digital Weight Machine | weight machine for gold | Electronic weighing machines for Jewellery 0.01G to 200G Small Weight Machine for Shop - Silver"/>
    <x v="458"/>
    <s v="Home&amp;Kitchen|Kitchen&amp;HomeAppliances|SmallKitchenAppliances|DigitalKitchenScales"/>
    <x v="0"/>
    <n v="295"/>
    <n v="599"/>
    <n v="304"/>
    <n v="484980"/>
    <s v="51%"/>
    <x v="1"/>
    <n v="51"/>
    <x v="1"/>
    <n v="0.51"/>
    <x v="15"/>
    <x v="2"/>
    <n v="984756"/>
    <x v="1"/>
    <x v="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8RDWBYCQ"/>
    <s v="T TOPLINE 180 W Electric Hand Mixer,Hand Blender , Egg Beater, Cake maker , Beater Cream Mix, Food Blender, Beater for Whipping Cream Beater for Cake With 7 -Speed with spatula and oil brush"/>
    <x v="459"/>
    <s v="Home&amp;Kitchen|Kitchen&amp;HomeAppliances|SmallKitchenAppliances|HandBlenders"/>
    <x v="0"/>
    <n v="549"/>
    <n v="999"/>
    <n v="450"/>
    <n v="720837"/>
    <s v="45%"/>
    <x v="0"/>
    <n v="45"/>
    <x v="0"/>
    <n v="0.45"/>
    <x v="15"/>
    <x v="2"/>
    <n v="1311687"/>
    <x v="1"/>
    <x v="1"/>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7JZSG42Y"/>
    <s v="Borosil Prime Grill Sandwich Maker (Grey)"/>
    <x v="460"/>
    <s v="Home&amp;Kitchen|Kitchen&amp;HomeAppliances|SmallKitchenAppliances|SandwichMakers"/>
    <x v="0"/>
    <n v="1928"/>
    <n v="2590"/>
    <n v="662"/>
    <n v="4582856"/>
    <s v="26%"/>
    <x v="0"/>
    <n v="26"/>
    <x v="2"/>
    <n v="0.26"/>
    <x v="15"/>
    <x v="2"/>
    <n v="6156430"/>
    <x v="0"/>
    <x v="0"/>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9MFR93KS"/>
    <s v="Bajaj Rex DLX 750 W 4 Jars Mixer Grinder, White and Blue"/>
    <x v="461"/>
    <s v="Home&amp;Kitchen|Kitchen&amp;HomeAppliances|SmallKitchenAppliances|MixerGrinders"/>
    <x v="0"/>
    <n v="3041.67"/>
    <n v="5999"/>
    <n v="2957.33"/>
    <n v="2363377.59"/>
    <s v="49%"/>
    <x v="0"/>
    <n v="49"/>
    <x v="0"/>
    <n v="0.49"/>
    <x v="15"/>
    <x v="2"/>
    <n v="4661223"/>
    <x v="2"/>
    <x v="2"/>
    <x v="0"/>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89BDBDGM"/>
    <s v="Kuber Industries Waterproof Round Laundry Bag/Hamper|Polka Dots Print Print with Handles|Foldable Bin &amp; 45 Liter Capicity|Size 37 x 37 x 49, Pack of 1(Black &amp; White)- CTKTC044992"/>
    <x v="462"/>
    <s v="Home&amp;Kitchen|HomeStorage&amp;Organization|LaundryOrganization|LaundryBaskets"/>
    <x v="0"/>
    <n v="219"/>
    <n v="249"/>
    <n v="30"/>
    <n v="242652"/>
    <s v="12%"/>
    <x v="0"/>
    <n v="12"/>
    <x v="2"/>
    <n v="0.12"/>
    <x v="15"/>
    <x v="2"/>
    <n v="275892"/>
    <x v="1"/>
    <x v="1"/>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9H7JDJCW"/>
    <s v="PHILIPS Drip Coffee Maker HD7432/20, 0.6 L, Ideal for 2-7 cups, Black, Medium"/>
    <x v="463"/>
    <s v="Home&amp;Kitchen|Kitchen&amp;HomeAppliances|Coffee,Tea&amp;Espresso|DripCoffeeMachines"/>
    <x v="0"/>
    <n v="2999"/>
    <n v="3595"/>
    <n v="596"/>
    <n v="533822"/>
    <s v="17%"/>
    <x v="0"/>
    <n v="17"/>
    <x v="2"/>
    <n v="0.17"/>
    <x v="15"/>
    <x v="2"/>
    <n v="639910"/>
    <x v="0"/>
    <x v="0"/>
    <x v="0"/>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8L7J3T31"/>
    <s v="Noir Aqua - 5pcs PP Spun Filter + 1 Spanner | for All Types of RO Water purifiers (5 Piece, White, 10 Inch, 5 Micron) - RO Spun Filter Cartridge Sponge Replacement Water Filter Candle"/>
    <x v="464"/>
    <s v="Home&amp;Kitchen|Kitchen&amp;HomeAppliances|WaterPurifiers&amp;Accessories|WaterPurifierAccessories"/>
    <x v="0"/>
    <n v="379"/>
    <n v="919"/>
    <n v="540"/>
    <n v="413110"/>
    <s v="59%"/>
    <x v="1"/>
    <n v="59"/>
    <x v="1"/>
    <n v="0.59"/>
    <x v="15"/>
    <x v="2"/>
    <n v="1001710"/>
    <x v="1"/>
    <x v="1"/>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0J5DYCCA"/>
    <s v="Havells Ventil Air DSP 230mm Exhaust Fan (Pista Green)"/>
    <x v="465"/>
    <s v="Home&amp;Kitchen|Heating,Cooling&amp;AirQuality|Fans|ExhaustFans"/>
    <x v="0"/>
    <n v="1399"/>
    <n v="1890"/>
    <n v="491"/>
    <n v="11235369"/>
    <s v="26%"/>
    <x v="0"/>
    <n v="26"/>
    <x v="2"/>
    <n v="0.26"/>
    <x v="15"/>
    <x v="2"/>
    <n v="15178590"/>
    <x v="0"/>
    <x v="0"/>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8WRWPM22"/>
    <s v="boAt Micro USB 55 Tangle-free, Sturdy Micro USB Cable with 3A Fast Charging &amp; 480mbps Data Transmission (Black)"/>
    <x v="466"/>
    <s v="Computers&amp;Accessories|Accessories&amp;Peripherals|Cables&amp;Accessories|Cables|USBCables"/>
    <x v="0"/>
    <n v="176.63"/>
    <n v="499"/>
    <n v="322.37"/>
    <n v="2682656.44"/>
    <s v="65%"/>
    <x v="1"/>
    <n v="65"/>
    <x v="1"/>
    <n v="0.65"/>
    <x v="16"/>
    <x v="2"/>
    <n v="7578812"/>
    <x v="1"/>
    <x v="1"/>
    <x v="1"/>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9KLVMZ3B"/>
    <s v="Portronics Konnect L 1.2M POR-1401 Fast Charging 3A 8 Pin USB Cable with Charge &amp; Sync Function (White)"/>
    <x v="467"/>
    <s v="Computers&amp;Accessories|Accessories&amp;Peripherals|Cables&amp;Accessories|Cables|USBCables"/>
    <x v="0"/>
    <n v="159"/>
    <n v="399"/>
    <n v="240"/>
    <n v="758112"/>
    <s v="60%"/>
    <x v="1"/>
    <n v="60"/>
    <x v="1"/>
    <n v="0.6"/>
    <x v="16"/>
    <x v="2"/>
    <n v="1902432"/>
    <x v="1"/>
    <x v="1"/>
    <x v="1"/>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WRBG3XW"/>
    <s v="boAt Type C A325 Tangle-free, Sturdy Type C Cable with 3A Rapid Charging &amp; 480mbps Data Transmission(Black)"/>
    <x v="468"/>
    <s v="Computers&amp;Accessories|Accessories&amp;Peripherals|Cables&amp;Accessories|Cables|USBCables"/>
    <x v="0"/>
    <n v="199"/>
    <n v="499"/>
    <n v="300"/>
    <n v="2595955"/>
    <s v="60%"/>
    <x v="1"/>
    <n v="60"/>
    <x v="1"/>
    <n v="0.6"/>
    <x v="16"/>
    <x v="2"/>
    <n v="6509455"/>
    <x v="1"/>
    <x v="1"/>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02PD61Y4"/>
    <s v="D-Link DWA-131 300 Mbps Wireless Nano USB Adapter (Black)"/>
    <x v="469"/>
    <s v="Computers&amp;Accessories|NetworkingDevices|NetworkAdapters|WirelessUSBAdapters"/>
    <x v="0"/>
    <n v="507"/>
    <n v="1208"/>
    <n v="701"/>
    <n v="4122417"/>
    <s v="58%"/>
    <x v="1"/>
    <n v="58"/>
    <x v="1"/>
    <n v="0.57999999999999996"/>
    <x v="16"/>
    <x v="2"/>
    <n v="9822248"/>
    <x v="0"/>
    <x v="0"/>
    <x v="1"/>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BFWGBX61"/>
    <s v="Ambrane Unbreakable 3A Fast Charging Braided Type C Cable    1.5 Meter (RCT15, Blue) Supports QC 2.0/3.0 Charging"/>
    <x v="470"/>
    <s v="Computers&amp;Accessories|Accessories&amp;Peripherals|Cables&amp;Accessories|Cables|USBCables"/>
    <x v="0"/>
    <n v="199"/>
    <n v="349"/>
    <n v="150"/>
    <n v="62486"/>
    <s v="43%"/>
    <x v="0"/>
    <n v="43"/>
    <x v="0"/>
    <n v="0.43"/>
    <x v="16"/>
    <x v="2"/>
    <n v="109586"/>
    <x v="1"/>
    <x v="1"/>
    <x v="0"/>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9Q8HMKZX"/>
    <s v="Portronics Konnect L 20W PD Quick Charge Type-C to 8-Pin USB Mobile Charging Cable, 1.2M, Tangle Resistant, Fast Data Sync(Grey)"/>
    <x v="471"/>
    <s v="Computers&amp;Accessories|Accessories&amp;Peripherals|Cables&amp;Accessories|Cables|USBCables"/>
    <x v="0"/>
    <n v="263"/>
    <n v="699"/>
    <n v="436"/>
    <n v="118350"/>
    <s v="62%"/>
    <x v="1"/>
    <n v="62"/>
    <x v="1"/>
    <n v="0.62"/>
    <x v="16"/>
    <x v="2"/>
    <n v="314550"/>
    <x v="1"/>
    <x v="1"/>
    <x v="0"/>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5ZF3NRK"/>
    <s v="CEDO 65W OnePlus Dash Warp Charge Cable, USB A to Type C Data Sync Fast Charging Cable Compatible with One Plus 3 /3T /5 /5T /6 /6T /7 /7T /7 pro &amp; for All Type C Devices - 1 Meter, Red"/>
    <x v="472"/>
    <s v="Computers&amp;Accessories|Accessories&amp;Peripherals|Cables&amp;Accessories|Cables|USBCables"/>
    <x v="0"/>
    <n v="349"/>
    <n v="599"/>
    <n v="250"/>
    <n v="73290"/>
    <s v="42%"/>
    <x v="0"/>
    <n v="42"/>
    <x v="0"/>
    <n v="0.42"/>
    <x v="16"/>
    <x v="2"/>
    <n v="125790"/>
    <x v="1"/>
    <x v="1"/>
    <x v="0"/>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WZRCP1"/>
    <s v="boAt Type C A750 Stress Resistant, Tangle-free, Sturdy Flat Cable with 6.5A Fast Charging &amp; 480Mbps Data Transmission, 10000+ Bends Lifespan and Extended 1.5m Length(Rebellious Black)"/>
    <x v="473"/>
    <s v="Computers&amp;Accessories|Accessories&amp;Peripherals|Cables&amp;Accessories|Cables|USBCables"/>
    <x v="0"/>
    <n v="399"/>
    <n v="999"/>
    <n v="600"/>
    <n v="710220"/>
    <s v="60%"/>
    <x v="1"/>
    <n v="60"/>
    <x v="1"/>
    <n v="0.6"/>
    <x v="16"/>
    <x v="2"/>
    <n v="1778220"/>
    <x v="1"/>
    <x v="1"/>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s v="Ambrane 2 in 1 Type-C &amp; Micro USB Cable with 60W / 3A Fast Charging, 480 mbps High Data, PD Technology &amp; Quick Charge 3.0, Compatible with All Type-C &amp; Micro USB Devices (ABDC-10, Black)"/>
    <x v="474"/>
    <s v="Computers&amp;Accessories|Accessories&amp;Peripherals|Cables&amp;Accessories|Cables|USBCables"/>
    <x v="0"/>
    <n v="199"/>
    <n v="499"/>
    <n v="300"/>
    <n v="119798"/>
    <s v="60%"/>
    <x v="1"/>
    <n v="60"/>
    <x v="1"/>
    <n v="0.6"/>
    <x v="16"/>
    <x v="2"/>
    <n v="300398"/>
    <x v="1"/>
    <x v="1"/>
    <x v="0"/>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ZPM4C2C"/>
    <s v="TCL 80 cm (32 inches) HD Ready Certified Android Smart LED TV 32S5205 (Black)"/>
    <x v="475"/>
    <s v="Electronics|HomeTheater,TV&amp;Video|Televisions|SmartTelevisions"/>
    <x v="0"/>
    <n v="10901"/>
    <n v="30990"/>
    <n v="20089"/>
    <n v="4338598"/>
    <s v="65%"/>
    <x v="1"/>
    <n v="65"/>
    <x v="1"/>
    <n v="0.65"/>
    <x v="16"/>
    <x v="2"/>
    <n v="12334020"/>
    <x v="4"/>
    <x v="4"/>
    <x v="0"/>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9VT6JKRP"/>
    <s v="Lapster USB 3.0 A to Micro B SuperSpeed for hard disk cable - short cable"/>
    <x v="476"/>
    <s v="Computers&amp;Accessories|Accessories&amp;Peripherals|Cables&amp;Accessories|Cables|USBCables"/>
    <x v="0"/>
    <n v="199"/>
    <n v="999"/>
    <n v="800"/>
    <n v="84575"/>
    <s v="80%"/>
    <x v="1"/>
    <n v="80"/>
    <x v="1"/>
    <n v="0.8"/>
    <x v="16"/>
    <x v="2"/>
    <n v="424575"/>
    <x v="1"/>
    <x v="1"/>
    <x v="0"/>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8CHKQ8D4"/>
    <s v="Wayona Type C to Lightning MFI Certified 20W Fast charging Nylon Braided USB C Cable for iPhone 14, 14 Pro, 14 Pro Max, 14 Plus, 13, 13 Pro, 13 Pro Max, 13 Mini, 12, 12 Pro, 11, 11 Pro Max iPhone 12 Mini, X, 8 (2M, Grey)"/>
    <x v="477"/>
    <s v="Computers&amp;Accessories|Accessories&amp;Peripherals|Cables&amp;Accessories|Cables|USBCables"/>
    <x v="0"/>
    <n v="719"/>
    <n v="1499"/>
    <n v="780"/>
    <n v="751355"/>
    <s v="52%"/>
    <x v="1"/>
    <n v="52"/>
    <x v="1"/>
    <n v="0.52"/>
    <x v="16"/>
    <x v="2"/>
    <n v="1566455"/>
    <x v="0"/>
    <x v="0"/>
    <x v="1"/>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F6VHQXB"/>
    <s v="Croma 80 cm (32 Inches) HD Ready LED TV (CREL7369, Black) (2021 Model)"/>
    <x v="478"/>
    <s v="Electronics|HomeTheater,TV&amp;Video|Televisions|StandardTelevisions"/>
    <x v="0"/>
    <n v="7390"/>
    <n v="20000"/>
    <n v="12610"/>
    <n v="19073590"/>
    <s v="63%"/>
    <x v="1"/>
    <n v="63"/>
    <x v="1"/>
    <n v="0.63"/>
    <x v="16"/>
    <x v="2"/>
    <n v="51620000"/>
    <x v="4"/>
    <x v="4"/>
    <x v="1"/>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RX1FK54"/>
    <s v="boAt Type C A750 Stress Resistant, Tangle-free, Sturdy Flat Cable with 6.5A Fast Charging &amp; 480Mbps Data Transmission, 10000+ Bends Lifespan and Extended 1.5m Length(Radiant Red)"/>
    <x v="473"/>
    <s v="Computers&amp;Accessories|Accessories&amp;Peripherals|Cables&amp;Accessories|Cables|USBCables"/>
    <x v="0"/>
    <n v="399"/>
    <n v="999"/>
    <n v="600"/>
    <n v="710220"/>
    <s v="60%"/>
    <x v="1"/>
    <n v="60"/>
    <x v="1"/>
    <n v="0.6"/>
    <x v="16"/>
    <x v="2"/>
    <n v="1778220"/>
    <x v="1"/>
    <x v="1"/>
    <x v="1"/>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KH58JZR"/>
    <s v="Portronics Konnect L POR-1403 Fast Charging 3A Type-C Cable 1.2 Meter with Charge &amp; Sync Function for All Type-C Devices (White)"/>
    <x v="479"/>
    <s v="Computers&amp;Accessories|Accessories&amp;Peripherals|Cables&amp;Accessories|Cables|USBCables"/>
    <x v="0"/>
    <n v="210"/>
    <n v="399"/>
    <n v="189"/>
    <n v="360570"/>
    <s v="47%"/>
    <x v="0"/>
    <n v="47"/>
    <x v="0"/>
    <n v="0.47"/>
    <x v="16"/>
    <x v="2"/>
    <n v="685083"/>
    <x v="1"/>
    <x v="1"/>
    <x v="1"/>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9K9ZX65"/>
    <s v="Hisense 108 cm (43 inches) 4K Ultra HD Smart Certified Android LED TV 43A6GE (Black)"/>
    <x v="480"/>
    <s v="Electronics|HomeTheater,TV&amp;Video|Televisions|SmartTelevisions"/>
    <x v="0"/>
    <n v="20990"/>
    <n v="44990"/>
    <n v="24000"/>
    <n v="26426410"/>
    <s v="53%"/>
    <x v="1"/>
    <n v="53"/>
    <x v="1"/>
    <n v="0.53"/>
    <x v="16"/>
    <x v="2"/>
    <n v="56642410"/>
    <x v="4"/>
    <x v="4"/>
    <x v="1"/>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15OW3M1W"/>
    <s v="AmazonBasics 6-Feet DisplayPort (not USB port) to HDMI Cable Black"/>
    <x v="481"/>
    <s v="Electronics|HomeTheater,TV&amp;Video|Accessories|Cables|HDMICables"/>
    <x v="0"/>
    <n v="799"/>
    <n v="1700"/>
    <n v="901"/>
    <n v="22881762"/>
    <s v="53%"/>
    <x v="1"/>
    <n v="53"/>
    <x v="1"/>
    <n v="0.53"/>
    <x v="16"/>
    <x v="2"/>
    <n v="48684600"/>
    <x v="0"/>
    <x v="0"/>
    <x v="1"/>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8PSQRW2T"/>
    <s v="Zoul Type C to Type C Fast Charging Cable 65W 2M/6ft USB C Nylon Braided Cord Compatible with MacBook Oneplus 9 9R Samsung Galaxy S21 Ultra S20+ (2M, Black)"/>
    <x v="482"/>
    <s v="Computers&amp;Accessories|Accessories&amp;Peripherals|Cables&amp;Accessories|Cables|USBCables"/>
    <x v="0"/>
    <n v="399"/>
    <n v="1099"/>
    <n v="700"/>
    <n v="1071315"/>
    <s v="64%"/>
    <x v="1"/>
    <n v="64"/>
    <x v="1"/>
    <n v="0.64"/>
    <x v="16"/>
    <x v="2"/>
    <n v="2950815"/>
    <x v="0"/>
    <x v="0"/>
    <x v="1"/>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B3CBFBM"/>
    <s v="VU 138 cm (55 inches) Premium Series 4K Ultra HD Smart IPS LED TV 55UT (Black)"/>
    <x v="483"/>
    <s v="Electronics|HomeTheater,TV&amp;Video|Televisions|SmartTelevisions"/>
    <x v="0"/>
    <n v="29990"/>
    <n v="65000"/>
    <n v="35010"/>
    <n v="6327890"/>
    <s v="54%"/>
    <x v="1"/>
    <n v="54"/>
    <x v="1"/>
    <n v="0.54"/>
    <x v="16"/>
    <x v="2"/>
    <n v="13715000"/>
    <x v="4"/>
    <x v="4"/>
    <x v="0"/>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7VSG5SXZ"/>
    <s v="ZEBRONICS HAA2021 HDMI version 2.1 cable with 8K @ 60Hz, 4K @ 120Hz, eARC &amp; CEC support, 3D compatible, 2 meters length, 48Gbps max and Gold-plated connectors"/>
    <x v="484"/>
    <s v="Electronics|HomeTheater,TV&amp;Video|Accessories|Cables|HDMICables"/>
    <x v="0"/>
    <n v="637"/>
    <n v="1499"/>
    <n v="862"/>
    <n v="15288"/>
    <s v="58%"/>
    <x v="1"/>
    <n v="58"/>
    <x v="1"/>
    <n v="0.57999999999999996"/>
    <x v="16"/>
    <x v="2"/>
    <n v="35976"/>
    <x v="0"/>
    <x v="0"/>
    <x v="0"/>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PSVBB2X"/>
    <s v="Zoul USB C to USB C Fast Charging Cable 65W Type C to Type C Nylon Braided Cord Compatible with Macbook Oneplus 9 10R Samsung Galaxy S22 S21 Ultra Z Flip3 Macbook Air/Pro M1 Google Pixel 11'' iPad Pro 2020/2018 (2M, Grey)"/>
    <x v="485"/>
    <s v="Computers&amp;Accessories|Accessories&amp;Peripherals|Cables&amp;Accessories|Cables|USBCables"/>
    <x v="0"/>
    <n v="399"/>
    <n v="1099"/>
    <n v="700"/>
    <n v="1071315"/>
    <s v="64%"/>
    <x v="1"/>
    <n v="64"/>
    <x v="1"/>
    <n v="0.64"/>
    <x v="16"/>
    <x v="2"/>
    <n v="2950815"/>
    <x v="0"/>
    <x v="0"/>
    <x v="1"/>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0GE55L22"/>
    <s v="Storite USB 3.0 Cable A to Micro B high Speed Upto 5 Gbps Data Transfer Cable for Portable External Hard Drive - (20cm), Black"/>
    <x v="486"/>
    <s v="Computers&amp;Accessories|Accessories&amp;Peripherals|Cables&amp;Accessories|Cables|USBCables"/>
    <x v="0"/>
    <n v="299"/>
    <n v="699"/>
    <n v="400"/>
    <n v="884143"/>
    <s v="57%"/>
    <x v="1"/>
    <n v="57"/>
    <x v="1"/>
    <n v="0.56999999999999995"/>
    <x v="16"/>
    <x v="2"/>
    <n v="2066943"/>
    <x v="1"/>
    <x v="1"/>
    <x v="1"/>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s v="boAt LTG 500 Apple MFI Certified for iPhone, iPad and iPod 2Mtr Data Cable(Space Grey)"/>
    <x v="487"/>
    <s v="Computers&amp;Accessories|Accessories&amp;Peripherals|Cables&amp;Accessories|Cables|USBCables"/>
    <x v="0"/>
    <n v="849"/>
    <n v="999"/>
    <n v="150"/>
    <n v="5718864"/>
    <s v="15%"/>
    <x v="0"/>
    <n v="15"/>
    <x v="2"/>
    <n v="0.15"/>
    <x v="16"/>
    <x v="2"/>
    <n v="6729264"/>
    <x v="1"/>
    <x v="1"/>
    <x v="1"/>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7DC4RZPY"/>
    <s v="Amazon Basics USB A to Lightning MFi Certified Charging Cable (White, 1.2 meter)"/>
    <x v="488"/>
    <s v="Computers&amp;Accessories|Accessories&amp;Peripherals|Cables&amp;Accessories|Cables|USBCables"/>
    <x v="0"/>
    <n v="709"/>
    <n v="1999"/>
    <n v="1290"/>
    <n v="126781253"/>
    <s v="65%"/>
    <x v="1"/>
    <n v="65"/>
    <x v="1"/>
    <n v="0.65"/>
    <x v="16"/>
    <x v="2"/>
    <n v="357455183"/>
    <x v="0"/>
    <x v="0"/>
    <x v="1"/>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9C6FML9B"/>
    <s v="Duracell Micro USB 3A Braided Sync &amp; Fast Charging Cable, 3.9 Feet (1.2M). Supports QC 2.0/3.0 Charging, High Speed Data Transmission - Black"/>
    <x v="489"/>
    <s v="Computers&amp;Accessories|Accessories&amp;Peripherals|Cables&amp;Accessories|Cables|USBCables"/>
    <x v="0"/>
    <n v="320"/>
    <n v="599"/>
    <n v="279"/>
    <n v="157120"/>
    <s v="47%"/>
    <x v="0"/>
    <n v="47"/>
    <x v="0"/>
    <n v="0.47"/>
    <x v="16"/>
    <x v="2"/>
    <n v="294109"/>
    <x v="1"/>
    <x v="1"/>
    <x v="0"/>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8XMG618K"/>
    <s v="Time Office Scanner Replacement Cable for Startek FM220U (Type C) Ivory"/>
    <x v="490"/>
    <s v="Computers&amp;Accessories|Accessories&amp;Peripherals|Cables&amp;Accessories|Cables|USBCables"/>
    <x v="0"/>
    <n v="225"/>
    <n v="499"/>
    <n v="274"/>
    <n v="177525"/>
    <s v="55%"/>
    <x v="1"/>
    <n v="55"/>
    <x v="1"/>
    <n v="0.55000000000000004"/>
    <x v="16"/>
    <x v="2"/>
    <n v="393711"/>
    <x v="1"/>
    <x v="1"/>
    <x v="0"/>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r>
  <r>
    <s v="B095JQVC7N"/>
    <s v="OnePlus 138.7 cm (55 inches) U Series 4K LED Smart Android TV 55U1S (Black)"/>
    <x v="491"/>
    <s v="Electronics|HomeTheater,TV&amp;Video|Televisions|SmartTelevisions"/>
    <x v="0"/>
    <n v="42999"/>
    <n v="59999"/>
    <n v="17000"/>
    <n v="290372247"/>
    <s v="28%"/>
    <x v="0"/>
    <n v="28"/>
    <x v="2"/>
    <n v="0.28000000000000003"/>
    <x v="16"/>
    <x v="2"/>
    <n v="405173247"/>
    <x v="4"/>
    <x v="4"/>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3GQGT3Z"/>
    <s v="Caprigo Heavy Duty TV Wall Mount Stand for 12 to 27 inches LED/LCD/Monitor Screen's, Full Motion Rotatable Universal TV &amp; Monitor Wall Mount Bracket with Swivel &amp; Tilt Adjustments (Single Arm - M416)"/>
    <x v="492"/>
    <s v="Electronics|HomeTheater,TV&amp;Video|Accessories|TVMounts,Stands&amp;Turntables|TVWall&amp;CeilingMounts"/>
    <x v="0"/>
    <n v="399"/>
    <n v="799"/>
    <n v="400"/>
    <n v="463239"/>
    <s v="50%"/>
    <x v="1"/>
    <n v="50"/>
    <x v="1"/>
    <n v="0.5"/>
    <x v="16"/>
    <x v="2"/>
    <n v="927639"/>
    <x v="1"/>
    <x v="1"/>
    <x v="1"/>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s v="Portronics Konnect L 60W PD Type C to Type C Mobile Charging Cable, 1.2M, Fast Data Sync, Tangle Resistant, TPE+Nylon Braided(Grey)"/>
    <x v="493"/>
    <s v="Computers&amp;Accessories|Accessories&amp;Peripherals|Cables&amp;Accessories|Cables|USBCables"/>
    <x v="0"/>
    <n v="249"/>
    <n v="499"/>
    <n v="250"/>
    <n v="375492"/>
    <s v="50%"/>
    <x v="1"/>
    <n v="50"/>
    <x v="1"/>
    <n v="0.5"/>
    <x v="16"/>
    <x v="2"/>
    <n v="752492"/>
    <x v="1"/>
    <x v="1"/>
    <x v="1"/>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162LYSFS"/>
    <s v="boAt LTG 500 Apple MFI Certified for iPhone, iPad and iPod 2Mtr Data Cable(Metallic Silver)"/>
    <x v="487"/>
    <s v="Computers&amp;Accessories|Accessories&amp;Peripherals|Cables&amp;Accessories|Cables|USBCables"/>
    <x v="0"/>
    <n v="799"/>
    <n v="1749"/>
    <n v="950"/>
    <n v="4495174"/>
    <s v="54%"/>
    <x v="1"/>
    <n v="54"/>
    <x v="1"/>
    <n v="0.54"/>
    <x v="16"/>
    <x v="2"/>
    <n v="9839874"/>
    <x v="0"/>
    <x v="0"/>
    <x v="1"/>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r>
  <r>
    <s v="B09HV71RL1"/>
    <s v="Wayona Type C to Lightning MFI Certified 20W Fast charging Nylon Braided USB C Cable for iPhone 14 Pro, 14 Pro Max, 14, 14 Plus, 13, 13 Pro, 13 Pro Max, 13 Mini, 12, 12 Pro, 11, 11 Pro Max, iPhone 12 Mini (2M, Black)"/>
    <x v="477"/>
    <s v="Computers&amp;Accessories|Accessories&amp;Peripherals|Cables&amp;Accessories|Cables|USBCables"/>
    <x v="0"/>
    <n v="719"/>
    <n v="1499"/>
    <n v="780"/>
    <n v="751355"/>
    <s v="52%"/>
    <x v="1"/>
    <n v="52"/>
    <x v="1"/>
    <n v="0.52"/>
    <x v="16"/>
    <x v="2"/>
    <n v="1566455"/>
    <x v="0"/>
    <x v="0"/>
    <x v="1"/>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B2C5MJN6"/>
    <s v="Hisense 126 cm (50 inches) Bezelless Series 4K Ultra HD Smart LED Google TV 50A6H (Black)"/>
    <x v="494"/>
    <s v="Electronics|HomeTheater,TV&amp;Video|Televisions|SmartTelevisions"/>
    <x v="0"/>
    <n v="32990"/>
    <n v="54990"/>
    <n v="22000"/>
    <n v="51299450"/>
    <s v="40%"/>
    <x v="0"/>
    <n v="40"/>
    <x v="0"/>
    <n v="0.4"/>
    <x v="16"/>
    <x v="2"/>
    <n v="85509450"/>
    <x v="4"/>
    <x v="4"/>
    <x v="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1LONQBDG"/>
    <s v="AmazonBasics USB Type-C to Micro-B 2.0 Cable - 6 Inches (15.2 Centimeters) - White"/>
    <x v="495"/>
    <s v="Computers&amp;Accessories|Accessories&amp;Peripherals|Cables&amp;Accessories|Cables|USBCables"/>
    <x v="0"/>
    <n v="349"/>
    <n v="899"/>
    <n v="550"/>
    <n v="5198704"/>
    <s v="61%"/>
    <x v="1"/>
    <n v="61"/>
    <x v="1"/>
    <n v="0.61"/>
    <x v="16"/>
    <x v="2"/>
    <n v="13391504"/>
    <x v="1"/>
    <x v="1"/>
    <x v="1"/>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9SB6SJB4"/>
    <s v="Amazon Brand - Solimo Fast Charging Braided Type C Data Cable Seam, Suitable For All Supported Mobile Phones (1 Meter, Black)"/>
    <x v="496"/>
    <s v="Computers&amp;Accessories|Accessories&amp;Peripherals|Cables&amp;Accessories|Cables|USBCables"/>
    <x v="0"/>
    <n v="129"/>
    <n v="599"/>
    <n v="470"/>
    <n v="34185"/>
    <s v="78%"/>
    <x v="1"/>
    <n v="78"/>
    <x v="1"/>
    <n v="0.78"/>
    <x v="16"/>
    <x v="2"/>
    <n v="158735"/>
    <x v="1"/>
    <x v="1"/>
    <x v="0"/>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95JPKPH3"/>
    <s v="OnePlus 163.8 cm (65 inches) U Series 4K LED Smart Android TV 65U1S (Black)"/>
    <x v="497"/>
    <s v="Electronics|HomeTheater,TV&amp;Video|Televisions|SmartTelevisions"/>
    <x v="0"/>
    <n v="61999"/>
    <n v="69999"/>
    <n v="8000"/>
    <n v="418679247"/>
    <s v="11%"/>
    <x v="0"/>
    <n v="11"/>
    <x v="2"/>
    <n v="0.11"/>
    <x v="16"/>
    <x v="2"/>
    <n v="472703247"/>
    <x v="4"/>
    <x v="4"/>
    <x v="1"/>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B5LVS732"/>
    <s v="Noise Pulse Go Buzz Smart Watch Bluetooth Calling with 1.69&quot; Display, 550 NITS, 150+ Cloud Watch Face, SPo2, Heart Rate Tracking, 100 Sports Mode with Auto Detection, Longer Battery (Jet Black)"/>
    <x v="498"/>
    <s v="Electronics|WearableTechnology|SmartWatches"/>
    <x v="0"/>
    <n v="1898"/>
    <n v="4999"/>
    <n v="3101"/>
    <n v="20287722"/>
    <s v="62%"/>
    <x v="1"/>
    <n v="62"/>
    <x v="1"/>
    <n v="0.62"/>
    <x v="16"/>
    <x v="2"/>
    <n v="53434311"/>
    <x v="0"/>
    <x v="0"/>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1DEWVZ2C"/>
    <s v="JBL C100SI Wired In Ear Headphones with Mic, JBL Pure Bass Sound, One Button Multi-function Remote, Angled Buds for Comfort fit (Black)"/>
    <x v="499"/>
    <s v="Electronics|Headphones,Earbuds&amp;Accessories|Headphones|In-Ear"/>
    <x v="0"/>
    <n v="599"/>
    <n v="999"/>
    <n v="400"/>
    <n v="115361410"/>
    <s v="40%"/>
    <x v="0"/>
    <n v="40"/>
    <x v="0"/>
    <n v="0.4"/>
    <x v="16"/>
    <x v="2"/>
    <n v="192397410"/>
    <x v="1"/>
    <x v="1"/>
    <x v="1"/>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GPXXNNG"/>
    <s v="boAt Bassheads 100 in Ear Wired Earphones with Mic(Taffy Pink)"/>
    <x v="500"/>
    <s v="Electronics|Headphones,Earbuds&amp;Accessories|Headphones|In-Ear"/>
    <x v="0"/>
    <n v="349"/>
    <n v="999"/>
    <n v="650"/>
    <n v="126935837"/>
    <s v="65%"/>
    <x v="1"/>
    <n v="65"/>
    <x v="1"/>
    <n v="0.65"/>
    <x v="16"/>
    <x v="2"/>
    <n v="363349287"/>
    <x v="1"/>
    <x v="1"/>
    <x v="1"/>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TWHTBKQ"/>
    <s v="Samsung Galaxy M33 5G (Mystique Green, 8GB, 128GB Storage) | 6000mAh Battery | Upto 16GB RAM with RAM Plus | Travel Adapter to be Purchased Separately"/>
    <x v="501"/>
    <s v="Electronics|Mobiles&amp;Accessories|Smartphones&amp;BasicMobiles|Smartphones"/>
    <x v="0"/>
    <n v="18499"/>
    <n v="25999"/>
    <n v="7500"/>
    <n v="412860682"/>
    <s v="29%"/>
    <x v="0"/>
    <n v="29"/>
    <x v="2"/>
    <n v="0.28999999999999998"/>
    <x v="16"/>
    <x v="2"/>
    <n v="580245682"/>
    <x v="4"/>
    <x v="4"/>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B4F2XCK3"/>
    <s v="Samsung Galaxy M13 (Aqua Green, 6GB, 128GB Storage) | 6000mAh Battery | Upto 12GB RAM with RAM Plus"/>
    <x v="502"/>
    <s v="Electronics|Mobiles&amp;Accessories|Smartphones&amp;BasicMobiles|Smartphones"/>
    <x v="0"/>
    <n v="12999"/>
    <n v="17999"/>
    <n v="5000"/>
    <n v="246955002"/>
    <s v="28%"/>
    <x v="0"/>
    <n v="28"/>
    <x v="2"/>
    <n v="0.28000000000000003"/>
    <x v="16"/>
    <x v="2"/>
    <n v="341945002"/>
    <x v="3"/>
    <x v="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TWH8YHM"/>
    <s v="Samsung Galaxy M33 5G (Emerald Brown, 6GB, 128GB Storage) | 6000mAh Battery | Upto 12GB RAM with RAM Plus | Travel Adapter to be Purchased Separately"/>
    <x v="503"/>
    <s v="Electronics|Mobiles&amp;Accessories|Smartphones&amp;BasicMobiles|Smartphones"/>
    <x v="0"/>
    <n v="16999"/>
    <n v="24999"/>
    <n v="8000"/>
    <n v="379383682"/>
    <s v="32%"/>
    <x v="0"/>
    <n v="32"/>
    <x v="0"/>
    <n v="0.32"/>
    <x v="16"/>
    <x v="2"/>
    <n v="557927682"/>
    <x v="4"/>
    <x v="4"/>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GFPVD9Y"/>
    <s v="Redmi 9 Activ (Carbon Black, 4GB RAM, 64GB Storage) | Octa-core Helio G35 | 5000 mAh Battery"/>
    <x v="504"/>
    <s v="Electronics|Mobiles&amp;Accessories|Smartphones&amp;BasicMobiles|Smartphones"/>
    <x v="0"/>
    <n v="8499"/>
    <n v="10999"/>
    <n v="2500"/>
    <n v="2667292164"/>
    <s v="23%"/>
    <x v="0"/>
    <n v="23"/>
    <x v="2"/>
    <n v="0.23"/>
    <x v="16"/>
    <x v="2"/>
    <n v="3451882164"/>
    <x v="3"/>
    <x v="3"/>
    <x v="1"/>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2GB RAM, 32GB Storage) | 2GHz Octa-core Helio G25 Processor | 5000 mAh Battery"/>
    <x v="505"/>
    <s v="Electronics|Mobiles&amp;Accessories|Smartphones&amp;BasicMobiles|Smartphones"/>
    <x v="0"/>
    <n v="6499"/>
    <n v="8499"/>
    <n v="2000"/>
    <n v="2039620164"/>
    <s v="24%"/>
    <x v="0"/>
    <n v="24"/>
    <x v="2"/>
    <n v="0.24"/>
    <x v="16"/>
    <x v="2"/>
    <n v="2667292164"/>
    <x v="2"/>
    <x v="2"/>
    <x v="1"/>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ZQK9X8G"/>
    <s v="Noise ColorFit Pro 4 Advanced Bluetooth Calling Smart Watch with 1.72&quot; TruView Display, Fully-Functional Digital Crown, 311 PPI, 60Hz Refresh Rate, 500 NITS Brightness (Charcoal Black)"/>
    <x v="506"/>
    <s v="Electronics|WearableTechnology|SmartWatches"/>
    <x v="0"/>
    <n v="2998"/>
    <n v="5999"/>
    <n v="3001"/>
    <n v="15526642"/>
    <s v="50%"/>
    <x v="1"/>
    <n v="50"/>
    <x v="1"/>
    <n v="0.5"/>
    <x v="16"/>
    <x v="2"/>
    <n v="31068821"/>
    <x v="2"/>
    <x v="2"/>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7WJV6P1R"/>
    <s v="iQOO Z6 Lite 5G by vivo (Stellar Green, 6GB RAM, 128GB Storage) | World's First Snapdragon 4 Gen 1 | 120Hz Refresh Rate | 5000mAh Battery | Travel Adapter to be Purchased Separately"/>
    <x v="507"/>
    <s v="Electronics|Mobiles&amp;Accessories|Smartphones&amp;BasicMobiles|Smartphones"/>
    <x v="0"/>
    <n v="15499"/>
    <n v="18999"/>
    <n v="3500"/>
    <n v="298386748"/>
    <s v="18%"/>
    <x v="0"/>
    <n v="18"/>
    <x v="2"/>
    <n v="0.18"/>
    <x v="16"/>
    <x v="2"/>
    <n v="365768748"/>
    <x v="3"/>
    <x v="3"/>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8VS3YLRK"/>
    <s v="Portronics Adapto 20 Type C 20W Fast PD/Type C Adapter Charger with Fast Charging for iPhone 12/12 Pro/12 Mini/12 Pro Max/11/XS/XR/X/8/Plus, iPad Pro/Air/Mini, Galaxy 10/9/8 (Adapter Only) White"/>
    <x v="508"/>
    <s v="Electronics|Mobiles&amp;Accessories|MobileAccessories|Chargers|WallChargers"/>
    <x v="0"/>
    <n v="529"/>
    <n v="1499"/>
    <n v="970"/>
    <n v="4548871"/>
    <s v="65%"/>
    <x v="1"/>
    <n v="65"/>
    <x v="1"/>
    <n v="0.65"/>
    <x v="16"/>
    <x v="2"/>
    <n v="12889901"/>
    <x v="0"/>
    <x v="0"/>
    <x v="1"/>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s v="Samsung Galaxy M13 5G (Aqua Green, 6GB, 128GB Storage) | 5000mAh Battery | Upto 12GB RAM with RAM Plus"/>
    <x v="509"/>
    <s v="Electronics|Mobiles&amp;Accessories|Smartphones&amp;BasicMobiles|Smartphones"/>
    <x v="0"/>
    <n v="13999"/>
    <n v="19499"/>
    <n v="5500"/>
    <n v="265953002"/>
    <s v="28%"/>
    <x v="0"/>
    <n v="28"/>
    <x v="2"/>
    <n v="0.28000000000000003"/>
    <x v="16"/>
    <x v="2"/>
    <n v="370442002"/>
    <x v="3"/>
    <x v="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s v="boAt Bassheads 100 in Ear Wired Earphones with Mic(Furious Red)"/>
    <x v="500"/>
    <s v="Electronics|Headphones,Earbuds&amp;Accessories|Headphones|In-Ear"/>
    <x v="0"/>
    <n v="379"/>
    <n v="999"/>
    <n v="620"/>
    <n v="137847227"/>
    <s v="62%"/>
    <x v="1"/>
    <n v="62"/>
    <x v="1"/>
    <n v="0.62"/>
    <x v="16"/>
    <x v="2"/>
    <n v="363349287"/>
    <x v="1"/>
    <x v="1"/>
    <x v="1"/>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s v="iQOO Z6 44W by vivo (Lumina Blue, 4GB RAM, 128GB Storage) | 6.44&quot; FHD+ AMOLED Display | 50% Charge in just 27 mins | in-Display Fingerprint Scanning"/>
    <x v="510"/>
    <s v="Electronics|Mobiles&amp;Accessories|Smartphones&amp;BasicMobiles|Smartphones"/>
    <x v="0"/>
    <n v="13999"/>
    <n v="19999"/>
    <n v="6000"/>
    <n v="269508748"/>
    <s v="30%"/>
    <x v="0"/>
    <n v="30"/>
    <x v="0"/>
    <n v="0.3"/>
    <x v="16"/>
    <x v="2"/>
    <n v="385020748"/>
    <x v="3"/>
    <x v="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4F2TTTS"/>
    <s v="Samsung Galaxy M13 (Aqua Green, 4GB, 64GB Storage) | 6000mAh Battery | Upto 8GB RAM with RAM Plus"/>
    <x v="511"/>
    <s v="Electronics|Mobiles&amp;Accessories|Smartphones&amp;BasicMobiles|Smartphones"/>
    <x v="0"/>
    <n v="10999"/>
    <n v="14999"/>
    <n v="4000"/>
    <n v="208959002"/>
    <s v="27%"/>
    <x v="0"/>
    <n v="27"/>
    <x v="2"/>
    <n v="0.27"/>
    <x v="16"/>
    <x v="2"/>
    <n v="284951002"/>
    <x v="3"/>
    <x v="3"/>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14MR9L1"/>
    <s v="Samsung Galaxy M33 5G (Emerald Brown, 6GB, 128GB Storage) | 6000mAh Battery | Upto 12GB RAM with RAM Plus | Travel Adapter to be Purchased Separately"/>
    <x v="503"/>
    <s v="Electronics|Mobiles&amp;Accessories|Smartphones&amp;BasicMobiles|Smartphones"/>
    <x v="0"/>
    <n v="16999"/>
    <n v="24999"/>
    <n v="8000"/>
    <n v="379383682"/>
    <s v="32%"/>
    <x v="0"/>
    <n v="32"/>
    <x v="0"/>
    <n v="0.32"/>
    <x v="16"/>
    <x v="2"/>
    <n v="557927682"/>
    <x v="4"/>
    <x v="4"/>
    <x v="1"/>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s v="Ambrane Mobile Holding Stand, 180¬∞ Perfect View, Height Adjustment, Wide Compatibility, Multipurpose, Anti-Skid Design (Twistand, Black)"/>
    <x v="512"/>
    <s v="Electronics|Mobiles&amp;Accessories|MobileAccessories|Stands"/>
    <x v="0"/>
    <n v="199"/>
    <n v="499"/>
    <n v="300"/>
    <n v="355414"/>
    <s v="60%"/>
    <x v="1"/>
    <n v="60"/>
    <x v="1"/>
    <n v="0.6"/>
    <x v="16"/>
    <x v="2"/>
    <n v="891214"/>
    <x v="1"/>
    <x v="1"/>
    <x v="1"/>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7RD611Z8"/>
    <s v="Ambrane 20000mAh Power Bank with 20W Fast Charging, Triple Output, Power Delivery, Type C Input, Made in India, Multi-Layer Protection, Li-Polymer + Type C Cable (Stylo-20k, Black)"/>
    <x v="513"/>
    <s v="Electronics|Mobiles&amp;Accessories|MobileAccessories|Chargers|PowerBanks"/>
    <x v="0"/>
    <n v="1799"/>
    <n v="2499"/>
    <n v="700"/>
    <n v="33601722"/>
    <s v="28%"/>
    <x v="0"/>
    <n v="28"/>
    <x v="2"/>
    <n v="0.28000000000000003"/>
    <x v="16"/>
    <x v="2"/>
    <n v="46676322"/>
    <x v="0"/>
    <x v="0"/>
    <x v="1"/>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s v="boAt Micro USB 55 Tangle-free, Sturdy Micro USB Cable with 3A Fast Charging &amp; 480mbps Data Transmission (Black)"/>
    <x v="466"/>
    <s v="Computers&amp;Accessories|Accessories&amp;Peripherals|Cables&amp;Accessories|Cables|USBCables"/>
    <x v="0"/>
    <n v="176.63"/>
    <n v="499"/>
    <n v="322.37"/>
    <n v="2682833.0699999998"/>
    <s v="65%"/>
    <x v="1"/>
    <n v="65"/>
    <x v="1"/>
    <n v="0.65"/>
    <x v="16"/>
    <x v="2"/>
    <n v="7579311"/>
    <x v="1"/>
    <x v="1"/>
    <x v="1"/>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B4F52B5X"/>
    <s v="Samsung Galaxy M13 (Midnight Blue, 4GB, 64GB Storage) | 6000mAh Battery | Upto 8GB RAM with RAM Plus"/>
    <x v="514"/>
    <s v="Electronics|Mobiles&amp;Accessories|Smartphones&amp;BasicMobiles|Smartphones"/>
    <x v="0"/>
    <n v="10999"/>
    <n v="14999"/>
    <n v="4000"/>
    <n v="208959002"/>
    <s v="27%"/>
    <x v="0"/>
    <n v="27"/>
    <x v="2"/>
    <n v="0.27"/>
    <x v="16"/>
    <x v="2"/>
    <n v="284951002"/>
    <x v="3"/>
    <x v="3"/>
    <x v="1"/>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s v="boAt Xtend Smartwatch with Alexa Built-in, 1.69‚Äù HD Display, Multiple Watch Faces, Stress Monitor, Heart &amp; SpO2 Monitoring, 14 Sports Modes, Sleep Monitor, 5 ATM &amp; 7 Days Battery(Pitch Black)"/>
    <x v="515"/>
    <s v="Electronics|WearableTechnology|SmartWatches"/>
    <x v="0"/>
    <n v="2999"/>
    <n v="7990"/>
    <n v="4991"/>
    <n v="145298551"/>
    <s v="62%"/>
    <x v="1"/>
    <n v="62"/>
    <x v="1"/>
    <n v="0.62"/>
    <x v="16"/>
    <x v="2"/>
    <n v="387107510"/>
    <x v="2"/>
    <x v="2"/>
    <x v="1"/>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4F5L738"/>
    <s v="Samsung Galaxy M13 5G (Aqua Green, 6GB, 128GB Storage) | 5000mAh Battery | Upto 12GB RAM with RAM Plus"/>
    <x v="509"/>
    <s v="Electronics|Mobiles&amp;Accessories|Smartphones&amp;BasicMobiles|Smartphones"/>
    <x v="0"/>
    <n v="13999"/>
    <n v="19499"/>
    <n v="5500"/>
    <n v="265953002"/>
    <s v="28%"/>
    <x v="0"/>
    <n v="28"/>
    <x v="2"/>
    <n v="0.28000000000000003"/>
    <x v="16"/>
    <x v="2"/>
    <n v="370442002"/>
    <x v="3"/>
    <x v="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s v="Gizga Essentials Spiral Cable Protector Cord Saver for Mac Charger, iPhone Charger, Wire Protector, Lightweight Durable Flexible Wire Winder for Charging Cables, Data Cables, Earphones, Pack of 10"/>
    <x v="516"/>
    <s v="Electronics|Mobiles&amp;Accessories|MobileAccessories|D√©cor"/>
    <x v="0"/>
    <n v="119"/>
    <n v="299"/>
    <n v="180"/>
    <n v="713881"/>
    <s v="60%"/>
    <x v="1"/>
    <n v="60"/>
    <x v="1"/>
    <n v="0.6"/>
    <x v="16"/>
    <x v="2"/>
    <n v="1793701"/>
    <x v="1"/>
    <x v="1"/>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s v="Redmi Note 11 (Space Black, 4GB RAM, 64GB Storage)|90Hz FHD+ AMOLED Display | Qualcomm¬Æ Snapdragon‚Ñ¢ 680-6nm | 33W Charger Included"/>
    <x v="517"/>
    <s v="Electronics|Mobiles&amp;Accessories|Smartphones&amp;BasicMobiles|Smartphones"/>
    <x v="0"/>
    <n v="12999"/>
    <n v="17999"/>
    <n v="5000"/>
    <n v="659985228"/>
    <s v="28%"/>
    <x v="0"/>
    <n v="28"/>
    <x v="2"/>
    <n v="0.28000000000000003"/>
    <x v="16"/>
    <x v="2"/>
    <n v="913845228"/>
    <x v="3"/>
    <x v="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7WHQWXL7"/>
    <s v="iQOO Z6 44W by vivo (Lumina Blue, 6GB RAM, 128GB Storage) | 6.44&quot; FHD+ AMOLED Display | 50% Charge in just 27 mins | in-Display Fingerprint Scanning"/>
    <x v="518"/>
    <s v="Electronics|Mobiles&amp;Accessories|Smartphones&amp;BasicMobiles|Smartphones"/>
    <x v="0"/>
    <n v="15499"/>
    <n v="20999"/>
    <n v="5500"/>
    <n v="298386748"/>
    <s v="26%"/>
    <x v="0"/>
    <n v="26"/>
    <x v="2"/>
    <n v="0.26"/>
    <x v="16"/>
    <x v="2"/>
    <n v="404272748"/>
    <x v="4"/>
    <x v="4"/>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s v="iQOO Z6 Lite 5G by vivo (Mystic Night, 6GB RAM, 128GB Storage) | World's First Snapdragon 4 Gen 1 | 120Hz Refresh Rate | 5000mAh Battery | Travel Adapter to be Purchased Separately"/>
    <x v="519"/>
    <s v="Electronics|Mobiles&amp;Accessories|Smartphones&amp;BasicMobiles|Smartphones"/>
    <x v="0"/>
    <n v="15499"/>
    <n v="18999"/>
    <n v="3500"/>
    <n v="298386748"/>
    <s v="18%"/>
    <x v="0"/>
    <n v="18"/>
    <x v="2"/>
    <n v="0.18"/>
    <x v="16"/>
    <x v="2"/>
    <n v="365768748"/>
    <x v="3"/>
    <x v="3"/>
    <x v="1"/>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S9S86BF"/>
    <s v="boAt Bassheads 242 in Ear Wired Earphones with Mic(Active Black)"/>
    <x v="520"/>
    <s v="Electronics|Headphones,Earbuds&amp;Accessories|Headphones|In-Ear"/>
    <x v="0"/>
    <n v="599"/>
    <n v="1490"/>
    <n v="891"/>
    <n v="96845721"/>
    <s v="60%"/>
    <x v="1"/>
    <n v="60"/>
    <x v="1"/>
    <n v="0.6"/>
    <x v="16"/>
    <x v="2"/>
    <n v="240901710"/>
    <x v="0"/>
    <x v="0"/>
    <x v="1"/>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s v="Portronics MODESK POR-122 Universal Mobile Tabletop Holder (Black)"/>
    <x v="521"/>
    <s v="Electronics|Mobiles&amp;Accessories|MobileAccessories|Stands"/>
    <x v="0"/>
    <n v="134"/>
    <n v="699"/>
    <n v="565"/>
    <n v="2235790"/>
    <s v="81%"/>
    <x v="1"/>
    <n v="81"/>
    <x v="1"/>
    <n v="0.81"/>
    <x v="16"/>
    <x v="2"/>
    <n v="11662815"/>
    <x v="1"/>
    <x v="1"/>
    <x v="1"/>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7WGPKTS4"/>
    <s v="iQOO Z6 44W by vivo (Raven Black, 4GB RAM, 128GB Storage) | 6.44&quot; FHD+ AMOLED Display | 50% Charge in just 27 mins | in-Display Fingerprint Scanning"/>
    <x v="522"/>
    <s v="Electronics|Mobiles&amp;Accessories|Smartphones&amp;BasicMobiles|Smartphones"/>
    <x v="0"/>
    <n v="13999"/>
    <n v="19999"/>
    <n v="6000"/>
    <n v="269508748"/>
    <s v="30%"/>
    <x v="0"/>
    <n v="30"/>
    <x v="0"/>
    <n v="0.3"/>
    <x v="16"/>
    <x v="2"/>
    <n v="385020748"/>
    <x v="3"/>
    <x v="3"/>
    <x v="1"/>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4F2ZWL3"/>
    <s v="Samsung Galaxy M13 (Stardust Brown, 6GB, 128GB Storage) | 6000mAh Battery | Upto 12GB RAM with RAM Plus"/>
    <x v="523"/>
    <s v="Electronics|Mobiles&amp;Accessories|Smartphones&amp;BasicMobiles|Smartphones"/>
    <x v="0"/>
    <n v="12999"/>
    <n v="17999"/>
    <n v="5000"/>
    <n v="246955002"/>
    <s v="28%"/>
    <x v="0"/>
    <n v="28"/>
    <x v="2"/>
    <n v="0.28000000000000003"/>
    <x v="16"/>
    <x v="2"/>
    <n v="341945002"/>
    <x v="3"/>
    <x v="3"/>
    <x v="1"/>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NV7JM5Y"/>
    <s v="boAt Newly Launched Wave Electra with 1.81&quot; HD Display, Smart Calling with Ultra-Seamless BT Calling Chip,20 Built-In Watch Faces,100 + Sports Modes,Menu Personalization,In-Built Games(Charcoal Black)"/>
    <x v="524"/>
    <s v="Electronics|WearableTechnology|SmartWatches"/>
    <x v="0"/>
    <n v="2999"/>
    <n v="7990"/>
    <n v="4991"/>
    <n v="461846"/>
    <s v="62%"/>
    <x v="1"/>
    <n v="62"/>
    <x v="1"/>
    <n v="0.62"/>
    <x v="16"/>
    <x v="2"/>
    <n v="1230460"/>
    <x v="2"/>
    <x v="2"/>
    <x v="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8WRBG3XW"/>
    <s v="boAt Type C A325 Tangle-free, Sturdy Type C Cable with 3A Rapid Charging &amp; 480mbps Data Transmission(Black)"/>
    <x v="468"/>
    <s v="Computers&amp;Accessories|Accessories&amp;Peripherals|Cables&amp;Accessories|Cables|USBCables"/>
    <x v="0"/>
    <n v="199"/>
    <n v="499"/>
    <n v="300"/>
    <n v="2595955"/>
    <s v="60%"/>
    <x v="1"/>
    <n v="60"/>
    <x v="1"/>
    <n v="0.6"/>
    <x v="16"/>
    <x v="2"/>
    <n v="6509455"/>
    <x v="1"/>
    <x v="1"/>
    <x v="1"/>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s v="B09GFM8CGS"/>
    <s v="Redmi 9A Sport (Carbon Black, 2GB RAM, 32GB Storage) | 2GHz Octa-core Helio G25 Processor | 5000 mAh Battery"/>
    <x v="525"/>
    <s v="Electronics|Mobiles&amp;Accessories|Smartphones&amp;BasicMobiles|Smartphones"/>
    <x v="0"/>
    <n v="6499"/>
    <n v="7999"/>
    <n v="1500"/>
    <n v="2039594168"/>
    <s v="19%"/>
    <x v="0"/>
    <n v="19"/>
    <x v="2"/>
    <n v="0.19"/>
    <x v="16"/>
    <x v="2"/>
    <n v="2510342168"/>
    <x v="2"/>
    <x v="2"/>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1DF26V7A"/>
    <s v="JBL C100SI Wired In Ear Headphones with Mic, JBL Pure Bass Sound, One Button Multi-function Remote, Premium Metallic Finish, Angled Buds for Comfort fit (Red)"/>
    <x v="499"/>
    <s v="Electronics|Headphones,Earbuds&amp;Accessories|Headphones|In-Ear"/>
    <x v="0"/>
    <n v="599"/>
    <n v="1299"/>
    <n v="700"/>
    <n v="115360811"/>
    <s v="54%"/>
    <x v="1"/>
    <n v="54"/>
    <x v="1"/>
    <n v="0.54"/>
    <x v="16"/>
    <x v="2"/>
    <n v="250173111"/>
    <x v="0"/>
    <x v="0"/>
    <x v="1"/>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4F1YC3J"/>
    <s v="Samsung Galaxy M13 5G (Aqua Green, 6GB, 128GB Storage) | 5000mAh Battery | Upto 12GB RAM with RAM Plus"/>
    <x v="509"/>
    <s v="Electronics|Mobiles&amp;Accessories|Smartphones&amp;BasicMobiles|Smartphones"/>
    <x v="0"/>
    <n v="13999"/>
    <n v="19499"/>
    <n v="5500"/>
    <n v="265953002"/>
    <s v="28%"/>
    <x v="0"/>
    <n v="28"/>
    <x v="2"/>
    <n v="0.28000000000000003"/>
    <x v="16"/>
    <x v="2"/>
    <n v="370442002"/>
    <x v="3"/>
    <x v="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WGPKMP5"/>
    <s v="iQOO Z6 44W by vivo (Raven Black, 6GB RAM, 128GB Storage) | 6.44&quot; FHD+ AMOLED Display | 50% Charge in just 27 mins | in-Display Fingerprint Scanning"/>
    <x v="526"/>
    <s v="Electronics|Mobiles&amp;Accessories|Smartphones&amp;BasicMobiles|Smartphones"/>
    <x v="0"/>
    <n v="15499"/>
    <n v="20999"/>
    <n v="5500"/>
    <n v="298402247"/>
    <s v="26%"/>
    <x v="0"/>
    <n v="26"/>
    <x v="2"/>
    <n v="0.26"/>
    <x v="16"/>
    <x v="2"/>
    <n v="404293747"/>
    <x v="4"/>
    <x v="4"/>
    <x v="1"/>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D3T6Z1D"/>
    <s v="Samsung Galaxy M32 Prime Edition (Light Blue, 4GB RAM, 64GB)"/>
    <x v="527"/>
    <s v="Electronics|Mobiles&amp;Accessories|Smartphones&amp;BasicMobiles|Smartphones"/>
    <x v="0"/>
    <n v="12999"/>
    <n v="13499"/>
    <n v="500"/>
    <n v="729217902"/>
    <s v="4%"/>
    <x v="0"/>
    <n v="4"/>
    <x v="3"/>
    <n v="0.04"/>
    <x v="16"/>
    <x v="2"/>
    <n v="757266902"/>
    <x v="3"/>
    <x v="3"/>
    <x v="1"/>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s v="Redmi Note 11T 5G (Matte Black, 6GB RAM, 128GB ROM)| Dimensity 810 5G | 33W Pro Fast Charging | Charger Included | Additional Exchange Offers|Get 2 Months of YouTube Premium Free!"/>
    <x v="528"/>
    <s v="Electronics|Mobiles&amp;Accessories|Smartphones&amp;BasicMobiles|Smartphones"/>
    <x v="0"/>
    <n v="16999"/>
    <n v="20999"/>
    <n v="4000"/>
    <n v="540942178"/>
    <s v="19%"/>
    <x v="0"/>
    <n v="19"/>
    <x v="2"/>
    <n v="0.19"/>
    <x v="16"/>
    <x v="2"/>
    <n v="668230178"/>
    <x v="4"/>
    <x v="4"/>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QS9X9L8"/>
    <s v="Redmi Note 11 (Horizon Blue, 6GB RAM, 64GB Storage)|90Hz FHD+ AMOLED Display | Qualcomm¬Æ Snapdragon‚Ñ¢ 680-6nm | 33W Charger Included"/>
    <x v="529"/>
    <s v="Electronics|Mobiles&amp;Accessories|Smartphones&amp;BasicMobiles|Smartphones"/>
    <x v="0"/>
    <n v="12999"/>
    <n v="18999"/>
    <n v="6000"/>
    <n v="659985228"/>
    <s v="32%"/>
    <x v="0"/>
    <n v="32"/>
    <x v="0"/>
    <n v="0.32"/>
    <x v="16"/>
    <x v="2"/>
    <n v="964617228"/>
    <x v="3"/>
    <x v="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s v="Noise Pulse 2 Max Advanced Bluetooth Calling Smart Watch with 1.85'' TFT and 550 Nits Brightness, Smart DND, 10 Days Battery, 100 Sports Mode, Smartwatch for Men and Women - (Jet Black)"/>
    <x v="530"/>
    <s v="Electronics|WearableTechnology|SmartWatches"/>
    <x v="0"/>
    <n v="2999"/>
    <n v="5999"/>
    <n v="3000"/>
    <n v="21436852"/>
    <s v="50%"/>
    <x v="1"/>
    <n v="50"/>
    <x v="1"/>
    <n v="0.5"/>
    <x v="16"/>
    <x v="2"/>
    <n v="42880852"/>
    <x v="2"/>
    <x v="2"/>
    <x v="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9QS9X16F"/>
    <s v="Redmi Note 11 (Space Black, 6GB RAM, 64GB Storage) | 90Hz FHD+ AMOLED Display | Qualcomm¬Æ Snapdragon‚Ñ¢ 680-6nm | 33W Charger Included"/>
    <x v="531"/>
    <s v="Electronics|Mobiles&amp;Accessories|Smartphones&amp;BasicMobiles|Smartphones"/>
    <x v="0"/>
    <n v="12999"/>
    <n v="18999"/>
    <n v="6000"/>
    <n v="659985228"/>
    <s v="32%"/>
    <x v="0"/>
    <n v="32"/>
    <x v="0"/>
    <n v="0.32"/>
    <x v="16"/>
    <x v="2"/>
    <n v="964617228"/>
    <x v="3"/>
    <x v="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LJ116B5"/>
    <s v="Redmi Note 11T 5G (Aquamarine Blue, 6GB RAM, 128GB ROM)| Dimensity 810 5G | 33W Pro Fast Charging | Charger Included | Additional Exchange Offers| Get 2 Months of YouTube Premium Free!"/>
    <x v="532"/>
    <s v="Electronics|Mobiles&amp;Accessories|Smartphones&amp;BasicMobiles|Smartphones"/>
    <x v="0"/>
    <n v="16999"/>
    <n v="20999"/>
    <n v="4000"/>
    <n v="540942178"/>
    <s v="19%"/>
    <x v="0"/>
    <n v="19"/>
    <x v="2"/>
    <n v="0.19"/>
    <x v="16"/>
    <x v="2"/>
    <n v="668230178"/>
    <x v="4"/>
    <x v="4"/>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VZBGL1N"/>
    <s v="STRIFF Multi Angle Tablet/Mobile Stand. Holder for iPhone, Android, Samsung, OnePlus, Xiaomi. Portable,Foldable Stand.Perfect for Bed,Office, Home,Gift and Desktop (Black)"/>
    <x v="533"/>
    <s v="Electronics|Mobiles&amp;Accessories|MobileAccessories|Stands"/>
    <x v="0"/>
    <n v="99"/>
    <n v="499"/>
    <n v="400"/>
    <n v="242649"/>
    <s v="80%"/>
    <x v="1"/>
    <n v="80"/>
    <x v="1"/>
    <n v="0.8"/>
    <x v="16"/>
    <x v="2"/>
    <n v="1223049"/>
    <x v="1"/>
    <x v="1"/>
    <x v="1"/>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s v="boAt Newly Launched Wave Electra with 1.81&quot; HD Display, Smart Calling Ultra-Seamless BT Calling Chip, 20 Built-in Watch Faces, 100 + Sports Modes, Menu Personalization, in-Built Games(Cherry Blossom)"/>
    <x v="524"/>
    <s v="Electronics|WearableTechnology|SmartWatches"/>
    <x v="0"/>
    <n v="2499"/>
    <n v="7990"/>
    <n v="5491"/>
    <n v="384846"/>
    <s v="69%"/>
    <x v="1"/>
    <n v="69"/>
    <x v="1"/>
    <n v="0.69"/>
    <x v="16"/>
    <x v="2"/>
    <n v="1230460"/>
    <x v="2"/>
    <x v="2"/>
    <x v="0"/>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96TWZRJC"/>
    <s v="Sounce 360 Adjustable Mobile Phone Holder, Universal Phone Holder Clip Lazy Bracket Flexible Gooseneck Clamp Long Arms Mount for Mobile Tabletop Stand for Bedroom, Office, Bathroom, White"/>
    <x v="534"/>
    <s v="Electronics|Mobiles&amp;Accessories|MobileAccessories|Mounts|Bedstand&amp;DeskMounts"/>
    <x v="0"/>
    <n v="499"/>
    <n v="1899"/>
    <n v="1400"/>
    <n v="736025"/>
    <s v="74%"/>
    <x v="1"/>
    <n v="74"/>
    <x v="1"/>
    <n v="0.74"/>
    <x v="16"/>
    <x v="2"/>
    <n v="2801025"/>
    <x v="0"/>
    <x v="0"/>
    <x v="1"/>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MKP344P"/>
    <s v="Tecno Spark 8T (Turquoise Cyan, 4GB RAM,64GB Storage) | 50MP AI Camera | 7GB Expandable RAM"/>
    <x v="535"/>
    <s v="Electronics|Mobiles&amp;Accessories|Smartphones&amp;BasicMobiles|Smartphones"/>
    <x v="0"/>
    <n v="8499"/>
    <n v="12999"/>
    <n v="4500"/>
    <n v="56620338"/>
    <s v="35%"/>
    <x v="0"/>
    <n v="35"/>
    <x v="0"/>
    <n v="0.35"/>
    <x v="16"/>
    <x v="2"/>
    <n v="86599338"/>
    <x v="3"/>
    <x v="3"/>
    <x v="1"/>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9LHZSMRR"/>
    <s v="Redmi Note 11T 5G (Stardust White, 6GB RAM, 128GB ROM)| Dimensity 810 5G | 33W Pro Fast Charging | Charger Included | Additional Exchange Offers|Get 2 Months of YouTube Premium Free!"/>
    <x v="536"/>
    <s v="Electronics|Mobiles&amp;Accessories|Smartphones&amp;BasicMobiles|Smartphones"/>
    <x v="0"/>
    <n v="16999"/>
    <n v="20999"/>
    <n v="4000"/>
    <n v="540942178"/>
    <s v="19%"/>
    <x v="0"/>
    <n v="19"/>
    <x v="2"/>
    <n v="0.19"/>
    <x v="16"/>
    <x v="2"/>
    <n v="668230178"/>
    <x v="4"/>
    <x v="4"/>
    <x v="1"/>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9BNXQ6BR"/>
    <s v="Noise ColorFit Ultra SE Smart Watch with 1.75&quot;(4.3cm) HD Display, Aluminium Alloy Body, 60 Sports Modes, Spo2, Lightweight, Stock Market Info, Calls &amp; SMS Reply (Vintage Brown)"/>
    <x v="537"/>
    <s v="Electronics|WearableTechnology|SmartWatches"/>
    <x v="0"/>
    <n v="2799"/>
    <n v="6499"/>
    <n v="3700"/>
    <n v="108822321"/>
    <s v="57%"/>
    <x v="1"/>
    <n v="57"/>
    <x v="1"/>
    <n v="0.56999999999999995"/>
    <x v="16"/>
    <x v="2"/>
    <n v="252674621"/>
    <x v="2"/>
    <x v="2"/>
    <x v="1"/>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s v="boAt Rockerz 400 Bluetooth On Ear Headphones With Mic With Upto 8 Hours Playback &amp; Soft Padded Ear Cushions(Grey/Green)"/>
    <x v="538"/>
    <s v="Electronics|Headphones,Earbuds&amp;Accessories|Headphones|On-Ear"/>
    <x v="0"/>
    <n v="1399"/>
    <n v="2990"/>
    <n v="1591"/>
    <n v="135947825"/>
    <s v="53%"/>
    <x v="1"/>
    <n v="53"/>
    <x v="1"/>
    <n v="0.53"/>
    <x v="16"/>
    <x v="2"/>
    <n v="290553250"/>
    <x v="0"/>
    <x v="0"/>
    <x v="1"/>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9RFB2SJQ"/>
    <s v="10WeRun Id-116 Bluetooth Smartwatch Wireless Fitness Band for Boys, Girls, Men, Women &amp; Kids | Sports Gym Watch for All Smart Phones I Heart Rate and spo2 Monitor"/>
    <x v="539"/>
    <s v="Electronics|WearableTechnology|SmartWatches"/>
    <x v="0"/>
    <n v="499"/>
    <n v="1899"/>
    <n v="1400"/>
    <n v="205588"/>
    <s v="74%"/>
    <x v="1"/>
    <n v="74"/>
    <x v="1"/>
    <n v="0.74"/>
    <x v="16"/>
    <x v="2"/>
    <n v="782388"/>
    <x v="0"/>
    <x v="0"/>
    <x v="0"/>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2X35B1K"/>
    <s v="Noise ColorFit Ultra 2 Buzz 1.78&quot; AMOLED Bluetooth Calling Watch with 368*448px Always On Display, Premium Metallic Finish, 100+ Watch Faces, 100+ Sports Modes, Health Suite (Jet Black)"/>
    <x v="540"/>
    <s v="Electronics|WearableTechnology|SmartWatches"/>
    <x v="0"/>
    <n v="3999"/>
    <n v="6999"/>
    <n v="3000"/>
    <n v="40905771"/>
    <s v="43%"/>
    <x v="0"/>
    <n v="43"/>
    <x v="0"/>
    <n v="0.43"/>
    <x v="16"/>
    <x v="2"/>
    <n v="71592771"/>
    <x v="2"/>
    <x v="2"/>
    <x v="1"/>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s v="Redmi Note 11 (Horizon Blue, 6GB RAM, 64GB Storage)|90Hz FHD+ AMOLED Display | Qualcomm¬Æ Snapdragon‚Ñ¢ 680-6nm | 33W Charger Included"/>
    <x v="529"/>
    <s v="Electronics|Mobiles&amp;Accessories|Smartphones&amp;BasicMobiles|Smartphones"/>
    <x v="0"/>
    <n v="12999"/>
    <n v="18999"/>
    <n v="6000"/>
    <n v="659985228"/>
    <s v="32%"/>
    <x v="0"/>
    <n v="32"/>
    <x v="0"/>
    <n v="0.32"/>
    <x v="16"/>
    <x v="2"/>
    <n v="964617228"/>
    <x v="3"/>
    <x v="3"/>
    <x v="1"/>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9GFPN6TP"/>
    <s v="Redmi 9A Sport (Coral Green, 3GB RAM, 32GB Storage) | 2GHz Octa-core Helio G25 Processor | 5000 mAh Battery"/>
    <x v="541"/>
    <s v="Electronics|Mobiles&amp;Accessories|Smartphones&amp;BasicMobiles|Smartphones"/>
    <x v="0"/>
    <n v="7499"/>
    <n v="9499"/>
    <n v="2000"/>
    <n v="2353426168"/>
    <s v="21%"/>
    <x v="0"/>
    <n v="21"/>
    <x v="2"/>
    <n v="0.21"/>
    <x v="16"/>
    <x v="2"/>
    <n v="2981090168"/>
    <x v="2"/>
    <x v="2"/>
    <x v="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7QCWY5XV"/>
    <s v="Mobilife Bluetooth Extendable Selfie Stick with Tripod Stand and Wireless Remote,3-in-1 Multifunctional Selfie Stick Tripod for iPhone Samsung Mi Realme Oppo Vivo Google More,Black"/>
    <x v="542"/>
    <s v="Electronics|Mobiles&amp;Accessories|MobileAccessories|Photo&amp;VideoAccessories|SelfieSticks"/>
    <x v="0"/>
    <n v="599"/>
    <n v="1399"/>
    <n v="800"/>
    <n v="8721440"/>
    <s v="57%"/>
    <x v="1"/>
    <n v="57"/>
    <x v="1"/>
    <n v="0.56999999999999995"/>
    <x v="16"/>
    <x v="2"/>
    <n v="20369440"/>
    <x v="0"/>
    <x v="0"/>
    <x v="1"/>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s v="Ambrane 27000mAh Power Bank, 20W Fast Charging, Triple Output, Type C PD (Input &amp; Output), Quick Charge, Li-Polymer, Multi-Layer Protection for iPhone, Smartphones &amp; Other Devices (Stylo Pro, Black)"/>
    <x v="543"/>
    <s v="Electronics|Mobiles&amp;Accessories|MobileAccessories|Chargers|PowerBanks"/>
    <x v="0"/>
    <n v="2499"/>
    <n v="2999"/>
    <n v="500"/>
    <n v="7886844"/>
    <s v="17%"/>
    <x v="0"/>
    <n v="17"/>
    <x v="2"/>
    <n v="0.17"/>
    <x v="16"/>
    <x v="2"/>
    <n v="9464844"/>
    <x v="0"/>
    <x v="0"/>
    <x v="1"/>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s v="STRIFF Wall Mount Phone Holder Wall Mount with Adhesive Strips, Charging Holder Compatible with iPhone, Smartphone and Mini Tablet (Pack of 1) (White)"/>
    <x v="544"/>
    <s v="Electronics|Mobiles&amp;Accessories|MobileAccessories|Mounts|Shower&amp;WallMounts"/>
    <x v="0"/>
    <n v="89"/>
    <n v="499"/>
    <n v="410"/>
    <n v="831260"/>
    <s v="82%"/>
    <x v="1"/>
    <n v="82"/>
    <x v="1"/>
    <n v="0.82"/>
    <x v="16"/>
    <x v="2"/>
    <n v="4660660"/>
    <x v="1"/>
    <x v="1"/>
    <x v="1"/>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4F4QZ1H"/>
    <s v="Samsung Galaxy M13 5G (Stardust Brown, 6GB, 128GB Storage) | 5000mAh Battery | Upto 12GB RAM with RAM Plus"/>
    <x v="545"/>
    <s v="Electronics|Mobiles&amp;Accessories|Smartphones&amp;BasicMobiles|Smartphones"/>
    <x v="0"/>
    <n v="13999"/>
    <n v="19499"/>
    <n v="5500"/>
    <n v="265953002"/>
    <s v="28%"/>
    <x v="0"/>
    <n v="28"/>
    <x v="2"/>
    <n v="0.28000000000000003"/>
    <x v="16"/>
    <x v="2"/>
    <n v="370442002"/>
    <x v="3"/>
    <x v="3"/>
    <x v="1"/>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1Z8M4KX"/>
    <s v="boAt BassHeads 100 in-Ear Wired Headphones with Mic (Black)"/>
    <x v="546"/>
    <s v="Electronics|Headphones,Earbuds&amp;Accessories|Headphones|In-Ear"/>
    <x v="0"/>
    <n v="365"/>
    <n v="999"/>
    <n v="634"/>
    <n v="132754515"/>
    <s v="63%"/>
    <x v="1"/>
    <n v="63"/>
    <x v="1"/>
    <n v="0.63"/>
    <x v="16"/>
    <x v="2"/>
    <n v="363347289"/>
    <x v="1"/>
    <x v="1"/>
    <x v="1"/>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5LVS732"/>
    <s v="Noise Pulse Go Buzz Smart Watch Bluetooth Calling with 1.69&quot; Display, 550 NITS, 150+ Cloud Watch Face, SPo2, Heart Rate Tracking, 100 Sports Mode with Auto Detection, Longer Battery (Jet Black)"/>
    <x v="498"/>
    <s v="Electronics|WearableTechnology|SmartWatches"/>
    <x v="0"/>
    <n v="1999"/>
    <n v="4999"/>
    <n v="3000"/>
    <n v="21367311"/>
    <s v="60%"/>
    <x v="1"/>
    <n v="60"/>
    <x v="1"/>
    <n v="0.6"/>
    <x v="16"/>
    <x v="2"/>
    <n v="53434311"/>
    <x v="0"/>
    <x v="0"/>
    <x v="1"/>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8TV2P1N8"/>
    <s v="boAt Rockerz 255 Pro+ in-Ear Bluetooth Neckband with Upto 40 Hours Playback, ASAP  Charge, IPX7, Dual Pairing, BT v5.0, with Mic (Active Black)"/>
    <x v="547"/>
    <s v="Electronics|Headphones,Earbuds&amp;Accessories|Headphones|In-Ear"/>
    <x v="0"/>
    <n v="1399"/>
    <n v="3990"/>
    <n v="2591"/>
    <n v="198435559"/>
    <s v="65%"/>
    <x v="1"/>
    <n v="65"/>
    <x v="1"/>
    <n v="0.65"/>
    <x v="16"/>
    <x v="2"/>
    <n v="565945590"/>
    <x v="0"/>
    <x v="0"/>
    <x v="1"/>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1DEWVZ2C"/>
    <s v="JBL C100SI Wired In Ear Headphones with Mic, JBL Pure Bass Sound, One Button Multi-function Remote, Angled Buds for Comfort fit (Black)"/>
    <x v="499"/>
    <s v="Electronics|Headphones,Earbuds&amp;Accessories|Headphones|In-Ear"/>
    <x v="0"/>
    <n v="599"/>
    <n v="999"/>
    <n v="400"/>
    <n v="115359613"/>
    <s v="40%"/>
    <x v="0"/>
    <n v="40"/>
    <x v="0"/>
    <n v="0.4"/>
    <x v="16"/>
    <x v="2"/>
    <n v="192394413"/>
    <x v="1"/>
    <x v="1"/>
    <x v="1"/>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s v="boAt Rockerz 450 Bluetooth On Ear Headphones with Mic, Upto 15 Hours Playback, 40MM Drivers, Padded Ear Cushions, Integrated Controls and Dual Modes(Luscious Black)"/>
    <x v="548"/>
    <s v="Electronics|Headphones,Earbuds&amp;Accessories|Headphones|On-Ear"/>
    <x v="0"/>
    <n v="1220"/>
    <n v="3990"/>
    <n v="2770"/>
    <n v="130724220"/>
    <s v="69%"/>
    <x v="1"/>
    <n v="69"/>
    <x v="1"/>
    <n v="0.69"/>
    <x v="16"/>
    <x v="2"/>
    <n v="427532490"/>
    <x v="0"/>
    <x v="0"/>
    <x v="1"/>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8W56G1K9"/>
    <s v="LAPSTER Spiral Charger Spiral Charger Cable Protectors for Wires Data Cable Saver Charging Cord Protective Cable Cover Set of 3 (12 Pieces)"/>
    <x v="549"/>
    <s v="Computers&amp;Accessories|Accessories&amp;Peripherals|Cables&amp;Accessories|CableConnectionProtectors"/>
    <x v="2"/>
    <n v="99"/>
    <n v="999"/>
    <n v="900"/>
    <n v="866349"/>
    <s v="90%"/>
    <x v="1"/>
    <n v="90"/>
    <x v="1"/>
    <n v="0.9"/>
    <x v="16"/>
    <x v="2"/>
    <n v="8742249"/>
    <x v="1"/>
    <x v="1"/>
    <x v="1"/>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B296NTFV"/>
    <s v="Portronics Toad 23 Wireless Optical Mouse with 2.4GHz, USB Nano Dongle, Optical Orientation, Click Wheel, Adjustable DPI(Black)"/>
    <x v="550"/>
    <s v="Computers&amp;Accessories|Accessories&amp;Peripherals|Keyboards,Mice&amp;InputDevices|Mice"/>
    <x v="0"/>
    <n v="299"/>
    <n v="599"/>
    <n v="300"/>
    <n v="477503"/>
    <s v="50%"/>
    <x v="1"/>
    <n v="50"/>
    <x v="1"/>
    <n v="0.5"/>
    <x v="16"/>
    <x v="2"/>
    <n v="956603"/>
    <x v="1"/>
    <x v="1"/>
    <x v="1"/>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7KY3FNQP"/>
    <s v="boAt Bassheads 152 in Ear Wired Earphones with Mic(Active Black)"/>
    <x v="551"/>
    <s v="Electronics|Headphones,Earbuds&amp;Accessories|Headphones|In-Ear"/>
    <x v="0"/>
    <n v="449"/>
    <n v="1290"/>
    <n v="841"/>
    <n v="41204730"/>
    <s v="65%"/>
    <x v="1"/>
    <n v="65"/>
    <x v="1"/>
    <n v="0.65"/>
    <x v="16"/>
    <x v="2"/>
    <n v="118383300"/>
    <x v="0"/>
    <x v="0"/>
    <x v="1"/>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9ZQK9X8G"/>
    <s v="Noise ColorFit Pro 4 Advanced Bluetooth Calling Smart Watch with 1.72&quot; TruView Display, Fully-Functional Digital Crown, 311 PPI, 60Hz Refresh Rate, 500 NITS Brightness (Charcoal Black)"/>
    <x v="506"/>
    <s v="Electronics|WearableTechnology|SmartWatches"/>
    <x v="0"/>
    <n v="2998"/>
    <n v="5999"/>
    <n v="3001"/>
    <n v="15526642"/>
    <s v="50%"/>
    <x v="1"/>
    <n v="50"/>
    <x v="1"/>
    <n v="0.5"/>
    <x v="16"/>
    <x v="2"/>
    <n v="31068821"/>
    <x v="2"/>
    <x v="2"/>
    <x v="1"/>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s v="B092X94QNQ"/>
    <s v="boAt Rockerz 330 in-Ear Bluetooth Neckband with Upto 30 Hours Playtime, ASAP  Charge, Signature Sound, Dual Pairing &amp; IPX5 with Mic (Active Black)"/>
    <x v="552"/>
    <s v="Electronics|Headphones,Earbuds&amp;Accessories|Headphones|In-Ear"/>
    <x v="0"/>
    <n v="1499"/>
    <n v="3990"/>
    <n v="2491"/>
    <n v="164686136"/>
    <s v="62%"/>
    <x v="1"/>
    <n v="62"/>
    <x v="1"/>
    <n v="0.62"/>
    <x v="16"/>
    <x v="2"/>
    <n v="438357360"/>
    <x v="0"/>
    <x v="0"/>
    <x v="1"/>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H9Z3XQW"/>
    <s v="boAt Bassheads 242 in Ear Wired Earphones with Mic(Blue)"/>
    <x v="520"/>
    <s v="Electronics|Headphones,Earbuds&amp;Accessories|Headphones|In-Ear"/>
    <x v="0"/>
    <n v="455"/>
    <n v="1490"/>
    <n v="1035"/>
    <n v="73563035"/>
    <s v="69%"/>
    <x v="1"/>
    <n v="69"/>
    <x v="1"/>
    <n v="0.69"/>
    <x v="16"/>
    <x v="2"/>
    <n v="240898730"/>
    <x v="0"/>
    <x v="0"/>
    <x v="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HLZ28QC"/>
    <s v="Oakter Mini UPS for 12V WiFi Router Broadband Modem | Backup Upto 4 Hours | WiFi Router UPS Power Backup During Power Cuts | UPS for 12V Router Broadband Modem | Current Surge &amp; Deep Discharge Protection"/>
    <x v="553"/>
    <s v="Computers&amp;Accessories|NetworkingDevices"/>
    <x v="0"/>
    <n v="1199"/>
    <n v="3490"/>
    <n v="2291"/>
    <n v="14047484"/>
    <s v="66%"/>
    <x v="1"/>
    <n v="66"/>
    <x v="1"/>
    <n v="0.66"/>
    <x v="16"/>
    <x v="2"/>
    <n v="40888840"/>
    <x v="0"/>
    <x v="0"/>
    <x v="1"/>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856HY85J"/>
    <s v="boAt Rockerz 550 Over Ear Bluetooth Headphones with Upto 20 Hours Playback, 50MM Drivers, Soft Padded Ear Cushions and Physical Noise Isolation, Without Mic (Black)"/>
    <x v="554"/>
    <s v="Electronics|Headphones,Earbuds&amp;Accessories|Headphones|Over-Ear"/>
    <x v="0"/>
    <n v="1799"/>
    <n v="4999"/>
    <n v="3200"/>
    <n v="99290408"/>
    <s v="64%"/>
    <x v="1"/>
    <n v="64"/>
    <x v="1"/>
    <n v="0.64"/>
    <x v="16"/>
    <x v="2"/>
    <n v="275904808"/>
    <x v="0"/>
    <x v="0"/>
    <x v="1"/>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s v="Xiaomi Mi Wired in Ear Earphones with Mic Basic with Ultra Deep Bass &amp; Aluminum Alloy Sound Chamber (Black)"/>
    <x v="555"/>
    <s v="Electronics|Headphones,Earbuds&amp;Accessories|Headphones|In-Ear"/>
    <x v="0"/>
    <n v="429"/>
    <n v="599"/>
    <n v="170"/>
    <n v="51250914"/>
    <s v="28%"/>
    <x v="0"/>
    <n v="28"/>
    <x v="2"/>
    <n v="0.28000000000000003"/>
    <x v="16"/>
    <x v="2"/>
    <n v="71560134"/>
    <x v="1"/>
    <x v="1"/>
    <x v="1"/>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8MTCKDYN"/>
    <s v="Gizga Essentials Spiral Cable Protector Cord Saver for Mac Charger, iPhone Charger, Wire Protector, Lightweight Durable Flexible Wire Winder for Charging Cables, Data Cables, Earphones, Pack of 10"/>
    <x v="516"/>
    <s v="Electronics|Mobiles&amp;Accessories|MobileAccessories|D√©cor"/>
    <x v="0"/>
    <n v="119"/>
    <n v="299"/>
    <n v="180"/>
    <n v="713881"/>
    <s v="60%"/>
    <x v="1"/>
    <n v="60"/>
    <x v="1"/>
    <n v="0.6"/>
    <x v="16"/>
    <x v="2"/>
    <n v="1793701"/>
    <x v="1"/>
    <x v="1"/>
    <x v="1"/>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s v="B096VF5YYF"/>
    <s v="boAt Xtend Smartwatch with Alexa Built-in, 1.69‚Äù HD Display, Multiple Watch Faces, Stress Monitor, Heart &amp; SpO2 Monitoring, 14 Sports Modes, Sleep Monitor, 5 ATM &amp; 7 Days Battery(Pitch Black)"/>
    <x v="515"/>
    <s v="Electronics|WearableTechnology|SmartWatches"/>
    <x v="0"/>
    <n v="2999"/>
    <n v="7990"/>
    <n v="4991"/>
    <n v="145295552"/>
    <s v="62%"/>
    <x v="1"/>
    <n v="62"/>
    <x v="1"/>
    <n v="0.62"/>
    <x v="16"/>
    <x v="2"/>
    <n v="387099520"/>
    <x v="2"/>
    <x v="2"/>
    <x v="1"/>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0UGZWM2I"/>
    <s v="COI Note Pad/Memo Book with Sticky Notes &amp; Clip Holder with Pen for Gifting"/>
    <x v="556"/>
    <s v="OfficeProducts|OfficePaperProducts|Paper|Stationery|Notebooks,WritingPads&amp;Diaries|Notepads&amp;MemoBooks"/>
    <x v="0"/>
    <n v="198"/>
    <n v="800"/>
    <n v="602"/>
    <n v="1850112"/>
    <s v="75%"/>
    <x v="1"/>
    <n v="75"/>
    <x v="1"/>
    <n v="0.75"/>
    <x v="16"/>
    <x v="2"/>
    <n v="7475200"/>
    <x v="1"/>
    <x v="1"/>
    <x v="1"/>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7DFYJRQV"/>
    <s v="JBL C200SI, Premium in Ear Wired Earphones with Mic, Signature Sound, One Button Multi-Function Remote, Angled Earbuds for Comfort fit (Blue)"/>
    <x v="557"/>
    <s v="Electronics|Headphones,Earbuds&amp;Accessories|Headphones|In-Ear"/>
    <x v="0"/>
    <n v="799"/>
    <n v="1499"/>
    <n v="700"/>
    <n v="42864752"/>
    <s v="47%"/>
    <x v="0"/>
    <n v="47"/>
    <x v="0"/>
    <n v="0.47"/>
    <x v="16"/>
    <x v="2"/>
    <n v="80418352"/>
    <x v="0"/>
    <x v="0"/>
    <x v="1"/>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7Z3K96FR"/>
    <s v="Robustrion Tempered Glass Screen Protector for iPad 10.2 inch 9th Gen Generation 2021 8th Gen 2020 7th Gen 2019"/>
    <x v="558"/>
    <s v="Computers&amp;Accessories|Accessories&amp;Peripherals|TabletAccessories|ScreenProtectors"/>
    <x v="0"/>
    <n v="399"/>
    <n v="1499"/>
    <n v="1100"/>
    <n v="2286270"/>
    <s v="73%"/>
    <x v="1"/>
    <n v="73"/>
    <x v="1"/>
    <n v="0.73"/>
    <x v="16"/>
    <x v="2"/>
    <n v="8589270"/>
    <x v="0"/>
    <x v="0"/>
    <x v="1"/>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BBMPH39N"/>
    <s v="Amazon Basics Magic Slate 8.5-inch LCD Writing Tablet with Stylus Pen, for Drawing, Playing, Noting by Kids &amp; Adults, Black"/>
    <x v="559"/>
    <s v="Computers&amp;Accessories|Accessories&amp;Peripherals|Keyboards,Mice&amp;InputDevices|GraphicTablets"/>
    <x v="0"/>
    <n v="289"/>
    <n v="999"/>
    <n v="710"/>
    <n v="115889"/>
    <s v="71%"/>
    <x v="1"/>
    <n v="71"/>
    <x v="1"/>
    <n v="0.71"/>
    <x v="16"/>
    <x v="2"/>
    <n v="400599"/>
    <x v="1"/>
    <x v="1"/>
    <x v="0"/>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2BQ2RS"/>
    <s v="Fire-Boltt India's No 1 Smartwatch Brand Ring Bluetooth Calling with SpO2 &amp; 1.7‚Äù Metal Body with Blood Oxygen Monitoring, Continuous Heart Rate, Full Touch &amp; Multiple Watch Faces"/>
    <x v="560"/>
    <s v="Electronics|WearableTechnology|SmartWatches"/>
    <x v="0"/>
    <n v="2499"/>
    <n v="9999"/>
    <n v="7500"/>
    <n v="105305361"/>
    <s v="75%"/>
    <x v="1"/>
    <n v="75"/>
    <x v="1"/>
    <n v="0.75"/>
    <x v="16"/>
    <x v="2"/>
    <n v="421347861"/>
    <x v="2"/>
    <x v="2"/>
    <x v="1"/>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7W6VWZ8C"/>
    <s v="Infinity (JBL Fuze Pint, Wireless Ultra Portable Mini Speaker with Mic, Deep Bass, Dual Equalizer, Bluetooth 5.0 with Voice Assistant Support for Mobiles (Black)"/>
    <x v="561"/>
    <s v="Electronics|HomeAudio|Speakers|OutdoorSpeakers"/>
    <x v="0"/>
    <n v="899"/>
    <n v="1999"/>
    <n v="1100"/>
    <n v="27391631"/>
    <s v="55%"/>
    <x v="1"/>
    <n v="55"/>
    <x v="1"/>
    <n v="0.55000000000000004"/>
    <x v="16"/>
    <x v="2"/>
    <n v="60907531"/>
    <x v="0"/>
    <x v="0"/>
    <x v="1"/>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12MQS060"/>
    <s v="Logitech MK215 Wireless Keyboard and Mouse Combo for Windows, 2.4 GHz Wireless, Compact Design, 2-Year Battery Life(Keyboard),5 Month Battery Life(Mouse) PC/Laptop- Black"/>
    <x v="562"/>
    <s v="Computers&amp;Accessories|Accessories&amp;Peripherals|Keyboards,Mice&amp;InputDevices|Keyboard&amp;MouseSets"/>
    <x v="0"/>
    <n v="1295"/>
    <n v="1795"/>
    <n v="500"/>
    <n v="33373445"/>
    <s v="28%"/>
    <x v="0"/>
    <n v="28"/>
    <x v="2"/>
    <n v="0.28000000000000003"/>
    <x v="16"/>
    <x v="2"/>
    <n v="46258945"/>
    <x v="0"/>
    <x v="0"/>
    <x v="1"/>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s v="boAt Bassheads 225 in Ear Wired Earphones with Mic(Blue)"/>
    <x v="563"/>
    <s v="Electronics|Headphones,Earbuds&amp;Accessories|Headphones|In-Ear"/>
    <x v="0"/>
    <n v="699"/>
    <n v="999"/>
    <n v="300"/>
    <n v="190959111"/>
    <s v="30%"/>
    <x v="0"/>
    <n v="30"/>
    <x v="0"/>
    <n v="0.3"/>
    <x v="16"/>
    <x v="2"/>
    <n v="272915811"/>
    <x v="1"/>
    <x v="1"/>
    <x v="1"/>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9Y14JLP3"/>
    <s v="STRIFF UPH2W Multi Angle Tablet/Mobile Stand. Holder for iPhone, Android, Samsung, OnePlus, Xiaomi. Portable,Foldable Stand.Perfect for Bed,Office, Home,Gift and Desktop (White)"/>
    <x v="564"/>
    <s v="Electronics|Mobiles&amp;Accessories|MobileAccessories|Stands"/>
    <x v="0"/>
    <n v="99"/>
    <n v="499"/>
    <n v="400"/>
    <n v="242649"/>
    <s v="80%"/>
    <x v="1"/>
    <n v="80"/>
    <x v="1"/>
    <n v="0.8"/>
    <x v="16"/>
    <x v="2"/>
    <n v="1223049"/>
    <x v="1"/>
    <x v="1"/>
    <x v="1"/>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8JYT4SY"/>
    <s v="Zebronics Zeb-Jaguar Wireless Mouse, 2.4GHz with USB Nano Receiver, High Precision Optical Tracking, 4 Buttons, Plug &amp; Play, Ambidextrous, for PC/Mac/Laptop (Black+Grey)"/>
    <x v="565"/>
    <s v="Computers&amp;Accessories|Accessories&amp;Peripherals|Keyboards,Mice&amp;InputDevices|Mice"/>
    <x v="0"/>
    <n v="399"/>
    <n v="1190"/>
    <n v="791"/>
    <n v="1120791"/>
    <s v="66%"/>
    <x v="1"/>
    <n v="66"/>
    <x v="1"/>
    <n v="0.66"/>
    <x v="16"/>
    <x v="2"/>
    <n v="3342710"/>
    <x v="0"/>
    <x v="0"/>
    <x v="1"/>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9BN2NPBD"/>
    <s v="DIGITEK¬Æ (DRL-14C) Professional (31cm) Dual Temperature LED Ring Light with Tripod Stand &amp; Mini Tripod for YouTube, Photo-Shoot, Video Shoot, Live Stream, Makeup, Vlogging &amp; More"/>
    <x v="566"/>
    <s v="Electronics|Mobiles&amp;Accessories|MobileAccessories|Photo&amp;VideoAccessories|Flashes&amp;SelfieLights|SelfieLights"/>
    <x v="0"/>
    <n v="1699"/>
    <n v="3495"/>
    <n v="1796"/>
    <n v="24416329"/>
    <s v="51%"/>
    <x v="1"/>
    <n v="51"/>
    <x v="1"/>
    <n v="0.51"/>
    <x v="16"/>
    <x v="2"/>
    <n v="50226645"/>
    <x v="0"/>
    <x v="0"/>
    <x v="1"/>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17PDR9N0"/>
    <s v="GIZGA Essentials Portable Tabletop Tablet Stand Mobile Holder, Desktop Stand, Cradle, Dock for iPad, Smartphone, Kindle, E-Reader, Fully Foldable, Adjustable Angle, Anti-Slip Pads, Black"/>
    <x v="567"/>
    <s v="Computers&amp;Accessories|Accessories&amp;Peripherals|TabletAccessories|Stands"/>
    <x v="0"/>
    <n v="149"/>
    <n v="499"/>
    <n v="350"/>
    <n v="3815443"/>
    <s v="70%"/>
    <x v="1"/>
    <n v="70"/>
    <x v="1"/>
    <n v="0.7"/>
    <x v="16"/>
    <x v="2"/>
    <n v="12777893"/>
    <x v="1"/>
    <x v="1"/>
    <x v="1"/>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8JMC1988"/>
    <s v="boAt Stone 180 5W Bluetooth Speaker with Upto 10 Hours Playback, 1.75&quot; Driver, IPX7 &amp; TWS Feature(Black)"/>
    <x v="568"/>
    <s v="Electronics|HomeAudio|Speakers|OutdoorSpeakers"/>
    <x v="0"/>
    <n v="999"/>
    <n v="2490"/>
    <n v="1491"/>
    <n v="18312669"/>
    <s v="60%"/>
    <x v="1"/>
    <n v="60"/>
    <x v="1"/>
    <n v="0.6"/>
    <x v="16"/>
    <x v="2"/>
    <n v="45644190"/>
    <x v="0"/>
    <x v="0"/>
    <x v="1"/>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s v="Portronics Ruffpad 8.5M Multicolor LCD Writing Pad with Screen 21.5cm (8.5-inch) for Drawing, Playing, Handwriting Gifts for Kids &amp; Adults, India's first notepad to save and share your child's first creatives via Ruffpad app on your Smartphone(Black)"/>
    <x v="569"/>
    <s v="Computers&amp;Accessories|Accessories&amp;Peripherals|Keyboards,Mice&amp;InputDevices|GraphicTablets"/>
    <x v="0"/>
    <n v="378"/>
    <n v="999"/>
    <n v="621"/>
    <n v="672462"/>
    <s v="62%"/>
    <x v="1"/>
    <n v="62"/>
    <x v="1"/>
    <n v="0.62"/>
    <x v="16"/>
    <x v="2"/>
    <n v="1777221"/>
    <x v="1"/>
    <x v="1"/>
    <x v="1"/>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0P93X2H6"/>
    <s v="Classmate Pulse Spiral Notebook - 240 mm x 180 mm, Soft Cover, 200 Pages, Unruled"/>
    <x v="570"/>
    <s v="OfficeProducts|OfficePaperProducts|Paper|Stationery|Notebooks,WritingPads&amp;Diaries|CompositionNotebooks"/>
    <x v="0"/>
    <n v="67"/>
    <n v="75"/>
    <n v="8"/>
    <n v="85023"/>
    <s v="11%"/>
    <x v="0"/>
    <n v="11"/>
    <x v="2"/>
    <n v="0.11"/>
    <x v="16"/>
    <x v="2"/>
    <n v="95175"/>
    <x v="1"/>
    <x v="1"/>
    <x v="1"/>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1IOZUHRS"/>
    <s v="Gizga Essentials Laptop Power Cable Cord- 3 Pin Adapter Isi Certified(1 Meter/3.3 Feet)"/>
    <x v="571"/>
    <s v="Computers&amp;Accessories|Accessories&amp;Peripherals|LaptopAccessories|LaptopChargers&amp;PowerSupplies"/>
    <x v="0"/>
    <n v="179"/>
    <n v="499"/>
    <n v="320"/>
    <n v="1821146"/>
    <s v="64%"/>
    <x v="1"/>
    <n v="64"/>
    <x v="1"/>
    <n v="0.64"/>
    <x v="16"/>
    <x v="2"/>
    <n v="5076826"/>
    <x v="1"/>
    <x v="1"/>
    <x v="1"/>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8JD36C6H"/>
    <s v="Kingston DataTraveler Exodia DTX/32 GB Pen Drive USB 3.2 Gen 1 (Multicolor)"/>
    <x v="572"/>
    <s v="Computers&amp;Accessories|ExternalDevices&amp;DataStorage|PenDrives"/>
    <x v="0"/>
    <n v="349"/>
    <n v="450"/>
    <n v="101"/>
    <n v="6510944"/>
    <s v="22%"/>
    <x v="0"/>
    <n v="22"/>
    <x v="2"/>
    <n v="0.22"/>
    <x v="16"/>
    <x v="2"/>
    <n v="8395200"/>
    <x v="1"/>
    <x v="1"/>
    <x v="1"/>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9VC2D2WG"/>
    <s v="Portronics Ruffpad 12E Re-Writable LCD Writing Pad with 30.4cm (12 inch) Writing Area, Single Tap Erase, Smart Lock, Long Battery Life, India's first notepad to save and share your child's first creatives via Ruffpad app on your Smartphone(Black)"/>
    <x v="573"/>
    <s v="Computers&amp;Accessories|Accessories&amp;Peripherals|Keyboards,Mice&amp;InputDevices|GraphicTablets"/>
    <x v="0"/>
    <n v="469"/>
    <n v="1499"/>
    <n v="1030"/>
    <n v="165088"/>
    <s v="69%"/>
    <x v="1"/>
    <n v="69"/>
    <x v="1"/>
    <n v="0.69"/>
    <x v="16"/>
    <x v="2"/>
    <n v="527648"/>
    <x v="0"/>
    <x v="0"/>
    <x v="0"/>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s v="Verilux¬Æ USB C Hub Multiport Adapter- 6 in 1 Portable Aluminum Type C Hub with 4K HDMI Output, USB 2.0/3.0 Ports, SD/Micro SD Card Reader Compatible for MacBook Pro 2016-2020, MacBook Air 2018-2020, Type-C Devices"/>
    <x v="574"/>
    <s v="Computers&amp;Accessories|Accessories&amp;Peripherals|USBHubs"/>
    <x v="0"/>
    <n v="1187"/>
    <n v="1929"/>
    <n v="742"/>
    <n v="1972794"/>
    <s v="38%"/>
    <x v="0"/>
    <n v="38"/>
    <x v="0"/>
    <n v="0.38"/>
    <x v="16"/>
    <x v="2"/>
    <n v="3205998"/>
    <x v="0"/>
    <x v="0"/>
    <x v="1"/>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3RD1J99"/>
    <s v="HP Wired Mouse 100 with 1600 DPI Optical Sensor, USB Plug-and -Play,ambidextrous Design, Built-in Scrolling and 3 Handy Buttons. 3-Years Warranty (6VY96AA)"/>
    <x v="575"/>
    <s v="Computers&amp;Accessories|Accessories&amp;Peripherals|Keyboards,Mice&amp;InputDevices|Mice"/>
    <x v="0"/>
    <n v="328"/>
    <n v="399"/>
    <n v="71"/>
    <n v="1128648"/>
    <s v="18%"/>
    <x v="0"/>
    <n v="18"/>
    <x v="2"/>
    <n v="0.18"/>
    <x v="16"/>
    <x v="2"/>
    <n v="1372959"/>
    <x v="1"/>
    <x v="1"/>
    <x v="1"/>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7SBGFDX9"/>
    <s v="Pentonic Multicolor Ball Point Pen, Pack of 10"/>
    <x v="576"/>
    <s v="OfficeProducts|OfficePaperProducts|Paper|Stationery|Pens,Pencils&amp;WritingSupplies|Pens&amp;Refills|StickBallpointPens"/>
    <x v="0"/>
    <n v="120"/>
    <n v="120"/>
    <n v="0"/>
    <n v="516960"/>
    <s v="0%"/>
    <x v="0"/>
    <n v="0"/>
    <x v="3"/>
    <n v="0"/>
    <x v="16"/>
    <x v="2"/>
    <n v="516960"/>
    <x v="1"/>
    <x v="1"/>
    <x v="1"/>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9NC2TY11"/>
    <s v="Noise ColorFit Ultra Buzz Bluetooth Calling Smart Watch with 1.75&quot; HD Display, 320x385 px Resolution, 100 Sports Modes, Stock Market Info Smartwatch for Men &amp; Women (Olive Green)"/>
    <x v="577"/>
    <s v="Electronics|WearableTechnology|SmartWatches"/>
    <x v="0"/>
    <n v="2499"/>
    <n v="5999"/>
    <n v="3500"/>
    <n v="14624148"/>
    <s v="58%"/>
    <x v="1"/>
    <n v="58"/>
    <x v="1"/>
    <n v="0.57999999999999996"/>
    <x v="16"/>
    <x v="2"/>
    <n v="35106148"/>
    <x v="2"/>
    <x v="2"/>
    <x v="1"/>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7H8W9PB6"/>
    <s v="KLAM LCD Writing Tablet Screenwriting Toys Board Smart Digital E-Note Pad 8.5 Inch Light Weight Magic Slate for Drawing Playing Noting by Kids and Adults Best Birthday Gift Girls Boys, Multicolor"/>
    <x v="578"/>
    <s v="Computers&amp;Accessories|Accessories&amp;Peripherals|Keyboards,Mice&amp;InputDevices|GraphicTablets"/>
    <x v="0"/>
    <n v="175"/>
    <n v="499"/>
    <n v="324"/>
    <n v="3675"/>
    <s v="65%"/>
    <x v="1"/>
    <n v="65"/>
    <x v="1"/>
    <n v="0.65"/>
    <x v="16"/>
    <x v="2"/>
    <n v="10479"/>
    <x v="1"/>
    <x v="1"/>
    <x v="0"/>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085IATT6"/>
    <s v="D-Link DIR-615 Wi-fi Ethernet-N300 Single_band 300Mbps Router, Mobile App Support, Router | AP | Repeater | Client Modes(Black)"/>
    <x v="579"/>
    <s v="Computers&amp;Accessories|NetworkingDevices|Routers"/>
    <x v="0"/>
    <n v="899"/>
    <n v="1800"/>
    <n v="901"/>
    <n v="20115125"/>
    <s v="50%"/>
    <x v="1"/>
    <n v="50"/>
    <x v="1"/>
    <n v="0.5"/>
    <x v="16"/>
    <x v="2"/>
    <n v="40275000"/>
    <x v="0"/>
    <x v="0"/>
    <x v="1"/>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9P22HXH6"/>
    <s v="Lenovo 300 FHD Webcam with Full Stereo Dual Built-in mics | FHD 1080P 2.1 Megapixel CMOS Camera |Privacy Shutter | Ultra-Wide 95 Lens | 360 Rotation | Flexible Mount, Plug-n-Play | Cloud Grey"/>
    <x v="580"/>
    <s v="Computers&amp;Accessories|Accessories&amp;Peripherals|Audio&amp;VideoAccessories|Webcams&amp;VoIPEquipment|Webcams"/>
    <x v="1"/>
    <n v="1890"/>
    <n v="5490"/>
    <n v="3600"/>
    <n v="20744640"/>
    <s v="66%"/>
    <x v="1"/>
    <n v="66"/>
    <x v="1"/>
    <n v="0.66"/>
    <x v="16"/>
    <x v="2"/>
    <n v="60258240"/>
    <x v="2"/>
    <x v="2"/>
    <x v="1"/>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BHYJ8CVF"/>
    <s v="Portronics Key2 Combo Multimedia USB Wireless Keyboard and Mouse Set with 2.4 GHz Wireless Technology, Soft &amp; Silent Button, Compact Size (Grey)"/>
    <x v="581"/>
    <s v="Computers&amp;Accessories|Accessories&amp;Peripherals|Keyboards,Mice&amp;InputDevices|Keyboard&amp;MouseSets"/>
    <x v="0"/>
    <n v="1149"/>
    <n v="1499"/>
    <n v="350"/>
    <n v="11999007"/>
    <s v="23%"/>
    <x v="0"/>
    <n v="23"/>
    <x v="2"/>
    <n v="0.23"/>
    <x v="16"/>
    <x v="2"/>
    <n v="15654057"/>
    <x v="0"/>
    <x v="0"/>
    <x v="1"/>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9LD3116F"/>
    <s v="Qubo Smart Cam 360 from Hero Group | Made in India | 2MP 1080p Full HD | CCTV Wi-Fi Camera | 360 Degree Coverage| Two Way Talk | Mobile App Connectivity | Night Vision | Cloud &amp; SD Card Recording"/>
    <x v="582"/>
    <s v="Electronics|Cameras&amp;Photography|SecurityCameras|DomeCameras"/>
    <x v="0"/>
    <n v="2490"/>
    <n v="3990"/>
    <n v="1500"/>
    <n v="8978940"/>
    <s v="38%"/>
    <x v="0"/>
    <n v="38"/>
    <x v="0"/>
    <n v="0.38"/>
    <x v="16"/>
    <x v="2"/>
    <n v="14387940"/>
    <x v="0"/>
    <x v="0"/>
    <x v="1"/>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94JB13XL"/>
    <s v="Noise ColorFit Ultra Smart Watch with 1.75&quot; HD Display, Aluminium Alloy Body, 60 Sports Modes, Spo2, Lightweight, Stock Market Info, Calls &amp; SMS Reply (Space Blue)"/>
    <x v="583"/>
    <s v="Electronics|WearableTechnology|SmartWatches"/>
    <x v="0"/>
    <n v="2499"/>
    <n v="5999"/>
    <n v="3500"/>
    <n v="97158621"/>
    <s v="58%"/>
    <x v="1"/>
    <n v="58"/>
    <x v="1"/>
    <n v="0.57999999999999996"/>
    <x v="16"/>
    <x v="2"/>
    <n v="233235121"/>
    <x v="2"/>
    <x v="2"/>
    <x v="1"/>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s v="boAt Rockerz 400 Bluetooth On Ear Headphones With Mic With Upto 8 Hours Playback &amp; Soft Padded Ear Cushions(Grey/Green)"/>
    <x v="538"/>
    <s v="Electronics|Headphones,Earbuds&amp;Accessories|Headphones|On-Ear"/>
    <x v="0"/>
    <n v="1399"/>
    <n v="2990"/>
    <n v="1591"/>
    <n v="135946426"/>
    <s v="53%"/>
    <x v="1"/>
    <n v="53"/>
    <x v="1"/>
    <n v="0.53"/>
    <x v="16"/>
    <x v="2"/>
    <n v="290550260"/>
    <x v="0"/>
    <x v="0"/>
    <x v="1"/>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FGNPQ9X"/>
    <s v="Zinq UPS for Router, Mini UPS for 12V WiFi Router Broadband Modem with Upto 4 Hours Power Backup, Upto 2Amp, Works with Existing Adapter, Also Works with Set-top Box, Smart Camera, CCTV (Black)"/>
    <x v="584"/>
    <s v="Computers&amp;Accessories|NetworkingDevices|Routers"/>
    <x v="0"/>
    <n v="1199"/>
    <n v="2999"/>
    <n v="1800"/>
    <n v="12859275"/>
    <s v="60%"/>
    <x v="1"/>
    <n v="60"/>
    <x v="1"/>
    <n v="0.6"/>
    <x v="16"/>
    <x v="2"/>
    <n v="32164275"/>
    <x v="0"/>
    <x v="0"/>
    <x v="1"/>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XJWTYM2"/>
    <s v="realme Buds Wireless in Ear Bluetooth Earphones with mic, 11.2mm Bass Boost Driver, Magnetic Fast Pair, Fast Charging and 12 Hrs Playtime (Yellow)"/>
    <x v="585"/>
    <s v="Electronics|Headphones,Earbuds&amp;Accessories|Headphones|In-Ear"/>
    <x v="0"/>
    <n v="1679"/>
    <n v="1999"/>
    <n v="320"/>
    <n v="121833277"/>
    <s v="16%"/>
    <x v="0"/>
    <n v="16"/>
    <x v="2"/>
    <n v="0.16"/>
    <x v="16"/>
    <x v="2"/>
    <n v="145053437"/>
    <x v="0"/>
    <x v="0"/>
    <x v="1"/>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8SBH499M"/>
    <s v="ZEBRONICS Zeb-Warrior II 10 watts 2.0 Multimedia Speaker with RGB Lights, USB Powered, AUX Input, Volume Control Pod for PC, Laptops, Desktop"/>
    <x v="586"/>
    <s v="Computers&amp;Accessories|Accessories&amp;Peripherals|Audio&amp;VideoAccessories|PCSpeakers"/>
    <x v="1"/>
    <n v="649"/>
    <n v="1300"/>
    <n v="651"/>
    <n v="3371555"/>
    <s v="50%"/>
    <x v="1"/>
    <n v="50"/>
    <x v="1"/>
    <n v="0.5"/>
    <x v="16"/>
    <x v="2"/>
    <n v="6753500"/>
    <x v="0"/>
    <x v="0"/>
    <x v="1"/>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B2CPVXHX"/>
    <s v="Robustrion Anti-Scratch &amp; Smudge Proof Tempered Glass Screen Protector for Xiaomi Mi Pad 5 11 inch"/>
    <x v="587"/>
    <s v="Computers&amp;Accessories|Accessories&amp;Peripherals|TabletAccessories|ScreenProtectors"/>
    <x v="0"/>
    <n v="379"/>
    <n v="1499"/>
    <n v="1120"/>
    <n v="253930"/>
    <s v="75%"/>
    <x v="1"/>
    <n v="75"/>
    <x v="1"/>
    <n v="0.75"/>
    <x v="16"/>
    <x v="2"/>
    <n v="1004330"/>
    <x v="0"/>
    <x v="0"/>
    <x v="0"/>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7LFWP97N"/>
    <s v="Gizga Essentials Laptop Bag Sleeve Case Cover Pouch with Handle for 14.1 Inch Laptop for Men &amp; Women, Padded Laptop Compartment, Premium Zipper Closure, Water Repellent Nylon Fabric, Grey"/>
    <x v="588"/>
    <s v="Computers&amp;Accessories|Accessories&amp;Peripherals|LaptopAccessories|Bags&amp;Sleeves|LaptopSleeves&amp;Slipcases"/>
    <x v="0"/>
    <n v="269"/>
    <n v="1099"/>
    <n v="830"/>
    <n v="293748"/>
    <s v="76%"/>
    <x v="1"/>
    <n v="76"/>
    <x v="1"/>
    <n v="0.76"/>
    <x v="16"/>
    <x v="2"/>
    <n v="1200108"/>
    <x v="0"/>
    <x v="0"/>
    <x v="1"/>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YFWVRCM"/>
    <s v="Imou 360¬∞ 1080P Full HD Security Camera, Human Detection, Motion Tracking, 2-Way Audio, Night Vision, Dome Camera with WiFi &amp; Ethernet Connection, Alexa Google Assistant, Up to 256GB SD Card Support"/>
    <x v="589"/>
    <s v="Electronics|Cameras&amp;Photography|SecurityCameras|DomeCameras"/>
    <x v="0"/>
    <n v="2299"/>
    <n v="7500"/>
    <n v="5201"/>
    <n v="12768646"/>
    <s v="69%"/>
    <x v="1"/>
    <n v="69"/>
    <x v="1"/>
    <n v="0.69"/>
    <x v="16"/>
    <x v="2"/>
    <n v="41655000"/>
    <x v="2"/>
    <x v="2"/>
    <x v="1"/>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83T5G5PM"/>
    <s v="Sennheiser CX 80S in-Ear Wired Headphones with in-line One-Button Smart Remote with Microphone Black"/>
    <x v="590"/>
    <s v="Electronics|Headphones,Earbuds&amp;Accessories|Headphones|In-Ear"/>
    <x v="0"/>
    <n v="1490"/>
    <n v="1990"/>
    <n v="500"/>
    <n v="146392500"/>
    <s v="25%"/>
    <x v="0"/>
    <n v="25"/>
    <x v="2"/>
    <n v="0.25"/>
    <x v="16"/>
    <x v="2"/>
    <n v="195517500"/>
    <x v="0"/>
    <x v="0"/>
    <x v="1"/>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7KNM95JK"/>
    <s v="Foxin FTC 12A / Q2612A Black Laser Toner Cartridge Compatible with Laserjet 1020,M1005,1018,1010,1012,1015,1020 Plus,1022,3015,3020,3030,3050, 3050Z, 3052,3055 (Black)"/>
    <x v="591"/>
    <s v="Computers&amp;Accessories|Printers,Inks&amp;Accessories|Inks,Toners&amp;Cartridges|TonerCartridges"/>
    <x v="0"/>
    <n v="598"/>
    <n v="1150"/>
    <n v="552"/>
    <n v="1515930"/>
    <s v="48%"/>
    <x v="0"/>
    <n v="48"/>
    <x v="0"/>
    <n v="0.48"/>
    <x v="16"/>
    <x v="2"/>
    <n v="2915250"/>
    <x v="0"/>
    <x v="0"/>
    <x v="1"/>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r>
  <r>
    <s v="B09B9SPC7F"/>
    <s v="PC SQUARE Laptop Tabletop Stand/ Computer Tablet Stand 6 Angles Adjustable Aluminum Ergonomic Foldable Portable Desktop Holder Compatible with MacBook, HP, Dell, Lenovo &amp; All Other Notebook (Silver)"/>
    <x v="592"/>
    <s v="Computers&amp;Accessories|Accessories&amp;Peripherals|LaptopAccessories|Lapdesks"/>
    <x v="0"/>
    <n v="499"/>
    <n v="1299"/>
    <n v="800"/>
    <n v="1367260"/>
    <s v="62%"/>
    <x v="1"/>
    <n v="62"/>
    <x v="1"/>
    <n v="0.62"/>
    <x v="16"/>
    <x v="2"/>
    <n v="3559260"/>
    <x v="0"/>
    <x v="0"/>
    <x v="1"/>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0S2SEV7K"/>
    <s v="Pilot Frixion Clicker Roller Pen (Blue), (9000019529)"/>
    <x v="593"/>
    <s v="OfficeProducts|OfficePaperProducts|Paper|Stationery|Pens,Pencils&amp;WritingSupplies|Pens&amp;Refills|LiquidInkRollerballPens"/>
    <x v="0"/>
    <n v="90"/>
    <n v="100"/>
    <n v="10"/>
    <n v="557910"/>
    <s v="10%"/>
    <x v="0"/>
    <n v="10"/>
    <x v="2"/>
    <n v="0.1"/>
    <x v="16"/>
    <x v="2"/>
    <n v="619900"/>
    <x v="1"/>
    <x v="1"/>
    <x v="1"/>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0LY17RHI"/>
    <s v="Camlin Elegante Fountain Pen - Black/Blue/Red"/>
    <x v="594"/>
    <s v="OfficeProducts|OfficePaperProducts|Paper|Stationery|Pens,Pencils&amp;WritingSupplies|Pens&amp;Refills|FountainPens"/>
    <x v="0"/>
    <n v="225"/>
    <n v="225"/>
    <n v="0"/>
    <n v="1079550"/>
    <s v="0%"/>
    <x v="0"/>
    <n v="0"/>
    <x v="3"/>
    <n v="0"/>
    <x v="16"/>
    <x v="2"/>
    <n v="1079550"/>
    <x v="1"/>
    <x v="1"/>
    <x v="1"/>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s v="CARECASE¬Æ Optical Bay 2nd Hard Drive Caddy, 9.5 mm CD/DVD Drive Slot for SSD and HDD"/>
    <x v="595"/>
    <s v="Computers&amp;Accessories|Accessories&amp;Peripherals|HardDriveAccessories|Caddies"/>
    <x v="0"/>
    <n v="199"/>
    <n v="799"/>
    <n v="600"/>
    <n v="1459267"/>
    <s v="75%"/>
    <x v="1"/>
    <n v="75"/>
    <x v="1"/>
    <n v="0.75"/>
    <x v="16"/>
    <x v="2"/>
    <n v="5859067"/>
    <x v="1"/>
    <x v="1"/>
    <x v="1"/>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7W7Z6DVL"/>
    <s v="Infinity (JBL Fuze 100, Wireless Portable Bluetooth Speaker with Mic, Deep Bass, Dual Equalizer, IPX7 Waterproof, Rugged Fabric Design (Black)"/>
    <x v="596"/>
    <s v="Electronics|HomeAudio|Speakers|OutdoorSpeakers"/>
    <x v="0"/>
    <n v="1499"/>
    <n v="2999"/>
    <n v="1500"/>
    <n v="37867738"/>
    <s v="50%"/>
    <x v="1"/>
    <n v="50"/>
    <x v="1"/>
    <n v="0.5"/>
    <x v="16"/>
    <x v="2"/>
    <n v="75760738"/>
    <x v="0"/>
    <x v="0"/>
    <x v="1"/>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NCKMXVZ"/>
    <s v="StyleHouse Lint Remover for Woolen Clothes, Electric Lint Remover, Best Lint Shaver for Clothes"/>
    <x v="597"/>
    <s v="Home&amp;Kitchen|Kitchen&amp;HomeAppliances|Vacuum,Cleaning&amp;Ironing|Irons,Steamers&amp;Accessories|LintShavers"/>
    <x v="0"/>
    <n v="455"/>
    <n v="999"/>
    <n v="544"/>
    <n v="1627990"/>
    <s v="54%"/>
    <x v="1"/>
    <n v="54"/>
    <x v="1"/>
    <n v="0.54"/>
    <x v="16"/>
    <x v="2"/>
    <n v="3574422"/>
    <x v="1"/>
    <x v="1"/>
    <x v="1"/>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1LWYDEQ7"/>
    <s v="Pigeon Polypropylene Mini Handy and Compact Chopper with 3 Blades for Effortlessly Chopping Vegetables and Fruits for Your Kitchen (12420, Green, 400 ml)"/>
    <x v="598"/>
    <s v="Home&amp;Kitchen|Kitchen&amp;Dining|KitchenTools|ManualChoppers&amp;Chippers|Choppers"/>
    <x v="0"/>
    <n v="199"/>
    <n v="495"/>
    <n v="296"/>
    <n v="53842037"/>
    <s v="60%"/>
    <x v="1"/>
    <n v="60"/>
    <x v="1"/>
    <n v="0.6"/>
    <x v="16"/>
    <x v="2"/>
    <n v="133928685"/>
    <x v="1"/>
    <x v="1"/>
    <x v="1"/>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1NCVJMKX"/>
    <s v="SHOPTOSHOP Electric Lint Remover, Best Lint Shaver for Clothes,Lint Remover for Woolen Clothes ,Lint Remover for Sweaters"/>
    <x v="599"/>
    <s v="Home&amp;Kitchen|Kitchen&amp;HomeAppliances|Vacuum,Cleaning&amp;Ironing|Irons,Steamers&amp;Accessories|LintShavers"/>
    <x v="0"/>
    <n v="499"/>
    <n v="999"/>
    <n v="500"/>
    <n v="2424641"/>
    <s v="50%"/>
    <x v="1"/>
    <n v="50"/>
    <x v="1"/>
    <n v="0.5"/>
    <x v="16"/>
    <x v="2"/>
    <n v="4854141"/>
    <x v="1"/>
    <x v="1"/>
    <x v="1"/>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s v="Orpat OEH-1260 2000-Watt Fan Heater (Grey)"/>
    <x v="600"/>
    <s v="Home&amp;Kitchen|Heating,Cooling&amp;AirQuality|RoomHeaters|FanHeaters"/>
    <x v="0"/>
    <n v="1464"/>
    <n v="1650"/>
    <n v="186"/>
    <n v="20671680"/>
    <s v="11%"/>
    <x v="0"/>
    <n v="11"/>
    <x v="2"/>
    <n v="0.11"/>
    <x v="16"/>
    <x v="2"/>
    <n v="23298000"/>
    <x v="0"/>
    <x v="0"/>
    <x v="1"/>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97R2V1W8"/>
    <s v="Bajaj Splendora 3 Litre 3KW IWH Instant Water Heater (Geyser), White"/>
    <x v="601"/>
    <s v="Home&amp;Kitchen|Heating,Cooling&amp;AirQuality|WaterHeaters&amp;Geysers|InstantWaterHeaters"/>
    <x v="0"/>
    <n v="2599"/>
    <n v="5890"/>
    <n v="3291"/>
    <n v="56614017"/>
    <s v="56%"/>
    <x v="1"/>
    <n v="56"/>
    <x v="1"/>
    <n v="0.56000000000000005"/>
    <x v="16"/>
    <x v="2"/>
    <n v="128301870"/>
    <x v="2"/>
    <x v="2"/>
    <x v="1"/>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9KNMLH4Y"/>
    <s v="R B Nova Lint/Fabric Shaver for Cloths, Lint Remover for Woolen Sweaters, Blankets, Jackets/Burr Remover Pill Remover from Carpets, Pack of 1"/>
    <x v="602"/>
    <s v="Home&amp;Kitchen|Kitchen&amp;HomeAppliances|Vacuum,Cleaning&amp;Ironing|Irons,Steamers&amp;Accessories|LintShavers"/>
    <x v="0"/>
    <n v="398"/>
    <n v="1999"/>
    <n v="1601"/>
    <n v="102286"/>
    <s v="80%"/>
    <x v="1"/>
    <n v="80"/>
    <x v="1"/>
    <n v="0.8"/>
    <x v="16"/>
    <x v="2"/>
    <n v="513743"/>
    <x v="0"/>
    <x v="0"/>
    <x v="0"/>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s v="Bajaj Immersion Rod Water Heater 1500 Watts, Silver"/>
    <x v="603"/>
    <s v="Home&amp;Kitchen|Heating,Cooling&amp;AirQuality|WaterHeaters&amp;Geysers|ImmersionRods"/>
    <x v="0"/>
    <n v="539"/>
    <n v="720"/>
    <n v="181"/>
    <n v="19413163"/>
    <s v="25%"/>
    <x v="0"/>
    <n v="25"/>
    <x v="2"/>
    <n v="0.25"/>
    <x v="16"/>
    <x v="2"/>
    <n v="25932240"/>
    <x v="1"/>
    <x v="1"/>
    <x v="1"/>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s v="INALSA Electric Kettle 1.5 Litre with Stainless Steel Body - Absa|Auto Shut Off &amp; Boil Dry Protection Safety Features| Cordless Base &amp; Cord Winder|Hot Water Kettle |Water Heater Jug"/>
    <x v="604"/>
    <s v="Home&amp;Kitchen|Kitchen&amp;HomeAppliances|SmallKitchenAppliances|Kettles&amp;HotWaterDispensers|ElectricKettles"/>
    <x v="0"/>
    <n v="699"/>
    <n v="1595"/>
    <n v="896"/>
    <n v="5654910"/>
    <s v="56%"/>
    <x v="1"/>
    <n v="56"/>
    <x v="1"/>
    <n v="0.56000000000000005"/>
    <x v="16"/>
    <x v="2"/>
    <n v="12903550"/>
    <x v="0"/>
    <x v="0"/>
    <x v="1"/>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s v="Prestige PIC 20 1600 Watt Induction Cooktop with Push button (Black)"/>
    <x v="605"/>
    <s v="Home&amp;Kitchen|Kitchen&amp;HomeAppliances|SmallKitchenAppliances|InductionCooktop"/>
    <x v="0"/>
    <n v="2148"/>
    <n v="3645"/>
    <n v="1497"/>
    <n v="67421424"/>
    <s v="41%"/>
    <x v="0"/>
    <n v="41"/>
    <x v="0"/>
    <n v="0.41"/>
    <x v="16"/>
    <x v="2"/>
    <n v="114409260"/>
    <x v="0"/>
    <x v="0"/>
    <x v="1"/>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9J2SCVQT"/>
    <s v="NutriPro Juicer Mixer Grinder - Smoothie Maker - 500 Watts (3 Jars 2 Blades)"/>
    <x v="606"/>
    <s v="Home&amp;Kitchen|Kitchen&amp;HomeAppliances|SmallKitchenAppliances|JuicerMixerGrinders"/>
    <x v="0"/>
    <n v="1969"/>
    <n v="5000"/>
    <n v="3031"/>
    <n v="9701263"/>
    <s v="61%"/>
    <x v="1"/>
    <n v="61"/>
    <x v="1"/>
    <n v="0.61"/>
    <x v="16"/>
    <x v="2"/>
    <n v="24635000"/>
    <x v="2"/>
    <x v="2"/>
    <x v="1"/>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97R3XH9R"/>
    <s v="Bajaj New Shakti Neo 25L Vertical Storage Water Heater (Geyser 25 Litres) 4 Star BEE Rated Heater For Water Heating with Titanium Armour, Swirl Flow Technology, Glasslined Tank(White), 1 Yr Warranty"/>
    <x v="607"/>
    <s v="Home&amp;Kitchen|Heating,Cooling&amp;AirQuality|WaterHeaters&amp;Geysers|StorageWaterHeaters"/>
    <x v="0"/>
    <n v="6299"/>
    <n v="15270"/>
    <n v="8971"/>
    <n v="20364667"/>
    <s v="59%"/>
    <x v="1"/>
    <n v="59"/>
    <x v="1"/>
    <n v="0.59"/>
    <x v="16"/>
    <x v="2"/>
    <n v="49367910"/>
    <x v="3"/>
    <x v="3"/>
    <x v="1"/>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GSQXLJ2"/>
    <s v="Crompton Arno Neo 15-L 5 Star Rated Storage Water Heater (Geyser) with Advanced 3 Level Safety (Grey)"/>
    <x v="608"/>
    <s v="Home&amp;Kitchen|Heating,Cooling&amp;AirQuality|WaterHeaters&amp;Geysers|StorageWaterHeaters"/>
    <x v="0"/>
    <n v="6199"/>
    <n v="10400"/>
    <n v="4201"/>
    <n v="89209809"/>
    <s v="40%"/>
    <x v="0"/>
    <n v="40"/>
    <x v="0"/>
    <n v="0.4"/>
    <x v="16"/>
    <x v="2"/>
    <n v="149666400"/>
    <x v="3"/>
    <x v="3"/>
    <x v="1"/>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949FPSFY"/>
    <s v="Bulfyss Stainless Steel Digital Kitchen Weighing Scale &amp; Food Weight Machine for Diet, Nutrition, Health, Fitness, Baking &amp; Cooking (5Kgs, Stainless Steel, 2 Years Warranty)"/>
    <x v="609"/>
    <s v="Home&amp;Kitchen|Kitchen&amp;HomeAppliances|SmallKitchenAppliances|DigitalKitchenScales"/>
    <x v="0"/>
    <n v="799"/>
    <n v="1999"/>
    <n v="1200"/>
    <n v="1727438"/>
    <s v="60%"/>
    <x v="1"/>
    <n v="60"/>
    <x v="1"/>
    <n v="0.6"/>
    <x v="16"/>
    <x v="2"/>
    <n v="4321838"/>
    <x v="0"/>
    <x v="0"/>
    <x v="1"/>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1M0505SJ"/>
    <s v="Orient Electric Apex-FX 1200mm Ultra High Speed 400 RPM Ceiling Fan (Brown)"/>
    <x v="610"/>
    <s v="Home&amp;Kitchen|Heating,Cooling&amp;AirQuality|Fans|CeilingFans"/>
    <x v="0"/>
    <n v="1400"/>
    <n v="2485"/>
    <n v="1085"/>
    <n v="27997200"/>
    <s v="44%"/>
    <x v="0"/>
    <n v="44"/>
    <x v="0"/>
    <n v="0.44"/>
    <x v="16"/>
    <x v="2"/>
    <n v="49695030"/>
    <x v="0"/>
    <x v="0"/>
    <x v="1"/>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s v="PrettyKrafts Folding Laundry Basket for Clothes with Lid &amp; Handle, Toys Organiser, 75 Litre, (Pack of 1), Mushroom Print"/>
    <x v="611"/>
    <s v="Home&amp;Kitchen|HomeStorage&amp;Organization|LaundryOrganization|LaundryBaskets"/>
    <x v="0"/>
    <n v="355"/>
    <n v="899"/>
    <n v="544"/>
    <n v="373105"/>
    <s v="61%"/>
    <x v="1"/>
    <n v="61"/>
    <x v="1"/>
    <n v="0.61"/>
    <x v="16"/>
    <x v="2"/>
    <n v="944849"/>
    <x v="1"/>
    <x v="1"/>
    <x v="1"/>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s v="Bajaj Majesty RX11 2000 Watts Heat Convector Room Heater (White, ISI Approved)"/>
    <x v="612"/>
    <s v="Home&amp;Kitchen|Heating,Cooling&amp;AirQuality|RoomHeaters|ElectricHeaters"/>
    <x v="0"/>
    <n v="2169"/>
    <n v="3279"/>
    <n v="1110"/>
    <n v="3722004"/>
    <s v="34%"/>
    <x v="0"/>
    <n v="34"/>
    <x v="0"/>
    <n v="0.34"/>
    <x v="16"/>
    <x v="2"/>
    <n v="5626764"/>
    <x v="0"/>
    <x v="0"/>
    <x v="1"/>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8MV82R99"/>
    <s v="Bajaj Waterproof 1500 Watts Immersion Rod Heater"/>
    <x v="613"/>
    <s v="Home&amp;Kitchen|Heating,Cooling&amp;AirQuality|WaterHeaters&amp;Geysers|ImmersionRods"/>
    <x v="0"/>
    <n v="653"/>
    <n v="1020"/>
    <n v="367"/>
    <n v="2197998"/>
    <s v="36%"/>
    <x v="0"/>
    <n v="36"/>
    <x v="0"/>
    <n v="0.36"/>
    <x v="16"/>
    <x v="2"/>
    <n v="3433320"/>
    <x v="0"/>
    <x v="0"/>
    <x v="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1GZSQJPA"/>
    <s v="Philips HL7756/00 Mixer Grinder, 750W, 3 Jars (Black)"/>
    <x v="614"/>
    <s v="Home&amp;Kitchen|Kitchen&amp;HomeAppliances|SmallKitchenAppliances|MixerGrinders"/>
    <x v="0"/>
    <n v="3699"/>
    <n v="4295"/>
    <n v="596"/>
    <n v="98182557"/>
    <s v="14%"/>
    <x v="0"/>
    <n v="14"/>
    <x v="2"/>
    <n v="0.14000000000000001"/>
    <x v="16"/>
    <x v="2"/>
    <n v="114002185"/>
    <x v="0"/>
    <x v="0"/>
    <x v="1"/>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s v="Kuber Industries Waterproof Round Non Wovan Laundry Bag/Hamper|Metalic Printed With Handles|Foldable Bin &amp; 45 Liter Capicity|Size 37 x 37 x 49, Pack of 1 (Beige &amp; Brown)-KUBMART11450"/>
    <x v="615"/>
    <s v="Home&amp;Kitchen|HomeStorage&amp;Organization|LaundryOrganization|LaundryBaskets"/>
    <x v="0"/>
    <n v="177"/>
    <n v="199"/>
    <n v="22"/>
    <n v="652776"/>
    <s v="11%"/>
    <x v="0"/>
    <n v="11"/>
    <x v="2"/>
    <n v="0.11"/>
    <x v="16"/>
    <x v="2"/>
    <n v="733912"/>
    <x v="1"/>
    <x v="1"/>
    <x v="1"/>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1N1XVVLC"/>
    <s v="Bajaj OFR Room Heater, 13 Fin 2900 Watts Oil Filled Room Heater with 400W PTC Ceramic Fan Heater, ISI Approved (Majesty 13F Plus Black)"/>
    <x v="616"/>
    <s v="Home&amp;Kitchen|Heating,Cooling&amp;AirQuality|RoomHeaters|FanHeaters"/>
    <x v="0"/>
    <n v="9590"/>
    <n v="15999"/>
    <n v="6409"/>
    <n v="9753030"/>
    <s v="40%"/>
    <x v="0"/>
    <n v="40"/>
    <x v="0"/>
    <n v="0.4"/>
    <x v="16"/>
    <x v="2"/>
    <n v="16270983"/>
    <x v="3"/>
    <x v="3"/>
    <x v="1"/>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s v="Luminous Vento Deluxe 150 mm Exhaust Fan for Kitchen, Bathroom with Strong Air Suction, Rust Proof Body and Dust Protection Shutters (2-Year Warranty, White)"/>
    <x v="617"/>
    <s v="Home&amp;Kitchen|Heating,Cooling&amp;AirQuality|Fans|ExhaustFans"/>
    <x v="0"/>
    <n v="999"/>
    <n v="1490"/>
    <n v="491"/>
    <n v="12986001"/>
    <s v="33%"/>
    <x v="0"/>
    <n v="33"/>
    <x v="0"/>
    <n v="0.33"/>
    <x v="16"/>
    <x v="2"/>
    <n v="19368510"/>
    <x v="0"/>
    <x v="0"/>
    <x v="1"/>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0PVT30YI"/>
    <s v="Kitchen Mart Stainless Steel South Indian Filter Coffee Drip Maker, Madras Kappi, Drip Decotion Maker160ml (2 Cup)"/>
    <x v="618"/>
    <s v="Home&amp;Kitchen|Kitchen&amp;HomeAppliances|Coffee,Tea&amp;Espresso|DripCoffeeMachines"/>
    <x v="0"/>
    <n v="292"/>
    <n v="499"/>
    <n v="207"/>
    <n v="1237496"/>
    <s v="41%"/>
    <x v="0"/>
    <n v="41"/>
    <x v="0"/>
    <n v="0.41"/>
    <x v="16"/>
    <x v="2"/>
    <n v="2114762"/>
    <x v="1"/>
    <x v="1"/>
    <x v="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E9G8KOY"/>
    <s v="HUL Pureit Germkill kit for Classic 23 L water purifier - 1500 L Capacity"/>
    <x v="619"/>
    <s v="Home&amp;Kitchen|Kitchen&amp;HomeAppliances|WaterPurifiers&amp;Accessories|WaterPurifierAccessories"/>
    <x v="0"/>
    <n v="600"/>
    <n v="600"/>
    <n v="0"/>
    <n v="6544200"/>
    <s v="0%"/>
    <x v="0"/>
    <n v="0"/>
    <x v="3"/>
    <n v="0"/>
    <x v="16"/>
    <x v="2"/>
    <n v="6544200"/>
    <x v="1"/>
    <x v="1"/>
    <x v="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188KPKB2"/>
    <s v="Preethi Blue Leaf Diamond MG-214 mixer grinder 750 watt (Blue/White), 3 jars &amp; Flexi Lid, FBT motor with 2yr Guarantee &amp; Lifelong Free Service"/>
    <x v="620"/>
    <s v="Home&amp;Kitchen|Kitchen&amp;HomeAppliances|SmallKitchenAppliances|MixerGrinders"/>
    <x v="0"/>
    <n v="3599"/>
    <n v="9455"/>
    <n v="5856"/>
    <n v="42568972"/>
    <s v="62%"/>
    <x v="1"/>
    <n v="62"/>
    <x v="1"/>
    <n v="0.62"/>
    <x v="16"/>
    <x v="2"/>
    <n v="111833740"/>
    <x v="2"/>
    <x v="2"/>
    <x v="1"/>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s v="Themisto 350 Watts Egg Boiler-Blue"/>
    <x v="621"/>
    <s v="Home&amp;Kitchen|Kitchen&amp;HomeAppliances|SmallKitchenAppliances|EggBoilers"/>
    <x v="0"/>
    <n v="368"/>
    <n v="699"/>
    <n v="331"/>
    <n v="456320"/>
    <s v="47%"/>
    <x v="0"/>
    <n v="47"/>
    <x v="0"/>
    <n v="0.47"/>
    <x v="16"/>
    <x v="2"/>
    <n v="866760"/>
    <x v="1"/>
    <x v="1"/>
    <x v="1"/>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9NTHQRW3"/>
    <s v="InstaCuppa Portable Blender for Smoothie, Milk Shakes, Crushing Ice and Juices, USB Rechargeable Personal Blender Machine for Kitchen with 2000 mAh Rechargeable Battery, 150 Watt Motor, 400 ML"/>
    <x v="622"/>
    <s v="Home&amp;Kitchen|Kitchen&amp;HomeAppliances|SmallKitchenAppliances|HandBlenders"/>
    <x v="0"/>
    <n v="1999"/>
    <n v="2499"/>
    <n v="500"/>
    <n v="2066966"/>
    <s v="20%"/>
    <x v="0"/>
    <n v="20"/>
    <x v="2"/>
    <n v="0.2"/>
    <x v="16"/>
    <x v="2"/>
    <n v="2583966"/>
    <x v="0"/>
    <x v="0"/>
    <x v="1"/>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s v="USHA EI 1602 1000 W Lightweight Dry Iron with Non-Stick Soleplate (Multi-colour)"/>
    <x v="623"/>
    <s v="Home&amp;Kitchen|Kitchen&amp;HomeAppliances|Vacuum,Cleaning&amp;Ironing|Irons,Steamers&amp;Accessories|Irons|DryIrons"/>
    <x v="0"/>
    <n v="616"/>
    <n v="1190"/>
    <n v="574"/>
    <n v="22869616"/>
    <s v="48%"/>
    <x v="0"/>
    <n v="48"/>
    <x v="0"/>
    <n v="0.48"/>
    <x v="16"/>
    <x v="2"/>
    <n v="44179940"/>
    <x v="0"/>
    <x v="0"/>
    <x v="1"/>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s v="KENT 16044 Hand Blender Stainless Steel 400 W | Variable Speed Control | Easy to Clean and Store | Low Noise Operation"/>
    <x v="624"/>
    <s v="Home&amp;Kitchen|Kitchen&amp;HomeAppliances|SmallKitchenAppliances|HandBlenders"/>
    <x v="0"/>
    <n v="1499"/>
    <n v="2100"/>
    <n v="601"/>
    <n v="9526145"/>
    <s v="29%"/>
    <x v="0"/>
    <n v="29"/>
    <x v="2"/>
    <n v="0.28999999999999998"/>
    <x v="16"/>
    <x v="2"/>
    <n v="13345500"/>
    <x v="0"/>
    <x v="0"/>
    <x v="1"/>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0HZIOGXW"/>
    <s v="Crompton IHL 152 1500-Watt Immersion Water Heater with Copper Heating Element (Black)"/>
    <x v="625"/>
    <s v="Home&amp;Kitchen|Heating,Cooling&amp;AirQuality|WaterHeaters&amp;Geysers|ImmersionRods"/>
    <x v="0"/>
    <n v="610"/>
    <n v="825"/>
    <n v="215"/>
    <n v="8030650"/>
    <s v="26%"/>
    <x v="0"/>
    <n v="26"/>
    <x v="2"/>
    <n v="0.26"/>
    <x v="16"/>
    <x v="2"/>
    <n v="10861125"/>
    <x v="1"/>
    <x v="1"/>
    <x v="1"/>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s v="InstaCuppa Rechargeable Mini Electric Chopper - Stainless Steel Blades, One Touch Operation, for Mincing Garlic, Ginger, Onion, Vegetable, Meat, Nuts, (White, 250 ML, Pack of 1, 45 Watts)"/>
    <x v="626"/>
    <s v="Home&amp;Kitchen|Kitchen&amp;HomeAppliances|SmallKitchenAppliances|MiniFoodProcessors&amp;Choppers"/>
    <x v="0"/>
    <n v="999"/>
    <n v="1499"/>
    <n v="500"/>
    <n v="1644354"/>
    <s v="33%"/>
    <x v="0"/>
    <n v="33"/>
    <x v="0"/>
    <n v="0.33"/>
    <x v="16"/>
    <x v="2"/>
    <n v="2467354"/>
    <x v="0"/>
    <x v="0"/>
    <x v="1"/>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97XJQZ8H"/>
    <s v="Cookwell Bullet Mixer Grinder (5 Jars, 3 Blades, Silver)"/>
    <x v="627"/>
    <s v="Home&amp;Kitchen|Kitchen&amp;HomeAppliances|SmallKitchenAppliances|MixerGrinders"/>
    <x v="0"/>
    <n v="2464"/>
    <n v="6000"/>
    <n v="3536"/>
    <n v="21845824"/>
    <s v="59%"/>
    <x v="1"/>
    <n v="59"/>
    <x v="1"/>
    <n v="0.59"/>
    <x v="16"/>
    <x v="2"/>
    <n v="53196000"/>
    <x v="2"/>
    <x v="2"/>
    <x v="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9DL9978Y"/>
    <s v="Hindware Atlantic Compacto 3 Litre Instant water heater with Stainless Steel Tank, Robust Construction, Pressure Relief Valve And I-thermostat Feature (White And Grey)"/>
    <x v="628"/>
    <s v="Home&amp;Kitchen|Heating,Cooling&amp;AirQuality|WaterHeaters&amp;Geysers|InstantWaterHeaters"/>
    <x v="0"/>
    <n v="2399"/>
    <n v="4590"/>
    <n v="2191"/>
    <n v="1065156"/>
    <s v="48%"/>
    <x v="0"/>
    <n v="48"/>
    <x v="0"/>
    <n v="0.48"/>
    <x v="16"/>
    <x v="2"/>
    <n v="2037960"/>
    <x v="0"/>
    <x v="0"/>
    <x v="0"/>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9WMTJPG7"/>
    <s v="Crompton InstaBliss 3-L Instant Water Heater (Geyser) with Advanced 4 Level Safety"/>
    <x v="629"/>
    <s v="Home&amp;Kitchen|Heating,Cooling&amp;AirQuality|WaterHeaters&amp;Geysers|InstantWaterHeaters"/>
    <x v="0"/>
    <n v="2599"/>
    <n v="4400"/>
    <n v="1801"/>
    <n v="38847253"/>
    <s v="41%"/>
    <x v="0"/>
    <n v="41"/>
    <x v="0"/>
    <n v="0.41"/>
    <x v="16"/>
    <x v="2"/>
    <n v="65766800"/>
    <x v="0"/>
    <x v="0"/>
    <x v="1"/>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7MP21WJD"/>
    <s v="Lint Roller with 40 Paper Sheets, 22 x 5 cm (Grey)"/>
    <x v="630"/>
    <s v="Home&amp;Kitchen|Kitchen&amp;HomeAppliances|Vacuum,Cleaning&amp;Ironing|Irons,Steamers&amp;Accessories|LintShavers"/>
    <x v="0"/>
    <n v="245"/>
    <n v="299"/>
    <n v="54"/>
    <n v="406700"/>
    <s v="18%"/>
    <x v="0"/>
    <n v="18"/>
    <x v="2"/>
    <n v="0.18"/>
    <x v="16"/>
    <x v="2"/>
    <n v="496340"/>
    <x v="1"/>
    <x v="1"/>
    <x v="1"/>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BDG6QDYD"/>
    <s v="Activa Heat-Max 2000 Watts Room Heater (White color ) with ABS body"/>
    <x v="631"/>
    <s v="Home&amp;Kitchen|Heating,Cooling&amp;AirQuality|RoomHeaters|FanHeaters"/>
    <x v="0"/>
    <n v="899"/>
    <n v="1990"/>
    <n v="1091"/>
    <n v="166315"/>
    <s v="55%"/>
    <x v="1"/>
    <n v="55"/>
    <x v="1"/>
    <n v="0.55000000000000004"/>
    <x v="16"/>
    <x v="2"/>
    <n v="368150"/>
    <x v="0"/>
    <x v="0"/>
    <x v="0"/>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SMJPA9C"/>
    <s v="Bajaj DX-2 600W Dry Iron with Advance Soleplate and Anti-Bacterial German Coating Technology, Grey"/>
    <x v="632"/>
    <s v="Home&amp;Kitchen|Kitchen&amp;HomeAppliances|Vacuum,Cleaning&amp;Ironing|Irons,Steamers&amp;Accessories|Irons|DryIrons"/>
    <x v="0"/>
    <n v="499"/>
    <n v="940"/>
    <n v="441"/>
    <n v="1514964"/>
    <s v="47%"/>
    <x v="0"/>
    <n v="47"/>
    <x v="0"/>
    <n v="0.47"/>
    <x v="16"/>
    <x v="2"/>
    <n v="2853840"/>
    <x v="1"/>
    <x v="1"/>
    <x v="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7SPVMSC6"/>
    <s v="Bajaj Frore 1200 mm Ceiling Fan (Brown)"/>
    <x v="633"/>
    <s v="Home&amp;Kitchen|Heating,Cooling&amp;AirQuality|Fans|CeilingFans"/>
    <x v="0"/>
    <n v="1399"/>
    <n v="2660"/>
    <n v="1261"/>
    <n v="13079251"/>
    <s v="47%"/>
    <x v="0"/>
    <n v="47"/>
    <x v="0"/>
    <n v="0.47"/>
    <x v="16"/>
    <x v="2"/>
    <n v="24868340"/>
    <x v="0"/>
    <x v="0"/>
    <x v="1"/>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8VGM3YMF"/>
    <s v="Heart Home Waterproof Round Non Wovan Laundry Bag/Hamper|Metalic Printed With Handles|Foldable Bin &amp; 45 Liter Capicity|Size 37 x 37 x 49, Pack of 1 (Grey &amp; Black)-HEARTXY11447"/>
    <x v="634"/>
    <s v="Home&amp;Kitchen|HomeStorage&amp;Organization|LaundryOrganization|LaundryBaskets"/>
    <x v="0"/>
    <n v="199"/>
    <n v="499"/>
    <n v="300"/>
    <n v="397204"/>
    <s v="60%"/>
    <x v="1"/>
    <n v="60"/>
    <x v="1"/>
    <n v="0.6"/>
    <x v="16"/>
    <x v="2"/>
    <n v="996004"/>
    <x v="1"/>
    <x v="1"/>
    <x v="1"/>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JV91JTK"/>
    <s v="JM SELLER 180 W 2021 Edition Electric Beater High Speed Hand Mixer Egg Beater for Cake Making and Whipping Cream with 7 Speed Control (White) with Free Spatula and Oil Brush"/>
    <x v="635"/>
    <s v="Home&amp;Kitchen|Kitchen&amp;HomeAppliances|SmallKitchenAppliances|HandMixers"/>
    <x v="0"/>
    <n v="474"/>
    <n v="1299"/>
    <n v="825"/>
    <n v="260700"/>
    <s v="64%"/>
    <x v="1"/>
    <n v="64"/>
    <x v="1"/>
    <n v="0.64"/>
    <x v="16"/>
    <x v="2"/>
    <n v="714450"/>
    <x v="0"/>
    <x v="0"/>
    <x v="0"/>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7NKNBTT3"/>
    <s v="Pick Ur Needs¬Æ Lint Remover for Clothes High Range Rechargeable Lint Shaver for All Types of Clothes, Fabrics, Blanket with 1 Extra Blade Multicolor (Rechargeable)"/>
    <x v="636"/>
    <s v="Home&amp;Kitchen|Kitchen&amp;HomeAppliances|Vacuum,Cleaning&amp;Ironing|Irons,Steamers&amp;Accessories|LintShavers"/>
    <x v="0"/>
    <n v="799"/>
    <n v="1230"/>
    <n v="431"/>
    <n v="1708262"/>
    <s v="35%"/>
    <x v="0"/>
    <n v="35"/>
    <x v="0"/>
    <n v="0.35"/>
    <x v="16"/>
    <x v="2"/>
    <n v="2629740"/>
    <x v="0"/>
    <x v="0"/>
    <x v="1"/>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7N2MGB3G"/>
    <s v="AGARO Marvel 9 Liters Oven Toaster Griller, Cake Baking OTG (Black)"/>
    <x v="637"/>
    <s v="Home&amp;Kitchen|Kitchen&amp;HomeAppliances|SmallKitchenAppliances|OvenToasterGrills"/>
    <x v="0"/>
    <n v="1699"/>
    <n v="1999"/>
    <n v="300"/>
    <n v="15075227"/>
    <s v="15%"/>
    <x v="0"/>
    <n v="15"/>
    <x v="2"/>
    <n v="0.15"/>
    <x v="16"/>
    <x v="2"/>
    <n v="17737127"/>
    <x v="0"/>
    <x v="0"/>
    <x v="1"/>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8MZNT7GP"/>
    <s v="Havells OFR 13 Wave Fin with PTC Fan Heater 2900 Watts (Black)"/>
    <x v="638"/>
    <s v="Home&amp;Kitchen|Heating,Cooling&amp;AirQuality|RoomHeaters|FanHeaters"/>
    <x v="0"/>
    <n v="12499"/>
    <n v="19825"/>
    <n v="7326"/>
    <n v="4024678"/>
    <s v="37%"/>
    <x v="0"/>
    <n v="37"/>
    <x v="0"/>
    <n v="0.37"/>
    <x v="16"/>
    <x v="2"/>
    <n v="6383650"/>
    <x v="3"/>
    <x v="3"/>
    <x v="0"/>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8J7VCT12"/>
    <s v="KENT 16068 Zoom Vacuum Cleaner for Home and Car 130 W | Cordless, Hoseless, Rechargeable HEPA Filters Vacuum Cleaner with Cyclonic Technology | Bagless Design and Multi Nozzle Operation | Blue"/>
    <x v="639"/>
    <s v="Home&amp;Kitchen|Kitchen&amp;HomeAppliances|Vacuum,Cleaning&amp;Ironing|Vacuums&amp;FloorCare|Vacuums|HandheldVacuums"/>
    <x v="0"/>
    <n v="6999"/>
    <n v="14999"/>
    <n v="8000"/>
    <n v="12094272"/>
    <s v="53%"/>
    <x v="1"/>
    <n v="53"/>
    <x v="1"/>
    <n v="0.53"/>
    <x v="16"/>
    <x v="2"/>
    <n v="25918272"/>
    <x v="3"/>
    <x v="3"/>
    <x v="1"/>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1L6MT7E0"/>
    <s v="Philips AC1215/20 Air purifier, removes 99.97% airborne pollutants, 4-stage filtration with True HEPA filter (white)"/>
    <x v="640"/>
    <s v="Home&amp;Kitchen|Heating,Cooling&amp;AirQuality|AirPurifiers|HEPAAirPurifiers"/>
    <x v="0"/>
    <n v="8799"/>
    <n v="11995"/>
    <n v="3196"/>
    <n v="36577443"/>
    <s v="27%"/>
    <x v="0"/>
    <n v="27"/>
    <x v="2"/>
    <n v="0.27"/>
    <x v="16"/>
    <x v="2"/>
    <n v="49863215"/>
    <x v="3"/>
    <x v="3"/>
    <x v="1"/>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0P0R95EA"/>
    <s v="Usha IH2415 1500-Watt Immersion Heater (Silver)"/>
    <x v="641"/>
    <s v="Home&amp;Kitchen|Heating,Cooling&amp;AirQuality|WaterHeaters&amp;Geysers|ImmersionRods"/>
    <x v="0"/>
    <n v="510"/>
    <n v="640"/>
    <n v="130"/>
    <n v="3686790"/>
    <s v="20%"/>
    <x v="0"/>
    <n v="20"/>
    <x v="2"/>
    <n v="0.2"/>
    <x v="16"/>
    <x v="2"/>
    <n v="4626560"/>
    <x v="1"/>
    <x v="1"/>
    <x v="1"/>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r>
  <r>
    <s v="B0B7NWGXS6"/>
    <s v="Havells Bero Quartz Heater Black 800w 2 Heat Settings 2 Year Product Warranty"/>
    <x v="642"/>
    <s v="Home&amp;Kitchen|Heating,Cooling&amp;AirQuality|RoomHeaters|ElectricHeaters"/>
    <x v="0"/>
    <n v="2439"/>
    <n v="2545"/>
    <n v="106"/>
    <n v="60975"/>
    <s v="4%"/>
    <x v="0"/>
    <n v="4"/>
    <x v="3"/>
    <n v="0.04"/>
    <x v="16"/>
    <x v="2"/>
    <n v="63625"/>
    <x v="0"/>
    <x v="0"/>
    <x v="0"/>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r>
  <r>
    <s v="B07RCGTZ4M"/>
    <s v="AGARO Ace 1600 Watts, 21.5 kPa Suction Power, 21 litres Wet &amp; Dry Stainless Steel Vacuum Cleaner with Blower Function and Washable Dust Bag"/>
    <x v="643"/>
    <s v="Home&amp;Kitchen|Kitchen&amp;HomeAppliances|Vacuum,Cleaning&amp;Ironing|Vacuums&amp;FloorCare|Vacuums|Wet-DryVacuums"/>
    <x v="0"/>
    <n v="6236"/>
    <n v="9999"/>
    <n v="3763"/>
    <n v="22150272"/>
    <s v="38%"/>
    <x v="0"/>
    <n v="38"/>
    <x v="0"/>
    <n v="0.38"/>
    <x v="16"/>
    <x v="2"/>
    <n v="35516448"/>
    <x v="2"/>
    <x v="2"/>
    <x v="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B2DD8BQ8"/>
    <s v="Wipro Vesta Grill 1000 Watt Sandwich Maker |Dual function-SW Maker&amp;Griller|Non stick Coat -BPA&amp;PTFE Free |Auto Temp Cut-off| Height Control -180·∂ø&amp;105·∂ø |2 year warranty|SS Finish|Standard size"/>
    <x v="644"/>
    <s v="Home&amp;Kitchen|Kitchen&amp;HomeAppliances|SmallKitchenAppliances|SandwichMakers"/>
    <x v="0"/>
    <n v="2079"/>
    <n v="3099"/>
    <n v="1020"/>
    <n v="586278"/>
    <s v="33%"/>
    <x v="0"/>
    <n v="33"/>
    <x v="0"/>
    <n v="0.33"/>
    <x v="16"/>
    <x v="2"/>
    <n v="873918"/>
    <x v="0"/>
    <x v="0"/>
    <x v="0"/>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s v="Rico IRPRO 1500 Watt Japanese Technology Electric Water Heater Immersion Rod Shockproof Protection &amp; Stainless Steel Heating Element for Instant Heating| ISI Certified 1 Year Replacement Warranty"/>
    <x v="645"/>
    <s v="Home&amp;Kitchen|Heating,Cooling&amp;AirQuality|WaterHeaters&amp;Geysers|ImmersionRods"/>
    <x v="0"/>
    <n v="999"/>
    <n v="1075"/>
    <n v="76"/>
    <n v="9265725"/>
    <s v="7%"/>
    <x v="0"/>
    <n v="7"/>
    <x v="3"/>
    <n v="7.0000000000000007E-2"/>
    <x v="16"/>
    <x v="2"/>
    <n v="9970625"/>
    <x v="0"/>
    <x v="0"/>
    <x v="1"/>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C7TYHPB"/>
    <s v="iBELL Castor CTEK15L Premium 1.5 Litre Stainless Steel Electric Kettle,1500W Auto Cut-Off Feature,Silver"/>
    <x v="646"/>
    <s v="Home&amp;Kitchen|Kitchen&amp;HomeAppliances|SmallKitchenAppliances|Kettles&amp;HotWaterDispensers|Kettle&amp;ToasterSets"/>
    <x v="0"/>
    <n v="664"/>
    <n v="1490"/>
    <n v="826"/>
    <n v="614200"/>
    <s v="55%"/>
    <x v="1"/>
    <n v="55"/>
    <x v="1"/>
    <n v="0.55000000000000004"/>
    <x v="16"/>
    <x v="2"/>
    <n v="1378250"/>
    <x v="0"/>
    <x v="0"/>
    <x v="0"/>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s v="BAJAJ PYGMY MINI 110 MM 10 W HIGH SPEED OPERATION, USB CHARGING, MULTI-CLIP FUNCTION PERSONAL FAN"/>
    <x v="647"/>
    <s v="Home&amp;Kitchen|Heating,Cooling&amp;AirQuality|Fans|TableFans"/>
    <x v="0"/>
    <n v="948"/>
    <n v="1620"/>
    <n v="672"/>
    <n v="4142760"/>
    <s v="41%"/>
    <x v="0"/>
    <n v="41"/>
    <x v="0"/>
    <n v="0.41"/>
    <x v="16"/>
    <x v="2"/>
    <n v="7079400"/>
    <x v="0"/>
    <x v="0"/>
    <x v="1"/>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s v="Crompton InstaGlide 1000-Watts Dry Iron with American Heritage Coating, Pack of 1 Iron"/>
    <x v="648"/>
    <s v="Home&amp;Kitchen|Kitchen&amp;HomeAppliances|Vacuum,Cleaning&amp;Ironing|Irons,Steamers&amp;Accessories|Irons|DryIrons"/>
    <x v="0"/>
    <n v="850"/>
    <n v="1000"/>
    <n v="150"/>
    <n v="6476150"/>
    <s v="15%"/>
    <x v="0"/>
    <n v="15"/>
    <x v="2"/>
    <n v="0.15"/>
    <x v="16"/>
    <x v="2"/>
    <n v="7619000"/>
    <x v="0"/>
    <x v="0"/>
    <x v="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99FDW2ZF"/>
    <s v="Maharaja Whiteline Nano Carbon Neo, 500 Watts Room Heater (Black, White), Standard (5200100986)"/>
    <x v="649"/>
    <s v="Home&amp;Kitchen|Heating,Cooling&amp;AirQuality|RoomHeaters|ElectricHeaters"/>
    <x v="0"/>
    <n v="1235"/>
    <n v="1499"/>
    <n v="264"/>
    <n v="250705"/>
    <s v="18%"/>
    <x v="0"/>
    <n v="18"/>
    <x v="2"/>
    <n v="0.18"/>
    <x v="16"/>
    <x v="2"/>
    <n v="304297"/>
    <x v="0"/>
    <x v="0"/>
    <x v="0"/>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7JGCGNDG"/>
    <s v="Crompton Amica 15-L 5 Star Rated Storage Water Heater (Geyser) with Free Installation (White)"/>
    <x v="650"/>
    <s v="Home&amp;Kitchen|Heating,Cooling&amp;AirQuality|WaterHeaters&amp;Geysers|StorageWaterHeaters"/>
    <x v="0"/>
    <n v="6800"/>
    <n v="11500"/>
    <n v="4700"/>
    <n v="70094400"/>
    <s v="41%"/>
    <x v="0"/>
    <n v="41"/>
    <x v="0"/>
    <n v="0.41"/>
    <x v="16"/>
    <x v="2"/>
    <n v="118542000"/>
    <x v="3"/>
    <x v="3"/>
    <x v="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7GWTWFS2"/>
    <s v="KENT 16025 Sandwich Grill 700W | Non-Toxic Ceramic Coating | Automatic Temperature Cut-off with LED Indicator | Adjustable Height Control, Metallic Silver, Standard"/>
    <x v="651"/>
    <s v="Home&amp;Kitchen|Kitchen&amp;HomeAppliances|SmallKitchenAppliances|SandwichMakers"/>
    <x v="0"/>
    <n v="1699"/>
    <n v="1975"/>
    <n v="276"/>
    <n v="8012484"/>
    <s v="14%"/>
    <x v="0"/>
    <n v="14"/>
    <x v="2"/>
    <n v="0.14000000000000001"/>
    <x v="16"/>
    <x v="2"/>
    <n v="9314100"/>
    <x v="0"/>
    <x v="0"/>
    <x v="1"/>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J2QCKKM"/>
    <s v="Havells Zella Flap Auto Immersion Rod 1500 Watts"/>
    <x v="652"/>
    <s v="Home&amp;Kitchen|Heating,Cooling&amp;AirQuality|WaterHeaters&amp;Geysers|ImmersionRods"/>
    <x v="0"/>
    <n v="1499"/>
    <n v="3500"/>
    <n v="2001"/>
    <n v="454197"/>
    <s v="57%"/>
    <x v="1"/>
    <n v="57"/>
    <x v="1"/>
    <n v="0.56999999999999995"/>
    <x v="16"/>
    <x v="2"/>
    <n v="1060500"/>
    <x v="0"/>
    <x v="0"/>
    <x v="0"/>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86GVRP63"/>
    <s v="Amazon Basics 650 Watt Drip Coffee Maker with Borosilicate Carafe"/>
    <x v="653"/>
    <s v="Home&amp;Kitchen|Kitchen&amp;HomeAppliances|Coffee,Tea&amp;Espresso|DripCoffeeMachines"/>
    <x v="0"/>
    <n v="1189"/>
    <n v="2400"/>
    <n v="1211"/>
    <n v="734802"/>
    <s v="50%"/>
    <x v="1"/>
    <n v="50"/>
    <x v="1"/>
    <n v="0.5"/>
    <x v="16"/>
    <x v="2"/>
    <n v="1483200"/>
    <x v="0"/>
    <x v="0"/>
    <x v="0"/>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s v="Crompton Insta Delight Fan Circulator Room Heater with 3 Heat Settings (Slate Grey &amp; Black, 2000 Watt)"/>
    <x v="654"/>
    <s v="Home&amp;Kitchen|Heating,Cooling&amp;AirQuality|RoomHeaters|FanHeaters"/>
    <x v="0"/>
    <n v="2590"/>
    <n v="4200"/>
    <n v="1610"/>
    <n v="163170"/>
    <s v="38%"/>
    <x v="0"/>
    <n v="38"/>
    <x v="0"/>
    <n v="0.38"/>
    <x v="16"/>
    <x v="2"/>
    <n v="264600"/>
    <x v="0"/>
    <x v="0"/>
    <x v="0"/>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8SKZ2RMG"/>
    <s v="Demokrazy New Nova Lint Cum Fuzz Remover for All Woolens Sweaters, Blankets, Jackets Remover Pill Remover from Carpets, Curtains (Pack of 1)"/>
    <x v="655"/>
    <s v="Home&amp;Kitchen|Kitchen&amp;HomeAppliances|Vacuum,Cleaning&amp;Ironing|Irons,Steamers&amp;Accessories|LintShavers"/>
    <x v="0"/>
    <n v="475"/>
    <n v="999"/>
    <n v="524"/>
    <n v="484975"/>
    <s v="52%"/>
    <x v="1"/>
    <n v="52"/>
    <x v="1"/>
    <n v="0.52"/>
    <x v="16"/>
    <x v="2"/>
    <n v="1019979"/>
    <x v="1"/>
    <x v="1"/>
    <x v="1"/>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0SMFPJG0"/>
    <s v="Kent Gold, Optima, Gold+ Spare Kit"/>
    <x v="656"/>
    <s v="Home&amp;Kitchen|Kitchen&amp;HomeAppliances|WaterPurifiers&amp;Accessories|WaterCartridges"/>
    <x v="0"/>
    <n v="649"/>
    <n v="670"/>
    <n v="21"/>
    <n v="5053114"/>
    <s v="3%"/>
    <x v="0"/>
    <n v="3"/>
    <x v="3"/>
    <n v="0.03"/>
    <x v="16"/>
    <x v="2"/>
    <n v="5216620"/>
    <x v="1"/>
    <x v="1"/>
    <x v="1"/>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1N6IJG0F"/>
    <s v="Morphy Richards Daisy 1000W Dry Iron with American Heritage Non-Stick Coated Soleplate, White"/>
    <x v="657"/>
    <s v="Home&amp;Kitchen|Kitchen&amp;HomeAppliances|Vacuum,Cleaning&amp;Ironing|Irons,Steamers&amp;Accessories|Irons|DryIrons"/>
    <x v="0"/>
    <n v="559"/>
    <n v="1010"/>
    <n v="451"/>
    <n v="9684675"/>
    <s v="45%"/>
    <x v="0"/>
    <n v="45"/>
    <x v="0"/>
    <n v="0.45"/>
    <x v="16"/>
    <x v="2"/>
    <n v="17498250"/>
    <x v="0"/>
    <x v="0"/>
    <x v="1"/>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5RP43VN"/>
    <s v="iBELL SM1515NEW Sandwich Maker with Floating Hinges, 1000Watt, Panini / Grill / Toast (Black)"/>
    <x v="658"/>
    <s v="Home&amp;Kitchen|Kitchen&amp;HomeAppliances|SmallKitchenAppliances|SandwichMakers"/>
    <x v="0"/>
    <n v="1474"/>
    <n v="4650"/>
    <n v="3176"/>
    <n v="1540330"/>
    <s v="68%"/>
    <x v="1"/>
    <n v="68"/>
    <x v="1"/>
    <n v="0.68"/>
    <x v="16"/>
    <x v="2"/>
    <n v="4859250"/>
    <x v="0"/>
    <x v="0"/>
    <x v="1"/>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763K5HLQ"/>
    <s v="InstaCuppa Milk Frother for Coffee - Handheld Battery-Operated Electric Milk and Coffee Frother, Stainless Steel Whisk and Stand, Portable Foam Maker for Coffee, Cappuccino, Lattes, and Egg Beaters"/>
    <x v="659"/>
    <s v="Home&amp;Kitchen|Kitchen&amp;HomeAppliances|Coffee,Tea&amp;Espresso|MilkFrothers"/>
    <x v="0"/>
    <n v="1099"/>
    <n v="1499"/>
    <n v="400"/>
    <n v="4836699"/>
    <s v="27%"/>
    <x v="0"/>
    <n v="27"/>
    <x v="2"/>
    <n v="0.27"/>
    <x v="16"/>
    <x v="2"/>
    <n v="6597099"/>
    <x v="0"/>
    <x v="0"/>
    <x v="1"/>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G2VTHQM"/>
    <s v="AGARO Classic Portable Yogurt Maker, 1.2L Capacity, Electric, Automatic, Grey and White, Medium (33603)"/>
    <x v="660"/>
    <s v="Home&amp;Kitchen|Kitchen&amp;HomeAppliances|SmallKitchenAppliances|YogurtMakers"/>
    <x v="0"/>
    <n v="587"/>
    <n v="1295"/>
    <n v="708"/>
    <n v="326959"/>
    <s v="55%"/>
    <x v="1"/>
    <n v="55"/>
    <x v="1"/>
    <n v="0.55000000000000004"/>
    <x v="16"/>
    <x v="2"/>
    <n v="721315"/>
    <x v="0"/>
    <x v="0"/>
    <x v="0"/>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0B7GKXMG"/>
    <s v="Wipro Smartlife Super Deluxe Dry Iron- 1000W"/>
    <x v="661"/>
    <s v="Home&amp;Kitchen|Kitchen&amp;HomeAppliances|Vacuum,Cleaning&amp;Ironing|Irons,Steamers&amp;Accessories|Irons|DryIrons"/>
    <x v="0"/>
    <n v="699"/>
    <n v="850"/>
    <n v="151"/>
    <n v="773094"/>
    <s v="18%"/>
    <x v="0"/>
    <n v="18"/>
    <x v="2"/>
    <n v="0.18"/>
    <x v="16"/>
    <x v="2"/>
    <n v="940100"/>
    <x v="1"/>
    <x v="1"/>
    <x v="1"/>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r>
  <r>
    <s v="B07K2HVKLL"/>
    <s v="Crompton IHL 251 1500-Watt Immersion Water Heater with Copper Heating Element and IP 68 Protection"/>
    <x v="662"/>
    <s v="Home&amp;Kitchen|Heating,Cooling&amp;AirQuality|WaterHeaters&amp;Geysers|ImmersionRods"/>
    <x v="0"/>
    <n v="640"/>
    <n v="1020"/>
    <n v="380"/>
    <n v="3237760"/>
    <s v="37%"/>
    <x v="0"/>
    <n v="37"/>
    <x v="0"/>
    <n v="0.37"/>
    <x v="16"/>
    <x v="2"/>
    <n v="5160180"/>
    <x v="0"/>
    <x v="0"/>
    <x v="1"/>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7F366Z51"/>
    <s v="Singer Aroma 1.8 Liter Electric Kettle High Grade Stainless Steel with Cool and Touch Body and Cordless Base, 1500 watts, Auto Shut Off with Dry Boiling (Silver/Black)"/>
    <x v="663"/>
    <s v="Home&amp;Kitchen|Kitchen&amp;HomeAppliances|SmallKitchenAppliances|Kettles&amp;HotWaterDispensers|ElectricKettles"/>
    <x v="0"/>
    <n v="949"/>
    <n v="2385"/>
    <n v="1436"/>
    <n v="2193139"/>
    <s v="60%"/>
    <x v="1"/>
    <n v="60"/>
    <x v="1"/>
    <n v="0.6"/>
    <x v="16"/>
    <x v="2"/>
    <n v="5511735"/>
    <x v="0"/>
    <x v="0"/>
    <x v="1"/>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664"/>
    <s v="Home&amp;Kitchen|Kitchen&amp;HomeAppliances|Coffee,Tea&amp;Espresso|DripCoffeeMachines"/>
    <x v="0"/>
    <n v="293"/>
    <n v="499"/>
    <n v="206"/>
    <n v="426608"/>
    <s v="41%"/>
    <x v="0"/>
    <n v="41"/>
    <x v="0"/>
    <n v="0.41"/>
    <x v="16"/>
    <x v="2"/>
    <n v="726544"/>
    <x v="1"/>
    <x v="1"/>
    <x v="1"/>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7F1T31ZZ"/>
    <s v="Raffles Premium Stainless Steel South Indian Coffee Filter/Drip Coffee Maker, 2-3 Cups, 150 ml"/>
    <x v="665"/>
    <s v="Home&amp;Kitchen|Kitchen&amp;HomeAppliances|Coffee,Tea&amp;Espresso|DripCoffeeMachines"/>
    <x v="0"/>
    <n v="249"/>
    <n v="400"/>
    <n v="151"/>
    <n v="172557"/>
    <s v="38%"/>
    <x v="0"/>
    <n v="38"/>
    <x v="0"/>
    <n v="0.38"/>
    <x v="16"/>
    <x v="2"/>
    <n v="277200"/>
    <x v="1"/>
    <x v="1"/>
    <x v="0"/>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9XHXXCFH"/>
    <s v="AGARO Regal Electric Rice Cooker, 3L Ceramic Inner Bowl, Cooks Up to 600 Gms Raw Rice, SS Steamer, Preset Cooking Functions, Preset Timer, Keep Warm Function, LED Display, Black"/>
    <x v="666"/>
    <s v="Home&amp;Kitchen|Kitchen&amp;HomeAppliances|SmallKitchenAppliances|Rice&amp;PastaCookers"/>
    <x v="0"/>
    <n v="3685"/>
    <n v="5495"/>
    <n v="1810"/>
    <n v="1068650"/>
    <s v="33%"/>
    <x v="0"/>
    <n v="33"/>
    <x v="0"/>
    <n v="0.33"/>
    <x v="16"/>
    <x v="2"/>
    <n v="1593550"/>
    <x v="2"/>
    <x v="2"/>
    <x v="0"/>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9FHHTL8L"/>
    <s v="Empty Mist Trigger Plastic Spray Bottle for Multi use 200ml Pack of 2"/>
    <x v="667"/>
    <s v="Home&amp;Kitchen|HomeStorage&amp;Organization|LaundryOrganization|IroningAccessories|SprayBottles"/>
    <x v="0"/>
    <n v="85"/>
    <n v="199"/>
    <n v="114"/>
    <n v="18020"/>
    <s v="57%"/>
    <x v="1"/>
    <n v="57"/>
    <x v="1"/>
    <n v="0.56999999999999995"/>
    <x v="16"/>
    <x v="2"/>
    <n v="42188"/>
    <x v="1"/>
    <x v="1"/>
    <x v="0"/>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7B5XJ572"/>
    <s v="iBELL MPK120L Premium Stainless Steel Multi Purpose Kettle/Cooker with Inner Pot 1.2 Litre (Silver)"/>
    <x v="668"/>
    <s v="Home&amp;Kitchen|Kitchen&amp;HomeAppliances|SmallKitchenAppliances|Kettles&amp;HotWaterDispensers|ElectricKettles"/>
    <x v="0"/>
    <n v="1456"/>
    <n v="3190"/>
    <n v="1734"/>
    <n v="2585856"/>
    <s v="54%"/>
    <x v="1"/>
    <n v="54"/>
    <x v="1"/>
    <n v="0.54"/>
    <x v="16"/>
    <x v="2"/>
    <n v="5665440"/>
    <x v="0"/>
    <x v="0"/>
    <x v="1"/>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BBWJFK5C"/>
    <s v="Shakti Technology S3 High Pressure Car Washer Machine 1800 Watts and Pressure 120 Bar for Cleaning Car, Bike &amp; Home"/>
    <x v="669"/>
    <s v="Home&amp;Kitchen|Kitchen&amp;HomeAppliances|Vacuum,Cleaning&amp;Ironing|PressureWashers,Steam&amp;WindowCleaners"/>
    <x v="0"/>
    <n v="4899"/>
    <n v="8999"/>
    <n v="4100"/>
    <n v="1455003"/>
    <s v="46%"/>
    <x v="0"/>
    <n v="46"/>
    <x v="0"/>
    <n v="0.46"/>
    <x v="16"/>
    <x v="2"/>
    <n v="2672703"/>
    <x v="2"/>
    <x v="2"/>
    <x v="0"/>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6Y36JKC3"/>
    <s v="Abode Kitchen Essential Measuring Cup &amp; Spoon for Spices | for Cooking and Baking Cake | Multipurpose Tablespoon Cups with Ring Holder | (Black)"/>
    <x v="670"/>
    <s v="Home&amp;Kitchen|Kitchen&amp;HomeAppliances|Coffee,Tea&amp;Espresso|CoffeeMakerAccessories|MeasuringSpoons"/>
    <x v="0"/>
    <n v="149"/>
    <n v="300"/>
    <n v="151"/>
    <n v="607026"/>
    <s v="50%"/>
    <x v="1"/>
    <n v="50"/>
    <x v="1"/>
    <n v="0.5"/>
    <x v="16"/>
    <x v="2"/>
    <n v="1222200"/>
    <x v="1"/>
    <x v="1"/>
    <x v="1"/>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9FPP3R1D"/>
    <s v="Glen 3 in 1 Electric Multi Cooker - Steam, Cook &amp; Egg Boiler with 350 W (SA 3035MC) - 350 Watts"/>
    <x v="671"/>
    <s v="Home&amp;Kitchen|Kitchen&amp;HomeAppliances|SmallKitchenAppliances|EggBoilers"/>
    <x v="0"/>
    <n v="1624"/>
    <n v="2495"/>
    <n v="871"/>
    <n v="1343048"/>
    <s v="35%"/>
    <x v="0"/>
    <n v="35"/>
    <x v="0"/>
    <n v="0.35"/>
    <x v="16"/>
    <x v="2"/>
    <n v="2063365"/>
    <x v="0"/>
    <x v="0"/>
    <x v="0"/>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CS4A5V4"/>
    <s v="Monitor AC Stand/Heavy Duty Air Conditioner Outdoor Unit Mounting Bracket"/>
    <x v="672"/>
    <s v="Home&amp;Kitchen|Heating,Cooling&amp;AirQuality|Parts&amp;Accessories|FanParts&amp;Accessories"/>
    <x v="0"/>
    <n v="699"/>
    <n v="1690"/>
    <n v="991"/>
    <n v="2463276"/>
    <s v="59%"/>
    <x v="1"/>
    <n v="59"/>
    <x v="1"/>
    <n v="0.59"/>
    <x v="16"/>
    <x v="2"/>
    <n v="5955560"/>
    <x v="0"/>
    <x v="0"/>
    <x v="1"/>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9BL2KHQW"/>
    <s v="KENT POWP-Sediment Filter 10'' Thread WCAP"/>
    <x v="673"/>
    <s v="Home&amp;Kitchen|Kitchen&amp;HomeAppliances|WaterPurifiers&amp;Accessories|WaterPurifierAccessories"/>
    <x v="0"/>
    <n v="231"/>
    <n v="260"/>
    <n v="29"/>
    <n v="113190"/>
    <s v="11%"/>
    <x v="0"/>
    <n v="11"/>
    <x v="2"/>
    <n v="0.11"/>
    <x v="16"/>
    <x v="2"/>
    <n v="127400"/>
    <x v="1"/>
    <x v="1"/>
    <x v="0"/>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r>
  <r>
    <s v="B092R48XXB"/>
    <s v="Mi Robot Vacuum-Mop P, Best-in-class Laser Navigation in 10-20K INR price band, Intelligent mapping, Robotic Floor Cleaner with 2 in 1 Mopping and Vacuum, App Control (WiFi, Alexa,GA), Strong suction"/>
    <x v="674"/>
    <s v="Home&amp;Kitchen|Kitchen&amp;HomeAppliances|Vacuum,Cleaning&amp;Ironing|Vacuums&amp;FloorCare|Vacuums|RoboticVacuums"/>
    <x v="0"/>
    <n v="18999"/>
    <n v="29999"/>
    <n v="11000"/>
    <n v="48181464"/>
    <s v="37%"/>
    <x v="0"/>
    <n v="37"/>
    <x v="0"/>
    <n v="0.37"/>
    <x v="16"/>
    <x v="2"/>
    <n v="76077464"/>
    <x v="4"/>
    <x v="4"/>
    <x v="1"/>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7NPBG1B4"/>
    <s v="AmazonBasics High Speed 55 Watt Oscillating Pedestal Fan, 400mm Sweep Length, White (Without Remote)"/>
    <x v="675"/>
    <s v="Home&amp;Kitchen|Heating,Cooling&amp;AirQuality|Fans|PedestalFans"/>
    <x v="0"/>
    <n v="1982.84"/>
    <n v="3300"/>
    <n v="1317.16"/>
    <n v="11645219.32"/>
    <s v="40%"/>
    <x v="0"/>
    <n v="40"/>
    <x v="0"/>
    <n v="0.4"/>
    <x v="16"/>
    <x v="2"/>
    <n v="19380900"/>
    <x v="0"/>
    <x v="0"/>
    <x v="1"/>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s v="Eco Crystal J 5 inch Cartridge (Pack of 2)"/>
    <x v="676"/>
    <s v="Home&amp;Kitchen|Kitchen&amp;HomeAppliances|WaterPurifiers&amp;Accessories|WaterPurifierAccessories"/>
    <x v="0"/>
    <n v="199"/>
    <n v="400"/>
    <n v="201"/>
    <n v="274421"/>
    <s v="50%"/>
    <x v="1"/>
    <n v="50"/>
    <x v="1"/>
    <n v="0.5"/>
    <x v="16"/>
    <x v="2"/>
    <n v="551600"/>
    <x v="1"/>
    <x v="1"/>
    <x v="1"/>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B8CB7MHW"/>
    <s v="KNOWZA Electric Handheld Milk Wand Mixer Frother for Latte Coffee Hot Milk, Milk Frother for Coffee, Egg Beater, Hand Blender, Coffee Beater (BLACK COFFEE BEATER)"/>
    <x v="677"/>
    <s v="Home&amp;Kitchen|Kitchen&amp;HomeAppliances|SmallKitchenAppliances|HandBlenders"/>
    <x v="0"/>
    <n v="426"/>
    <n v="999"/>
    <n v="573"/>
    <n v="94572"/>
    <s v="57%"/>
    <x v="1"/>
    <n v="57"/>
    <x v="1"/>
    <n v="0.56999999999999995"/>
    <x v="16"/>
    <x v="2"/>
    <n v="221778"/>
    <x v="1"/>
    <x v="1"/>
    <x v="0"/>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0GHL8VP2"/>
    <s v="USHA 1212 PTC with Adjustable Thermostat Fan Heater (Black/Brown, 1500-Watts)."/>
    <x v="678"/>
    <s v="Home&amp;Kitchen|Heating,Cooling&amp;AirQuality|RoomHeaters|ElectricHeaters"/>
    <x v="0"/>
    <n v="3487.77"/>
    <n v="4990"/>
    <n v="1502.23"/>
    <n v="3930716.79"/>
    <s v="30%"/>
    <x v="0"/>
    <n v="30"/>
    <x v="0"/>
    <n v="0.3"/>
    <x v="16"/>
    <x v="2"/>
    <n v="5623730"/>
    <x v="0"/>
    <x v="0"/>
    <x v="1"/>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1M6453MB"/>
    <s v="Prestige Delight PRWO Electric Rice Cooker (1 L, White)"/>
    <x v="679"/>
    <s v="Home&amp;Kitchen|Kitchen&amp;HomeAppliances|SmallKitchenAppliances|Rice&amp;PastaCookers"/>
    <x v="0"/>
    <n v="2280"/>
    <n v="3045"/>
    <n v="765"/>
    <n v="9389040"/>
    <s v="25%"/>
    <x v="0"/>
    <n v="25"/>
    <x v="2"/>
    <n v="0.25"/>
    <x v="16"/>
    <x v="2"/>
    <n v="12539310"/>
    <x v="0"/>
    <x v="0"/>
    <x v="1"/>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7JW9H4J1"/>
    <s v="Wayona Nylon Braided USB to Lightning Fast Charging and Data Sync Cable Compatible for iPhone 13, 12,11, X, 8, 7, 6, 5, iPad Air, Pro, Mini (3 FT Pack of 1, Grey)"/>
    <x v="680"/>
    <s v="Computers&amp;Accessories|Accessories&amp;Peripherals|Cables&amp;Accessories|Cables|USBCables"/>
    <x v="0"/>
    <n v="399"/>
    <n v="1099"/>
    <n v="700"/>
    <n v="9683331"/>
    <s v="64%"/>
    <x v="1"/>
    <n v="64"/>
    <x v="1"/>
    <n v="0.64"/>
    <x v="17"/>
    <x v="2"/>
    <n v="26671631"/>
    <x v="0"/>
    <x v="0"/>
    <x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8HDJ86NZ"/>
    <s v="boAt Deuce USB 300 2 in 1 Type-C &amp; Micro USB Stress Resistant, Tangle-Free, Sturdy Cable with 3A Fast Charging &amp; 480mbps Data Transmission, 10000+ Bends Lifespan and Extended 1.5m Length(Martian Red)"/>
    <x v="681"/>
    <s v="Computers&amp;Accessories|Accessories&amp;Peripherals|Cables&amp;Accessories|Cables|USBCables"/>
    <x v="0"/>
    <n v="329"/>
    <n v="699"/>
    <n v="370"/>
    <n v="31045427"/>
    <s v="53%"/>
    <x v="1"/>
    <n v="53"/>
    <x v="1"/>
    <n v="0.53"/>
    <x v="17"/>
    <x v="2"/>
    <n v="65959737"/>
    <x v="1"/>
    <x v="1"/>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iPad (Grey)"/>
    <x v="682"/>
    <s v="Computers&amp;Accessories|Accessories&amp;Peripherals|Cables&amp;Accessories|Cables|USBCables"/>
    <x v="0"/>
    <n v="154"/>
    <n v="399"/>
    <n v="245"/>
    <n v="2603370"/>
    <s v="61%"/>
    <x v="1"/>
    <n v="61"/>
    <x v="1"/>
    <n v="0.61"/>
    <x v="17"/>
    <x v="2"/>
    <n v="6745095"/>
    <x v="1"/>
    <x v="1"/>
    <x v="1"/>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08IFXQFU"/>
    <s v="TP-Link USB WiFi Adapter for PC(TL-WN725N), N150 Wireless Network Adapter for Desktop - Nano Size WiFi Dongle Compatible with Windows 11/10/7/8/8.1/XP/ Mac OS 10.9-10.15 Linux Kernel 2.6.18-4.4.3"/>
    <x v="683"/>
    <s v="Computers&amp;Accessories|NetworkingDevices|NetworkAdapters|WirelessUSBAdapters"/>
    <x v="0"/>
    <n v="499"/>
    <n v="999"/>
    <n v="500"/>
    <n v="89665809"/>
    <s v="50%"/>
    <x v="1"/>
    <n v="50"/>
    <x v="1"/>
    <n v="0.5"/>
    <x v="17"/>
    <x v="2"/>
    <n v="179511309"/>
    <x v="1"/>
    <x v="1"/>
    <x v="1"/>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789LZTCJ"/>
    <s v="boAt Rugged v3 Extra Tough Unbreakable Braided Micro USB Cable 1.5 Meter (Black)"/>
    <x v="684"/>
    <s v="Computers&amp;Accessories|Accessories&amp;Peripherals|Cables&amp;Accessories|Cables|USBCables"/>
    <x v="0"/>
    <n v="299"/>
    <n v="799"/>
    <n v="500"/>
    <n v="28214537"/>
    <s v="63%"/>
    <x v="1"/>
    <n v="63"/>
    <x v="1"/>
    <n v="0.63"/>
    <x v="17"/>
    <x v="2"/>
    <n v="75396037"/>
    <x v="1"/>
    <x v="1"/>
    <x v="1"/>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5DTN6R2"/>
    <s v="Portronics Konnect CL 20W POR-1067 Type-C to 8 Pin USB 1.2M Cable with Power Delivery &amp; 3A Quick Charge Support, Nylon Braided for All Type-C and 8 Pin Devices, Green"/>
    <x v="685"/>
    <s v="Computers&amp;Accessories|Accessories&amp;Peripherals|Cables&amp;Accessories|Cables|USBCables"/>
    <x v="0"/>
    <n v="350"/>
    <n v="899"/>
    <n v="549"/>
    <n v="791700"/>
    <s v="61%"/>
    <x v="1"/>
    <n v="61"/>
    <x v="1"/>
    <n v="0.61"/>
    <x v="17"/>
    <x v="2"/>
    <n v="2033538"/>
    <x v="1"/>
    <x v="1"/>
    <x v="1"/>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B6F7LX4C"/>
    <s v="MI 80 cm (32 inches) 5A Series HD Ready Smart Android LED TV L32M7-5AIN (Black)"/>
    <x v="686"/>
    <s v="Electronics|HomeTheater,TV&amp;Video|Televisions|SmartTelevisions"/>
    <x v="0"/>
    <n v="13999"/>
    <n v="24999"/>
    <n v="11000"/>
    <n v="459727160"/>
    <s v="44%"/>
    <x v="0"/>
    <n v="44"/>
    <x v="0"/>
    <n v="0.44"/>
    <x v="17"/>
    <x v="2"/>
    <n v="820967160"/>
    <x v="4"/>
    <x v="4"/>
    <x v="1"/>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1M4GGIVU"/>
    <s v="Tizum High Speed HDMI Cable with Ethernet | Supports 3D 4K | for All HDMI Devices Laptop Computer Gaming Console TV Set Top Box (1.5 Meter/ 5 Feet)"/>
    <x v="687"/>
    <s v="Electronics|HomeTheater,TV&amp;Video|Accessories|Cables|HDMICables"/>
    <x v="0"/>
    <n v="199"/>
    <n v="699"/>
    <n v="500"/>
    <n v="2418447"/>
    <s v="72%"/>
    <x v="1"/>
    <n v="72"/>
    <x v="1"/>
    <n v="0.72"/>
    <x v="17"/>
    <x v="2"/>
    <n v="8494947"/>
    <x v="1"/>
    <x v="1"/>
    <x v="1"/>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s v="OnePlus 80 cm (32 inches) Y Series HD Ready LED Smart Android TV 32Y1 (Black)"/>
    <x v="688"/>
    <s v="Electronics|HomeTheater,TV&amp;Video|Televisions|SmartTelevisions"/>
    <x v="0"/>
    <n v="14999"/>
    <n v="19999"/>
    <n v="5000"/>
    <n v="523450101"/>
    <s v="25%"/>
    <x v="0"/>
    <n v="25"/>
    <x v="2"/>
    <n v="0.25"/>
    <x v="17"/>
    <x v="2"/>
    <n v="697945101"/>
    <x v="3"/>
    <x v="3"/>
    <x v="1"/>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3MMYHYW"/>
    <s v="OnePlus 126 cm (50 inches) Y Series 4K Ultra HD Smart Android LED TV 50Y1S Pro (Black)"/>
    <x v="689"/>
    <s v="Electronics|HomeTheater,TV&amp;Video|Televisions|SmartTelevisions"/>
    <x v="0"/>
    <n v="32999"/>
    <n v="45999"/>
    <n v="13000"/>
    <n v="240826702"/>
    <s v="28%"/>
    <x v="0"/>
    <n v="28"/>
    <x v="2"/>
    <n v="0.28000000000000003"/>
    <x v="17"/>
    <x v="2"/>
    <n v="335700702"/>
    <x v="4"/>
    <x v="4"/>
    <x v="1"/>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s v="Duracell Type C To Type C 5A (100W) Braided Sync &amp; Fast Charging Cable, 3.9 Feet (1.2M). USB C to C Cable, Supports PD &amp; QC 3.0 Charging, 5 GBPS Data Transmission ‚Äì Black"/>
    <x v="690"/>
    <s v="Computers&amp;Accessories|Accessories&amp;Peripherals|Cables&amp;Accessories|Cables|USBCables"/>
    <x v="0"/>
    <n v="970"/>
    <n v="1999"/>
    <n v="1029"/>
    <n v="448140"/>
    <s v="51%"/>
    <x v="1"/>
    <n v="51"/>
    <x v="1"/>
    <n v="0.51"/>
    <x v="17"/>
    <x v="2"/>
    <n v="923538"/>
    <x v="0"/>
    <x v="0"/>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7JW1Y6XV"/>
    <s v="Wayona Nylon Braided 3A Lightning to USB A Syncing and Fast Charging Data Cable for iPhone, Ipad (3 FT Pack of 1, Black)"/>
    <x v="691"/>
    <s v="Computers&amp;Accessories|Accessories&amp;Peripherals|Cables&amp;Accessories|Cables|USBCables"/>
    <x v="0"/>
    <n v="399"/>
    <n v="1099"/>
    <n v="700"/>
    <n v="9683331"/>
    <s v="64%"/>
    <x v="1"/>
    <n v="64"/>
    <x v="1"/>
    <n v="0.64"/>
    <x v="17"/>
    <x v="2"/>
    <n v="26671631"/>
    <x v="0"/>
    <x v="0"/>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232M876"/>
    <s v="Amazonbasics Micro Usb Fast Charging Cable For Android Smartphone,Personal Computer,Printer With Gold Plated Connectors (6 Feet, Black)"/>
    <x v="692"/>
    <s v="Computers&amp;Accessories|Accessories&amp;Peripherals|Cables&amp;Accessories|Cables|USBCables"/>
    <x v="0"/>
    <n v="199"/>
    <n v="395"/>
    <n v="196"/>
    <n v="18426405"/>
    <s v="50%"/>
    <x v="1"/>
    <n v="50"/>
    <x v="1"/>
    <n v="0.5"/>
    <x v="17"/>
    <x v="2"/>
    <n v="36575025"/>
    <x v="1"/>
    <x v="1"/>
    <x v="1"/>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11PVX6Z"/>
    <s v="AmazonBasics Micro USB Fast Charging Cable for Android Phones with Gold Plated Connectors (3 Feet, Black)"/>
    <x v="692"/>
    <s v="Computers&amp;Accessories|Accessories&amp;Peripherals|Cables&amp;Accessories|Cables|USBCables"/>
    <x v="0"/>
    <n v="179"/>
    <n v="500"/>
    <n v="321"/>
    <n v="16574505"/>
    <s v="64%"/>
    <x v="1"/>
    <n v="64"/>
    <x v="1"/>
    <n v="0.64"/>
    <x v="17"/>
    <x v="2"/>
    <n v="46297500"/>
    <x v="1"/>
    <x v="1"/>
    <x v="1"/>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MKFNHKG"/>
    <s v="VW 80 cm (32 inches) Frameless Series HD Ready LED TV VW32A (Black)"/>
    <x v="693"/>
    <s v="Electronics|HomeTheater,TV&amp;Video|Televisions|StandardTelevisions"/>
    <x v="0"/>
    <n v="6999"/>
    <n v="12999"/>
    <n v="6000"/>
    <n v="28016997"/>
    <s v="46%"/>
    <x v="0"/>
    <n v="46"/>
    <x v="0"/>
    <n v="0.46"/>
    <x v="17"/>
    <x v="2"/>
    <n v="52034997"/>
    <x v="3"/>
    <x v="3"/>
    <x v="1"/>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088TKTY2"/>
    <s v="TP-LINK WiFi Dongle 300 Mbps Mini Wireless Network USB Wi-Fi Adapter for PC Desktop Laptop(Supports Windows 11/10/8.1/8/7/XP, Mac OS 10.9-10.15 and Linux, WPS, Soft AP Mode, USB 2.0) (TL-WN823N),Black"/>
    <x v="694"/>
    <s v="Computers&amp;Accessories|NetworkingDevices|NetworkAdapters|WirelessUSBAdapters"/>
    <x v="0"/>
    <n v="649"/>
    <n v="1399"/>
    <n v="750"/>
    <n v="116619459"/>
    <s v="54%"/>
    <x v="1"/>
    <n v="54"/>
    <x v="1"/>
    <n v="0.54"/>
    <x v="17"/>
    <x v="2"/>
    <n v="251387709"/>
    <x v="0"/>
    <x v="0"/>
    <x v="1"/>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s v="OnePlus 80 cm (32 inches) Y Series HD Ready Smart Android LED TV 32 Y1S (Black)"/>
    <x v="688"/>
    <s v="Electronics|HomeTheater,TV&amp;Video|Televisions|SmartTelevisions"/>
    <x v="0"/>
    <n v="15999"/>
    <n v="21999"/>
    <n v="6000"/>
    <n v="558349101"/>
    <s v="27%"/>
    <x v="0"/>
    <n v="27"/>
    <x v="2"/>
    <n v="0.27"/>
    <x v="17"/>
    <x v="2"/>
    <n v="767743101"/>
    <x v="4"/>
    <x v="4"/>
    <x v="1"/>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s v="Wecool Unbreakable 3 in 1 Charging Cable with 3A Speed, Fast Charging Multi Purpose Cable 1.25 Mtr Long, Type C cable, Micro Usb Cable and Cable for iPhone, White"/>
    <x v="695"/>
    <s v="Computers&amp;Accessories|Accessories&amp;Peripherals|Cables&amp;Accessories|Cables|USBCables"/>
    <x v="0"/>
    <n v="348"/>
    <n v="1499"/>
    <n v="1151"/>
    <n v="228288"/>
    <s v="77%"/>
    <x v="1"/>
    <n v="77"/>
    <x v="1"/>
    <n v="0.77"/>
    <x v="17"/>
    <x v="2"/>
    <n v="983344"/>
    <x v="0"/>
    <x v="0"/>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1GGKZ0V6"/>
    <s v="AmazonBasics USB Type-C to USB Type-C 2.0 Cable - 3 Feet Laptop (0.9 Meters) - White"/>
    <x v="696"/>
    <s v="Computers&amp;Accessories|Accessories&amp;Peripherals|Cables&amp;Accessories|Cables|USBCables"/>
    <x v="0"/>
    <n v="329"/>
    <n v="845"/>
    <n v="516"/>
    <n v="9786434"/>
    <s v="61%"/>
    <x v="1"/>
    <n v="61"/>
    <x v="1"/>
    <n v="0.61"/>
    <x v="17"/>
    <x v="2"/>
    <n v="25135370"/>
    <x v="1"/>
    <x v="1"/>
    <x v="1"/>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s v="Redmi 80 cm (32 inches) Android 11 Series HD Ready Smart LED TV | L32M6-RA/L32M7-RA (Black)"/>
    <x v="697"/>
    <s v="Electronics|HomeTheater,TV&amp;Video|Televisions|SmartTelevisions"/>
    <x v="0"/>
    <n v="13999"/>
    <n v="24999"/>
    <n v="11000"/>
    <n v="633286762"/>
    <s v="44%"/>
    <x v="0"/>
    <n v="44"/>
    <x v="0"/>
    <n v="0.44"/>
    <x v="17"/>
    <x v="2"/>
    <n v="1130904762"/>
    <x v="4"/>
    <x v="4"/>
    <x v="1"/>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7966M8XH"/>
    <s v="Model-P4 6 Way Swivel Tilt Wall Mount 32-55-inch Full Motion Cantilever for LED,LCD and Plasma TV's"/>
    <x v="698"/>
    <s v="Electronics|HomeTheater,TV&amp;Video|Accessories|TVMounts,Stands&amp;Turntables|TVWall&amp;CeilingMounts"/>
    <x v="0"/>
    <n v="1599"/>
    <n v="2999"/>
    <n v="1400"/>
    <n v="4360473"/>
    <s v="47%"/>
    <x v="0"/>
    <n v="47"/>
    <x v="0"/>
    <n v="0.47"/>
    <x v="17"/>
    <x v="2"/>
    <n v="8178273"/>
    <x v="0"/>
    <x v="0"/>
    <x v="1"/>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9RFC46VP"/>
    <s v="Redmi 108 cm (43 inches) 4K Ultra HD Android Smart LED TV X43 | L43R7-7AIN (Black)"/>
    <x v="699"/>
    <s v="Electronics|HomeTheater,TV&amp;Video|Televisions|SmartTelevisions"/>
    <x v="0"/>
    <n v="26999"/>
    <n v="42999"/>
    <n v="16000"/>
    <n v="1221380762"/>
    <s v="37%"/>
    <x v="0"/>
    <n v="37"/>
    <x v="0"/>
    <n v="0.37"/>
    <x v="17"/>
    <x v="2"/>
    <n v="1945188762"/>
    <x v="4"/>
    <x v="4"/>
    <x v="1"/>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7LGT55SJ"/>
    <s v="Wayona Usb Nylon Braided Data Sync And Charging Cable For Iphone, Ipad Tablet (Red, Black)"/>
    <x v="700"/>
    <s v="Computers&amp;Accessories|Accessories&amp;Peripherals|Cables&amp;Accessories|Cables|USBCables"/>
    <x v="0"/>
    <n v="399"/>
    <n v="1099"/>
    <n v="700"/>
    <n v="9683331"/>
    <s v="64%"/>
    <x v="1"/>
    <n v="64"/>
    <x v="1"/>
    <n v="0.64"/>
    <x v="17"/>
    <x v="2"/>
    <n v="26671631"/>
    <x v="0"/>
    <x v="0"/>
    <x v="1"/>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7GVGTSLN"/>
    <s v="Wayona Usb Type C Fast Charger Cable Fast Charging Usb C Cable/Cord Compatible For Samsung Galaxy S10E S10 S9 S8 Plus S10+,Note 10 Note 9 Note 8,S20,M31S,M40,Realme X3,Pixel 2 Xl (3 Ft Pack Of 1,Grey)"/>
    <x v="701"/>
    <s v="Computers&amp;Accessories|Accessories&amp;Peripherals|Cables&amp;Accessories|Cables|USBCables"/>
    <x v="0"/>
    <n v="325"/>
    <n v="1299"/>
    <n v="974"/>
    <n v="3437200"/>
    <s v="75%"/>
    <x v="1"/>
    <n v="75"/>
    <x v="1"/>
    <n v="0.75"/>
    <x v="17"/>
    <x v="2"/>
    <n v="13738224"/>
    <x v="0"/>
    <x v="0"/>
    <x v="1"/>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s v="OnePlus 108 cm (43 inches) Y Series 4K Ultra HD Smart Android LED TV 43Y1S Pro (Black)"/>
    <x v="702"/>
    <s v="Electronics|HomeTheater,TV&amp;Video|Televisions|SmartTelevisions"/>
    <x v="0"/>
    <n v="29999"/>
    <n v="39999"/>
    <n v="10000"/>
    <n v="218932702"/>
    <s v="25%"/>
    <x v="0"/>
    <n v="25"/>
    <x v="2"/>
    <n v="0.25"/>
    <x v="17"/>
    <x v="2"/>
    <n v="291912702"/>
    <x v="4"/>
    <x v="4"/>
    <x v="1"/>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7JH1C41D"/>
    <s v="Wayona Nylon Braided (2 Pack) Lightning Fast Usb Data Cable Fast Charger Cord For Iphone, Ipad Tablet (3 Ft Pack Of 2, Grey)"/>
    <x v="703"/>
    <s v="Computers&amp;Accessories|Accessories&amp;Peripherals|Cables&amp;Accessories|Cables|USBCables"/>
    <x v="0"/>
    <n v="649"/>
    <n v="1999"/>
    <n v="1350"/>
    <n v="15750581"/>
    <s v="68%"/>
    <x v="1"/>
    <n v="68"/>
    <x v="1"/>
    <n v="0.68"/>
    <x v="17"/>
    <x v="2"/>
    <n v="48513731"/>
    <x v="0"/>
    <x v="0"/>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Q5P2MT3"/>
    <s v="OnePlus 108 cm (43 inches) Y Series Full HD Smart Android LED TV 43 Y1S (Black)"/>
    <x v="702"/>
    <s v="Electronics|HomeTheater,TV&amp;Video|Televisions|SmartTelevisions"/>
    <x v="0"/>
    <n v="24999"/>
    <n v="31999"/>
    <n v="7000"/>
    <n v="872440101"/>
    <s v="22%"/>
    <x v="0"/>
    <n v="22"/>
    <x v="2"/>
    <n v="0.22"/>
    <x v="17"/>
    <x v="2"/>
    <n v="1116733101"/>
    <x v="4"/>
    <x v="4"/>
    <x v="1"/>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s v="boAt Deuce USB 300 2 in 1 Type-C &amp; Micro USB Stress Resistant, Sturdy Cable with 3A Fast Charging &amp; 480mbps Data Transmission, 10000+ Bends Lifespan and Extended 1.5m Length(Mercurial Black)"/>
    <x v="681"/>
    <s v="Computers&amp;Accessories|Accessories&amp;Peripherals|Cables&amp;Accessories|Cables|USBCables"/>
    <x v="0"/>
    <n v="299"/>
    <n v="699"/>
    <n v="400"/>
    <n v="28214537"/>
    <s v="57%"/>
    <x v="1"/>
    <n v="57"/>
    <x v="1"/>
    <n v="0.56999999999999995"/>
    <x v="17"/>
    <x v="2"/>
    <n v="65959737"/>
    <x v="1"/>
    <x v="1"/>
    <x v="1"/>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T3KB6JZ"/>
    <s v="TCL 100 cm (40 inches) Full HD Certified Android R Smart LED TV 40S6505 (Black)"/>
    <x v="704"/>
    <s v="Electronics|HomeTheater,TV&amp;Video|Televisions|SmartTelevisions"/>
    <x v="0"/>
    <n v="18990"/>
    <n v="40990"/>
    <n v="22000"/>
    <n v="126454410"/>
    <s v="54%"/>
    <x v="1"/>
    <n v="54"/>
    <x v="1"/>
    <n v="0.54"/>
    <x v="17"/>
    <x v="2"/>
    <n v="272952410"/>
    <x v="4"/>
    <x v="4"/>
    <x v="1"/>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B6F98KJJ"/>
    <s v="MI 100 cm (40 inches) 5A Series Full HD Smart Android LED TV with 24W Dolby Audio &amp; Metal Bezel-Less Frame (Black) (2022 Model)"/>
    <x v="705"/>
    <s v="Electronics|HomeTheater,TV&amp;Video|Televisions|SmartTelevisions"/>
    <x v="0"/>
    <n v="21999"/>
    <n v="29999"/>
    <n v="8000"/>
    <n v="722447160"/>
    <s v="27%"/>
    <x v="0"/>
    <n v="27"/>
    <x v="2"/>
    <n v="0.27"/>
    <x v="17"/>
    <x v="2"/>
    <n v="985167160"/>
    <x v="4"/>
    <x v="4"/>
    <x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s v="Wayona Nylon Braided USB Data Sync and Fast Charging 3A Short Power Bank Cable For iPhones, iPad Air, iPad mini, iPod Nano and iPod Touch (Grey)"/>
    <x v="706"/>
    <s v="Computers&amp;Accessories|Accessories&amp;Peripherals|Cables&amp;Accessories|Cables|USBCables"/>
    <x v="0"/>
    <n v="349"/>
    <n v="999"/>
    <n v="650"/>
    <n v="4578880"/>
    <s v="65%"/>
    <x v="1"/>
    <n v="65"/>
    <x v="1"/>
    <n v="0.65"/>
    <x v="17"/>
    <x v="2"/>
    <n v="13106880"/>
    <x v="1"/>
    <x v="1"/>
    <x v="1"/>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7JGDB5M1"/>
    <s v="Wayona Nylon Braided 2M / 6Ft Fast Charge Usb To Lightning Data Sync And Charging Cable For Iphone, Ipad Tablet (6 Ft Pack Of 1, Grey)"/>
    <x v="707"/>
    <s v="Computers&amp;Accessories|Accessories&amp;Peripherals|Cables&amp;Accessories|Cables|USBCables"/>
    <x v="0"/>
    <n v="449"/>
    <n v="1299"/>
    <n v="850"/>
    <n v="10896781"/>
    <s v="65%"/>
    <x v="1"/>
    <n v="65"/>
    <x v="1"/>
    <n v="0.65"/>
    <x v="17"/>
    <x v="2"/>
    <n v="31525431"/>
    <x v="0"/>
    <x v="0"/>
    <x v="1"/>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8Y55LPBF"/>
    <s v="Redmi 126 cm (50 inches) 4K Ultra HD Android Smart LED TV X50 | L50M6-RA (Black)"/>
    <x v="708"/>
    <s v="Electronics|HomeTheater,TV&amp;Video|Televisions|SmartTelevisions"/>
    <x v="0"/>
    <n v="32999"/>
    <n v="44999"/>
    <n v="12000"/>
    <n v="1492808762"/>
    <s v="27%"/>
    <x v="0"/>
    <n v="27"/>
    <x v="2"/>
    <n v="0.27"/>
    <x v="17"/>
    <x v="2"/>
    <n v="2035664762"/>
    <x v="4"/>
    <x v="4"/>
    <x v="1"/>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9X1M3DHX"/>
    <s v="iFFALCON 80 cm (32 inches) HD Ready Smart LED TV¬†32F53 (Black)"/>
    <x v="709"/>
    <s v="Electronics|HomeTheater,TV&amp;Video|Televisions|SmartTelevisions"/>
    <x v="0"/>
    <n v="9999"/>
    <n v="27990"/>
    <n v="17991"/>
    <n v="12688731"/>
    <s v="64%"/>
    <x v="1"/>
    <n v="64"/>
    <x v="1"/>
    <n v="0.64"/>
    <x v="17"/>
    <x v="2"/>
    <n v="35519310"/>
    <x v="4"/>
    <x v="4"/>
    <x v="1"/>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s v="7SEVEN¬Æ Compatible Lg Smart Tv Remote Suitable for Any LG LED OLED LCD UHD Plasma Android Television and AKB75095303 replacement of Original Lg Tv Remote Control"/>
    <x v="710"/>
    <s v="Electronics|HomeTheater,TV&amp;Video|Accessories|RemoteControls"/>
    <x v="0"/>
    <n v="349"/>
    <n v="599"/>
    <n v="250"/>
    <n v="99116"/>
    <s v="42%"/>
    <x v="0"/>
    <n v="42"/>
    <x v="0"/>
    <n v="0.42"/>
    <x v="17"/>
    <x v="2"/>
    <n v="170116"/>
    <x v="1"/>
    <x v="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82T6GVG9"/>
    <s v="AmazonBasics New Release ABS USB-A to Lightning Cable Cord, Fast Charging MFi Certified Charger for Apple iPhone, iPad Tablet (3-Ft, White)"/>
    <x v="711"/>
    <s v="Computers&amp;Accessories|Accessories&amp;Peripherals|Cables&amp;Accessories|Cables|USBCables"/>
    <x v="0"/>
    <n v="689"/>
    <n v="1500"/>
    <n v="811"/>
    <n v="29145389"/>
    <s v="54%"/>
    <x v="1"/>
    <n v="54"/>
    <x v="1"/>
    <n v="0.54"/>
    <x v="17"/>
    <x v="2"/>
    <n v="63451500"/>
    <x v="0"/>
    <x v="0"/>
    <x v="1"/>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r>
  <r>
    <s v="B002SZEOLG"/>
    <s v="TP-Link Nano USB WiFi Dongle 150Mbps High Gain Wireless Network Wi-Fi Adapter for PC Desktop and Laptops, Supports Windows 10/8.1/8/7/XP, Linux, Mac OS X (TL-WN722N)"/>
    <x v="712"/>
    <s v="Computers&amp;Accessories|NetworkingDevices|NetworkAdapters|WirelessUSBAdapters"/>
    <x v="0"/>
    <n v="749"/>
    <n v="1339"/>
    <n v="590"/>
    <n v="134589308"/>
    <s v="44%"/>
    <x v="0"/>
    <n v="44"/>
    <x v="0"/>
    <n v="0.44"/>
    <x v="17"/>
    <x v="2"/>
    <n v="240607588"/>
    <x v="0"/>
    <x v="0"/>
    <x v="1"/>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s v="Kodak 80 cm (32 inches) HD Ready Certified Android LED TV 32HDX7XPRO (Black)"/>
    <x v="713"/>
    <s v="Electronics|HomeTheater,TV&amp;Video|Televisions|SmartTelevisions"/>
    <x v="0"/>
    <n v="9999"/>
    <n v="12999"/>
    <n v="3000"/>
    <n v="60873912"/>
    <s v="23%"/>
    <x v="0"/>
    <n v="23"/>
    <x v="2"/>
    <n v="0.23"/>
    <x v="17"/>
    <x v="2"/>
    <n v="79137912"/>
    <x v="3"/>
    <x v="3"/>
    <x v="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9CMQRQM6"/>
    <s v="Ambrane Fast 100W Output Cable with Type-C to Type-C for Mobile, Laptop, Macbook &amp; Table Charging, 480mbps Data Sync Speed, Braided Cable, 1.5m Length (ABCC-100, Black-Grey)"/>
    <x v="714"/>
    <s v="Computers&amp;Accessories|Accessories&amp;Peripherals|Cables&amp;Accessories|Cables|USBCables"/>
    <x v="0"/>
    <n v="499"/>
    <n v="899"/>
    <n v="400"/>
    <n v="458581"/>
    <s v="44%"/>
    <x v="0"/>
    <n v="44"/>
    <x v="0"/>
    <n v="0.44"/>
    <x v="17"/>
    <x v="2"/>
    <n v="826181"/>
    <x v="1"/>
    <x v="1"/>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s v="BlueRigger Digital Optical Audio Toslink Cable (3.3 Feet / 1 Meter) With 8 Channel (7.1) Audio Support (for Home Theatre, Xbox, Playstation etc.)"/>
    <x v="715"/>
    <s v="Electronics|HomeTheater,TV&amp;Video|Accessories|Cables|OpticalCables"/>
    <x v="0"/>
    <n v="416"/>
    <n v="599"/>
    <n v="183"/>
    <n v="12489568"/>
    <s v="31%"/>
    <x v="0"/>
    <n v="31"/>
    <x v="0"/>
    <n v="0.31"/>
    <x v="17"/>
    <x v="2"/>
    <n v="17983777"/>
    <x v="1"/>
    <x v="1"/>
    <x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s v="Duracell Type-C To Micro 1.2M braided Sync &amp; Charge Cable, USB C to Micro Fast Charge Compatible for fast data transmission (Black)"/>
    <x v="716"/>
    <s v="Computers&amp;Accessories|Accessories&amp;Peripherals|Cables&amp;Accessories|Cables|USBCables"/>
    <x v="0"/>
    <n v="368"/>
    <n v="699"/>
    <n v="331"/>
    <n v="142416"/>
    <s v="47%"/>
    <x v="0"/>
    <n v="47"/>
    <x v="0"/>
    <n v="0.47"/>
    <x v="17"/>
    <x v="2"/>
    <n v="270513"/>
    <x v="1"/>
    <x v="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7JPJJZ2H"/>
    <s v="Wayona Nylon Braided Lightning USB Data Sync &amp; 3A Charging Cable for iPhones, iPad Air, iPad Mini, iPod Nano and iPod Touch (3 FT Pack of 1, Grey)"/>
    <x v="717"/>
    <s v="Computers&amp;Accessories|Accessories&amp;Peripherals|Cables&amp;Accessories|Cables|USBCables"/>
    <x v="0"/>
    <n v="399"/>
    <n v="1299"/>
    <n v="900"/>
    <n v="5234880"/>
    <s v="69%"/>
    <x v="1"/>
    <n v="69"/>
    <x v="1"/>
    <n v="0.69"/>
    <x v="17"/>
    <x v="2"/>
    <n v="17042880"/>
    <x v="0"/>
    <x v="0"/>
    <x v="1"/>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05LJQMZC"/>
    <s v="BlueRigger Digital Optical Audio Toslink Cable (6 Feet / 1.8 Meter) With 8 Channel (7.1) Audio Support (for Home Theatre, Xbox, Playstation etc.)"/>
    <x v="715"/>
    <s v="Electronics|HomeTheater,TV&amp;Video|Accessories|Cables|OpticalCables"/>
    <x v="0"/>
    <n v="486"/>
    <n v="1999"/>
    <n v="1513"/>
    <n v="14591178"/>
    <s v="76%"/>
    <x v="1"/>
    <n v="76"/>
    <x v="1"/>
    <n v="0.76"/>
    <x v="17"/>
    <x v="2"/>
    <n v="60015977"/>
    <x v="0"/>
    <x v="0"/>
    <x v="1"/>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s v="VW 60 cm (24 inches) Premium Series HD Ready LED TV VW24A (Black)"/>
    <x v="718"/>
    <s v="Electronics|HomeTheater,TV&amp;Video|Televisions|StandardTelevisions"/>
    <x v="0"/>
    <n v="5699"/>
    <n v="11000"/>
    <n v="5301"/>
    <n v="22813097"/>
    <s v="48%"/>
    <x v="0"/>
    <n v="48"/>
    <x v="0"/>
    <n v="0.48"/>
    <x v="17"/>
    <x v="2"/>
    <n v="44033000"/>
    <x v="3"/>
    <x v="3"/>
    <x v="1"/>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6F8HHR6"/>
    <s v="MI 108 cm (43 inches) 5A Series Full HD Smart Android LED TV L43M7-EAIN (Black)"/>
    <x v="719"/>
    <s v="Electronics|HomeTheater,TV&amp;Video|Televisions|SmartTelevisions"/>
    <x v="0"/>
    <n v="24999"/>
    <n v="35999"/>
    <n v="11000"/>
    <n v="820967160"/>
    <s v="31%"/>
    <x v="0"/>
    <n v="31"/>
    <x v="0"/>
    <n v="0.31"/>
    <x v="17"/>
    <x v="2"/>
    <n v="1182207160"/>
    <x v="4"/>
    <x v="4"/>
    <x v="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9ZPJT8B2"/>
    <s v="TCL 80 cm (32 inches) HD Ready Certified Android Smart LED TV 32S615 (Black)"/>
    <x v="475"/>
    <s v="Electronics|HomeTheater,TV&amp;Video|Televisions|SmartTelevisions"/>
    <x v="0"/>
    <n v="11990"/>
    <n v="31990"/>
    <n v="20000"/>
    <n v="767360"/>
    <s v="63%"/>
    <x v="1"/>
    <n v="63"/>
    <x v="1"/>
    <n v="0.63"/>
    <x v="17"/>
    <x v="2"/>
    <n v="2047360"/>
    <x v="4"/>
    <x v="4"/>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B8SSZ76F"/>
    <s v="Amazon Basics USB C to Lightning TPE MFi Certified Charging Cable (White, 1.2 meter)"/>
    <x v="720"/>
    <s v="Computers&amp;Accessories|Accessories&amp;Peripherals|Cables&amp;Accessories|Cables|USBCables"/>
    <x v="0"/>
    <n v="799"/>
    <n v="1999"/>
    <n v="1200"/>
    <n v="6857817"/>
    <s v="60%"/>
    <x v="1"/>
    <n v="60"/>
    <x v="1"/>
    <n v="0.6"/>
    <x v="17"/>
    <x v="2"/>
    <n v="17157417"/>
    <x v="0"/>
    <x v="0"/>
    <x v="1"/>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7JH1CBGW"/>
    <s v="Wayona Nylon Braided Usb Syncing And Charging Cable Sync And Charging Cable For Iphone, Ipad (3 Ft, Black) - Pack Of 2"/>
    <x v="721"/>
    <s v="Computers&amp;Accessories|Accessories&amp;Peripherals|Cables&amp;Accessories|Cables|USBCables"/>
    <x v="0"/>
    <n v="649"/>
    <n v="1999"/>
    <n v="1350"/>
    <n v="15750581"/>
    <s v="68%"/>
    <x v="1"/>
    <n v="68"/>
    <x v="1"/>
    <n v="0.68"/>
    <x v="17"/>
    <x v="2"/>
    <n v="48513731"/>
    <x v="0"/>
    <x v="0"/>
    <x v="1"/>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718ZN31Q"/>
    <s v="Rts‚Ñ¢ High Speed 3D Full HD 1080p Support (10 Meters) HDMI Male to HDMI Male Cable TV Lead 1.4V for All Hdmi Devices- Black (10M - 30 FEET)"/>
    <x v="722"/>
    <s v="Electronics|HomeTheater,TV&amp;Video|Accessories|Cables|HDMICables"/>
    <x v="0"/>
    <n v="598"/>
    <n v="4999"/>
    <n v="4401"/>
    <n v="544180"/>
    <s v="88%"/>
    <x v="1"/>
    <n v="88"/>
    <x v="1"/>
    <n v="0.88"/>
    <x v="17"/>
    <x v="2"/>
    <n v="4549090"/>
    <x v="0"/>
    <x v="0"/>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9L835C3V"/>
    <s v="Smashtronics¬Æ - Case for Firetv Remote, Fire Stick Remote Cover Case, Silicone Cover for TV Firestick 4K/TV 2nd Gen(3rd Gen) Remote Control - Light Weight/Anti Slip/Shockproof (Black)"/>
    <x v="723"/>
    <s v="Electronics|HomeTheater,TV&amp;Video|Accessories|RemoteControls"/>
    <x v="0"/>
    <n v="199"/>
    <n v="399"/>
    <n v="200"/>
    <n v="265665"/>
    <s v="50%"/>
    <x v="1"/>
    <n v="50"/>
    <x v="1"/>
    <n v="0.5"/>
    <x v="17"/>
    <x v="2"/>
    <n v="532665"/>
    <x v="1"/>
    <x v="1"/>
    <x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1GGKZ4NU"/>
    <s v="AmazonBasics USB Type-C to USB Type-C 2.0 Cable for Charging Adapter, Smartphone - 9 Feet (2.7 Meters) - White"/>
    <x v="696"/>
    <s v="Computers&amp;Accessories|Accessories&amp;Peripherals|Cables&amp;Accessories|Cables|USBCables"/>
    <x v="0"/>
    <n v="549"/>
    <n v="995"/>
    <n v="446"/>
    <n v="16330554"/>
    <s v="45%"/>
    <x v="0"/>
    <n v="45"/>
    <x v="0"/>
    <n v="0.45"/>
    <x v="17"/>
    <x v="2"/>
    <n v="29597270"/>
    <x v="1"/>
    <x v="1"/>
    <x v="1"/>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7924P3C5"/>
    <s v="Storite High Speed Micro USB 3.0 Cable A to Micro B for External &amp; Desktop Hard Drives 45cm"/>
    <x v="724"/>
    <s v="Computers&amp;Accessories|Accessories&amp;Peripherals|Cables&amp;Accessories|Cables|USBCables"/>
    <x v="0"/>
    <n v="299"/>
    <n v="799"/>
    <n v="500"/>
    <n v="632983"/>
    <s v="63%"/>
    <x v="1"/>
    <n v="63"/>
    <x v="1"/>
    <n v="0.63"/>
    <x v="17"/>
    <x v="2"/>
    <n v="1691483"/>
    <x v="1"/>
    <x v="1"/>
    <x v="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6XFTHCNY"/>
    <s v="CableCreation RCA to 3.5mm Male Audio Cable, 3.5mm to 2RCA Cable Male RCA Cable,Y Splitter Stereo Jack Cable for Home Theater,Subwoofer, Receiver, Speakers and More (3Feet/0.9Meter,Black)"/>
    <x v="725"/>
    <s v="Electronics|HomeTheater,TV&amp;Video|Accessories|Cables|RCACables"/>
    <x v="0"/>
    <n v="439"/>
    <n v="758"/>
    <n v="319"/>
    <n v="1885944"/>
    <s v="42%"/>
    <x v="0"/>
    <n v="42"/>
    <x v="0"/>
    <n v="0.42"/>
    <x v="17"/>
    <x v="2"/>
    <n v="3256368"/>
    <x v="1"/>
    <x v="1"/>
    <x v="1"/>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7CRL2GY6"/>
    <s v="boAt Rugged V3 Braided Micro USB Cable (Pearl White)"/>
    <x v="726"/>
    <s v="Computers&amp;Accessories|Accessories&amp;Peripherals|Cables&amp;Accessories|Cables|USBCables"/>
    <x v="0"/>
    <n v="299"/>
    <n v="799"/>
    <n v="500"/>
    <n v="28214537"/>
    <s v="63%"/>
    <x v="1"/>
    <n v="63"/>
    <x v="1"/>
    <n v="0.63"/>
    <x v="17"/>
    <x v="2"/>
    <n v="75396037"/>
    <x v="1"/>
    <x v="1"/>
    <x v="1"/>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s v="Amazon Basics USB A to Lightning PVC Molded Nylon MFi Certified Charging Cable (Black, 1.2 meter)"/>
    <x v="727"/>
    <s v="Computers&amp;Accessories|Accessories&amp;Peripherals|Cables&amp;Accessories|Cables|USBCables"/>
    <x v="0"/>
    <n v="789"/>
    <n v="1999"/>
    <n v="1210"/>
    <n v="27252060"/>
    <s v="61%"/>
    <x v="1"/>
    <n v="61"/>
    <x v="1"/>
    <n v="0.61"/>
    <x v="17"/>
    <x v="2"/>
    <n v="69045460"/>
    <x v="0"/>
    <x v="0"/>
    <x v="1"/>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7F1P8KNV"/>
    <s v="Wayona Nylon Braided Usb Type C 3Ft 1M 3A Fast Charger Cable For Samsung Galaxy S9 S8 (Wc3Cb1, Black)"/>
    <x v="728"/>
    <s v="Computers&amp;Accessories|Accessories&amp;Peripherals|Cables&amp;Accessories|Cables|USBCables"/>
    <x v="0"/>
    <n v="325"/>
    <n v="1099"/>
    <n v="774"/>
    <n v="3437200"/>
    <s v="70%"/>
    <x v="1"/>
    <n v="70"/>
    <x v="1"/>
    <n v="0.7"/>
    <x v="17"/>
    <x v="2"/>
    <n v="11623024"/>
    <x v="0"/>
    <x v="0"/>
    <x v="1"/>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B61HYR92"/>
    <s v="Lapster usb 2.0 mantra cable, mantra mfs 100 data cable (black)"/>
    <x v="729"/>
    <s v="Computers&amp;Accessories|Accessories&amp;Peripherals|Cables&amp;Accessories|Cables|USBCables"/>
    <x v="0"/>
    <n v="199"/>
    <n v="999"/>
    <n v="800"/>
    <n v="16915"/>
    <s v="80%"/>
    <x v="1"/>
    <n v="80"/>
    <x v="1"/>
    <n v="0.8"/>
    <x v="17"/>
    <x v="2"/>
    <n v="84915"/>
    <x v="1"/>
    <x v="1"/>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r>
  <r>
    <s v="B098LCVYPW"/>
    <s v="Dealfreez Case Compatible for Fire TV Stick 4K All Alexa Voice Remote Shockproof Silicone Anti-Lost Cover with Loop (C-Black)"/>
    <x v="730"/>
    <s v="Electronics|HomeTheater,TV&amp;Video|Accessories|RemoteControls"/>
    <x v="0"/>
    <n v="349"/>
    <n v="999"/>
    <n v="650"/>
    <n v="179037"/>
    <s v="65%"/>
    <x v="1"/>
    <n v="65"/>
    <x v="1"/>
    <n v="0.65"/>
    <x v="17"/>
    <x v="2"/>
    <n v="512487"/>
    <x v="1"/>
    <x v="1"/>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75TJHWVC"/>
    <s v="Airtel Digital TV HD Set Top Box with 1 Month Basic Pack with Recording + Free Standard Installation"/>
    <x v="731"/>
    <s v="Electronics|HomeTheater,TV&amp;Video|SatelliteEquipment|SatelliteReceivers"/>
    <x v="0"/>
    <n v="917"/>
    <n v="2299"/>
    <n v="1382"/>
    <n v="3026100"/>
    <s v="60%"/>
    <x v="1"/>
    <n v="60"/>
    <x v="1"/>
    <n v="0.6"/>
    <x v="17"/>
    <x v="2"/>
    <n v="7586700"/>
    <x v="0"/>
    <x v="0"/>
    <x v="1"/>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HQSV46W"/>
    <s v="Mi 100 cm (40 inches) Horizon Edition Full HD Android LED TV 4A | L40M6-EI (Black)"/>
    <x v="732"/>
    <s v="Electronics|HomeTheater,TV&amp;Video|Televisions|SmartTelevisions"/>
    <x v="0"/>
    <n v="21999"/>
    <n v="29999"/>
    <n v="8000"/>
    <n v="722447160"/>
    <s v="27%"/>
    <x v="0"/>
    <n v="27"/>
    <x v="2"/>
    <n v="0.27"/>
    <x v="17"/>
    <x v="2"/>
    <n v="985167160"/>
    <x v="4"/>
    <x v="4"/>
    <x v="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BBMGLQDW"/>
    <s v="Tuarso 8K HDMI 2.1 Cable 48Gbps , 1.5 Meter High-Speed Braided HDMI Cable ( 8K@60HZ„ÄÅ4K@120HZ„ÄÅ2K@240HZ ) HDMI 2.1 Cable Compatible with Monitors , Television , Laptops , Projectors , Game Consoles and more with HDMI Ports Device"/>
    <x v="733"/>
    <s v="Electronics|HomeTheater,TV&amp;Video|Accessories|Cables|HDMICables"/>
    <x v="0"/>
    <n v="599"/>
    <n v="1999"/>
    <n v="1400"/>
    <n v="28153"/>
    <s v="70%"/>
    <x v="1"/>
    <n v="70"/>
    <x v="1"/>
    <n v="0.7"/>
    <x v="17"/>
    <x v="2"/>
    <n v="93953"/>
    <x v="0"/>
    <x v="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r>
  <r>
    <s v="B09HK9JH4F"/>
    <s v="Smashtronics¬Æ - Case for Firetv Remote, Fire Stick Remote Cover Case, Silicone Cover for TV Firestick 4K/TV 2nd Gen(3rd Gen) Remote Control - Light Weight/Anti Slip/Shockproof (Black)"/>
    <x v="723"/>
    <s v="Electronics|HomeTheater,TV&amp;Video|Accessories|RemoteControls"/>
    <x v="0"/>
    <n v="199"/>
    <n v="399"/>
    <n v="200"/>
    <n v="265665"/>
    <s v="50%"/>
    <x v="1"/>
    <n v="50"/>
    <x v="1"/>
    <n v="0.5"/>
    <x v="17"/>
    <x v="2"/>
    <n v="532665"/>
    <x v="1"/>
    <x v="1"/>
    <x v="1"/>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1M5967SY"/>
    <s v="TIZUM High Speed HDMI Cable Aura -Gold Plated-High Speed Data 10.2Gbps, 3D, 4K, HD 1080P (10 Ft/ 3 M)"/>
    <x v="734"/>
    <s v="Electronics|HomeTheater,TV&amp;Video|Accessories|Cables|HDMICables"/>
    <x v="0"/>
    <n v="379"/>
    <n v="999"/>
    <n v="620"/>
    <n v="4605987"/>
    <s v="62%"/>
    <x v="1"/>
    <n v="62"/>
    <x v="1"/>
    <n v="0.62"/>
    <x v="17"/>
    <x v="2"/>
    <n v="12140847"/>
    <x v="1"/>
    <x v="1"/>
    <x v="1"/>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s v="Technotech High Speed HDMI Cable 5 Meter V1.4 - Supports Full HD 1080p (Color May Vary)"/>
    <x v="735"/>
    <s v="Electronics|HomeTheater,TV&amp;Video|Accessories|Cables|HDMICables"/>
    <x v="0"/>
    <n v="185"/>
    <n v="499"/>
    <n v="314"/>
    <n v="4625"/>
    <s v="63%"/>
    <x v="1"/>
    <n v="63"/>
    <x v="1"/>
    <n v="0.63"/>
    <x v="17"/>
    <x v="2"/>
    <n v="12475"/>
    <x v="1"/>
    <x v="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r>
  <r>
    <s v="B08G43CCLC"/>
    <s v="NK STAR 950 Mbps USB WiFi Adapter Wireless Network Receiver Dongle for Desktop Laptop, (Support- Windows XP/7/8/10 &amp; MAC OS) NOt Support to DVR and HDTV"/>
    <x v="736"/>
    <s v="Computers&amp;Accessories|NetworkingDevices|NetworkAdapters|WirelessUSBAdapters"/>
    <x v="0"/>
    <n v="218"/>
    <n v="999"/>
    <n v="781"/>
    <n v="35534"/>
    <s v="78%"/>
    <x v="1"/>
    <n v="78"/>
    <x v="1"/>
    <n v="0.78"/>
    <x v="17"/>
    <x v="2"/>
    <n v="162837"/>
    <x v="1"/>
    <x v="1"/>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9PLD9TCD"/>
    <s v="Kodak 126 cm (50 inches) Bezel-Less Design Series 4K Ultra HD Smart Android LED TV 50UHDX7XPROBL (Black)"/>
    <x v="737"/>
    <s v="Electronics|HomeTheater,TV&amp;Video|Televisions|SmartTelevisions"/>
    <x v="0"/>
    <n v="26999"/>
    <n v="42999"/>
    <n v="16000"/>
    <n v="40768490"/>
    <s v="37%"/>
    <x v="0"/>
    <n v="37"/>
    <x v="0"/>
    <n v="0.37"/>
    <x v="17"/>
    <x v="2"/>
    <n v="64928490"/>
    <x v="4"/>
    <x v="4"/>
    <x v="1"/>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CXTTG3"/>
    <s v="MI 80 cm (32 inches) HD Ready Smart Android LED TV 5A Pro | L32M7-EAIN (Black)"/>
    <x v="738"/>
    <s v="Electronics|HomeTheater,TV&amp;Video|Televisions|SmartTelevisions"/>
    <x v="0"/>
    <n v="16999"/>
    <n v="25999"/>
    <n v="9000"/>
    <n v="558247160"/>
    <s v="35%"/>
    <x v="0"/>
    <n v="35"/>
    <x v="0"/>
    <n v="0.35"/>
    <x v="17"/>
    <x v="2"/>
    <n v="853807160"/>
    <x v="4"/>
    <x v="4"/>
    <x v="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YHLPQYT"/>
    <s v="Shopoflux Silicone Remote Cover for Mi Smart TV and Mi TV Stick/MI Box S / 3S / MI 4X / 4A Smart LED TV (Black)"/>
    <x v="739"/>
    <s v="Electronics|HomeTheater,TV&amp;Video|Accessories|RemoteControls"/>
    <x v="0"/>
    <n v="246"/>
    <n v="600"/>
    <n v="354"/>
    <n v="35178"/>
    <s v="59%"/>
    <x v="1"/>
    <n v="59"/>
    <x v="1"/>
    <n v="0.59"/>
    <x v="17"/>
    <x v="2"/>
    <n v="85800"/>
    <x v="1"/>
    <x v="1"/>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FD2VSD9"/>
    <s v="TCL 108 cm (43 inches) 4K Ultra HD Certified Android Smart LED TV 43P615 (Black)"/>
    <x v="740"/>
    <s v="Electronics|HomeTheater,TV&amp;Video|Televisions|SmartTelevisions"/>
    <x v="0"/>
    <n v="24990"/>
    <n v="51990"/>
    <n v="27000"/>
    <n v="73745490"/>
    <s v="52%"/>
    <x v="1"/>
    <n v="52"/>
    <x v="1"/>
    <n v="0.52"/>
    <x v="17"/>
    <x v="2"/>
    <n v="153422490"/>
    <x v="4"/>
    <x v="4"/>
    <x v="1"/>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9DSXK8JX"/>
    <s v="Kodak 80 cm (32 inches) HD Ready Certified Android Smart LED TV 32HDX7XPROBL (Black)"/>
    <x v="713"/>
    <s v="Electronics|HomeTheater,TV&amp;Video|Televisions|SmartTelevisions"/>
    <x v="0"/>
    <n v="10499"/>
    <n v="19499"/>
    <n v="9000"/>
    <n v="15853490"/>
    <s v="46%"/>
    <x v="0"/>
    <n v="46"/>
    <x v="0"/>
    <n v="0.46"/>
    <x v="17"/>
    <x v="2"/>
    <n v="29443490"/>
    <x v="3"/>
    <x v="3"/>
    <x v="1"/>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F57RN3K"/>
    <s v="Fire-Boltt Ninja Call Pro Plus 1.83&quot; Smart Watch with Bluetooth Calling, AI Voice Assistance, 100 Sports Modes IP67 Rating, 240*280 Pixel High Resolution"/>
    <x v="741"/>
    <s v="Electronics|WearableTechnology|SmartWatches"/>
    <x v="0"/>
    <n v="1799"/>
    <n v="19999"/>
    <n v="18200"/>
    <n v="25072663"/>
    <s v="91%"/>
    <x v="1"/>
    <n v="91"/>
    <x v="1"/>
    <n v="0.91"/>
    <x v="17"/>
    <x v="2"/>
    <n v="278726063"/>
    <x v="3"/>
    <x v="3"/>
    <x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MGB3CH9"/>
    <s v="Samsung Galaxy M04 Dark Blue, 4GB RAM, 64GB Storage | Upto 8GB RAM with RAM Plus | MediaTek Helio P35 | 5000 mAh Battery"/>
    <x v="742"/>
    <s v="Electronics|Mobiles&amp;Accessories|Smartphones&amp;BasicMobiles|Smartphones"/>
    <x v="0"/>
    <n v="9499"/>
    <n v="11999"/>
    <n v="2500"/>
    <n v="2697716"/>
    <s v="21%"/>
    <x v="0"/>
    <n v="21"/>
    <x v="2"/>
    <n v="0.21"/>
    <x v="17"/>
    <x v="2"/>
    <n v="3407716"/>
    <x v="3"/>
    <x v="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MGB2TPR"/>
    <s v="Samsung Galaxy M04 Light Green, 4GB RAM, 64GB Storage | Upto 8GB RAM with RAM Plus | MediaTek Helio P35 | 5000 mAh Battery"/>
    <x v="743"/>
    <s v="Electronics|Mobiles&amp;Accessories|Smartphones&amp;BasicMobiles|Smartphones"/>
    <x v="0"/>
    <n v="9499"/>
    <n v="11999"/>
    <n v="2500"/>
    <n v="2697716"/>
    <s v="21%"/>
    <x v="0"/>
    <n v="21"/>
    <x v="2"/>
    <n v="0.21"/>
    <x v="17"/>
    <x v="2"/>
    <n v="3407716"/>
    <x v="3"/>
    <x v="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9YV4RG4D"/>
    <s v="Fire-Boltt Ninja 3 Smartwatch Full Touch 1.69 &amp; 60 Sports Modes with IP68, Sp02 Tracking, Over 100 Cloud based watch faces - Black"/>
    <x v="744"/>
    <s v="Electronics|WearableTechnology|SmartWatches"/>
    <x v="0"/>
    <n v="1499"/>
    <n v="7999"/>
    <n v="6500"/>
    <n v="33931364"/>
    <s v="81%"/>
    <x v="1"/>
    <n v="81"/>
    <x v="1"/>
    <n v="0.81"/>
    <x v="17"/>
    <x v="2"/>
    <n v="181065364"/>
    <x v="2"/>
    <x v="2"/>
    <x v="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BF54972T"/>
    <s v="Fire-Boltt Ninja Call Pro Plus 1.83&quot; Smart Watch with Bluetooth Calling, AI Voice Assistance, 100 Sports Modes IP67 Rating, 240*280 Pixel High Resolution"/>
    <x v="741"/>
    <s v="Electronics|WearableTechnology|SmartWatches"/>
    <x v="0"/>
    <n v="1799"/>
    <n v="19999"/>
    <n v="18200"/>
    <n v="25072663"/>
    <s v="91%"/>
    <x v="1"/>
    <n v="91"/>
    <x v="1"/>
    <n v="0.91"/>
    <x v="17"/>
    <x v="2"/>
    <n v="278726063"/>
    <x v="3"/>
    <x v="3"/>
    <x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s v="Fire-Boltt India's No 1 Smartwatch Brand Talk 2 Bluetooth Calling Smartwatch with Dual Button, Hands On Voice Assistance, 60 Sports Modes, in Built Mic &amp; Speaker with IP68 Rating"/>
    <x v="560"/>
    <s v="Electronics|WearableTechnology|SmartWatches"/>
    <x v="0"/>
    <n v="2199"/>
    <n v="9999"/>
    <n v="7800"/>
    <n v="64806729"/>
    <s v="78%"/>
    <x v="1"/>
    <n v="78"/>
    <x v="1"/>
    <n v="0.78"/>
    <x v="17"/>
    <x v="2"/>
    <n v="294680529"/>
    <x v="2"/>
    <x v="2"/>
    <x v="1"/>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BF563HB4"/>
    <s v="Fire-Boltt Ninja Call Pro Plus 1.83&quot; Smart Watch with Bluetooth Calling, AI Voice Assistance, 100 Sports Modes IP67 Rating, 240*280 Pixel High Resolution"/>
    <x v="741"/>
    <s v="Electronics|WearableTechnology|SmartWatches"/>
    <x v="0"/>
    <n v="1799"/>
    <n v="19999"/>
    <n v="18200"/>
    <n v="25072663"/>
    <s v="91%"/>
    <x v="1"/>
    <n v="91"/>
    <x v="1"/>
    <n v="0.91"/>
    <x v="17"/>
    <x v="2"/>
    <n v="278726063"/>
    <x v="3"/>
    <x v="3"/>
    <x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JW9H4J1"/>
    <s v="Wayona Nylon Braided USB to Lightning Fast Charging and Data Sync Cable Compatible for iPhone 13, 12,11, X, 8, 7, 6, 5, iPad Air, Pro, Mini (3 FT Pack of 1, Grey)"/>
    <x v="680"/>
    <s v="Computers&amp;Accessories|Accessories&amp;Peripherals|Cables&amp;Accessories|Cables|USBCables"/>
    <x v="0"/>
    <n v="399"/>
    <n v="1099"/>
    <n v="700"/>
    <n v="9683730"/>
    <s v="64%"/>
    <x v="1"/>
    <n v="64"/>
    <x v="1"/>
    <n v="0.64"/>
    <x v="17"/>
    <x v="2"/>
    <n v="26672730"/>
    <x v="0"/>
    <x v="0"/>
    <x v="1"/>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BF4YBLPX"/>
    <s v="Fire-Boltt Ninja Call Pro Plus 1.83&quot; Smart Watch with Bluetooth Calling, AI Voice Assistance, 100 Sports Modes IP67 Rating, 240*280 Pixel High Resolution"/>
    <x v="741"/>
    <s v="Electronics|WearableTechnology|SmartWatches"/>
    <x v="0"/>
    <n v="1799"/>
    <n v="19999"/>
    <n v="18200"/>
    <n v="25072663"/>
    <s v="91%"/>
    <x v="1"/>
    <n v="91"/>
    <x v="1"/>
    <n v="0.91"/>
    <x v="17"/>
    <x v="2"/>
    <n v="278726063"/>
    <x v="3"/>
    <x v="3"/>
    <x v="1"/>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F54LXW6"/>
    <s v="Fire-Boltt Ninja Call Pro Plus 1.83&quot; Smart Watch with Bluetooth Calling, AI Voice Assistance, 100 Sports Modes IP67 Rating, 240*280 Pixel High Resolution"/>
    <x v="741"/>
    <s v="Electronics|WearableTechnology|SmartWatches"/>
    <x v="0"/>
    <n v="1799"/>
    <n v="19999"/>
    <n v="18200"/>
    <n v="25072663"/>
    <s v="91%"/>
    <x v="1"/>
    <n v="91"/>
    <x v="1"/>
    <n v="0.91"/>
    <x v="17"/>
    <x v="2"/>
    <n v="278726063"/>
    <x v="3"/>
    <x v="3"/>
    <x v="1"/>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RMQYHLH"/>
    <s v="realme narzo 50 (Speed Blue, 4GB RAM+64GB Storage) Helio G96 Processor | 50MP AI Triple Camera | 120Hz Ultra Smooth Display"/>
    <x v="745"/>
    <s v="Electronics|Mobiles&amp;Accessories|Smartphones&amp;BasicMobiles|Smartphones"/>
    <x v="0"/>
    <n v="12999"/>
    <n v="15999"/>
    <n v="3000"/>
    <n v="172184754"/>
    <s v="19%"/>
    <x v="0"/>
    <n v="19"/>
    <x v="2"/>
    <n v="0.19"/>
    <x v="17"/>
    <x v="2"/>
    <n v="211922754"/>
    <x v="3"/>
    <x v="3"/>
    <x v="1"/>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VB34KJ1"/>
    <s v="OPPO A74 5G (Fantastic Purple,6GB RAM,128GB Storage) with No Cost EMI/Additional Exchange Offers"/>
    <x v="746"/>
    <s v="Electronics|Mobiles&amp;Accessories|Smartphones&amp;BasicMobiles|Smartphones"/>
    <x v="0"/>
    <n v="15490"/>
    <n v="20990"/>
    <n v="5500"/>
    <n v="509868840"/>
    <s v="26%"/>
    <x v="0"/>
    <n v="26"/>
    <x v="2"/>
    <n v="0.26"/>
    <x v="17"/>
    <x v="2"/>
    <n v="690906840"/>
    <x v="4"/>
    <x v="4"/>
    <x v="1"/>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8HDJ86NZ"/>
    <s v="boAt Deuce USB 300 2 in 1 Type-C &amp; Micro USB Stress Resistant, Tangle-Free, Sturdy Cable with 3A Fast Charging &amp; 480mbps Data Transmission, 10000+ Bends Lifespan and Extended 1.5m Length(Martian Red)"/>
    <x v="681"/>
    <s v="Computers&amp;Accessories|Accessories&amp;Peripherals|Cables&amp;Accessories|Cables|USBCables"/>
    <x v="0"/>
    <n v="329"/>
    <n v="699"/>
    <n v="370"/>
    <n v="31045756"/>
    <s v="53%"/>
    <x v="1"/>
    <n v="53"/>
    <x v="1"/>
    <n v="0.53"/>
    <x v="17"/>
    <x v="2"/>
    <n v="65960436"/>
    <x v="1"/>
    <x v="1"/>
    <x v="1"/>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MQSCJQ1"/>
    <s v="boAt Xtend Smartwatch with Alexa Built-in, 1.69‚Äù HD Display, Multiple Watch Faces, Stress Monitor, Heart &amp; SpO2 Monitoring, 14 Sports Modes, Sleep Monitor, 5 ATM &amp; 7 Days Battery(Charcoal Black)"/>
    <x v="515"/>
    <s v="Electronics|WearableTechnology|SmartWatches"/>
    <x v="0"/>
    <n v="2299"/>
    <n v="7990"/>
    <n v="5691"/>
    <n v="160060978"/>
    <s v="71%"/>
    <x v="1"/>
    <n v="71"/>
    <x v="1"/>
    <n v="0.71"/>
    <x v="17"/>
    <x v="2"/>
    <n v="556279780"/>
    <x v="2"/>
    <x v="2"/>
    <x v="1"/>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WRMNJ9G"/>
    <s v="OnePlus 10R 5G (Forest Green, 8GB RAM, 128GB Storage, 80W SuperVOOC)"/>
    <x v="747"/>
    <s v="Electronics|Mobiles&amp;Accessories|Smartphones&amp;BasicMobiles|Smartphones"/>
    <x v="0"/>
    <n v="34999"/>
    <n v="38999"/>
    <n v="4000"/>
    <n v="386003971"/>
    <s v="10%"/>
    <x v="0"/>
    <n v="10"/>
    <x v="2"/>
    <n v="0.1"/>
    <x v="17"/>
    <x v="2"/>
    <n v="430119971"/>
    <x v="4"/>
    <x v="4"/>
    <x v="1"/>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9XBJ1CTN"/>
    <s v="MI Xiaomi 22.5W Fast USB Type C Charger Combo for Tablets - White"/>
    <x v="748"/>
    <s v="Electronics|Mobiles&amp;Accessories|MobileAccessories|Chargers|WallChargers"/>
    <x v="0"/>
    <n v="649"/>
    <n v="999"/>
    <n v="350"/>
    <n v="853435"/>
    <s v="35%"/>
    <x v="0"/>
    <n v="35"/>
    <x v="0"/>
    <n v="0.35"/>
    <x v="17"/>
    <x v="2"/>
    <n v="1313685"/>
    <x v="1"/>
    <x v="1"/>
    <x v="1"/>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789LZTCJ"/>
    <s v="boAt Rugged v3 Extra Tough Unbreakable Braided Micro USB Cable 1.5 Meter (Black)"/>
    <x v="684"/>
    <s v="Computers&amp;Accessories|Accessories&amp;Peripherals|Cables&amp;Accessories|Cables|USBCables"/>
    <x v="0"/>
    <n v="299"/>
    <n v="799"/>
    <n v="500"/>
    <n v="28214836"/>
    <s v="63%"/>
    <x v="1"/>
    <n v="63"/>
    <x v="1"/>
    <n v="0.63"/>
    <x v="17"/>
    <x v="2"/>
    <n v="75396836"/>
    <x v="1"/>
    <x v="1"/>
    <x v="1"/>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VB2CMR3"/>
    <s v="OPPO A74 5G (Fluid Black, 6GB RAM, 128GB Storage) with No Cost EMI/Additional Exchange Offers"/>
    <x v="749"/>
    <s v="Electronics|Mobiles&amp;Accessories|Smartphones&amp;BasicMobiles|Smartphones"/>
    <x v="0"/>
    <n v="15490"/>
    <n v="20990"/>
    <n v="5500"/>
    <n v="509868840"/>
    <s v="26%"/>
    <x v="0"/>
    <n v="26"/>
    <x v="2"/>
    <n v="0.26"/>
    <x v="17"/>
    <x v="2"/>
    <n v="690906840"/>
    <x v="4"/>
    <x v="4"/>
    <x v="1"/>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8444S68L"/>
    <s v="OPPO A31 (Mystery Black, 6GB RAM, 128GB Storage) with No Cost EMI/Additional Exchange Offers"/>
    <x v="750"/>
    <s v="Electronics|Mobiles&amp;Accessories|Smartphones&amp;BasicMobiles|Smartphones"/>
    <x v="0"/>
    <n v="12490"/>
    <n v="15990"/>
    <n v="3500"/>
    <n v="730739940"/>
    <s v="22%"/>
    <x v="0"/>
    <n v="22"/>
    <x v="2"/>
    <n v="0.22"/>
    <x v="17"/>
    <x v="2"/>
    <n v="935510940"/>
    <x v="3"/>
    <x v="3"/>
    <x v="1"/>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85DTN6R2"/>
    <s v="Portronics Konnect CL 20W POR-1067 Type-C to 8 Pin USB 1.2M Cable with Power Delivery &amp; 3A Quick Charge Support, Nylon Braided for All Type-C and 8 Pin Devices, Green"/>
    <x v="685"/>
    <s v="Computers&amp;Accessories|Accessories&amp;Peripherals|Cables&amp;Accessories|Cables|USBCables"/>
    <x v="0"/>
    <n v="350"/>
    <n v="899"/>
    <n v="549"/>
    <n v="792050"/>
    <s v="61%"/>
    <x v="1"/>
    <n v="61"/>
    <x v="1"/>
    <n v="0.61"/>
    <x v="17"/>
    <x v="2"/>
    <n v="2034437"/>
    <x v="1"/>
    <x v="1"/>
    <x v="1"/>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71DWFDT"/>
    <s v="Portronics CarPower Mini Car Charger with Dual Output, Fast Charging (Type C PD 18W + QC 3.0A) Compatible with All Smartphones(Black)"/>
    <x v="751"/>
    <s v="Electronics|Mobiles&amp;Accessories|MobileAccessories|Chargers|AutomobileChargers"/>
    <x v="0"/>
    <n v="337"/>
    <n v="699"/>
    <n v="362"/>
    <n v="1674553"/>
    <s v="52%"/>
    <x v="1"/>
    <n v="52"/>
    <x v="1"/>
    <n v="0.52"/>
    <x v="17"/>
    <x v="2"/>
    <n v="3473331"/>
    <x v="1"/>
    <x v="1"/>
    <x v="1"/>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1F25X6RQ"/>
    <s v="Samsung Ehs64 Ehs64Avfwecinu Hands-Free Wired In Ear Earphones With Mic With Remote Note (White)"/>
    <x v="752"/>
    <s v="Electronics|Headphones,Earbuds&amp;Accessories|Headphones|In-Ear"/>
    <x v="0"/>
    <n v="499"/>
    <n v="499"/>
    <n v="0"/>
    <n v="15737961"/>
    <s v="0%"/>
    <x v="0"/>
    <n v="0"/>
    <x v="3"/>
    <n v="0"/>
    <x v="17"/>
    <x v="2"/>
    <n v="15737961"/>
    <x v="1"/>
    <x v="1"/>
    <x v="1"/>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BMGG6NKT"/>
    <s v="Samsung Galaxy M04 Dark Blue, 4GB RAM, 128GB Storage | Upto 8GB RAM with RAM Plus | MediaTek Helio P35 | 5000 mAh Battery"/>
    <x v="742"/>
    <s v="Electronics|Mobiles&amp;Accessories|Smartphones&amp;BasicMobiles|Smartphones"/>
    <x v="0"/>
    <n v="10499"/>
    <n v="13499"/>
    <n v="3000"/>
    <n v="2981716"/>
    <s v="22%"/>
    <x v="0"/>
    <n v="22"/>
    <x v="2"/>
    <n v="0.22"/>
    <x v="17"/>
    <x v="2"/>
    <n v="3833716"/>
    <x v="3"/>
    <x v="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B3MWYCHQ"/>
    <s v="Fire-Boltt Ring 3 Smart Watch 1.8 Biggest Display with Advanced Bluetooth Calling Chip, Voice Assistance,118 Sports Modes, in Built Calculator &amp; Games, SpO2, Heart Rate Monitoring"/>
    <x v="753"/>
    <s v="Electronics|WearableTechnology|SmartWatches"/>
    <x v="0"/>
    <n v="2999"/>
    <n v="9999"/>
    <n v="7000"/>
    <n v="62616121"/>
    <s v="70%"/>
    <x v="1"/>
    <n v="70"/>
    <x v="1"/>
    <n v="0.7"/>
    <x v="17"/>
    <x v="2"/>
    <n v="208769121"/>
    <x v="2"/>
    <x v="2"/>
    <x v="1"/>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s v="Amozo Ultra Hybrid Camera and Drop Protection Back Cover Case for iPhone 13 (TPU + Polycarbonate | Crystal Transparent)"/>
    <x v="754"/>
    <s v="Electronics|Mobiles&amp;Accessories|MobileAccessories|Cases&amp;Covers|BasicCases"/>
    <x v="0"/>
    <n v="279"/>
    <n v="1499"/>
    <n v="1220"/>
    <n v="738234"/>
    <s v="81%"/>
    <x v="1"/>
    <n v="81"/>
    <x v="1"/>
    <n v="0.81"/>
    <x v="17"/>
    <x v="2"/>
    <n v="3966354"/>
    <x v="0"/>
    <x v="0"/>
    <x v="1"/>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85CZ3SR1"/>
    <s v="Mi 10W Wall Charger for Mobile Phones with Micro USB Cable (Black)"/>
    <x v="755"/>
    <s v="Electronics|Mobiles&amp;Accessories|MobileAccessories|Chargers|WallChargers"/>
    <x v="0"/>
    <n v="499"/>
    <n v="599"/>
    <n v="100"/>
    <n v="10936084"/>
    <s v="17%"/>
    <x v="0"/>
    <n v="17"/>
    <x v="2"/>
    <n v="0.17"/>
    <x v="17"/>
    <x v="2"/>
    <n v="13127684"/>
    <x v="1"/>
    <x v="1"/>
    <x v="1"/>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s v="Fire-Boltt India's No 1 Smartwatch Brand Talk 2 Bluetooth Calling Smartwatch with Dual Button, Hands On Voice Assistance, 60 Sports Modes, in Built Mic &amp; Speaker with IP68 Rating"/>
    <x v="560"/>
    <s v="Electronics|WearableTechnology|SmartWatches"/>
    <x v="0"/>
    <n v="2199"/>
    <n v="9999"/>
    <n v="7800"/>
    <n v="64808928"/>
    <s v="78%"/>
    <x v="1"/>
    <n v="78"/>
    <x v="1"/>
    <n v="0.78"/>
    <x v="17"/>
    <x v="2"/>
    <n v="294690528"/>
    <x v="2"/>
    <x v="2"/>
    <x v="1"/>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s v="STRIFF 12 Pieces Highly Flexible Silicone Micro USB Protector, Mouse Cable Protector, Suit for All Cell Phones, Computers and Chargers (White)"/>
    <x v="756"/>
    <s v="Electronics|Mobiles&amp;Accessories|MobileAccessories|D√©cor"/>
    <x v="0"/>
    <n v="95"/>
    <n v="499"/>
    <n v="404"/>
    <n v="185155"/>
    <s v="81%"/>
    <x v="1"/>
    <n v="81"/>
    <x v="1"/>
    <n v="0.81"/>
    <x v="17"/>
    <x v="2"/>
    <n v="972551"/>
    <x v="1"/>
    <x v="1"/>
    <x v="1"/>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84DTMYWK"/>
    <s v="Myvn 30W Warp/20W Dash Charging Usb Type C Charger Cable Compatible For Cellular Phones Oneplus 8T 8 8Pro 7 Pro / 7T / 7T Pro Nord And Oneplus 3 / 3T / 5 / 5T / 6 / 6T / 7"/>
    <x v="757"/>
    <s v="Electronics|Mobiles&amp;Accessories|MobileAccessories|Chargers|WallChargers"/>
    <x v="0"/>
    <n v="329"/>
    <n v="999"/>
    <n v="670"/>
    <n v="1148868"/>
    <s v="67%"/>
    <x v="1"/>
    <n v="67"/>
    <x v="1"/>
    <n v="0.67"/>
    <x v="17"/>
    <x v="2"/>
    <n v="3488508"/>
    <x v="1"/>
    <x v="1"/>
    <x v="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9YV463SW"/>
    <s v="Fire-Boltt Ninja 3 Smartwatch Full Touch 1.69 &quot; &amp; 60 Sports Modes with IP68, Sp02 Tracking, Over 100 Cloud based watch faces ( Silver )"/>
    <x v="744"/>
    <s v="Electronics|WearableTechnology|SmartWatches"/>
    <x v="0"/>
    <n v="1499"/>
    <n v="9999"/>
    <n v="8500"/>
    <n v="33934362"/>
    <s v="85%"/>
    <x v="1"/>
    <n v="85"/>
    <x v="1"/>
    <n v="0.85"/>
    <x v="17"/>
    <x v="2"/>
    <n v="226357362"/>
    <x v="2"/>
    <x v="2"/>
    <x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B8ZWNR5T"/>
    <s v="STRIFF 12 Pieces Highly Flexible Silicone Micro USB Protector, Mouse Cable Protector, Suit for All Cell Phones, Computers and Chargers (Black)"/>
    <x v="756"/>
    <s v="Electronics|Mobiles&amp;Accessories|MobileAccessories|D√©cor"/>
    <x v="0"/>
    <n v="79"/>
    <n v="499"/>
    <n v="420"/>
    <n v="153971"/>
    <s v="84%"/>
    <x v="1"/>
    <n v="84"/>
    <x v="1"/>
    <n v="0.84"/>
    <x v="17"/>
    <x v="2"/>
    <n v="972551"/>
    <x v="1"/>
    <x v="1"/>
    <x v="1"/>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1F262EUU"/>
    <s v="Samsung Original EHS64 Wired in Ear Earphones with Mic, Black"/>
    <x v="758"/>
    <s v="Electronics|Headphones,Earbuds&amp;Accessories|Headphones|In-Ear"/>
    <x v="0"/>
    <n v="949"/>
    <n v="999"/>
    <n v="50"/>
    <n v="29930511"/>
    <s v="5%"/>
    <x v="0"/>
    <n v="5"/>
    <x v="3"/>
    <n v="0.05"/>
    <x v="17"/>
    <x v="2"/>
    <n v="31507461"/>
    <x v="1"/>
    <x v="1"/>
    <x v="1"/>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YV42QHZ"/>
    <s v="Fire-Boltt Ninja 3 Smartwatch Full Touch 1.69 &quot; &amp; 60 Sports Modes with IP68, Sp02 Tracking, Over 100 Cloud based watch faces ( Green )"/>
    <x v="744"/>
    <s v="Electronics|WearableTechnology|SmartWatches"/>
    <x v="0"/>
    <n v="1499"/>
    <n v="7999"/>
    <n v="6500"/>
    <n v="33934362"/>
    <s v="81%"/>
    <x v="1"/>
    <n v="81"/>
    <x v="1"/>
    <n v="0.81"/>
    <x v="17"/>
    <x v="2"/>
    <n v="181081362"/>
    <x v="2"/>
    <x v="2"/>
    <x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8VB57558"/>
    <s v="Samsung Galaxy S20 FE 5G (Cloud Navy, 8GB RAM, 128GB Storage) with No Cost EMI &amp; Additional Exchange Offers"/>
    <x v="759"/>
    <s v="Electronics|Mobiles&amp;Accessories|Smartphones&amp;BasicMobiles|Smartphones"/>
    <x v="0"/>
    <n v="37990"/>
    <n v="74999"/>
    <n v="37009"/>
    <n v="1055742100"/>
    <s v="49%"/>
    <x v="0"/>
    <n v="49"/>
    <x v="0"/>
    <n v="0.49"/>
    <x v="17"/>
    <x v="2"/>
    <n v="2084222210"/>
    <x v="4"/>
    <x v="4"/>
    <x v="1"/>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9BCNQ9R2"/>
    <s v="DYAZO USB 3.0 Type C Female to USB A Male Connector/Converter/Adapter Compatible for Samsung Galaxy Note s 20 10 Plus Ultra,Google Pixel 4 5 3 2 &amp; Other Type-c Devices"/>
    <x v="760"/>
    <s v="Electronics|Mobiles&amp;Accessories|MobileAccessories|Cables&amp;Adapters|OTGAdapters"/>
    <x v="0"/>
    <n v="139"/>
    <n v="499"/>
    <n v="360"/>
    <n v="690969"/>
    <s v="72%"/>
    <x v="1"/>
    <n v="72"/>
    <x v="1"/>
    <n v="0.72"/>
    <x v="17"/>
    <x v="2"/>
    <n v="2480529"/>
    <x v="1"/>
    <x v="1"/>
    <x v="1"/>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1L8ZNWN2"/>
    <s v="HP v236w USB 2.0 64GB Pen Drive, Metal"/>
    <x v="761"/>
    <s v="Computers&amp;Accessories|ExternalDevices&amp;DataStorage|PenDrives"/>
    <x v="0"/>
    <n v="475"/>
    <n v="1500"/>
    <n v="1025"/>
    <n v="30529675"/>
    <s v="68%"/>
    <x v="1"/>
    <n v="68"/>
    <x v="1"/>
    <n v="0.68"/>
    <x v="17"/>
    <x v="2"/>
    <n v="96409500"/>
    <x v="0"/>
    <x v="0"/>
    <x v="1"/>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9YV4RG4D"/>
    <s v="Fire-Boltt Ninja 3 Smartwatch Full Touch 1.69 &amp; 60 Sports Modes with IP68, Sp02 Tracking, Over 100 Cloud based watch faces - Black"/>
    <x v="744"/>
    <s v="Electronics|WearableTechnology|SmartWatches"/>
    <x v="0"/>
    <n v="1499"/>
    <n v="7999"/>
    <n v="6500"/>
    <n v="33934362"/>
    <s v="81%"/>
    <x v="1"/>
    <n v="81"/>
    <x v="1"/>
    <n v="0.81"/>
    <x v="17"/>
    <x v="2"/>
    <n v="181081362"/>
    <x v="2"/>
    <x v="2"/>
    <x v="1"/>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YV4MW2T"/>
    <s v="Fire-Boltt India's No 1 Smartwatch Brand Talk 2 Bluetooth Calling Smartwatch with Dual Button, Hands On Voice Assistance, 60 Sports Modes, in Built Mic &amp; Speaker with IP68 Rating"/>
    <x v="560"/>
    <s v="Electronics|WearableTechnology|SmartWatches"/>
    <x v="0"/>
    <n v="2199"/>
    <n v="9999"/>
    <n v="7800"/>
    <n v="64822122"/>
    <s v="78%"/>
    <x v="1"/>
    <n v="78"/>
    <x v="1"/>
    <n v="0.78"/>
    <x v="17"/>
    <x v="2"/>
    <n v="294750522"/>
    <x v="2"/>
    <x v="2"/>
    <x v="1"/>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s v="B07JW9H4J1"/>
    <s v="Wayona Nylon Braided USB to Lightning Fast Charging and Data Sync Cable Compatible for iPhone 13, 12,11, X, 8, 7, 6, 5, iPad Air, Pro, Mini (3 FT Pack of 1, Grey)"/>
    <x v="680"/>
    <s v="Computers&amp;Accessories|Accessories&amp;Peripherals|Cables&amp;Accessories|Cables|USBCables"/>
    <x v="0"/>
    <n v="399"/>
    <n v="1099"/>
    <n v="700"/>
    <n v="9683331"/>
    <s v="64%"/>
    <x v="1"/>
    <n v="64"/>
    <x v="1"/>
    <n v="0.64"/>
    <x v="17"/>
    <x v="2"/>
    <n v="26671631"/>
    <x v="0"/>
    <x v="0"/>
    <x v="1"/>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7QZ3CZ48"/>
    <s v="boAt BassHeads 122 Wired Earphones with Heavy Bass, Integrated Controls and Mic (Gun Metal)"/>
    <x v="762"/>
    <s v="Electronics|Headphones,Earbuds&amp;Accessories|Headphones|In-Ear"/>
    <x v="0"/>
    <n v="399"/>
    <n v="1290"/>
    <n v="891"/>
    <n v="82194"/>
    <s v="69%"/>
    <x v="1"/>
    <n v="69"/>
    <x v="1"/>
    <n v="0.69"/>
    <x v="17"/>
    <x v="2"/>
    <n v="265740"/>
    <x v="0"/>
    <x v="0"/>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s v="Dell USB Wireless Keyboard and Mouse Set- KM3322W, Anti-Fade &amp; Spill-Resistant Keys, up to 36 Month Battery Life, 3Y Advance Exchange Warranty, Black"/>
    <x v="763"/>
    <s v="Computers&amp;Accessories|Accessories&amp;Peripherals|Keyboards,Mice&amp;InputDevices|Keyboard&amp;MouseSets"/>
    <x v="0"/>
    <n v="1399"/>
    <n v="2498"/>
    <n v="1099"/>
    <n v="47170083"/>
    <s v="44%"/>
    <x v="0"/>
    <n v="44"/>
    <x v="0"/>
    <n v="0.44"/>
    <x v="17"/>
    <x v="2"/>
    <n v="84225066"/>
    <x v="0"/>
    <x v="0"/>
    <x v="1"/>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9MQSCJQ1"/>
    <s v="boAt Xtend Smartwatch with Alexa Built-in, 1.69‚Äù HD Display, Multiple Watch Faces, Stress Monitor, Heart &amp; SpO2 Monitoring, 14 Sports Modes, Sleep Monitor, 5 ATM &amp; 7 Days Battery(Charcoal Black)"/>
    <x v="515"/>
    <s v="Electronics|WearableTechnology|SmartWatches"/>
    <x v="0"/>
    <n v="2299"/>
    <n v="7990"/>
    <n v="5691"/>
    <n v="160054081"/>
    <s v="71%"/>
    <x v="1"/>
    <n v="71"/>
    <x v="1"/>
    <n v="0.71"/>
    <x v="17"/>
    <x v="2"/>
    <n v="556255810"/>
    <x v="2"/>
    <x v="2"/>
    <x v="1"/>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0KXULGJQ"/>
    <s v="TP-Link AC750 Wifi Range Extender | Up to 750Mbps | Dual Band WiFi Extender, Repeater, Wifi Signal Booster, Access Point| Easy Set-Up | Extends Wifi to Smart Home &amp; Alexa Devices (RE200)"/>
    <x v="764"/>
    <s v="Computers&amp;Accessories|NetworkingDevices|Repeaters&amp;Extenders"/>
    <x v="0"/>
    <n v="1889"/>
    <n v="5499"/>
    <n v="3610"/>
    <n v="93601839"/>
    <s v="66%"/>
    <x v="1"/>
    <n v="66"/>
    <x v="1"/>
    <n v="0.66"/>
    <x v="17"/>
    <x v="2"/>
    <n v="272480949"/>
    <x v="2"/>
    <x v="2"/>
    <x v="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B9LDCX89"/>
    <s v="STRIFF Mpad Mouse Mat 230X190X3mm Gaming Mouse Pad, Non-Slip Rubber Base, Waterproof Surface, Premium-Textured, Compatible with Laser and Optical Mice(Universe Black)"/>
    <x v="765"/>
    <s v="Computers&amp;Accessories|Accessories&amp;Peripherals|Keyboards,Mice&amp;InputDevices|Keyboard&amp;MiceAccessories|MousePads"/>
    <x v="0"/>
    <n v="129"/>
    <n v="999"/>
    <n v="870"/>
    <n v="63339"/>
    <s v="87%"/>
    <x v="1"/>
    <n v="87"/>
    <x v="1"/>
    <n v="0.87"/>
    <x v="17"/>
    <x v="2"/>
    <n v="490509"/>
    <x v="1"/>
    <x v="1"/>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83RCTXLL"/>
    <s v="HP X200 Wireless Mouse with 2.4 GHz Wireless connectivity, Adjustable DPI up to 1600, ambidextrous Design, and 18-Month Long Battery Life. 3-Years Warranty (6VY95AA)"/>
    <x v="766"/>
    <s v="Computers&amp;Accessories|Accessories&amp;Peripherals|Keyboards,Mice&amp;InputDevices|Mice"/>
    <x v="0"/>
    <n v="681"/>
    <n v="1199"/>
    <n v="518"/>
    <n v="5623698"/>
    <s v="43%"/>
    <x v="0"/>
    <n v="43"/>
    <x v="0"/>
    <n v="0.43"/>
    <x v="17"/>
    <x v="2"/>
    <n v="9901342"/>
    <x v="0"/>
    <x v="0"/>
    <x v="1"/>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CYNJ5KY"/>
    <s v="HP 682 Black Original Ink Cartridge"/>
    <x v="767"/>
    <s v="Computers&amp;Accessories|Printers,Inks&amp;Accessories|Inks,Toners&amp;Cartridges|InkjetInkCartridges"/>
    <x v="0"/>
    <n v="828"/>
    <n v="861"/>
    <n v="33"/>
    <n v="3781476"/>
    <s v="4%"/>
    <x v="0"/>
    <n v="4"/>
    <x v="3"/>
    <n v="0.04"/>
    <x v="17"/>
    <x v="2"/>
    <n v="3932187"/>
    <x v="1"/>
    <x v="1"/>
    <x v="1"/>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A0VCJPI"/>
    <s v="TP-Link TL-WA850RE Single_Band 300Mbps RJ45 Wireless Range Extender, Broadband/Wi-Fi Extender, Wi-Fi Booster/Hotspot with 1 Ethernet Port, Plug and Play, Built-in Access Point Mode, White"/>
    <x v="768"/>
    <s v="Computers&amp;Accessories|NetworkingDevices|Repeaters&amp;Extenders"/>
    <x v="0"/>
    <n v="1469"/>
    <n v="2499"/>
    <n v="1030"/>
    <n v="230101222"/>
    <s v="41%"/>
    <x v="0"/>
    <n v="41"/>
    <x v="0"/>
    <n v="0.41"/>
    <x v="17"/>
    <x v="2"/>
    <n v="391438362"/>
    <x v="0"/>
    <x v="0"/>
    <x v="1"/>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B3MWYCHQ"/>
    <s v="Fire-Boltt Ring 3 Smart Watch 1.8 Biggest Display with Advanced Bluetooth Calling Chip, Voice Assistance,118 Sports Modes, in Built Calculator &amp; Games, SpO2, Heart Rate Monitoring"/>
    <x v="753"/>
    <s v="Electronics|WearableTechnology|SmartWatches"/>
    <x v="0"/>
    <n v="2999"/>
    <n v="9999"/>
    <n v="7000"/>
    <n v="62622119"/>
    <s v="70%"/>
    <x v="1"/>
    <n v="70"/>
    <x v="1"/>
    <n v="0.7"/>
    <x v="17"/>
    <x v="2"/>
    <n v="208789119"/>
    <x v="2"/>
    <x v="2"/>
    <x v="1"/>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8L879JSN"/>
    <s v="Acer EK220Q 21.5 Inch (54.61 cm) Full HD (1920x1080) VA Panel LCD Monitor with LED Back Light I 250 Nits I HDMI, VGA Ports I Eye Care Features Like Bluelight Shield, Flickerless &amp; Comfy View (Black)"/>
    <x v="769"/>
    <s v="Computers&amp;Accessories|Monitors"/>
    <x v="0"/>
    <n v="6299"/>
    <n v="13750"/>
    <n v="7451"/>
    <n v="12686186"/>
    <s v="54%"/>
    <x v="1"/>
    <n v="54"/>
    <x v="1"/>
    <n v="0.54"/>
    <x v="17"/>
    <x v="2"/>
    <n v="27692500"/>
    <x v="3"/>
    <x v="3"/>
    <x v="1"/>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1IBRHE3E"/>
    <s v="Gizga Essentials Professional 3-in-1 Cleaning Kit for Camera, Lens, Binocular, Laptop, TV, Monitor, Smartphone, Tablet (Includes: Cleaning Liquid 100ml, Plush Microfiber Cloth, Dust Removal Brush)"/>
    <x v="770"/>
    <s v="Electronics|Cameras&amp;Photography|Accessories|Cleaners|CleaningKits"/>
    <x v="0"/>
    <n v="299"/>
    <n v="499"/>
    <n v="200"/>
    <n v="7305168"/>
    <s v="40%"/>
    <x v="0"/>
    <n v="40"/>
    <x v="0"/>
    <n v="0.4"/>
    <x v="17"/>
    <x v="2"/>
    <n v="12191568"/>
    <x v="1"/>
    <x v="1"/>
    <x v="1"/>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7XLML2YS"/>
    <s v="TP-Link Tapo 360¬∞ 2MP 1080p Full HD Pan/Tilt Home Security Wi-Fi Smart Camera| Alexa Enabled| 2-Way Audio| Night Vision| Motion Detection| Sound and Light Alarm| Indoor CCTV (Tapo C200) White"/>
    <x v="771"/>
    <s v="Electronics|Cameras&amp;Photography|SecurityCameras|DomeCameras"/>
    <x v="0"/>
    <n v="2499"/>
    <n v="3299"/>
    <n v="800"/>
    <n v="232686888"/>
    <s v="24%"/>
    <x v="0"/>
    <n v="24"/>
    <x v="2"/>
    <n v="0.24"/>
    <x v="17"/>
    <x v="2"/>
    <n v="307176488"/>
    <x v="0"/>
    <x v="0"/>
    <x v="1"/>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756CLQWL"/>
    <s v="Redgear Pro Wireless Gamepad with 2.4GHz Wireless Technology, Integrated Dual Intensity Motor, Illuminated Keys for PC(Compatible with Windows 7/8/8.1/10 only)"/>
    <x v="772"/>
    <s v="Computers&amp;Accessories|Accessories&amp;Peripherals|PCGamingPeripherals|Gamepads"/>
    <x v="0"/>
    <n v="1699"/>
    <n v="3999"/>
    <n v="2300"/>
    <n v="43304112"/>
    <s v="58%"/>
    <x v="1"/>
    <n v="58"/>
    <x v="1"/>
    <n v="0.57999999999999996"/>
    <x v="17"/>
    <x v="2"/>
    <n v="101926512"/>
    <x v="0"/>
    <x v="0"/>
    <x v="1"/>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1HGCLUH6"/>
    <s v="TP-link N300 WiFi Wireless Router TL-WR845N | 300Mbps Wi-Fi Speed | Three 5dBi high gain Antennas | IPv6 Compatible | AP/RE/WISP Mode | Parental Control | Guest Network"/>
    <x v="773"/>
    <s v="Computers&amp;Accessories|NetworkingDevices|Routers"/>
    <x v="0"/>
    <n v="1149"/>
    <n v="1699"/>
    <n v="550"/>
    <n v="140727222"/>
    <s v="32%"/>
    <x v="0"/>
    <n v="32"/>
    <x v="0"/>
    <n v="0.32"/>
    <x v="17"/>
    <x v="2"/>
    <n v="208090122"/>
    <x v="0"/>
    <x v="0"/>
    <x v="1"/>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9M869Z5V"/>
    <s v="Portronics MPORT 31C 4-in-1 USB Hub (Type C to 4 USB-A Ports) with Fast Data Transfer"/>
    <x v="774"/>
    <s v="Computers&amp;Accessories|Accessories&amp;Peripherals|USBHubs"/>
    <x v="0"/>
    <n v="570"/>
    <n v="999"/>
    <n v="429"/>
    <n v="1824570"/>
    <s v="43%"/>
    <x v="0"/>
    <n v="43"/>
    <x v="0"/>
    <n v="0.43"/>
    <x v="17"/>
    <x v="2"/>
    <n v="3197799"/>
    <x v="1"/>
    <x v="1"/>
    <x v="1"/>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8PFSZ7FH"/>
    <s v="STRIFF Laptop Stand Adjustable Laptop Computer Stand Multi-Angle Stand Phone Stand Portable Foldable Laptop Riser Notebook Holder Stand Compatible for 9 to 15.6‚Äù Laptops Black(Black)"/>
    <x v="775"/>
    <s v="Computers&amp;Accessories|Accessories&amp;Peripherals|LaptopAccessories|NotebookComputerStands"/>
    <x v="0"/>
    <n v="299"/>
    <n v="1499"/>
    <n v="1200"/>
    <n v="269997"/>
    <s v="80%"/>
    <x v="1"/>
    <n v="80"/>
    <x v="1"/>
    <n v="0.8"/>
    <x v="17"/>
    <x v="2"/>
    <n v="1353597"/>
    <x v="0"/>
    <x v="0"/>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9N6TTHT6"/>
    <s v="E-COSMOS Plug in LED Night Light Mini USB LED Light Flexible USB LED Ambient Light Mini USB LED Light, LED Portable car Bulb, Indoor, Outdoor, Reading, Sleep (4 pcs)"/>
    <x v="776"/>
    <s v="Computers&amp;Accessories|Accessories&amp;Peripherals|USBGadgets|Lamps"/>
    <x v="0"/>
    <n v="89"/>
    <n v="99"/>
    <n v="10"/>
    <n v="21449"/>
    <s v="10%"/>
    <x v="0"/>
    <n v="10"/>
    <x v="2"/>
    <n v="0.1"/>
    <x v="17"/>
    <x v="2"/>
    <n v="23859"/>
    <x v="1"/>
    <x v="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B2PQL5N3"/>
    <s v="Lapster Gel Mouse pad with Wrist Rest , Gaming Mouse Pad with Lycra Cloth Nonslip for Laptop , Computer, , Home &amp; Office (Black)"/>
    <x v="777"/>
    <s v="Computers&amp;Accessories|Accessories&amp;Peripherals|Keyboards,Mice&amp;InputDevices|Keyboard&amp;MiceAccessories|MousePads"/>
    <x v="0"/>
    <n v="230"/>
    <n v="999"/>
    <n v="769"/>
    <n v="351440"/>
    <s v="77%"/>
    <x v="1"/>
    <n v="77"/>
    <x v="1"/>
    <n v="0.77"/>
    <x v="17"/>
    <x v="2"/>
    <n v="1526472"/>
    <x v="1"/>
    <x v="1"/>
    <x v="1"/>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82FTPRSK"/>
    <s v="Zinq Five Fan Cooling Pad and Laptop Stand with Dual Height Adjustment and Dual USB Port Extension (Black)"/>
    <x v="778"/>
    <s v="Computers&amp;Accessories|Accessories&amp;Peripherals|LaptopAccessories|CoolingPads"/>
    <x v="0"/>
    <n v="999"/>
    <n v="1999"/>
    <n v="1000"/>
    <n v="27413559"/>
    <s v="50%"/>
    <x v="1"/>
    <n v="50"/>
    <x v="1"/>
    <n v="0.5"/>
    <x v="17"/>
    <x v="2"/>
    <n v="54854559"/>
    <x v="0"/>
    <x v="0"/>
    <x v="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1KK0HU3Y"/>
    <s v="HP Z3700 Wireless Optical Mouse with USB Receiver and 2.4GHz Wireless Connection/ 1200DPI / 16 Months Long Battery Life /Ambidextrous and Slim Design (Modern Gold)"/>
    <x v="779"/>
    <s v="Computers&amp;Accessories|Accessories&amp;Peripherals|Keyboards,Mice&amp;InputDevices|Mice"/>
    <x v="0"/>
    <n v="899"/>
    <n v="1499"/>
    <n v="600"/>
    <n v="20833426"/>
    <s v="40%"/>
    <x v="0"/>
    <n v="40"/>
    <x v="0"/>
    <n v="0.4"/>
    <x v="17"/>
    <x v="2"/>
    <n v="34737826"/>
    <x v="0"/>
    <x v="0"/>
    <x v="1"/>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NC12T2R"/>
    <s v="boAt Stone 650 10W Bluetooth Speaker with Upto 7 Hours Playback, IPX5 and Integrated Controls (Blue)"/>
    <x v="780"/>
    <s v="Electronics|HomeAudio|Speakers|BluetoothSpeakers"/>
    <x v="0"/>
    <n v="1799"/>
    <n v="4990"/>
    <n v="3191"/>
    <n v="74165574"/>
    <s v="64%"/>
    <x v="1"/>
    <n v="64"/>
    <x v="1"/>
    <n v="0.64"/>
    <x v="17"/>
    <x v="2"/>
    <n v="205717740"/>
    <x v="0"/>
    <x v="0"/>
    <x v="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9RKFBCV7"/>
    <s v="Fire-Boltt Ninja Calling 1.69&quot; Bluetooth Calling Smart Watch, Dial Pad, Speaker, AI Voice Assistant with 450 NITS Peak Brightness, Wrist Gaming &amp; 100+ Watch Faces with SpO2, HR, Multiple Sports Mode"/>
    <x v="781"/>
    <s v="Electronics|WearableTechnology|SmartWatches"/>
    <x v="0"/>
    <n v="1999"/>
    <n v="7999"/>
    <n v="6000"/>
    <n v="62578695"/>
    <s v="75%"/>
    <x v="1"/>
    <n v="75"/>
    <x v="1"/>
    <n v="0.75"/>
    <x v="17"/>
    <x v="2"/>
    <n v="250408695"/>
    <x v="2"/>
    <x v="2"/>
    <x v="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0CEQEGPI"/>
    <s v="Logitech MK270r USB Wireless Keyboard and Mouse Set for Windows, 2.4 GHz Wireless, Spill-resistant Design, 8 Multimedia &amp; Shortcut Keys, 2-Year Battery Life, PC/Laptop- Black"/>
    <x v="782"/>
    <s v="Computers&amp;Accessories|Accessories&amp;Peripherals|Keyboards,Mice&amp;InputDevices|Keyboard&amp;MouseSets"/>
    <x v="0"/>
    <n v="1345"/>
    <n v="2295"/>
    <n v="950"/>
    <n v="23420485"/>
    <s v="41%"/>
    <x v="0"/>
    <n v="41"/>
    <x v="0"/>
    <n v="0.41"/>
    <x v="17"/>
    <x v="2"/>
    <n v="39962835"/>
    <x v="0"/>
    <x v="0"/>
    <x v="1"/>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s v="DIGITEK¬Æ (DTR-200MT) (18 CM) Portable &amp; Flexible Mini Tripod with Mobile Holder &amp; 360 Degree Ball Head, For Smart Phones, Compact Cameras, GoPro, Maximum Operating Height: 7.87 Inch, Maximum Load Upto: 1 kgs"/>
    <x v="783"/>
    <s v="Electronics|Cameras&amp;Photography|Accessories|Tripods&amp;Monopods|TripodLegs"/>
    <x v="0"/>
    <n v="349"/>
    <n v="995"/>
    <n v="646"/>
    <n v="2329924"/>
    <s v="65%"/>
    <x v="1"/>
    <n v="65"/>
    <x v="1"/>
    <n v="0.65"/>
    <x v="17"/>
    <x v="2"/>
    <n v="6642620"/>
    <x v="1"/>
    <x v="1"/>
    <x v="1"/>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0P93X0VO"/>
    <s v="Classmate Pulse 6 Subject Notebook - Unruled, 300 Pages, Spiral Binding, 240mm*180mm"/>
    <x v="784"/>
    <s v="OfficeProducts|OfficePaperProducts|Paper|Stationery|Notebooks,WritingPads&amp;Diaries|WireboundNotebooks"/>
    <x v="0"/>
    <n v="114"/>
    <n v="120"/>
    <n v="6"/>
    <n v="1018932"/>
    <s v="5%"/>
    <x v="0"/>
    <n v="5"/>
    <x v="3"/>
    <n v="0.05"/>
    <x v="17"/>
    <x v="2"/>
    <n v="1072560"/>
    <x v="1"/>
    <x v="1"/>
    <x v="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8D64C9FN"/>
    <s v="Ant Esports GM320 RGB Optical Wired Gaming Mouse | 8 Programmable Buttons | 12800 DPI"/>
    <x v="785"/>
    <s v="Computers&amp;Accessories|Accessories&amp;Peripherals|PCGamingPeripherals|GamingMice"/>
    <x v="0"/>
    <n v="575"/>
    <n v="2799"/>
    <n v="2224"/>
    <n v="4908775"/>
    <s v="79%"/>
    <x v="1"/>
    <n v="79"/>
    <x v="1"/>
    <n v="0.79"/>
    <x v="17"/>
    <x v="2"/>
    <n v="23895063"/>
    <x v="0"/>
    <x v="0"/>
    <x v="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BDS8MY8J"/>
    <s v="Lapster Caddy for ssd and HDD, Optical Bay 2nd Hard Drive Caddy, Caddy 9.5mm for Laptop"/>
    <x v="786"/>
    <s v="Computers&amp;Accessories|Components|InternalHardDrives"/>
    <x v="0"/>
    <n v="199"/>
    <n v="999"/>
    <n v="800"/>
    <n v="72038"/>
    <s v="80%"/>
    <x v="1"/>
    <n v="80"/>
    <x v="1"/>
    <n v="0.8"/>
    <x v="17"/>
    <x v="2"/>
    <n v="361638"/>
    <x v="1"/>
    <x v="1"/>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873L7J6X"/>
    <s v="Infinity (JBL Glide 510, 72 Hrs Playtime with Quick Charge, Wireless On Ear Headphone with Mic, Deep Bass, Dual Equalizer, Bluetooth 5.0 with Voice Assistant Support (Black)"/>
    <x v="787"/>
    <s v="Electronics|Headphones,Earbuds&amp;Accessories|Headphones|On-Ear"/>
    <x v="0"/>
    <n v="1499"/>
    <n v="3999"/>
    <n v="2500"/>
    <n v="64119725"/>
    <s v="63%"/>
    <x v="1"/>
    <n v="63"/>
    <x v="1"/>
    <n v="0.63"/>
    <x v="17"/>
    <x v="2"/>
    <n v="171057225"/>
    <x v="0"/>
    <x v="0"/>
    <x v="1"/>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VV37FT4"/>
    <s v="Classmate Octane Neon- 25 Blue Gel Pens | Smooth Writing Pens| Water-proof Ink For Smudge-free Writing| Preferred By Students For Exam &amp; Class Notes| Study At Home Essential"/>
    <x v="788"/>
    <s v="OfficeProducts|OfficePaperProducts|Paper|Stationery|Pens,Pencils&amp;WritingSupplies|Pens&amp;Refills|GelInkRollerballPens"/>
    <x v="0"/>
    <n v="250"/>
    <n v="250"/>
    <n v="0"/>
    <n v="657000"/>
    <s v="0%"/>
    <x v="0"/>
    <n v="0"/>
    <x v="3"/>
    <n v="0"/>
    <x v="17"/>
    <x v="2"/>
    <n v="657000"/>
    <x v="1"/>
    <x v="1"/>
    <x v="1"/>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8KRMK9LZ"/>
    <s v="Tukzer Stylus Pen, iPad Pencil with Palm Rejection Tilt Sensor| 2nd Gen for 2018-2022 iPad 6/7/8/9th Gen; iPad 10.2&quot;, Pro 12.9/11&quot;, Mini 6/5th, Air 5/4/3rd, Precise for Writing/Drawing (3 Spare Tips)"/>
    <x v="789"/>
    <s v="Electronics|Mobiles&amp;Accessories|MobileAccessories|StylusPens"/>
    <x v="0"/>
    <n v="2025"/>
    <n v="5999"/>
    <n v="3974"/>
    <n v="12621825"/>
    <s v="66%"/>
    <x v="1"/>
    <n v="66"/>
    <x v="1"/>
    <n v="0.66"/>
    <x v="17"/>
    <x v="2"/>
    <n v="37391767"/>
    <x v="2"/>
    <x v="2"/>
    <x v="1"/>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CRRQK6Z"/>
    <s v="Zebronics Zeb-JUKEBAR 3900, 80W Multimedia soundbar with subwoofer Supporting Bluetooth, HDMI(ARC), Coaxial Input, AUX, USB &amp; Remote Control (Black)"/>
    <x v="790"/>
    <s v="Electronics|HomeAudio|Speakers|SoundbarSpeakers"/>
    <x v="0"/>
    <n v="4999"/>
    <n v="12499"/>
    <n v="7500"/>
    <n v="22700459"/>
    <s v="60%"/>
    <x v="1"/>
    <n v="60"/>
    <x v="1"/>
    <n v="0.6"/>
    <x v="17"/>
    <x v="2"/>
    <n v="56757959"/>
    <x v="3"/>
    <x v="3"/>
    <x v="1"/>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s v="boAt Bassheads 102 Wired in Ear Earphones with Mic (Mint Green)"/>
    <x v="791"/>
    <s v="Electronics|Headphones,Earbuds&amp;Accessories|Headphones|In-Ear"/>
    <x v="0"/>
    <n v="399"/>
    <n v="1290"/>
    <n v="891"/>
    <n v="30340758"/>
    <s v="69%"/>
    <x v="1"/>
    <n v="69"/>
    <x v="1"/>
    <n v="0.69"/>
    <x v="17"/>
    <x v="2"/>
    <n v="98094180"/>
    <x v="0"/>
    <x v="0"/>
    <x v="1"/>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CTQP51L"/>
    <s v="Robustrion [Anti-Scratch] &amp; [Smudge Proof] [S Pen Compatible] Premium Tempered Glass Screen Protector for Samsung Tab S6 Lite 10.4 inch SM-P610/615 [Bubble Free]"/>
    <x v="414"/>
    <s v="Computers&amp;Accessories|Accessories&amp;Peripherals|TabletAccessories|ScreenProtectors"/>
    <x v="0"/>
    <n v="379"/>
    <n v="1499"/>
    <n v="1120"/>
    <n v="1572471"/>
    <s v="75%"/>
    <x v="1"/>
    <n v="75"/>
    <x v="1"/>
    <n v="0.75"/>
    <x v="17"/>
    <x v="2"/>
    <n v="6219351"/>
    <x v="0"/>
    <x v="0"/>
    <x v="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5GJRTHB"/>
    <s v="Wecool Moonwalk M1 ENC True Wireless in Ear Earbuds with Mic, Titanium Drivers for Rich Bass Experience, 40+ Hours Play Time, Type C Fast Charging, Low Latency, BT 5.3, IPX5, Deep Bass (Black)"/>
    <x v="792"/>
    <s v="Electronics|Headphones,Earbuds&amp;Accessories|Headphones|In-Ear"/>
    <x v="0"/>
    <n v="889"/>
    <n v="1999"/>
    <n v="1110"/>
    <n v="2030476"/>
    <s v="56%"/>
    <x v="1"/>
    <n v="56"/>
    <x v="1"/>
    <n v="0.56000000000000005"/>
    <x v="17"/>
    <x v="2"/>
    <n v="4565716"/>
    <x v="0"/>
    <x v="0"/>
    <x v="1"/>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TBCVJS3"/>
    <s v="Amazfit GTS2 Mini (New Version) Smart Watch with Always-on AMOLED Display, Alexa Built-in, SpO2, 14 Days' Battery Life, 68 Sports Modes, GPS, HR, Sleep &amp; Stress Monitoring (Meteor Black)"/>
    <x v="793"/>
    <s v="Electronics|WearableTechnology|SmartWatches"/>
    <x v="0"/>
    <n v="5998"/>
    <n v="7999"/>
    <n v="2001"/>
    <n v="182069290"/>
    <s v="25%"/>
    <x v="0"/>
    <n v="25"/>
    <x v="2"/>
    <n v="0.25"/>
    <x v="17"/>
    <x v="2"/>
    <n v="242809645"/>
    <x v="2"/>
    <x v="2"/>
    <x v="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s v="Tabelito¬Æ Polyester Foam, Nylon Hybrid laptopss Bag Sleeve Case Cover Pouch for laptopss Apple/Dell/Lenovo/ Asus/ Hp/Samsung/Mi/MacBook/Ultrabook/Thinkpad/Ideapad/Surfacepro (15.6 inches /39.6cm, Blue) laptopsss"/>
    <x v="794"/>
    <s v="Computers&amp;Accessories|Accessories&amp;Peripherals|LaptopAccessories|Bags&amp;Sleeves|LaptopSleeves&amp;Slipcases"/>
    <x v="0"/>
    <n v="299"/>
    <n v="1499"/>
    <n v="1200"/>
    <n v="857532"/>
    <s v="80%"/>
    <x v="1"/>
    <n v="80"/>
    <x v="1"/>
    <n v="0.8"/>
    <x v="17"/>
    <x v="2"/>
    <n v="4299132"/>
    <x v="0"/>
    <x v="0"/>
    <x v="1"/>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99S26HWG"/>
    <s v="Classmate Pulse 1 Subject Notebook - 240mm x 180mm , Soft Cover, 180 Pages, Single Line, Pack of 4"/>
    <x v="795"/>
    <s v="OfficeProducts|OfficePaperProducts|Paper|Stationery|Notebooks,WritingPads&amp;Diaries|CompositionNotebooks"/>
    <x v="0"/>
    <n v="300"/>
    <n v="300"/>
    <n v="0"/>
    <n v="125700"/>
    <s v="0%"/>
    <x v="0"/>
    <n v="0"/>
    <x v="3"/>
    <n v="0"/>
    <x v="17"/>
    <x v="2"/>
    <n v="125700"/>
    <x v="1"/>
    <x v="1"/>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r>
  <r>
    <s v="B09F9YQQ7B"/>
    <s v="Redmi 80 cm (32 inches) Android 11 Series HD Ready Smart LED TV | L32M6-RA/L32M7-RA (Black)"/>
    <x v="697"/>
    <s v="Electronics|HomeTheater,TV&amp;Video|Televisions|SmartTelevisions"/>
    <x v="0"/>
    <n v="13999"/>
    <n v="24999"/>
    <n v="11000"/>
    <n v="633272763"/>
    <s v="44%"/>
    <x v="0"/>
    <n v="44"/>
    <x v="0"/>
    <n v="0.44"/>
    <x v="17"/>
    <x v="2"/>
    <n v="1130879763"/>
    <x v="4"/>
    <x v="4"/>
    <x v="1"/>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0C3GBCIS"/>
    <s v="GIZGA Club-laptop Neoprene Reversible for 15.6-inches Laptop Sleeve - Black-Red"/>
    <x v="796"/>
    <s v="Computers&amp;Accessories|Accessories&amp;Peripherals|LaptopAccessories|Bags&amp;Sleeves|LaptopSleeves&amp;Slipcases"/>
    <x v="0"/>
    <n v="249"/>
    <n v="499"/>
    <n v="250"/>
    <n v="5692140"/>
    <s v="50%"/>
    <x v="1"/>
    <n v="50"/>
    <x v="1"/>
    <n v="0.5"/>
    <x v="17"/>
    <x v="2"/>
    <n v="11407140"/>
    <x v="1"/>
    <x v="1"/>
    <x v="1"/>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EYW1U68"/>
    <s v="TP-Link TL-WA855RE 300 Mbps Wi-Fi Range Extender (White)"/>
    <x v="797"/>
    <s v="Computers&amp;Accessories|NetworkingDevices|Repeaters&amp;Extenders"/>
    <x v="0"/>
    <n v="1599"/>
    <n v="3599"/>
    <n v="2000"/>
    <n v="25875018"/>
    <s v="56%"/>
    <x v="1"/>
    <n v="56"/>
    <x v="1"/>
    <n v="0.56000000000000005"/>
    <x v="17"/>
    <x v="2"/>
    <n v="58239018"/>
    <x v="0"/>
    <x v="0"/>
    <x v="1"/>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s v="boAt Stone 250 Portable Wireless Speaker with 5W RMS Immersive Audio, RGB LEDs, Up to 8HRS Playtime, IPX7 Water Resistance, Multi-Compatibility Modes(Black)"/>
    <x v="798"/>
    <s v="Electronics|HomeAudio|Speakers|BluetoothSpeakers"/>
    <x v="0"/>
    <n v="1199"/>
    <n v="3990"/>
    <n v="2791"/>
    <n v="3486692"/>
    <s v="70%"/>
    <x v="1"/>
    <n v="70"/>
    <x v="1"/>
    <n v="0.7"/>
    <x v="17"/>
    <x v="2"/>
    <n v="11602920"/>
    <x v="0"/>
    <x v="0"/>
    <x v="1"/>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8Y7MXFMK"/>
    <s v="Offbeat¬Æ - DASH 2.4GHz Wireless + Bluetooth 5.1 Mouse, Multi-Device Dual Mode Slim Rechargeable Silent Click Buttons Wireless Bluetooth Mouse, 3 Adjustable DPI, Works on 2 devices at the same time with a switch button for Windows/Mac/Android/Ipad/Smart TV"/>
    <x v="799"/>
    <s v="Computers&amp;Accessories|Accessories&amp;Peripherals|Keyboards,Mice&amp;InputDevices|Mice"/>
    <x v="0"/>
    <n v="1099"/>
    <n v="1499"/>
    <n v="400"/>
    <n v="2610125"/>
    <s v="27%"/>
    <x v="0"/>
    <n v="27"/>
    <x v="2"/>
    <n v="0.27"/>
    <x v="17"/>
    <x v="2"/>
    <n v="3560125"/>
    <x v="0"/>
    <x v="0"/>
    <x v="1"/>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7LFQLKFZ"/>
    <s v="Parker Moments Vector Timecheck Gold Trim Roller Ball Pen (Black)"/>
    <x v="800"/>
    <s v="OfficeProducts|OfficePaperProducts|Paper|Stationery|Pens,Pencils&amp;WritingSupplies|Pens&amp;Refills|LiquidInkRollerballPens"/>
    <x v="0"/>
    <n v="420"/>
    <n v="420"/>
    <n v="0"/>
    <n v="808920"/>
    <s v="0%"/>
    <x v="0"/>
    <n v="0"/>
    <x v="3"/>
    <n v="0"/>
    <x v="17"/>
    <x v="2"/>
    <n v="808920"/>
    <x v="1"/>
    <x v="1"/>
    <x v="1"/>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1LYLJ99X"/>
    <s v="HP v222w 64GB USB 2.0 Pen Drive (Silver)"/>
    <x v="801"/>
    <s v="Computers&amp;Accessories|ExternalDevices&amp;DataStorage|PenDrives"/>
    <x v="0"/>
    <n v="449"/>
    <n v="1300"/>
    <n v="851"/>
    <n v="2226591"/>
    <s v="65%"/>
    <x v="1"/>
    <n v="65"/>
    <x v="1"/>
    <n v="0.65"/>
    <x v="17"/>
    <x v="2"/>
    <n v="6446700"/>
    <x v="0"/>
    <x v="0"/>
    <x v="1"/>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78W65FJ7"/>
    <s v="boAt BassHeads 900 On-Ear Wired Headphones with Mic (White)"/>
    <x v="802"/>
    <s v="Electronics|Headphones,Earbuds&amp;Accessories|Headphones|On-Ear"/>
    <x v="0"/>
    <n v="849"/>
    <n v="2490"/>
    <n v="1641"/>
    <n v="77418612"/>
    <s v="66%"/>
    <x v="1"/>
    <n v="66"/>
    <x v="1"/>
    <n v="0.66"/>
    <x v="17"/>
    <x v="2"/>
    <n v="227058120"/>
    <x v="0"/>
    <x v="0"/>
    <x v="1"/>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1C8P29N0"/>
    <s v="Bajaj DX-6 1000W Dry Iron with Advance Soleplate and Anti-bacterial German Coating Technology, White"/>
    <x v="803"/>
    <s v="Home&amp;Kitchen|Kitchen&amp;HomeAppliances|Vacuum,Cleaning&amp;Ironing|Irons,Steamers&amp;Accessories|Irons|DryIrons"/>
    <x v="0"/>
    <n v="625"/>
    <n v="1400"/>
    <n v="775"/>
    <n v="14572500"/>
    <s v="55%"/>
    <x v="1"/>
    <n v="55"/>
    <x v="1"/>
    <n v="0.55000000000000004"/>
    <x v="17"/>
    <x v="2"/>
    <n v="32642400"/>
    <x v="0"/>
    <x v="0"/>
    <x v="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97R45BH8"/>
    <s v="Bajaj New Shakti Neo 15L Vertical Storage Water Heater (Geyser 15 litres) 4 Star BEE Rated Heater For Water Heating with Titanium Armour, Swirl Flow Technology, Glasslined Tank (White), 1 Yr Warranty"/>
    <x v="804"/>
    <s v="Home&amp;Kitchen|Heating,Cooling&amp;AirQuality|WaterHeaters&amp;Geysers|StorageWaterHeaters"/>
    <x v="0"/>
    <n v="5499"/>
    <n v="13150"/>
    <n v="7651"/>
    <n v="35182602"/>
    <s v="58%"/>
    <x v="1"/>
    <n v="58"/>
    <x v="1"/>
    <n v="0.57999999999999996"/>
    <x v="17"/>
    <x v="2"/>
    <n v="84133700"/>
    <x v="3"/>
    <x v="3"/>
    <x v="1"/>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1C8P29T4"/>
    <s v="Bajaj Majesty DX-11 1000W Dry Iron with Advance Soleplate and Anti-bacterial German Coating Technology, White and Blue"/>
    <x v="805"/>
    <s v="Home&amp;Kitchen|Kitchen&amp;HomeAppliances|Vacuum,Cleaning&amp;Ironing|Irons,Steamers&amp;Accessories|Irons|DryIrons"/>
    <x v="0"/>
    <n v="599"/>
    <n v="785"/>
    <n v="186"/>
    <n v="14523953"/>
    <s v="24%"/>
    <x v="0"/>
    <n v="24"/>
    <x v="2"/>
    <n v="0.24"/>
    <x v="17"/>
    <x v="2"/>
    <n v="19033895"/>
    <x v="1"/>
    <x v="1"/>
    <x v="1"/>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s v="Bajaj Rex 500W Mixer Grinder with Nutri-Pro Feature, 3 Jars, White"/>
    <x v="806"/>
    <s v="Home&amp;Kitchen|Kitchen&amp;HomeAppliances|SmallKitchenAppliances|MixerGrinders"/>
    <x v="0"/>
    <n v="1999"/>
    <n v="3210"/>
    <n v="1211"/>
    <n v="82656651"/>
    <s v="38%"/>
    <x v="0"/>
    <n v="38"/>
    <x v="0"/>
    <n v="0.38"/>
    <x v="17"/>
    <x v="2"/>
    <n v="132730290"/>
    <x v="0"/>
    <x v="0"/>
    <x v="1"/>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B8XNPQPN"/>
    <s v="Pigeon Healthifry Digital Air Fryer, 360¬∞ High Speed Air Circulation Technology 1200 W with Non-Stick 4.2 L Basket - Green"/>
    <x v="807"/>
    <s v="Home&amp;Kitchen|Kitchen&amp;HomeAppliances|SmallKitchenAppliances|DeepFatFryers|AirFryers"/>
    <x v="0"/>
    <n v="3599"/>
    <n v="7950"/>
    <n v="4351"/>
    <n v="489464"/>
    <s v="55%"/>
    <x v="1"/>
    <n v="55"/>
    <x v="1"/>
    <n v="0.55000000000000004"/>
    <x v="17"/>
    <x v="2"/>
    <n v="1081200"/>
    <x v="2"/>
    <x v="2"/>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8ZTJT2R"/>
    <s v="Havells Immersion HB15 1500 Watt (White Blue)"/>
    <x v="808"/>
    <s v="Home&amp;Kitchen|Heating,Cooling&amp;AirQuality|WaterHeaters&amp;Geysers|ImmersionRods"/>
    <x v="0"/>
    <n v="719"/>
    <n v="1295"/>
    <n v="576"/>
    <n v="12379742"/>
    <s v="44%"/>
    <x v="0"/>
    <n v="44"/>
    <x v="0"/>
    <n v="0.44"/>
    <x v="17"/>
    <x v="2"/>
    <n v="22297310"/>
    <x v="0"/>
    <x v="0"/>
    <x v="1"/>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s v="AGARO LR2007 Lint Remover, Rechargeable, for Woolen Sweaters, Blankets, Jackets, Burr Remover, Pill Remover From Carpets, Curtains"/>
    <x v="809"/>
    <s v="Home&amp;Kitchen|Kitchen&amp;HomeAppliances|Vacuum,Cleaning&amp;Ironing|Irons,Steamers&amp;Accessories|LintShavers"/>
    <x v="0"/>
    <n v="678"/>
    <n v="1499"/>
    <n v="821"/>
    <n v="610200"/>
    <s v="55%"/>
    <x v="1"/>
    <n v="55"/>
    <x v="1"/>
    <n v="0.55000000000000004"/>
    <x v="17"/>
    <x v="2"/>
    <n v="1349100"/>
    <x v="0"/>
    <x v="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0EDJJ7FS"/>
    <s v="Philips Viva Collection HD4928/01 2100-Watt Induction Cooktop with Feather Touch Sensor and Crystal Glass Plate (Black)"/>
    <x v="810"/>
    <s v="Home&amp;Kitchen|Kitchen&amp;HomeAppliances|SmallKitchenAppliances|InductionCooktop"/>
    <x v="0"/>
    <n v="3229"/>
    <n v="5295"/>
    <n v="2066"/>
    <n v="128268796"/>
    <s v="39%"/>
    <x v="0"/>
    <n v="39"/>
    <x v="0"/>
    <n v="0.39"/>
    <x v="17"/>
    <x v="2"/>
    <n v="210338580"/>
    <x v="2"/>
    <x v="2"/>
    <x v="1"/>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7WNK1FFN"/>
    <s v="AGARO Esteem Multi Kettle 1.2 Litre, 600W with 3 Heating Modes &amp; Rapid Boil Technology"/>
    <x v="811"/>
    <s v="Home&amp;Kitchen|Kitchen&amp;HomeAppliances|SmallKitchenAppliances|Kettles&amp;HotWaterDispensers|ElectricKettles"/>
    <x v="0"/>
    <n v="1260"/>
    <n v="1699"/>
    <n v="439"/>
    <n v="3642660"/>
    <s v="26%"/>
    <x v="0"/>
    <n v="26"/>
    <x v="2"/>
    <n v="0.26"/>
    <x v="17"/>
    <x v="2"/>
    <n v="4911809"/>
    <x v="0"/>
    <x v="0"/>
    <x v="1"/>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7S851WX5"/>
    <s v="Prestige Sandwich Maker PGMFD 01, Black"/>
    <x v="812"/>
    <s v="Home&amp;Kitchen|Kitchen&amp;HomeAppliances|SmallKitchenAppliances|SandwichMakers"/>
    <x v="0"/>
    <n v="1299"/>
    <n v="1299"/>
    <n v="0"/>
    <n v="52097694"/>
    <s v="0%"/>
    <x v="0"/>
    <n v="0"/>
    <x v="3"/>
    <n v="0"/>
    <x v="17"/>
    <x v="2"/>
    <n v="52097694"/>
    <x v="0"/>
    <x v="0"/>
    <x v="1"/>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s v="Orient Electric Fabrijoy DIFJ10BP 1000-Watt Dry Iron, Non-Stick (White and Blue)"/>
    <x v="813"/>
    <s v="Home&amp;Kitchen|Kitchen&amp;HomeAppliances|Vacuum,Cleaning&amp;Ironing|Irons,Steamers&amp;Accessories|Irons|DryIrons"/>
    <x v="0"/>
    <n v="549"/>
    <n v="1090"/>
    <n v="541"/>
    <n v="7152921"/>
    <s v="50%"/>
    <x v="1"/>
    <n v="50"/>
    <x v="1"/>
    <n v="0.5"/>
    <x v="17"/>
    <x v="2"/>
    <n v="14201610"/>
    <x v="0"/>
    <x v="0"/>
    <x v="1"/>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08YW8M0G"/>
    <s v="Bajaj DX-7 1000W Dry Iron with Advance Soleplate and Anti-bacterial German Coating Technology, White"/>
    <x v="814"/>
    <s v="Home&amp;Kitchen|Kitchen&amp;HomeAppliances|Vacuum,Cleaning&amp;Ironing|Irons,Steamers&amp;Accessories|Irons|DryIrons"/>
    <x v="0"/>
    <n v="775"/>
    <n v="875"/>
    <n v="100"/>
    <n v="36151425"/>
    <s v="11%"/>
    <x v="0"/>
    <n v="11"/>
    <x v="2"/>
    <n v="0.11"/>
    <x v="17"/>
    <x v="2"/>
    <n v="40816125"/>
    <x v="1"/>
    <x v="1"/>
    <x v="1"/>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78V8R9BS"/>
    <s v="Butterfly EKN 1.5-Litre Electric Kettle (Silver with Black)"/>
    <x v="815"/>
    <s v="Home&amp;Kitchen|Kitchen&amp;HomeAppliances|SmallKitchenAppliances|Kettles&amp;HotWaterDispensers|Kettle&amp;ToasterSets"/>
    <x v="0"/>
    <n v="749"/>
    <n v="1111"/>
    <n v="362"/>
    <n v="26734057"/>
    <s v="33%"/>
    <x v="0"/>
    <n v="33"/>
    <x v="0"/>
    <n v="0.33"/>
    <x v="17"/>
    <x v="2"/>
    <n v="39654923"/>
    <x v="0"/>
    <x v="0"/>
    <x v="1"/>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97R4D42G"/>
    <s v="Bajaj New Shakti Neo 10L Vertical Storage Water Heater (Geyser 10 Litres) 4 Star BEE Rated Heater For Water Heating with Titanium Armour, Swirl Flow Technology, Glasslined Tank(White), 1 Yr Warranty"/>
    <x v="816"/>
    <s v="Home&amp;Kitchen|Heating,Cooling&amp;AirQuality|WaterHeaters&amp;Geysers|StorageWaterHeaters"/>
    <x v="0"/>
    <n v="4999"/>
    <n v="9650"/>
    <n v="4651"/>
    <n v="8858228"/>
    <s v="48%"/>
    <x v="0"/>
    <n v="48"/>
    <x v="0"/>
    <n v="0.48"/>
    <x v="17"/>
    <x v="2"/>
    <n v="17099800"/>
    <x v="2"/>
    <x v="2"/>
    <x v="1"/>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8F47T4X5"/>
    <s v="VR 18 Pcs - 3 Different Size Plastic Food Snack Bag Pouch Clip Sealer Large, Medium, Small Plastic Snack Seal Sealing Bag Clips Vacuum Sealer (Set of 18, Multi-Color) (Multicolor)"/>
    <x v="817"/>
    <s v="Home&amp;Kitchen|Kitchen&amp;HomeAppliances|SmallKitchenAppliances|VacuumSealers"/>
    <x v="0"/>
    <n v="89"/>
    <n v="89"/>
    <n v="0"/>
    <n v="1746269"/>
    <s v="0%"/>
    <x v="0"/>
    <n v="0"/>
    <x v="3"/>
    <n v="0"/>
    <x v="17"/>
    <x v="2"/>
    <n v="1746269"/>
    <x v="1"/>
    <x v="1"/>
    <x v="1"/>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0F159RIK"/>
    <s v="Bajaj DX-2 600W Dry Iron with Advance Soleplate and Anti-bacterial German Coating Technology, Black"/>
    <x v="632"/>
    <s v="Home&amp;Kitchen|Kitchen&amp;HomeAppliances|Vacuum,Cleaning&amp;Ironing|Irons,Steamers&amp;Accessories|Irons|DryIrons"/>
    <x v="0"/>
    <n v="499"/>
    <n v="625"/>
    <n v="126"/>
    <n v="2672145"/>
    <s v="20%"/>
    <x v="0"/>
    <n v="20"/>
    <x v="2"/>
    <n v="0.2"/>
    <x v="17"/>
    <x v="2"/>
    <n v="3346875"/>
    <x v="1"/>
    <x v="1"/>
    <x v="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r>
  <r>
    <s v="B00A7PLVU6"/>
    <s v="Orpat HHB-100E WOB 250-Watt Hand Blender (White)"/>
    <x v="818"/>
    <s v="Home&amp;Kitchen|Kitchen&amp;HomeAppliances|SmallKitchenAppliances|HandBlenders"/>
    <x v="0"/>
    <n v="753"/>
    <n v="899"/>
    <n v="146"/>
    <n v="13901886"/>
    <s v="16%"/>
    <x v="0"/>
    <n v="16"/>
    <x v="2"/>
    <n v="0.16"/>
    <x v="17"/>
    <x v="2"/>
    <n v="16597338"/>
    <x v="1"/>
    <x v="1"/>
    <x v="1"/>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6XPYRWV5"/>
    <s v="Pigeon by Stovekraft 2 Slice Auto Pop up Toaster. A Smart Bread Toaster for Your Home (750 Watt) (black)"/>
    <x v="819"/>
    <s v="Home&amp;Kitchen|Kitchen&amp;HomeAppliances|SmallKitchenAppliances|Pop-upToasters"/>
    <x v="0"/>
    <n v="1099"/>
    <n v="1795"/>
    <n v="696"/>
    <n v="4664156"/>
    <s v="39%"/>
    <x v="0"/>
    <n v="39"/>
    <x v="0"/>
    <n v="0.39"/>
    <x v="17"/>
    <x v="2"/>
    <n v="7617980"/>
    <x v="0"/>
    <x v="0"/>
    <x v="1"/>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0H3H03Q4"/>
    <s v="HUL Pureit Germkill kit for Classic 23 L water purifier - 3000 L Capacity"/>
    <x v="619"/>
    <s v="Home&amp;Kitchen|Kitchen&amp;HomeAppliances|WaterPurifiers&amp;Accessories|WaterCartridges"/>
    <x v="0"/>
    <n v="1130"/>
    <n v="1130"/>
    <n v="0"/>
    <n v="14972500"/>
    <s v="0%"/>
    <x v="0"/>
    <n v="0"/>
    <x v="3"/>
    <n v="0"/>
    <x v="17"/>
    <x v="2"/>
    <n v="14972500"/>
    <x v="0"/>
    <x v="0"/>
    <x v="1"/>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r>
  <r>
    <s v="B09ZK6THRR"/>
    <s v="Croma 1100 W Dry Iron with Weilburger Dual Soleplate Coating (CRSHAH702SIR11, White)"/>
    <x v="820"/>
    <s v="Home&amp;Kitchen|Kitchen&amp;HomeAppliances|Vacuum,Cleaning&amp;Ironing|Irons,Steamers&amp;Accessories|Irons|DryIrons"/>
    <x v="0"/>
    <n v="479"/>
    <n v="1000"/>
    <n v="521"/>
    <n v="746761"/>
    <s v="52%"/>
    <x v="1"/>
    <n v="52"/>
    <x v="1"/>
    <n v="0.52"/>
    <x v="17"/>
    <x v="2"/>
    <n v="1559000"/>
    <x v="0"/>
    <x v="0"/>
    <x v="1"/>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9NBZ36F7"/>
    <s v="Usha CookJoy (CJ1600WPC) 1600 Watt Induction cooktop (Black)"/>
    <x v="821"/>
    <s v="Home&amp;Kitchen|Kitchen&amp;HomeAppliances|SmallKitchenAppliances|InductionCooktop"/>
    <x v="0"/>
    <n v="2089"/>
    <n v="4000"/>
    <n v="1911"/>
    <n v="23394711"/>
    <s v="48%"/>
    <x v="0"/>
    <n v="48"/>
    <x v="0"/>
    <n v="0.48"/>
    <x v="17"/>
    <x v="2"/>
    <n v="44796000"/>
    <x v="0"/>
    <x v="0"/>
    <x v="1"/>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r>
  <r>
    <s v="B00YQLG7GK"/>
    <s v="PHILIPS HL1655/00 Hand Blender, White Jar 250W"/>
    <x v="822"/>
    <s v="Home&amp;Kitchen|Kitchen&amp;HomeAppliances|SmallKitchenAppliances|HandBlenders"/>
    <x v="0"/>
    <n v="1695"/>
    <n v="1695"/>
    <n v="0"/>
    <n v="24221550"/>
    <s v="0%"/>
    <x v="0"/>
    <n v="0"/>
    <x v="3"/>
    <n v="0"/>
    <x v="17"/>
    <x v="2"/>
    <n v="24221550"/>
    <x v="0"/>
    <x v="0"/>
    <x v="1"/>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B9RN5X8B"/>
    <s v="V-Guard Zio Instant Water Geyser | 3 Litre | 3000 W Heating | White-Blue | | 2 Year Warranty"/>
    <x v="823"/>
    <s v="Home&amp;Kitchen|Heating,Cooling&amp;AirQuality|WaterHeaters&amp;Geysers|InstantWaterHeaters"/>
    <x v="0"/>
    <n v="2699"/>
    <n v="4700"/>
    <n v="2001"/>
    <n v="3497904"/>
    <s v="43%"/>
    <x v="0"/>
    <n v="43"/>
    <x v="0"/>
    <n v="0.43"/>
    <x v="17"/>
    <x v="2"/>
    <n v="6091200"/>
    <x v="0"/>
    <x v="0"/>
    <x v="1"/>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9FZ89DK6"/>
    <s v="Eureka Forbes Supervac 1600 Watts Powerful Suction,bagless Vacuum Cleaner with cyclonic Technology,7 Accessories,1 Year Warranty,Compact,Lightweight &amp; Easy to use (Red)"/>
    <x v="824"/>
    <s v="Home&amp;Kitchen|Kitchen&amp;HomeAppliances|Vacuum,Cleaning&amp;Ironing|Vacuums&amp;FloorCare|Vacuums|CanisterVacuums"/>
    <x v="0"/>
    <n v="5999"/>
    <n v="9999"/>
    <n v="4000"/>
    <n v="7144809"/>
    <s v="40%"/>
    <x v="0"/>
    <n v="40"/>
    <x v="0"/>
    <n v="0.4"/>
    <x v="17"/>
    <x v="2"/>
    <n v="11908809"/>
    <x v="2"/>
    <x v="2"/>
    <x v="1"/>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7FXLC2G2"/>
    <s v="Tata Swach Bulb 6000-Litre Cartridge, 1 Piece, White, Hollow Fiber Membrane"/>
    <x v="825"/>
    <s v="Home&amp;Kitchen|Kitchen&amp;HomeAppliances|WaterPurifiers&amp;Accessories|WaterFilters&amp;Purifiers"/>
    <x v="0"/>
    <n v="698"/>
    <n v="699"/>
    <n v="1"/>
    <n v="2205680"/>
    <s v="0%"/>
    <x v="0"/>
    <n v="0"/>
    <x v="3"/>
    <n v="0"/>
    <x v="17"/>
    <x v="2"/>
    <n v="2208840"/>
    <x v="1"/>
    <x v="1"/>
    <x v="1"/>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83RC4WFJ"/>
    <s v="PrettyKrafts Laundry Bag / Basket for Dirty Clothes, Folding Round Laundry Bag,Set of 2, Black Wave"/>
    <x v="826"/>
    <s v="Home&amp;Kitchen|HomeStorage&amp;Organization|LaundryOrganization|LaundryBags"/>
    <x v="0"/>
    <n v="320"/>
    <n v="799"/>
    <n v="479"/>
    <n v="1230720"/>
    <s v="60%"/>
    <x v="1"/>
    <n v="60"/>
    <x v="1"/>
    <n v="0.6"/>
    <x v="17"/>
    <x v="2"/>
    <n v="3072954"/>
    <x v="1"/>
    <x v="1"/>
    <x v="1"/>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8H673XKN"/>
    <s v="Morphy Richards Icon Superb 750W Mixer Grinder, 4 Jars, Silver and Black"/>
    <x v="827"/>
    <s v="Home&amp;Kitchen|Kitchen&amp;HomeAppliances|SmallKitchenAppliances|MixerGrinders"/>
    <x v="0"/>
    <n v="3249"/>
    <n v="7795"/>
    <n v="4546"/>
    <n v="15153336"/>
    <s v="58%"/>
    <x v="1"/>
    <n v="58"/>
    <x v="1"/>
    <n v="0.57999999999999996"/>
    <x v="17"/>
    <x v="2"/>
    <n v="36355880"/>
    <x v="2"/>
    <x v="2"/>
    <x v="1"/>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8243SKCK"/>
    <s v="Vedini Transparent Empty Refillable Reusable Fine Mist Spray Bottle for Perfume, Travel with DIY Sticker Set ( 100ml, Pack of 4)"/>
    <x v="828"/>
    <s v="Home&amp;Kitchen|HomeStorage&amp;Organization|LaundryOrganization|IroningAccessories|SprayBottles"/>
    <x v="0"/>
    <n v="189"/>
    <n v="299"/>
    <n v="110"/>
    <n v="517293"/>
    <s v="37%"/>
    <x v="0"/>
    <n v="37"/>
    <x v="0"/>
    <n v="0.37"/>
    <x v="17"/>
    <x v="2"/>
    <n v="818363"/>
    <x v="1"/>
    <x v="1"/>
    <x v="1"/>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MT94QLL"/>
    <s v="Havells Glaze 74W Pearl Ivory Gold Ceiling Fan, Sweep: 1200 Mm"/>
    <x v="829"/>
    <s v="Home&amp;Kitchen|Heating,Cooling&amp;AirQuality|Fans|CeilingFans"/>
    <x v="0"/>
    <n v="1999"/>
    <n v="4775"/>
    <n v="2776"/>
    <n v="2704647"/>
    <s v="58%"/>
    <x v="1"/>
    <n v="58"/>
    <x v="1"/>
    <n v="0.57999999999999996"/>
    <x v="17"/>
    <x v="2"/>
    <n v="6460575"/>
    <x v="0"/>
    <x v="0"/>
    <x v="1"/>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09P2L7CO"/>
    <s v="Bajaj DHX-9 1000W Heavy Weight Dry Iron with Advance Soleplate and Anti-Bacterial German Coating Technology, Ivory"/>
    <x v="830"/>
    <s v="Home&amp;Kitchen|Kitchen&amp;HomeAppliances|Vacuum,Cleaning&amp;Ironing|Irons,Steamers&amp;Accessories|Irons|DryIrons"/>
    <x v="0"/>
    <n v="1099"/>
    <n v="1920"/>
    <n v="821"/>
    <n v="10739428"/>
    <s v="43%"/>
    <x v="0"/>
    <n v="43"/>
    <x v="0"/>
    <n v="0.43"/>
    <x v="17"/>
    <x v="2"/>
    <n v="18762240"/>
    <x v="0"/>
    <x v="0"/>
    <x v="1"/>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r>
  <r>
    <s v="B08HLC7Z3G"/>
    <s v="Inalsa Electric Kettle Prism Inox - 1350 W with LED Illumination &amp; Boro-Silicate Body, 1.8 L Capacity along with Cordless Base, 2 Year Warranty (Black)"/>
    <x v="831"/>
    <s v="Home&amp;Kitchen|Kitchen&amp;HomeAppliances|SmallKitchenAppliances|Kettles&amp;HotWaterDispensers|Kettle&amp;ToasterSets"/>
    <x v="0"/>
    <n v="1182"/>
    <n v="2995"/>
    <n v="1813"/>
    <n v="6120396"/>
    <s v="61%"/>
    <x v="1"/>
    <n v="61"/>
    <x v="1"/>
    <n v="0.61"/>
    <x v="17"/>
    <x v="2"/>
    <n v="15508110"/>
    <x v="0"/>
    <x v="0"/>
    <x v="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883LQJ6B"/>
    <s v="Usha Goliath GO1200WG Heavy Weight 1200-Watt Dry Iron, 1.8 Kg(Red)"/>
    <x v="832"/>
    <s v="Home&amp;Kitchen|Kitchen&amp;HomeAppliances|Vacuum,Cleaning&amp;Ironing|Irons,Steamers&amp;Accessories|Irons|DryIrons"/>
    <x v="0"/>
    <n v="1199"/>
    <n v="1690"/>
    <n v="491"/>
    <n v="5491420"/>
    <s v="29%"/>
    <x v="0"/>
    <n v="29"/>
    <x v="2"/>
    <n v="0.28999999999999998"/>
    <x v="17"/>
    <x v="2"/>
    <n v="7740200"/>
    <x v="0"/>
    <x v="0"/>
    <x v="1"/>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7YCBSCYB"/>
    <s v="AmazonBasics Induction Cooktop 1600 Watt (Black)"/>
    <x v="833"/>
    <s v="Home&amp;Kitchen|Kitchen&amp;HomeAppliances|SmallKitchenAppliances|InductionCooktop"/>
    <x v="0"/>
    <n v="1999"/>
    <n v="3300"/>
    <n v="1301"/>
    <n v="1559220"/>
    <s v="39%"/>
    <x v="0"/>
    <n v="39"/>
    <x v="0"/>
    <n v="0.39"/>
    <x v="17"/>
    <x v="2"/>
    <n v="2574000"/>
    <x v="0"/>
    <x v="0"/>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0B3VFJY2"/>
    <s v="HUL Pureit Germkill kit for Advanced 23 L water purifier - 3000 L Capacity, Sand, Multicolour"/>
    <x v="834"/>
    <s v="Home&amp;Kitchen|Kitchen&amp;HomeAppliances|WaterPurifiers&amp;Accessories|WaterPurifierAccessories"/>
    <x v="0"/>
    <n v="980"/>
    <n v="980"/>
    <n v="0"/>
    <n v="4645200"/>
    <s v="0%"/>
    <x v="0"/>
    <n v="0"/>
    <x v="3"/>
    <n v="0"/>
    <x v="17"/>
    <x v="2"/>
    <n v="4645200"/>
    <x v="1"/>
    <x v="1"/>
    <x v="1"/>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r>
  <r>
    <s v="B01LY9W8AF"/>
    <s v="Cello Eliza Plastic Laundry Bag/Basket, 50 litres, Light Grey"/>
    <x v="835"/>
    <s v="Home&amp;Kitchen|HomeStorage&amp;Organization|LaundryOrganization|LaundryBaskets"/>
    <x v="0"/>
    <n v="998.06"/>
    <n v="1282"/>
    <n v="283.94000000000005"/>
    <n v="7259888.4399999995"/>
    <s v="22%"/>
    <x v="0"/>
    <n v="22"/>
    <x v="2"/>
    <n v="0.22"/>
    <x v="17"/>
    <x v="2"/>
    <n v="9325268"/>
    <x v="0"/>
    <x v="0"/>
    <x v="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B2CWRDB1"/>
    <s v="Shakti Technology S5 High Pressure Car Washer Machine 1900 Watts and Pressure 125 Bar with 10 Meter Hose Pipe"/>
    <x v="836"/>
    <s v="Home&amp;Kitchen|Kitchen&amp;HomeAppliances|Vacuum,Cleaning&amp;Ironing|PressureWashers,Steam&amp;WindowCleaners"/>
    <x v="0"/>
    <n v="5999"/>
    <n v="9999"/>
    <n v="4000"/>
    <n v="1019830"/>
    <s v="40%"/>
    <x v="0"/>
    <n v="40"/>
    <x v="0"/>
    <n v="0.4"/>
    <x v="17"/>
    <x v="2"/>
    <n v="1699830"/>
    <x v="2"/>
    <x v="2"/>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s v="AMERICAN MICRONIC- Imported Wet &amp; Dry Vacuum Cleaner, 21 Litre Stainless Steel with Blower &amp; HEPA filter, 1600 Watts 100% Copper Motor 28 KPa suction with washable reusable dust bag (Red/Black/Steel)-AMI-VCD21-1600WDx"/>
    <x v="837"/>
    <s v="Home&amp;Kitchen|Kitchen&amp;HomeAppliances|Vacuum,Cleaning&amp;Ironing|Vacuums&amp;FloorCare|Vacuums|Wet-DryVacuums"/>
    <x v="0"/>
    <n v="8886"/>
    <n v="11850"/>
    <n v="2964"/>
    <n v="27235590"/>
    <s v="25%"/>
    <x v="0"/>
    <n v="25"/>
    <x v="2"/>
    <n v="0.25"/>
    <x v="17"/>
    <x v="2"/>
    <n v="36320250"/>
    <x v="3"/>
    <x v="3"/>
    <x v="1"/>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1892MIPA"/>
    <s v="AO Smith HSE-VAS-X-015 Storage 15 Litre Vertical Water Heater (Geyser) White 4 Star"/>
    <x v="838"/>
    <s v="Home&amp;Kitchen|Heating,Cooling&amp;AirQuality|WaterHeaters&amp;Geysers|StorageWaterHeaters"/>
    <x v="0"/>
    <n v="7349"/>
    <n v="10900"/>
    <n v="3551"/>
    <n v="87871993"/>
    <s v="33%"/>
    <x v="0"/>
    <n v="33"/>
    <x v="0"/>
    <n v="0.33"/>
    <x v="17"/>
    <x v="2"/>
    <n v="130331300"/>
    <x v="3"/>
    <x v="3"/>
    <x v="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78JF6X9B"/>
    <s v="Havells Instanio 3-Litre 4.5KW Instant Water Heater (Geyser), White Blue"/>
    <x v="839"/>
    <s v="Home&amp;Kitchen|Heating,Cooling&amp;AirQuality|WaterHeaters&amp;Geysers|InstantWaterHeaters"/>
    <x v="0"/>
    <n v="3645"/>
    <n v="6070"/>
    <n v="2425"/>
    <n v="2044845"/>
    <s v="40%"/>
    <x v="0"/>
    <n v="40"/>
    <x v="0"/>
    <n v="0.4"/>
    <x v="17"/>
    <x v="2"/>
    <n v="3405270"/>
    <x v="2"/>
    <x v="2"/>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0A328ENA"/>
    <s v="Panasonic SR-WA22H (E) Automatic Rice Cooker, Apple Green, 2.2 Liters"/>
    <x v="840"/>
    <s v="Home&amp;Kitchen|Kitchen&amp;HomeAppliances|SmallKitchenAppliances|Rice&amp;PastaCookers"/>
    <x v="0"/>
    <n v="2976"/>
    <n v="3945"/>
    <n v="969"/>
    <n v="11130240"/>
    <s v="25%"/>
    <x v="0"/>
    <n v="25"/>
    <x v="2"/>
    <n v="0.25"/>
    <x v="17"/>
    <x v="2"/>
    <n v="14754300"/>
    <x v="0"/>
    <x v="0"/>
    <x v="1"/>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9PDZNSBG"/>
    <s v="Goodscity Garment Steamer for Clothes, Steam Iron Press - Vertical &amp; Horizontal Steaming up to 22g/min, 1200 Watt, 230 ml Water tank &amp; 30 sec Fast Heating (GC 111)"/>
    <x v="841"/>
    <s v="Home&amp;Kitchen|Kitchen&amp;HomeAppliances|Vacuum,Cleaning&amp;Ironing|Irons,Steamers&amp;Accessories|Irons|SteamIrons"/>
    <x v="0"/>
    <n v="2575"/>
    <n v="6700"/>
    <n v="4125"/>
    <n v="1573325"/>
    <s v="62%"/>
    <x v="1"/>
    <n v="62"/>
    <x v="1"/>
    <n v="0.62"/>
    <x v="17"/>
    <x v="2"/>
    <n v="4093700"/>
    <x v="2"/>
    <x v="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085W2MUQ"/>
    <s v="Orpat HHB-100E 250-Watt Hand Blender (White)"/>
    <x v="842"/>
    <s v="Home&amp;Kitchen|Kitchen&amp;HomeAppliances|SmallKitchenAppliances|HandBlenders"/>
    <x v="0"/>
    <n v="765"/>
    <n v="970"/>
    <n v="205"/>
    <n v="4632075"/>
    <s v="21%"/>
    <x v="0"/>
    <n v="21"/>
    <x v="2"/>
    <n v="0.21"/>
    <x v="17"/>
    <x v="2"/>
    <n v="5873350"/>
    <x v="1"/>
    <x v="1"/>
    <x v="1"/>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s v="HealthSense Rechargeable Lint Remover for Clothes | Fuzz and Fur Remover | Electric Fabric Shaver, Trimmer for Clothes, Carpet, Sofa, Sweaters, Curtains | One-Year Warranty Included - New-Feel LR350"/>
    <x v="843"/>
    <s v="Home&amp;Kitchen|Kitchen&amp;HomeAppliances|Vacuum,Cleaning&amp;Ironing|Irons,Steamers&amp;Accessories|LintShavers"/>
    <x v="0"/>
    <n v="999"/>
    <n v="1500"/>
    <n v="501"/>
    <n v="385614"/>
    <s v="33%"/>
    <x v="0"/>
    <n v="33"/>
    <x v="0"/>
    <n v="0.33"/>
    <x v="17"/>
    <x v="2"/>
    <n v="579000"/>
    <x v="0"/>
    <x v="0"/>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7H3N8RJH"/>
    <s v="AmazonBasics Cylinder Bagless Vacuum Cleaner with Power Suction, Low Sound, High Energy Efficiency and 2 Years Warranty (1.5L, Black)"/>
    <x v="844"/>
    <s v="Home&amp;Kitchen|Kitchen&amp;HomeAppliances|Vacuum,Cleaning&amp;Ironing|Vacuums&amp;FloorCare|Vacuums|CanisterVacuums"/>
    <x v="0"/>
    <n v="3799"/>
    <n v="6000"/>
    <n v="2201"/>
    <n v="45341065"/>
    <s v="37%"/>
    <x v="0"/>
    <n v="37"/>
    <x v="0"/>
    <n v="0.37"/>
    <x v="17"/>
    <x v="2"/>
    <n v="71610000"/>
    <x v="2"/>
    <x v="2"/>
    <x v="1"/>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D2NMTTV"/>
    <s v="Black + Decker BD BXIR2201IN 2200-Watt Cord &amp; Cordless Steam Iron (Green)"/>
    <x v="845"/>
    <s v="Home&amp;Kitchen|Kitchen&amp;HomeAppliances|Vacuum,Cleaning&amp;Ironing|Irons,Steamers&amp;Accessories|Irons|SteamIrons"/>
    <x v="0"/>
    <n v="3199"/>
    <n v="3500"/>
    <n v="301"/>
    <n v="6074901"/>
    <s v="9%"/>
    <x v="0"/>
    <n v="9"/>
    <x v="3"/>
    <n v="0.09"/>
    <x v="17"/>
    <x v="2"/>
    <n v="6646500"/>
    <x v="0"/>
    <x v="0"/>
    <x v="1"/>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s v="Inalsa Hand Blender| Hand Mixer|Beater - Easy Mix, Powerful 250 Watt Motor | Variable 7 Speed Control | 1 Year Warranty | (White/Red)"/>
    <x v="846"/>
    <s v="Home&amp;Kitchen|Kitchen&amp;HomeAppliances|SmallKitchenAppliances|HandMixers"/>
    <x v="0"/>
    <n v="979"/>
    <n v="1395"/>
    <n v="416"/>
    <n v="14931708"/>
    <s v="30%"/>
    <x v="0"/>
    <n v="30"/>
    <x v="0"/>
    <n v="0.3"/>
    <x v="17"/>
    <x v="2"/>
    <n v="21276540"/>
    <x v="0"/>
    <x v="0"/>
    <x v="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9M3F4HGB"/>
    <s v="Borosil Volcano 13 Fin Oil Filled Radiator Room Heater, 2900 W, Black"/>
    <x v="847"/>
    <s v="Home&amp;Kitchen|Heating,Cooling&amp;AirQuality|RoomHeaters|ElectricHeaters"/>
    <x v="0"/>
    <n v="9495"/>
    <n v="18990"/>
    <n v="9495"/>
    <n v="750105"/>
    <s v="50%"/>
    <x v="1"/>
    <n v="50"/>
    <x v="1"/>
    <n v="0.5"/>
    <x v="17"/>
    <x v="2"/>
    <n v="1500210"/>
    <x v="3"/>
    <x v="3"/>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TC9F7PN"/>
    <s v="Racold Eterno Pro 25L Vertical 5 Star Storage Water Heater (Geyser) with free Standard Installation and free Installation Pipes"/>
    <x v="848"/>
    <s v="Home&amp;Kitchen|Heating,Cooling&amp;AirQuality|WaterHeaters&amp;Geysers|StorageWaterHeaters"/>
    <x v="0"/>
    <n v="8699"/>
    <n v="16899"/>
    <n v="8200"/>
    <n v="27793305"/>
    <s v="49%"/>
    <x v="0"/>
    <n v="49"/>
    <x v="0"/>
    <n v="0.49"/>
    <x v="17"/>
    <x v="2"/>
    <n v="53992305"/>
    <x v="3"/>
    <x v="3"/>
    <x v="1"/>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7MKZHNV"/>
    <s v="Racold Pronto Pro 3Litres 3KW Vertical Instant Water Heater (Geyser)"/>
    <x v="849"/>
    <s v="Home&amp;Kitchen|Heating,Cooling&amp;AirQuality|WaterHeaters&amp;Geysers|InstantWaterHeaters"/>
    <x v="0"/>
    <n v="2949"/>
    <n v="4849"/>
    <n v="1900"/>
    <n v="23497632"/>
    <s v="39%"/>
    <x v="0"/>
    <n v="39"/>
    <x v="0"/>
    <n v="0.39"/>
    <x v="17"/>
    <x v="2"/>
    <n v="38636832"/>
    <x v="0"/>
    <x v="0"/>
    <x v="1"/>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95K14P86"/>
    <s v="Saiyam Stainless Steel Espresso Maker Stovetop Coffee Percolator Italian Coffee Maker Moka Pot (4 Cup - 200 ml, Silver)"/>
    <x v="850"/>
    <s v="Home&amp;Kitchen|Kitchen&amp;HomeAppliances|Coffee,Tea&amp;Espresso|StovetopEspressoPots"/>
    <x v="0"/>
    <n v="599"/>
    <n v="1299"/>
    <n v="700"/>
    <n v="353410"/>
    <s v="54%"/>
    <x v="1"/>
    <n v="54"/>
    <x v="1"/>
    <n v="0.54"/>
    <x v="17"/>
    <x v="2"/>
    <n v="766410"/>
    <x v="0"/>
    <x v="0"/>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7LDPLSZC"/>
    <s v="Havells Glydo 1000 watt Dry Iron With American Heritage Non Stick Sole Plate, Aerodynamic Design, Easy Grip Temperature Knob &amp; 2 years Warranty. (Charcoal Blue)"/>
    <x v="851"/>
    <s v="Home&amp;Kitchen|Kitchen&amp;HomeAppliances|Vacuum,Cleaning&amp;Ironing|Irons,Steamers&amp;Accessories|Irons|DryIrons"/>
    <x v="0"/>
    <n v="849"/>
    <n v="1190"/>
    <n v="341"/>
    <n v="3552216"/>
    <s v="29%"/>
    <x v="0"/>
    <n v="29"/>
    <x v="2"/>
    <n v="0.28999999999999998"/>
    <x v="17"/>
    <x v="2"/>
    <n v="4978960"/>
    <x v="0"/>
    <x v="0"/>
    <x v="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0935MGHS"/>
    <s v="Prestige PSMFB 800 Watt Sandwich Toaster with Fixed Plates, Black"/>
    <x v="852"/>
    <s v="Home&amp;Kitchen|Kitchen&amp;HomeAppliances|SmallKitchenAppliances|SandwichMakers"/>
    <x v="0"/>
    <n v="1199"/>
    <n v="1795"/>
    <n v="596"/>
    <n v="7154433"/>
    <s v="33%"/>
    <x v="0"/>
    <n v="33"/>
    <x v="0"/>
    <n v="0.33"/>
    <x v="17"/>
    <x v="2"/>
    <n v="10710765"/>
    <x v="0"/>
    <x v="0"/>
    <x v="1"/>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GLS2563"/>
    <s v="Cello Quick Boil Popular Electric Kettle 1 Litre 1200 Watts | Stainless Steel body | Boiler for Water, Silver"/>
    <x v="853"/>
    <s v="Home&amp;Kitchen|Kitchen&amp;HomeAppliances|SmallKitchenAppliances|Kettles&amp;HotWaterDispensers|Kettle&amp;ToasterSets"/>
    <x v="0"/>
    <n v="1199"/>
    <n v="1899"/>
    <n v="700"/>
    <n v="4625742"/>
    <s v="37%"/>
    <x v="0"/>
    <n v="37"/>
    <x v="0"/>
    <n v="0.37"/>
    <x v="17"/>
    <x v="2"/>
    <n v="7326342"/>
    <x v="0"/>
    <x v="0"/>
    <x v="1"/>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8SJVD8QD"/>
    <s v="CARDEX Digital Kitchen Weighing Machine Multipurpose Electronic Weight Scale With Back Lite LCD Display for Measuring Food, Cake, Vegetable, Fruit (KITCHEN SCALE)"/>
    <x v="854"/>
    <s v="Home&amp;Kitchen|Kitchen&amp;HomeAppliances|SmallKitchenAppliances|DigitalKitchenScales"/>
    <x v="0"/>
    <n v="379"/>
    <n v="389"/>
    <n v="10"/>
    <n v="1417081"/>
    <s v="3%"/>
    <x v="0"/>
    <n v="3"/>
    <x v="3"/>
    <n v="0.03"/>
    <x v="17"/>
    <x v="2"/>
    <n v="1454471"/>
    <x v="1"/>
    <x v="1"/>
    <x v="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Y5FDPKV"/>
    <s v="KENT 16051 Hand Blender 300 W | 5 Variable Speed Control | Multiple Beaters &amp; Dough Hooks | Turbo Function"/>
    <x v="855"/>
    <s v="Home&amp;Kitchen|Kitchen&amp;HomeAppliances|SmallKitchenAppliances|HandBlenders"/>
    <x v="0"/>
    <n v="1745"/>
    <n v="2400"/>
    <n v="655"/>
    <n v="24709200"/>
    <s v="27%"/>
    <x v="0"/>
    <n v="27"/>
    <x v="2"/>
    <n v="0.27"/>
    <x v="17"/>
    <x v="2"/>
    <n v="33984000"/>
    <x v="0"/>
    <x v="0"/>
    <x v="1"/>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s v="Prestige PIC 15.0+ 1900-Watt Induction Cooktop (Black)"/>
    <x v="856"/>
    <s v="Home&amp;Kitchen|Kitchen&amp;HomeAppliances|SmallKitchenAppliances|InductionCooktop"/>
    <x v="0"/>
    <n v="3180"/>
    <n v="5295"/>
    <n v="2115"/>
    <n v="22002420"/>
    <s v="40%"/>
    <x v="0"/>
    <n v="40"/>
    <x v="0"/>
    <n v="0.4"/>
    <x v="17"/>
    <x v="2"/>
    <n v="36636105"/>
    <x v="2"/>
    <x v="2"/>
    <x v="1"/>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1F7B2JCI"/>
    <s v="Dynore Stainless Steel Set of 4 Measuring Cup and 4 Measuring Spoon"/>
    <x v="857"/>
    <s v="Home&amp;Kitchen|Kitchen&amp;HomeAppliances|Coffee,Tea&amp;Espresso|CoffeeMakerAccessories|MeasuringSpoons"/>
    <x v="0"/>
    <n v="184"/>
    <n v="450"/>
    <n v="266"/>
    <n v="914664"/>
    <s v="59%"/>
    <x v="1"/>
    <n v="59"/>
    <x v="1"/>
    <n v="0.59"/>
    <x v="17"/>
    <x v="2"/>
    <n v="2236950"/>
    <x v="1"/>
    <x v="1"/>
    <x v="1"/>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BL11S5QK"/>
    <s v="iBELL Induction Cooktop, 2000W with Auto Shut Off and Overheat Protection, BIS Certified, Black"/>
    <x v="858"/>
    <s v="Home&amp;Kitchen|Kitchen&amp;HomeAppliances|SmallKitchenAppliances|InductionCooktop"/>
    <x v="0"/>
    <n v="1601"/>
    <n v="3890"/>
    <n v="2289"/>
    <n v="249756"/>
    <s v="59%"/>
    <x v="1"/>
    <n v="59"/>
    <x v="1"/>
    <n v="0.59"/>
    <x v="17"/>
    <x v="2"/>
    <n v="606840"/>
    <x v="0"/>
    <x v="0"/>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0KIDSU8S"/>
    <s v="Havells Ventil Air DX 200mm Exhaust Fan (White)"/>
    <x v="859"/>
    <s v="Home&amp;Kitchen|Heating,Cooling&amp;AirQuality|Fans|ExhaustFans"/>
    <x v="0"/>
    <n v="1999"/>
    <n v="2360"/>
    <n v="361"/>
    <n v="15594199"/>
    <s v="15%"/>
    <x v="0"/>
    <n v="15"/>
    <x v="2"/>
    <n v="0.15"/>
    <x v="17"/>
    <x v="2"/>
    <n v="18410360"/>
    <x v="0"/>
    <x v="0"/>
    <x v="1"/>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0JBNZPFM"/>
    <s v="Karcher WD3 EU Wet and Dry Vacuum Cleaner, 1000 Watts Powerful Suction, 17 L Capacity, Blower Function, Easy Filter Removal for Home and Garden Cleaning¬† (Yellow/Black)"/>
    <x v="860"/>
    <s v="Home&amp;Kitchen|Kitchen&amp;HomeAppliances|Vacuum,Cleaning&amp;Ironing|Vacuums&amp;FloorCare|Vacuums|Wet-DryVacuums"/>
    <x v="0"/>
    <n v="6199"/>
    <n v="10999"/>
    <n v="4800"/>
    <n v="64649371"/>
    <s v="44%"/>
    <x v="0"/>
    <n v="44"/>
    <x v="0"/>
    <n v="0.44"/>
    <x v="17"/>
    <x v="2"/>
    <n v="114708571"/>
    <x v="3"/>
    <x v="3"/>
    <x v="1"/>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7VZYMQNZ"/>
    <s v="Borosil Rio 1.5 L Electric Kettle, Stainless Steel Inner Body, Boil Water For Tea, Coffee, Soup, Silver"/>
    <x v="861"/>
    <s v="Home&amp;Kitchen|Kitchen&amp;HomeAppliances|SmallKitchenAppliances|Kettles&amp;HotWaterDispensers|ElectricKettles"/>
    <x v="0"/>
    <n v="1180"/>
    <n v="1440"/>
    <n v="260"/>
    <n v="1801860"/>
    <s v="18%"/>
    <x v="0"/>
    <n v="18"/>
    <x v="2"/>
    <n v="0.18"/>
    <x v="17"/>
    <x v="2"/>
    <n v="2198880"/>
    <x v="0"/>
    <x v="0"/>
    <x v="1"/>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s v="Havells Ambrose 1200mm Ceiling Fan (Pearl White Wood)"/>
    <x v="862"/>
    <s v="Home&amp;Kitchen|Heating,Cooling&amp;AirQuality|Fans|CeilingFans"/>
    <x v="0"/>
    <n v="2199"/>
    <n v="3045"/>
    <n v="846"/>
    <n v="5906514"/>
    <s v="28%"/>
    <x v="0"/>
    <n v="28"/>
    <x v="2"/>
    <n v="0.28000000000000003"/>
    <x v="17"/>
    <x v="2"/>
    <n v="8178870"/>
    <x v="0"/>
    <x v="0"/>
    <x v="1"/>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BJYSCWFQ"/>
    <s v="Kitchengenix's Mini Waffle Maker 4 Inch- 350 Watts: Stainless Steel Non-Stick Electric Iron Machine for Individual Belgian Waffles, Pan Cakes, Paninis or Other Snacks (Red)"/>
    <x v="863"/>
    <s v="Home&amp;Kitchen|Kitchen&amp;HomeAppliances|SmallKitchenAppliances|WaffleMakers&amp;Irons"/>
    <x v="0"/>
    <n v="899"/>
    <n v="1999"/>
    <n v="1100"/>
    <n v="35061"/>
    <s v="55%"/>
    <x v="1"/>
    <n v="55"/>
    <x v="1"/>
    <n v="0.55000000000000004"/>
    <x v="17"/>
    <x v="2"/>
    <n v="77961"/>
    <x v="0"/>
    <x v="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8DDRGWTJ"/>
    <s v="MI Usb Type-C Cable Smartphone (Black)"/>
    <x v="864"/>
    <s v="Computers&amp;Accessories|Accessories&amp;Peripherals|Cables&amp;Accessories|Cables|USBCables"/>
    <x v="0"/>
    <n v="229"/>
    <n v="299"/>
    <n v="70"/>
    <n v="6964119"/>
    <s v="23%"/>
    <x v="0"/>
    <n v="23"/>
    <x v="2"/>
    <n v="0.23"/>
    <x v="18"/>
    <x v="2"/>
    <n v="9092889"/>
    <x v="1"/>
    <x v="1"/>
    <x v="1"/>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8CF3D7QR"/>
    <s v="Portronics Konnect L POR-1081 Fast Charging 3A Type-C Cable 1.2Meter with Charge &amp; Sync Function for All Type-C Devices (Grey)"/>
    <x v="865"/>
    <s v="Computers&amp;Accessories|Accessories&amp;Peripherals|Cables&amp;Accessories|Cables|USBCables"/>
    <x v="0"/>
    <n v="154"/>
    <n v="339"/>
    <n v="185"/>
    <n v="2062214"/>
    <s v="55%"/>
    <x v="1"/>
    <n v="55"/>
    <x v="1"/>
    <n v="0.55000000000000004"/>
    <x v="18"/>
    <x v="2"/>
    <n v="4539549"/>
    <x v="1"/>
    <x v="1"/>
    <x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8DPLCM6T"/>
    <s v="LG 80 cm (32 inches) HD Ready Smart LED TV 32LM563BPTC (Dark Iron Gray)"/>
    <x v="866"/>
    <s v="Electronics|HomeTheater,TV&amp;Video|Televisions|SmartTelevisions"/>
    <x v="0"/>
    <n v="13490"/>
    <n v="21990"/>
    <n v="8500"/>
    <n v="161556240"/>
    <s v="39%"/>
    <x v="0"/>
    <n v="39"/>
    <x v="0"/>
    <n v="0.39"/>
    <x v="18"/>
    <x v="2"/>
    <n v="263352240"/>
    <x v="4"/>
    <x v="4"/>
    <x v="1"/>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F6S8BT6"/>
    <s v="Samsung 80 cm (32 Inches) Wondertainment Series HD Ready LED Smart TV UA32T4340BKXXL (Glossy Black)"/>
    <x v="867"/>
    <s v="Electronics|HomeTheater,TV&amp;Video|Televisions|SmartTelevisions"/>
    <x v="0"/>
    <n v="13490"/>
    <n v="22900"/>
    <n v="9410"/>
    <n v="219873510"/>
    <s v="41%"/>
    <x v="0"/>
    <n v="41"/>
    <x v="0"/>
    <n v="0.41"/>
    <x v="18"/>
    <x v="2"/>
    <n v="373247100"/>
    <x v="4"/>
    <x v="4"/>
    <x v="1"/>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B1YVCJ2Y"/>
    <s v="Acer 80 cm (32 inches) I Series HD Ready Android Smart LED TV AR32AR2841HDFL (Black)"/>
    <x v="868"/>
    <s v="Electronics|HomeTheater,TV&amp;Video|Televisions|SmartTelevisions"/>
    <x v="0"/>
    <n v="11499"/>
    <n v="19990"/>
    <n v="8491"/>
    <n v="54079797"/>
    <s v="42%"/>
    <x v="0"/>
    <n v="42"/>
    <x v="0"/>
    <n v="0.42"/>
    <x v="18"/>
    <x v="2"/>
    <n v="94012970"/>
    <x v="3"/>
    <x v="3"/>
    <x v="1"/>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77Z65HSD"/>
    <s v="boAt A400 USB Type-C to USB-A 2.0 Male Data Cable, 2 Meter (Black)"/>
    <x v="869"/>
    <s v="Computers&amp;Accessories|Accessories&amp;Peripherals|Cables&amp;Accessories|Cables|USBCables"/>
    <x v="0"/>
    <n v="299"/>
    <n v="999"/>
    <n v="700"/>
    <n v="6234150"/>
    <s v="70%"/>
    <x v="1"/>
    <n v="70"/>
    <x v="1"/>
    <n v="0.7"/>
    <x v="18"/>
    <x v="2"/>
    <n v="20829150"/>
    <x v="1"/>
    <x v="1"/>
    <x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QSC1XY8"/>
    <s v="Zoul USB C 60W Fast Charging 3A 6ft/2M Long Type C Nylon Braided Data Cable Quick Charger Cable QC 3.0 for Samsung Galaxy M31S M30 S10 S9 S20 Plus, Note 10 9 8, A20e A40 A50 A70 (2M, Grey)"/>
    <x v="870"/>
    <s v="Computers&amp;Accessories|Accessories&amp;Peripherals|Cables&amp;Accessories|Cables|USBCables"/>
    <x v="0"/>
    <n v="389"/>
    <n v="1099"/>
    <n v="710"/>
    <n v="378886"/>
    <s v="65%"/>
    <x v="1"/>
    <n v="65"/>
    <x v="1"/>
    <n v="0.65"/>
    <x v="18"/>
    <x v="2"/>
    <n v="1070426"/>
    <x v="0"/>
    <x v="0"/>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s v="Samsung Original Type C to C Cable - 3.28 Feet (1 Meter), White"/>
    <x v="871"/>
    <s v="Computers&amp;Accessories|Accessories&amp;Peripherals|Cables&amp;Accessories|Cables|USBCables"/>
    <x v="0"/>
    <n v="599"/>
    <n v="599"/>
    <n v="0"/>
    <n v="212645"/>
    <s v="0%"/>
    <x v="0"/>
    <n v="0"/>
    <x v="3"/>
    <n v="0"/>
    <x v="18"/>
    <x v="2"/>
    <n v="212645"/>
    <x v="1"/>
    <x v="1"/>
    <x v="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9JPC82QC"/>
    <s v="Mi 108 cm (43 inches) Full HD Android LED TV 4C | L43M6-INC (Black)"/>
    <x v="872"/>
    <s v="Electronics|HomeTheater,TV&amp;Video|Televisions|SmartTelevisions"/>
    <x v="0"/>
    <n v="19999"/>
    <n v="34999"/>
    <n v="15000"/>
    <n v="542992849"/>
    <s v="43%"/>
    <x v="0"/>
    <n v="43"/>
    <x v="0"/>
    <n v="0.43"/>
    <x v="18"/>
    <x v="2"/>
    <n v="950257849"/>
    <x v="4"/>
    <x v="4"/>
    <x v="1"/>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KRCW6LZ"/>
    <s v="TP-Link Nano AC600 USB Wi-Fi Adapter(Archer T2U Nano)- 2.4G/5G Dual Band Wireless Network Adapter for PC Desktop Laptop, Mini Travel Size, Supports Windows 11,10, 8.1, 8, 7, XP/Mac OS 10.9-10.15"/>
    <x v="873"/>
    <s v="Computers&amp;Accessories|NetworkingDevices|NetworkAdapters|WirelessUSBAdapters"/>
    <x v="0"/>
    <n v="999"/>
    <n v="1599"/>
    <n v="600"/>
    <n v="12080907"/>
    <s v="38%"/>
    <x v="0"/>
    <n v="38"/>
    <x v="0"/>
    <n v="0.38"/>
    <x v="18"/>
    <x v="2"/>
    <n v="19336707"/>
    <x v="0"/>
    <x v="0"/>
    <x v="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82T6V3DT"/>
    <s v="AmazonBasics New Release Nylon USB-A to Lightning Cable Cord, Fast Charging MFi Certified Charger for Apple iPhone, iPad (6-Ft, Rose Gold)"/>
    <x v="874"/>
    <s v="Computers&amp;Accessories|Accessories&amp;Peripherals|Cables&amp;Accessories|Cables|USBCables"/>
    <x v="0"/>
    <n v="799"/>
    <n v="2100"/>
    <n v="1301"/>
    <n v="6542212"/>
    <s v="62%"/>
    <x v="1"/>
    <n v="62"/>
    <x v="1"/>
    <n v="0.62"/>
    <x v="18"/>
    <x v="2"/>
    <n v="17194800"/>
    <x v="0"/>
    <x v="0"/>
    <x v="1"/>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8CDKQ8T6"/>
    <s v="Portronics Konnect L 1.2Mtr, Fast Charging 3A Micro USB Cable with Charge &amp; Sync Function (Grey)"/>
    <x v="875"/>
    <s v="Computers&amp;Accessories|Accessories&amp;Peripherals|Cables&amp;Accessories|Cables|USBCables"/>
    <x v="0"/>
    <n v="154"/>
    <n v="349"/>
    <n v="195"/>
    <n v="1087856"/>
    <s v="56%"/>
    <x v="1"/>
    <n v="56"/>
    <x v="1"/>
    <n v="0.56000000000000005"/>
    <x v="18"/>
    <x v="2"/>
    <n v="2465336"/>
    <x v="1"/>
    <x v="1"/>
    <x v="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B15CPR37"/>
    <s v="Samsung 108 cm (43 inches) Crystal 4K Neo Series Ultra HD Smart LED TV UA43AUE65AKXXL (Black)"/>
    <x v="876"/>
    <s v="Electronics|HomeTheater,TV&amp;Video|Televisions|SmartTelevisions"/>
    <x v="0"/>
    <n v="32990"/>
    <n v="47900"/>
    <n v="14910"/>
    <n v="234525910"/>
    <s v="31%"/>
    <x v="0"/>
    <n v="31"/>
    <x v="0"/>
    <n v="0.31"/>
    <x v="18"/>
    <x v="2"/>
    <n v="340521100"/>
    <x v="4"/>
    <x v="4"/>
    <x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9XN9S3W"/>
    <s v="Acer 80 cm (32 inches) N Series HD Ready TV AR32NSV53HD (Black)"/>
    <x v="877"/>
    <s v="Electronics|HomeTheater,TV&amp;Video|Televisions|StandardTelevisions"/>
    <x v="0"/>
    <n v="7999"/>
    <n v="14990"/>
    <n v="6991"/>
    <n v="3655543"/>
    <s v="47%"/>
    <x v="0"/>
    <n v="47"/>
    <x v="0"/>
    <n v="0.47"/>
    <x v="18"/>
    <x v="2"/>
    <n v="6850430"/>
    <x v="3"/>
    <x v="3"/>
    <x v="0"/>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1GGKYKQM"/>
    <s v="Amazon Basics USB Type-C to USB-A 2.0 Male Fast Charging Cable for Laptop - 3 Feet (0.9 Meters), Black"/>
    <x v="878"/>
    <s v="Computers&amp;Accessories|Accessories&amp;Peripherals|Cables&amp;Accessories|Cables|USBCables"/>
    <x v="0"/>
    <n v="219"/>
    <n v="700"/>
    <n v="481"/>
    <n v="4391607"/>
    <s v="69%"/>
    <x v="1"/>
    <n v="69"/>
    <x v="1"/>
    <n v="0.69"/>
    <x v="18"/>
    <x v="2"/>
    <n v="14037100"/>
    <x v="1"/>
    <x v="1"/>
    <x v="1"/>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1YZX72F"/>
    <s v="Acer 127 cm (50 inches) I Series 4K Ultra HD Android Smart LED TV AR50AR2851UDFL (Black)"/>
    <x v="879"/>
    <s v="Electronics|HomeTheater,TV&amp;Video|Televisions|SmartTelevisions"/>
    <x v="0"/>
    <n v="27999"/>
    <n v="40990"/>
    <n v="12991"/>
    <n v="131679297"/>
    <s v="32%"/>
    <x v="0"/>
    <n v="32"/>
    <x v="0"/>
    <n v="0.32"/>
    <x v="18"/>
    <x v="2"/>
    <n v="192775970"/>
    <x v="4"/>
    <x v="4"/>
    <x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s v="Samsung 108 cm (43 inches) Crystal 4K Series Ultra HD Smart LED TV UA43AUE60AKLXL (Black)"/>
    <x v="876"/>
    <s v="Electronics|HomeTheater,TV&amp;Video|Televisions|SmartTelevisions"/>
    <x v="0"/>
    <n v="30990"/>
    <n v="52900"/>
    <n v="21910"/>
    <n v="220307910"/>
    <s v="41%"/>
    <x v="0"/>
    <n v="41"/>
    <x v="0"/>
    <n v="0.41"/>
    <x v="18"/>
    <x v="2"/>
    <n v="376066100"/>
    <x v="4"/>
    <x v="4"/>
    <x v="1"/>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BW334ML"/>
    <s v="Dealfreez Case Compatible with Fire TV Stick 3rd Gen 2021 Full Wrap Silicone Remote Cover Anti-Lost with Loop (D-Black)"/>
    <x v="880"/>
    <s v="Electronics|HomeTheater,TV&amp;Video|Accessories|RemoteControls"/>
    <x v="0"/>
    <n v="349"/>
    <n v="1499"/>
    <n v="1150"/>
    <n v="1446605"/>
    <s v="77%"/>
    <x v="1"/>
    <n v="77"/>
    <x v="1"/>
    <n v="0.77"/>
    <x v="18"/>
    <x v="2"/>
    <n v="6213355"/>
    <x v="0"/>
    <x v="0"/>
    <x v="1"/>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s v="Amazon Basics New Release Nylon USB-A to Lightning Cable Cord, Fast Charging MFi Certified Charger for Apple iPhone, iPad (3-Ft, Rose Gold)"/>
    <x v="881"/>
    <s v="Computers&amp;Accessories|Accessories&amp;Peripherals|Cables&amp;Accessories|Cables|USBCables"/>
    <x v="0"/>
    <n v="849"/>
    <n v="1809"/>
    <n v="960"/>
    <n v="5558403"/>
    <s v="53%"/>
    <x v="1"/>
    <n v="53"/>
    <x v="1"/>
    <n v="0.53"/>
    <x v="18"/>
    <x v="2"/>
    <n v="11843523"/>
    <x v="0"/>
    <x v="0"/>
    <x v="1"/>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9QGZFBPM"/>
    <s v="Wayona Type C To Type C Long Fast Charging Cable Type C Charger Cord Compatible With Samsung S22 S20 S20 Fe 2022 S22 Ultra S21 Ultra A70 A51 A53 A33 A73 M51 M31 M33 M53 (Grey, 2M, 65W, 6Ft)"/>
    <x v="882"/>
    <s v="Computers&amp;Accessories|Accessories&amp;Peripherals|Cables&amp;Accessories|Cables|USBCables"/>
    <x v="0"/>
    <n v="399"/>
    <n v="999"/>
    <n v="600"/>
    <n v="1119594"/>
    <s v="60%"/>
    <x v="1"/>
    <n v="60"/>
    <x v="1"/>
    <n v="0.6"/>
    <x v="18"/>
    <x v="2"/>
    <n v="2803194"/>
    <x v="1"/>
    <x v="1"/>
    <x v="1"/>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81XSZJ7"/>
    <s v="CROSSVOLT Compatible Dash/Warp Data Sync Fast Charging Cable Supported for All C Type Devices (Cable)"/>
    <x v="883"/>
    <s v="Computers&amp;Accessories|Accessories&amp;Peripherals|Cables&amp;Accessories|Cables|USBCables"/>
    <x v="0"/>
    <n v="299"/>
    <n v="999"/>
    <n v="700"/>
    <n v="229034"/>
    <s v="70%"/>
    <x v="1"/>
    <n v="70"/>
    <x v="1"/>
    <n v="0.7"/>
    <x v="18"/>
    <x v="2"/>
    <n v="765234"/>
    <x v="1"/>
    <x v="1"/>
    <x v="0"/>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s v="VU 139 cm (55 inches) The GloLED Series 4K Smart LED Google TV 55GloLED (Grey)"/>
    <x v="884"/>
    <s v="Electronics|HomeTheater,TV&amp;Video|Televisions|SmartTelevisions"/>
    <x v="0"/>
    <n v="37999"/>
    <n v="65000"/>
    <n v="27001"/>
    <n v="136302413"/>
    <s v="42%"/>
    <x v="0"/>
    <n v="42"/>
    <x v="0"/>
    <n v="0.42"/>
    <x v="18"/>
    <x v="2"/>
    <n v="233155000"/>
    <x v="4"/>
    <x v="4"/>
    <x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974G5Q2Y"/>
    <s v="boAt Laptop, Smartphone Type-c A400 Male Data Cable (Carbon Black)"/>
    <x v="885"/>
    <s v="Computers&amp;Accessories|Accessories&amp;Peripherals|Cables&amp;Accessories|Cables|USBCables"/>
    <x v="0"/>
    <n v="273.10000000000002"/>
    <n v="999"/>
    <n v="725.9"/>
    <n v="5694135.0000000009"/>
    <s v="73%"/>
    <x v="1"/>
    <n v="73"/>
    <x v="1"/>
    <n v="0.73"/>
    <x v="18"/>
    <x v="2"/>
    <n v="20829150"/>
    <x v="1"/>
    <x v="1"/>
    <x v="1"/>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s v="LG 80 cm (32 inches) HD Ready Smart LED TV 32LQ576BPSA (Ceramic Black)"/>
    <x v="866"/>
    <s v="Electronics|HomeTheater,TV&amp;Video|Televisions|SmartTelevisions"/>
    <x v="0"/>
    <n v="15990"/>
    <n v="23990"/>
    <n v="8000"/>
    <n v="16549650"/>
    <s v="33%"/>
    <x v="0"/>
    <n v="33"/>
    <x v="0"/>
    <n v="0.33"/>
    <x v="18"/>
    <x v="2"/>
    <n v="24829650"/>
    <x v="4"/>
    <x v="4"/>
    <x v="1"/>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B16KD737"/>
    <s v="VW 80 cm (32 inches) Playwall Frameless Series HD Ready Android Smart LED TV VW3251 (Black)"/>
    <x v="886"/>
    <s v="Electronics|HomeTheater,TV&amp;Video|Televisions|SmartTelevisions"/>
    <x v="0"/>
    <n v="8499"/>
    <n v="15999"/>
    <n v="7500"/>
    <n v="5031408"/>
    <s v="47%"/>
    <x v="0"/>
    <n v="47"/>
    <x v="0"/>
    <n v="0.47"/>
    <x v="18"/>
    <x v="2"/>
    <n v="9471408"/>
    <x v="3"/>
    <x v="3"/>
    <x v="0"/>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1D5H8ZI8"/>
    <s v="AmazonBasics 3 Feet High Speed HDMI Male to Female 2.0 Extension Cable"/>
    <x v="887"/>
    <s v="Electronics|HomeTheater,TV&amp;Video|Accessories|Cables|HDMICables"/>
    <x v="0"/>
    <n v="229"/>
    <n v="595"/>
    <n v="366"/>
    <n v="2939215"/>
    <s v="62%"/>
    <x v="1"/>
    <n v="62"/>
    <x v="1"/>
    <n v="0.62"/>
    <x v="18"/>
    <x v="2"/>
    <n v="7636825"/>
    <x v="1"/>
    <x v="1"/>
    <x v="1"/>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B1YY6JJL"/>
    <s v="Acer 109 cm (43 inches) I Series 4K Ultra HD Android Smart LED TV AR43AR2851UDFL (Black)"/>
    <x v="888"/>
    <s v="Electronics|HomeTheater,TV&amp;Video|Televisions|SmartTelevisions"/>
    <x v="0"/>
    <n v="23999"/>
    <n v="34990"/>
    <n v="10991"/>
    <n v="112867297"/>
    <s v="31%"/>
    <x v="0"/>
    <n v="31"/>
    <x v="0"/>
    <n v="0.31"/>
    <x v="18"/>
    <x v="2"/>
    <n v="164557970"/>
    <x v="4"/>
    <x v="4"/>
    <x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s v="Wayona Usb Type C 65W 6Ft/2M Long Fast Charging Cable Compatible For Samsung S22 S20 Fe S21 Ultra A33 A53 A01 A73 A70 A51 M33 M53 M51 M31(2M, Black)"/>
    <x v="889"/>
    <s v="Computers&amp;Accessories|Accessories&amp;Peripherals|Cables&amp;Accessories|Cables|USBCables"/>
    <x v="0"/>
    <n v="399"/>
    <n v="999"/>
    <n v="600"/>
    <n v="1119594"/>
    <s v="60%"/>
    <x v="1"/>
    <n v="60"/>
    <x v="1"/>
    <n v="0.6"/>
    <x v="18"/>
    <x v="2"/>
    <n v="2803194"/>
    <x v="1"/>
    <x v="1"/>
    <x v="1"/>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3XY5YT4"/>
    <s v="LG 108 cm (43 inches) 4K Ultra HD Smart LED TV 43UQ7500PSF (Ceramic Black)"/>
    <x v="890"/>
    <s v="Electronics|HomeTheater,TV&amp;Video|Televisions|SmartTelevisions"/>
    <x v="0"/>
    <n v="30990"/>
    <n v="49990"/>
    <n v="19000"/>
    <n v="42642240"/>
    <s v="38%"/>
    <x v="0"/>
    <n v="38"/>
    <x v="0"/>
    <n v="0.38"/>
    <x v="18"/>
    <x v="2"/>
    <n v="68786240"/>
    <x v="4"/>
    <x v="4"/>
    <x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71SDRGWL"/>
    <s v="boAt Type-c A400 Type-c to USB A Cable for All Type C Phones (Lg nexus 5x), 1Mtr(Black)"/>
    <x v="891"/>
    <s v="Computers&amp;Accessories|Accessories&amp;Peripherals|Cables&amp;Accessories|Cables|USBCables"/>
    <x v="0"/>
    <n v="349"/>
    <n v="699"/>
    <n v="350"/>
    <n v="7276650"/>
    <s v="50%"/>
    <x v="1"/>
    <n v="50"/>
    <x v="1"/>
    <n v="0.5"/>
    <x v="18"/>
    <x v="2"/>
    <n v="14574150"/>
    <x v="1"/>
    <x v="1"/>
    <x v="1"/>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QSDKFGQ"/>
    <s v="Zoul USB Type C Fast Charging 3A Nylon Braided Data Cable Quick Charger Cable QC 3.0 for Samsung Galaxy M31s M30 S10 S9 S20 Plus, Note 10 9 8, A20e A40 A50 A70 (1M, Grey)"/>
    <x v="892"/>
    <s v="Computers&amp;Accessories|Accessories&amp;Peripherals|Cables&amp;Accessories|Cables|USBCables"/>
    <x v="0"/>
    <n v="339"/>
    <n v="1099"/>
    <n v="760"/>
    <n v="330186"/>
    <s v="69%"/>
    <x v="1"/>
    <n v="69"/>
    <x v="1"/>
    <n v="0.69"/>
    <x v="18"/>
    <x v="2"/>
    <n v="1070426"/>
    <x v="0"/>
    <x v="0"/>
    <x v="0"/>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s v="Samsung 80 cm (32 inches) Wondertainment Series HD Ready LED Smart TV UA32TE40AAKBXL (Titan Gray)"/>
    <x v="867"/>
    <s v="Electronics|HomeTheater,TV&amp;Video|Televisions|SmartTelevisions"/>
    <x v="0"/>
    <n v="15490"/>
    <n v="20900"/>
    <n v="5410"/>
    <n v="252471510"/>
    <s v="26%"/>
    <x v="0"/>
    <n v="26"/>
    <x v="2"/>
    <n v="0.26"/>
    <x v="18"/>
    <x v="2"/>
    <n v="340649100"/>
    <x v="4"/>
    <x v="4"/>
    <x v="1"/>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s v="MI Xiaomi USB Type C HYperCharge Cable 6A 100cm Sturdy and Durable Black Supports 120W HyperCharging"/>
    <x v="893"/>
    <s v="Computers&amp;Accessories|Accessories&amp;Peripherals|Cables&amp;Accessories|Cables|USBCables"/>
    <x v="0"/>
    <n v="499"/>
    <n v="1299"/>
    <n v="800"/>
    <n v="15175089"/>
    <s v="62%"/>
    <x v="1"/>
    <n v="62"/>
    <x v="1"/>
    <n v="0.62"/>
    <x v="18"/>
    <x v="2"/>
    <n v="39503889"/>
    <x v="0"/>
    <x v="0"/>
    <x v="1"/>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9XJ1LM7R"/>
    <s v="7SEVEN¬Æ Compatible for Tata Sky Remote Original Set Top¬†HD Box and Suitable for SD Tata Play setup Box Remote Control"/>
    <x v="894"/>
    <s v="Electronics|HomeTheater,TV&amp;Video|Accessories|RemoteControls"/>
    <x v="0"/>
    <n v="399"/>
    <n v="799"/>
    <n v="400"/>
    <n v="4788"/>
    <s v="50%"/>
    <x v="1"/>
    <n v="50"/>
    <x v="1"/>
    <n v="0.5"/>
    <x v="18"/>
    <x v="2"/>
    <n v="9588"/>
    <x v="1"/>
    <x v="1"/>
    <x v="0"/>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r>
  <r>
    <s v="B081FG1QYX"/>
    <s v="Wayona Type C Cable Nylon Braided USB C QC 3.0 Fast Charging Short Power Bank Cable for Samsung Galaxy S10e/S10+/S10/S9/S9+/Note 9/S8/Note 8, LG G7 G5 G6, Moto G6 G7 (0.25M, Black)"/>
    <x v="895"/>
    <s v="Computers&amp;Accessories|Accessories&amp;Peripherals|Cables&amp;Accessories|Cables|USBCables"/>
    <x v="0"/>
    <n v="339"/>
    <n v="999"/>
    <n v="660"/>
    <n v="2120445"/>
    <s v="66%"/>
    <x v="1"/>
    <n v="66"/>
    <x v="1"/>
    <n v="0.66"/>
    <x v="18"/>
    <x v="2"/>
    <n v="6248745"/>
    <x v="1"/>
    <x v="1"/>
    <x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B9959XF3"/>
    <s v="Acer 80 cm (32 inches) S Series HD Ready Android Smart LED TV AR32AR2841HDSB (Black)"/>
    <x v="896"/>
    <s v="Electronics|HomeTheater,TV&amp;Video|Televisions|SmartTelevisions"/>
    <x v="0"/>
    <n v="12499"/>
    <n v="22990"/>
    <n v="10491"/>
    <n v="20135889"/>
    <s v="46%"/>
    <x v="0"/>
    <n v="46"/>
    <x v="0"/>
    <n v="0.46"/>
    <x v="18"/>
    <x v="2"/>
    <n v="37036890"/>
    <x v="4"/>
    <x v="4"/>
    <x v="1"/>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B1YZ9CB8"/>
    <s v="Acer 139 cm (55 inches) I Series 4K Ultra HD Android Smart LED TV AR55AR2851UDFL (Black)"/>
    <x v="897"/>
    <s v="Electronics|HomeTheater,TV&amp;Video|Televisions|SmartTelevisions"/>
    <x v="0"/>
    <n v="32999"/>
    <n v="47990"/>
    <n v="14991"/>
    <n v="155194297"/>
    <s v="31%"/>
    <x v="0"/>
    <n v="31"/>
    <x v="0"/>
    <n v="0.31"/>
    <x v="18"/>
    <x v="2"/>
    <n v="225696970"/>
    <x v="4"/>
    <x v="4"/>
    <x v="1"/>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8CTNJ985"/>
    <s v="Wayona USB Type C 65W Fast Charging 2M/6Ft Long Flash Charge Cable 3A QC 3.0 Data Cable Compatible with Samsung Galaxy S21 S10 S9 S8, iQOO Z3, Vivo, Note 10 9 8, A20e A40 A50 A70, Moto G7 G8 (2M, Grey)"/>
    <x v="898"/>
    <s v="Computers&amp;Accessories|Accessories&amp;Peripherals|Cables&amp;Accessories|Cables|USBCables"/>
    <x v="0"/>
    <n v="325"/>
    <n v="999"/>
    <n v="674"/>
    <n v="861575"/>
    <s v="67%"/>
    <x v="1"/>
    <n v="67"/>
    <x v="1"/>
    <n v="0.67"/>
    <x v="18"/>
    <x v="2"/>
    <n v="2648349"/>
    <x v="1"/>
    <x v="1"/>
    <x v="1"/>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WNJLPC"/>
    <s v="AmazonBasics Double Braided Nylon USB Type-C to Type-C 2.0 Cable Smartphone (Dark Grey, 3 feet)"/>
    <x v="899"/>
    <s v="Computers&amp;Accessories|Accessories&amp;Peripherals|Cables&amp;Accessories|Cables|USBCables"/>
    <x v="0"/>
    <n v="499"/>
    <n v="1200"/>
    <n v="701"/>
    <n v="2720049"/>
    <s v="58%"/>
    <x v="1"/>
    <n v="58"/>
    <x v="1"/>
    <n v="0.57999999999999996"/>
    <x v="18"/>
    <x v="2"/>
    <n v="6541200"/>
    <x v="0"/>
    <x v="0"/>
    <x v="1"/>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s v="Amazon Basics USB 3.0 Cable - A Male to Micro B - 6 Feet (1.8 Meters), Black"/>
    <x v="900"/>
    <s v="Computers&amp;Accessories|Accessories&amp;Peripherals|Cables&amp;Accessories|Cables|USBCables"/>
    <x v="0"/>
    <n v="299"/>
    <n v="485"/>
    <n v="186"/>
    <n v="3262389"/>
    <s v="38%"/>
    <x v="0"/>
    <n v="38"/>
    <x v="0"/>
    <n v="0.38"/>
    <x v="18"/>
    <x v="2"/>
    <n v="5291835"/>
    <x v="1"/>
    <x v="1"/>
    <x v="1"/>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8WKG2MWT"/>
    <s v="Wayona Usb C 65W Fast Charging Cable Compatible For Tablets Samsung S22 S20 S10 S20Fe S21 S21 Ultra A70 A51 A71 A50S M31 M51 M31S M53 5G (1M, Black)"/>
    <x v="901"/>
    <s v="Computers&amp;Accessories|Accessories&amp;Peripherals|Cables&amp;Accessories|Cables|USBCables"/>
    <x v="0"/>
    <n v="379"/>
    <n v="1099"/>
    <n v="720"/>
    <n v="1063474"/>
    <s v="66%"/>
    <x v="1"/>
    <n v="66"/>
    <x v="1"/>
    <n v="0.66"/>
    <x v="18"/>
    <x v="2"/>
    <n v="3083794"/>
    <x v="0"/>
    <x v="0"/>
    <x v="1"/>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15GSPQW"/>
    <s v="Samsung 138 cm (55 inches) Crystal 4K Neo Series Ultra HD Smart LED TV UA55AUE65AKXXL (Black)"/>
    <x v="902"/>
    <s v="Electronics|HomeTheater,TV&amp;Video|Televisions|SmartTelevisions"/>
    <x v="0"/>
    <n v="47990"/>
    <n v="70900"/>
    <n v="22910"/>
    <n v="341160910"/>
    <s v="32%"/>
    <x v="0"/>
    <n v="32"/>
    <x v="0"/>
    <n v="0.32"/>
    <x v="18"/>
    <x v="2"/>
    <n v="504028100"/>
    <x v="4"/>
    <x v="4"/>
    <x v="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CKWZ884"/>
    <s v="Caldipree Silicone Case Cover Compatible for 2022 Samsung Smart TV Remote QLED TV BN68-13897A TM2280E (2022-BLACK)"/>
    <x v="903"/>
    <s v="Electronics|HomeTheater,TV&amp;Video|Accessories|RemoteControls"/>
    <x v="0"/>
    <n v="547"/>
    <n v="2999"/>
    <n v="2452"/>
    <n v="222629"/>
    <s v="82%"/>
    <x v="1"/>
    <n v="82"/>
    <x v="1"/>
    <n v="0.82"/>
    <x v="18"/>
    <x v="2"/>
    <n v="1220593"/>
    <x v="0"/>
    <x v="0"/>
    <x v="0"/>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8PPHFXG3"/>
    <s v="Posh 1.5 Meter High Speed Gold Plated HDMI Male to Female Extension Cable (Black)"/>
    <x v="904"/>
    <s v="Electronics|HomeTheater,TV&amp;Video|Accessories|Cables|HDMICables"/>
    <x v="0"/>
    <n v="173"/>
    <n v="999"/>
    <n v="826"/>
    <n v="214001"/>
    <s v="83%"/>
    <x v="1"/>
    <n v="83"/>
    <x v="1"/>
    <n v="0.83"/>
    <x v="18"/>
    <x v="2"/>
    <n v="1235763"/>
    <x v="1"/>
    <x v="1"/>
    <x v="1"/>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7YZG8PPY"/>
    <s v="TATA SKY HD Connection with 1 month basic package and free installation"/>
    <x v="905"/>
    <s v="Electronics|HomeTheater,TV&amp;Video|SatelliteEquipment|SatelliteReceivers"/>
    <x v="0"/>
    <n v="1249"/>
    <n v="2299"/>
    <n v="1050"/>
    <n v="9537364"/>
    <s v="46%"/>
    <x v="0"/>
    <n v="46"/>
    <x v="0"/>
    <n v="0.46"/>
    <x v="18"/>
    <x v="2"/>
    <n v="17555164"/>
    <x v="0"/>
    <x v="0"/>
    <x v="1"/>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7PFJ5VQD"/>
    <s v="Agaro Blaze USBA to micro +Type C 2in1 Braided 1.2M Cable"/>
    <x v="906"/>
    <s v="Computers&amp;Accessories|Accessories&amp;Peripherals|Cables&amp;Accessories|Cables|USBCables"/>
    <x v="0"/>
    <n v="159"/>
    <n v="595"/>
    <n v="436"/>
    <n v="2255256"/>
    <s v="73%"/>
    <x v="1"/>
    <n v="73"/>
    <x v="1"/>
    <n v="0.73"/>
    <x v="18"/>
    <x v="2"/>
    <n v="8439480"/>
    <x v="1"/>
    <x v="1"/>
    <x v="1"/>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9MJ77786"/>
    <s v="MI 108 cm (43 inches) 5X Series 4K Ultra HD LED Smart Android TV L43M6-ES (Grey)"/>
    <x v="907"/>
    <s v="Electronics|HomeTheater,TV&amp;Video|Televisions|SmartTelevisions"/>
    <x v="0"/>
    <n v="31999"/>
    <n v="49999"/>
    <n v="18000"/>
    <n v="680042748"/>
    <s v="36%"/>
    <x v="0"/>
    <n v="36"/>
    <x v="0"/>
    <n v="0.36"/>
    <x v="18"/>
    <x v="2"/>
    <n v="1062578748"/>
    <x v="4"/>
    <x v="4"/>
    <x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s v="Sansui 140cm (55 inches) 4K Ultra HD Certified Android LED TV with Dolby Audio &amp; Dolby Vision JSW55ASUHD (Mystique Black)"/>
    <x v="908"/>
    <s v="Electronics|HomeTheater,TV&amp;Video|Televisions|SmartTelevisions"/>
    <x v="0"/>
    <n v="32990"/>
    <n v="56790"/>
    <n v="23800"/>
    <n v="18705330"/>
    <s v="42%"/>
    <x v="0"/>
    <n v="42"/>
    <x v="0"/>
    <n v="0.42"/>
    <x v="18"/>
    <x v="2"/>
    <n v="32199930"/>
    <x v="4"/>
    <x v="4"/>
    <x v="0"/>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81FJWN52"/>
    <s v="Wayona Usb Type C To Usb Nylon Braided Quick Charger Fast Charging Short Cable For Smartphone (Samsung Galaxy S21/S20/S10/S9/S9+/Note 9/S8/Note 8, Lg G7 G5 G6, Moto G6 G7) (0.25M,Grey)"/>
    <x v="909"/>
    <s v="Computers&amp;Accessories|Accessories&amp;Peripherals|Cables&amp;Accessories|Cables|USBCables"/>
    <x v="0"/>
    <n v="339"/>
    <n v="999"/>
    <n v="660"/>
    <n v="2120445"/>
    <s v="66%"/>
    <x v="1"/>
    <n v="66"/>
    <x v="1"/>
    <n v="0.66"/>
    <x v="18"/>
    <x v="2"/>
    <n v="6248745"/>
    <x v="1"/>
    <x v="1"/>
    <x v="1"/>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BC8BQ432"/>
    <s v="VU 164 cm (65 inches) The GloLED Series 4K Smart LED Google TV 65GloLED (Grey)"/>
    <x v="910"/>
    <s v="Electronics|HomeTheater,TV&amp;Video|Televisions|SmartTelevisions"/>
    <x v="0"/>
    <n v="54990"/>
    <n v="85000"/>
    <n v="30010"/>
    <n v="197249130"/>
    <s v="35%"/>
    <x v="0"/>
    <n v="35"/>
    <x v="0"/>
    <n v="0.35"/>
    <x v="18"/>
    <x v="2"/>
    <n v="304895000"/>
    <x v="4"/>
    <x v="4"/>
    <x v="1"/>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CT62BM1"/>
    <s v="Wayona USB Type C Fast Charging Cable Charger Cord 3A QC 3.0 Data Cable Compatible with Samsung Galaxy S10e S10 S9 S8 S20 Plus, Note 10 9 8, M51 A40 A50 A70, Moto G7 G8 (1M, Grey)"/>
    <x v="911"/>
    <s v="Computers&amp;Accessories|Accessories&amp;Peripherals|Cables&amp;Accessories|Cables|USBCables"/>
    <x v="0"/>
    <n v="299"/>
    <n v="999"/>
    <n v="700"/>
    <n v="792649"/>
    <s v="70%"/>
    <x v="1"/>
    <n v="70"/>
    <x v="1"/>
    <n v="0.7"/>
    <x v="18"/>
    <x v="2"/>
    <n v="2648349"/>
    <x v="1"/>
    <x v="1"/>
    <x v="1"/>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C9BW512"/>
    <s v="Acer 100 cm (40 inches) P Series Full HD Android Smart LED TV AR40AR2841FDFL (Black)"/>
    <x v="912"/>
    <s v="Electronics|HomeTheater,TV&amp;Video|Televisions|SmartTelevisions"/>
    <x v="0"/>
    <n v="18999"/>
    <n v="24990"/>
    <n v="5991"/>
    <n v="89333298"/>
    <s v="24%"/>
    <x v="0"/>
    <n v="24"/>
    <x v="2"/>
    <n v="0.24"/>
    <x v="18"/>
    <x v="2"/>
    <n v="117502980"/>
    <x v="4"/>
    <x v="4"/>
    <x v="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997FBZT"/>
    <s v="Acer 139 cm (55 inches) H Series 4K Ultra HD Android Smart LED TV AR55AR2851UDPRO (Black)"/>
    <x v="913"/>
    <s v="Electronics|HomeTheater,TV&amp;Video|Televisions|SmartTelevisions"/>
    <x v="0"/>
    <n v="35999"/>
    <n v="49990"/>
    <n v="13991"/>
    <n v="57994389"/>
    <s v="28%"/>
    <x v="0"/>
    <n v="28"/>
    <x v="2"/>
    <n v="0.28000000000000003"/>
    <x v="18"/>
    <x v="2"/>
    <n v="80533890"/>
    <x v="4"/>
    <x v="4"/>
    <x v="1"/>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2BL5DCX"/>
    <s v="Samsung 138 cm (55 inches) Crystal 4K Series Ultra HD Smart LED TV UA55AUE60AKLXL (Black)"/>
    <x v="902"/>
    <s v="Electronics|HomeTheater,TV&amp;Video|Televisions|SmartTelevisions"/>
    <x v="0"/>
    <n v="45999"/>
    <n v="69900"/>
    <n v="23901"/>
    <n v="327006891"/>
    <s v="34%"/>
    <x v="0"/>
    <n v="34"/>
    <x v="0"/>
    <n v="0.34"/>
    <x v="18"/>
    <x v="2"/>
    <n v="496919100"/>
    <x v="4"/>
    <x v="4"/>
    <x v="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21XL94T"/>
    <s v="Toshiba 108 cm (43 inches) V Series Full HD Smart Android LED TV 43V35KP (Silver)"/>
    <x v="914"/>
    <s v="Electronics|HomeTheater,TV&amp;Video|Televisions|SmartTelevisions"/>
    <x v="0"/>
    <n v="21990"/>
    <n v="34990"/>
    <n v="13000"/>
    <n v="36437430"/>
    <s v="37%"/>
    <x v="0"/>
    <n v="37"/>
    <x v="0"/>
    <n v="0.37"/>
    <x v="18"/>
    <x v="2"/>
    <n v="57978430"/>
    <x v="4"/>
    <x v="4"/>
    <x v="1"/>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B3XXSB1K"/>
    <s v="LG 139 cm (55 inches) 4K Ultra HD Smart LED TV 55UQ7500PSF (Ceramic Black)"/>
    <x v="915"/>
    <s v="Electronics|HomeTheater,TV&amp;Video|Televisions|SmartTelevisions"/>
    <x v="0"/>
    <n v="47990"/>
    <n v="79990"/>
    <n v="32000"/>
    <n v="66034240"/>
    <s v="40%"/>
    <x v="0"/>
    <n v="40"/>
    <x v="0"/>
    <n v="0.4"/>
    <x v="18"/>
    <x v="2"/>
    <n v="110066240"/>
    <x v="4"/>
    <x v="4"/>
    <x v="1"/>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XXVXP3J"/>
    <s v="Storite Super Speed USB 3.0 Male to Male Cable for Hard Drive Enclosures, Laptop Cooling Pad, DVD Players(60cm,Black)"/>
    <x v="916"/>
    <s v="Computers&amp;Accessories|Accessories&amp;Peripherals|Cables&amp;Accessories|Cables|USBCables"/>
    <x v="0"/>
    <n v="249"/>
    <n v="999"/>
    <n v="750"/>
    <n v="27888"/>
    <s v="75%"/>
    <x v="1"/>
    <n v="75"/>
    <x v="1"/>
    <n v="0.75"/>
    <x v="18"/>
    <x v="2"/>
    <n v="111888"/>
    <x v="1"/>
    <x v="1"/>
    <x v="0"/>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7CWDX49D"/>
    <s v="AmazonBasics Double Braided Nylon USB Type-C to Type-C 2.0 Cable, Charging Adapter, Smartphone 6 feet, Dark Grey"/>
    <x v="899"/>
    <s v="Computers&amp;Accessories|Accessories&amp;Peripherals|Cables&amp;Accessories|Cables|USBCables"/>
    <x v="0"/>
    <n v="649"/>
    <n v="1600"/>
    <n v="951"/>
    <n v="3537699"/>
    <s v="59%"/>
    <x v="1"/>
    <n v="59"/>
    <x v="1"/>
    <n v="0.59"/>
    <x v="18"/>
    <x v="2"/>
    <n v="8721600"/>
    <x v="0"/>
    <x v="0"/>
    <x v="1"/>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B61GCHC1"/>
    <s v="LS LAPSTER Quality Assured USB 2.0 morpho cable, morpho device cable for Mso 1300 E3/E2/E Biometric Finger Print Scanner morpho USB cable (Black)"/>
    <x v="917"/>
    <s v="Computers&amp;Accessories|Accessories&amp;Peripherals|Cables&amp;Accessories|Cables|USBCables"/>
    <x v="0"/>
    <n v="199"/>
    <n v="999"/>
    <n v="800"/>
    <n v="17313"/>
    <s v="80%"/>
    <x v="1"/>
    <n v="80"/>
    <x v="1"/>
    <n v="0.8"/>
    <x v="18"/>
    <x v="2"/>
    <n v="86913"/>
    <x v="1"/>
    <x v="1"/>
    <x v="0"/>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B8ZKWGKD"/>
    <s v="ZORBES¬Æ Wall Adapter Holder for Alexa Echo Dot 4th Generation,A Space-Saving Solution with Cord Management for Your Smart Home Speakers -White (Holder Only)"/>
    <x v="918"/>
    <s v="Electronics|HomeTheater,TV&amp;Video|Accessories|TVMounts,Stands&amp;Turntables|TVWall&amp;CeilingMounts"/>
    <x v="0"/>
    <n v="893"/>
    <n v="1052"/>
    <n v="159"/>
    <n v="94658"/>
    <s v="15%"/>
    <x v="0"/>
    <n v="15"/>
    <x v="2"/>
    <n v="0.15"/>
    <x v="18"/>
    <x v="2"/>
    <n v="111512"/>
    <x v="0"/>
    <x v="0"/>
    <x v="0"/>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8H5L8V1L"/>
    <s v="Synqe USB Type C Fast Charging Cable 2M Charger Cord Data Cable Compatible with Samsung Galaxy M51,Galaxy M31S, S10e S10 S9 S20 Plus, Note10 9 8,M40 A50 A70, Redmi Note 9, Moto G7, Poco F1 (2M, Grey)"/>
    <x v="919"/>
    <s v="Computers&amp;Accessories|Accessories&amp;Peripherals|Cables&amp;Accessories|Cables|USBCables"/>
    <x v="0"/>
    <n v="379"/>
    <n v="1099"/>
    <n v="720"/>
    <n v="1155571"/>
    <s v="66%"/>
    <x v="1"/>
    <n v="66"/>
    <x v="1"/>
    <n v="0.66"/>
    <x v="18"/>
    <x v="2"/>
    <n v="3350851"/>
    <x v="0"/>
    <x v="0"/>
    <x v="1"/>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8NW8GHCJ"/>
    <s v="Synqe USB C to USB C 60W Nylon Braided Fast Charging Type C to Type C Cable Compatible with Samsung Galaxy Note 20/Ultra, S20 S22 S21 S20 FE A73 A53 A33 (2M, Black)"/>
    <x v="920"/>
    <s v="Computers&amp;Accessories|Accessories&amp;Peripherals|Cables&amp;Accessories|Cables|USBCables"/>
    <x v="0"/>
    <n v="389"/>
    <n v="999"/>
    <n v="610"/>
    <n v="325982"/>
    <s v="61%"/>
    <x v="1"/>
    <n v="61"/>
    <x v="1"/>
    <n v="0.61"/>
    <x v="18"/>
    <x v="2"/>
    <n v="837162"/>
    <x v="1"/>
    <x v="1"/>
    <x v="0"/>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4872DQY"/>
    <s v="Mi 80 cm (32 inches) HD Ready Android Smart LED TV 4A PRO | L32M5-AL (Black)"/>
    <x v="921"/>
    <s v="Electronics|HomeTheater,TV&amp;Video|Televisions|SmartTelevisions"/>
    <x v="0"/>
    <n v="14999"/>
    <n v="14999"/>
    <n v="0"/>
    <n v="412592492"/>
    <s v="0%"/>
    <x v="0"/>
    <n v="0"/>
    <x v="3"/>
    <n v="0"/>
    <x v="18"/>
    <x v="2"/>
    <n v="412592492"/>
    <x v="3"/>
    <x v="3"/>
    <x v="1"/>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8V9C4B1J"/>
    <s v="Synqe Type C to Type C Short Fast Charging 60W Cable Compatible with Samsung Galaxy Z Fold3 5G, Z Flip3 5G, S22 5G, S22 Ultra, S21, S20, S20FE, A52, A73, A53 (0.25M, Black)"/>
    <x v="922"/>
    <s v="Computers&amp;Accessories|Accessories&amp;Peripherals|Cables&amp;Accessories|Cables|USBCables"/>
    <x v="0"/>
    <n v="349"/>
    <n v="999"/>
    <n v="650"/>
    <n v="292462"/>
    <s v="65%"/>
    <x v="1"/>
    <n v="65"/>
    <x v="1"/>
    <n v="0.65"/>
    <x v="18"/>
    <x v="2"/>
    <n v="837162"/>
    <x v="1"/>
    <x v="1"/>
    <x v="0"/>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B8VQ7KDS"/>
    <s v="Airtel Digital TV HD Set Top Box with FTA Pack | Unlimited Entertainment + Recording Feature + Free Standard Installation (6 Months Pack)"/>
    <x v="731"/>
    <s v="Electronics|HomeTheater,TV&amp;Video|SatelliteEquipment|SatelliteReceivers"/>
    <x v="0"/>
    <n v="1299"/>
    <n v="2499"/>
    <n v="1200"/>
    <n v="390999"/>
    <s v="48%"/>
    <x v="0"/>
    <n v="48"/>
    <x v="0"/>
    <n v="0.48"/>
    <x v="18"/>
    <x v="2"/>
    <n v="752199"/>
    <x v="0"/>
    <x v="0"/>
    <x v="0"/>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9RWQ7YR6"/>
    <s v="MI 138.8 cm (55 inches) 5X Series 4K Ultra HD LED Smart Android TV L55M6-ES (Grey)"/>
    <x v="923"/>
    <s v="Electronics|HomeTheater,TV&amp;Video|Televisions|SmartTelevisions"/>
    <x v="0"/>
    <n v="46999"/>
    <n v="69999"/>
    <n v="23000"/>
    <n v="998822748"/>
    <s v="33%"/>
    <x v="0"/>
    <n v="33"/>
    <x v="0"/>
    <n v="0.33"/>
    <x v="18"/>
    <x v="2"/>
    <n v="1487618748"/>
    <x v="4"/>
    <x v="4"/>
    <x v="1"/>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s v="Storite USB Extension Cable USB 3.0 Male to Female Extension Cable High Speed 5GBps Extension Cable Data Transfer for Keyboard, Mouse, Flash Drive, Hard Drive, Printer and More- 1.5M - Blue"/>
    <x v="924"/>
    <s v="Computers&amp;Accessories|Accessories&amp;Peripherals|Cables&amp;Accessories|Cables|USBCables"/>
    <x v="0"/>
    <n v="299"/>
    <n v="799"/>
    <n v="500"/>
    <n v="568698"/>
    <s v="63%"/>
    <x v="1"/>
    <n v="63"/>
    <x v="1"/>
    <n v="0.63"/>
    <x v="18"/>
    <x v="2"/>
    <n v="1519698"/>
    <x v="1"/>
    <x v="1"/>
    <x v="1"/>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r>
  <r>
    <s v="B0B3RRWSF6"/>
    <s v="Fire-Boltt Phoenix Smart Watch with Bluetooth Calling 1.3&quot;,120+ Sports Modes, 240*240 PX High Res with SpO2, Heart Rate Monitoring &amp; IP67 Rating"/>
    <x v="925"/>
    <s v="Electronics|WearableTechnology|SmartWatches"/>
    <x v="0"/>
    <n v="1998"/>
    <n v="9999"/>
    <n v="8001"/>
    <n v="55336608"/>
    <s v="80%"/>
    <x v="1"/>
    <n v="80"/>
    <x v="1"/>
    <n v="0.8"/>
    <x v="18"/>
    <x v="2"/>
    <n v="276932304"/>
    <x v="2"/>
    <x v="2"/>
    <x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HV83HL3"/>
    <s v="MI Power Bank 3i 20000mAh Lithium Polymer 18W Fast Power Delivery Charging | Input- Type C | Micro USB| Triple Output | Sandstone Black"/>
    <x v="926"/>
    <s v="Electronics|Mobiles&amp;Accessories|MobileAccessories|Chargers|PowerBanks"/>
    <x v="0"/>
    <n v="2049"/>
    <n v="2199"/>
    <n v="150"/>
    <n v="366590688"/>
    <s v="7%"/>
    <x v="0"/>
    <n v="7"/>
    <x v="3"/>
    <n v="7.0000000000000007E-2"/>
    <x v="18"/>
    <x v="2"/>
    <n v="393427488"/>
    <x v="0"/>
    <x v="0"/>
    <x v="1"/>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3CPQ5PF"/>
    <s v="OnePlus Nord 2T 5G (Jade Fog, 8GB RAM, 128GB Storage)"/>
    <x v="927"/>
    <s v="Electronics|Mobiles&amp;Accessories|Smartphones&amp;BasicMobiles|Smartphones"/>
    <x v="0"/>
    <n v="28999"/>
    <n v="28999"/>
    <n v="0"/>
    <n v="505017585"/>
    <s v="0%"/>
    <x v="0"/>
    <n v="0"/>
    <x v="3"/>
    <n v="0"/>
    <x v="18"/>
    <x v="2"/>
    <n v="505017585"/>
    <x v="4"/>
    <x v="4"/>
    <x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s v="OnePlus Nord 2T 5G (Gray Shadow, 8GB RAM, 128GB Storage)"/>
    <x v="928"/>
    <s v="Electronics|Mobiles&amp;Accessories|Smartphones&amp;BasicMobiles|Smartphones"/>
    <x v="0"/>
    <n v="28999"/>
    <n v="28999"/>
    <n v="0"/>
    <n v="505017585"/>
    <s v="0%"/>
    <x v="0"/>
    <n v="0"/>
    <x v="3"/>
    <n v="0"/>
    <x v="18"/>
    <x v="2"/>
    <n v="505017585"/>
    <x v="4"/>
    <x v="4"/>
    <x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MC57J31"/>
    <s v="MI 10000mAh Lithium Ion, Lithium Polymer Power Bank Pocket Pro with 22.5 Watt Fast Charging, Dual Input Ports(Micro-USB and Type C), Triple Output Ports, (Black)"/>
    <x v="929"/>
    <s v="Electronics|Mobiles&amp;Accessories|MobileAccessories|Chargers|PowerBanks"/>
    <x v="0"/>
    <n v="1499"/>
    <n v="2499"/>
    <n v="1000"/>
    <n v="23939030"/>
    <s v="40%"/>
    <x v="0"/>
    <n v="40"/>
    <x v="0"/>
    <n v="0.4"/>
    <x v="18"/>
    <x v="2"/>
    <n v="39909030"/>
    <x v="0"/>
    <x v="0"/>
    <x v="1"/>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s v="Mi 10000mAH Li-Polymer, Micro-USB and Type C Input Port, Power Bank 3i with 18W Fast Charging (Midnight Black)"/>
    <x v="930"/>
    <s v="Electronics|Mobiles&amp;Accessories|MobileAccessories|Chargers|PowerBanks"/>
    <x v="0"/>
    <n v="1149"/>
    <n v="2199"/>
    <n v="1050"/>
    <n v="205569888"/>
    <s v="48%"/>
    <x v="0"/>
    <n v="48"/>
    <x v="0"/>
    <n v="0.48"/>
    <x v="18"/>
    <x v="2"/>
    <n v="393427488"/>
    <x v="0"/>
    <x v="0"/>
    <x v="1"/>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PFJ5W31"/>
    <s v="AGARO Blaze USB 3.0 to USB Type C OTG Adapter"/>
    <x v="931"/>
    <s v="Electronics|Mobiles&amp;Accessories|MobileAccessories|Cables&amp;Adapters|OTGAdapters"/>
    <x v="0"/>
    <n v="139"/>
    <n v="495"/>
    <n v="356"/>
    <n v="1971715"/>
    <s v="72%"/>
    <x v="1"/>
    <n v="72"/>
    <x v="1"/>
    <n v="0.72"/>
    <x v="18"/>
    <x v="2"/>
    <n v="7021575"/>
    <x v="1"/>
    <x v="1"/>
    <x v="1"/>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s v="Fire-Boltt Visionary 1.78&quot; AMOLED Bluetooth Calling Smartwatch with 368*448 Pixel Resolution 100+ Sports Mode, TWS Connection, Voice Assistance, SPO2 &amp; Heart Rate Monitoring"/>
    <x v="932"/>
    <s v="Electronics|WearableTechnology|SmartWatches"/>
    <x v="0"/>
    <n v="3999"/>
    <n v="16999"/>
    <n v="13000"/>
    <n v="68618841"/>
    <s v="76%"/>
    <x v="1"/>
    <n v="76"/>
    <x v="1"/>
    <n v="0.76"/>
    <x v="18"/>
    <x v="2"/>
    <n v="291685841"/>
    <x v="3"/>
    <x v="3"/>
    <x v="1"/>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B3RSDSZ3"/>
    <s v="Fire-Boltt Phoenix Smart Watch with Bluetooth Calling 1.3&quot;,120+ Sports Modes, 240*240 PX High Res with SpO2, Heart Rate Monitoring &amp; IP67 Rating"/>
    <x v="925"/>
    <s v="Electronics|WearableTechnology|SmartWatches"/>
    <x v="0"/>
    <n v="1999"/>
    <n v="9999"/>
    <n v="8000"/>
    <n v="55364304"/>
    <s v="80%"/>
    <x v="1"/>
    <n v="80"/>
    <x v="1"/>
    <n v="0.8"/>
    <x v="18"/>
    <x v="2"/>
    <n v="276932304"/>
    <x v="2"/>
    <x v="2"/>
    <x v="1"/>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MT84WV5"/>
    <s v="Samsung EVO Plus 128GB microSDXC UHS-I U3 130MB/s Full HD &amp; 4K UHD Memory Card with Adapter (MB-MC128KA), Blue"/>
    <x v="933"/>
    <s v="Electronics|Accessories|MemoryCards|MicroSD"/>
    <x v="0"/>
    <n v="1149"/>
    <n v="3999"/>
    <n v="2850"/>
    <n v="160901364"/>
    <s v="71%"/>
    <x v="1"/>
    <n v="71"/>
    <x v="1"/>
    <n v="0.71"/>
    <x v="18"/>
    <x v="2"/>
    <n v="560003964"/>
    <x v="0"/>
    <x v="0"/>
    <x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GXHC691"/>
    <s v="STRIFF PS2_01 Multi Angle Mobile/Tablet Tabletop Stand. Phone Holder for iPhone, Android, Samsung, OnePlus, Xiaomi. Portable, Foldable Cell Phone Stand. Perfect for Bed, Office, Home &amp; Desktop (Black)"/>
    <x v="934"/>
    <s v="Electronics|Mobiles&amp;Accessories|MobileAccessories|Stands"/>
    <x v="0"/>
    <n v="99"/>
    <n v="499"/>
    <n v="400"/>
    <n v="4221459"/>
    <s v="80%"/>
    <x v="1"/>
    <n v="80"/>
    <x v="1"/>
    <n v="0.8"/>
    <x v="18"/>
    <x v="2"/>
    <n v="21277859"/>
    <x v="1"/>
    <x v="1"/>
    <x v="1"/>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B3D39RKV"/>
    <s v="OnePlus Nord 2T 5G (Jade Fog, 12GB RAM, 256GB Storage)"/>
    <x v="935"/>
    <s v="Electronics|Mobiles&amp;Accessories|Smartphones&amp;BasicMobiles|Smartphones"/>
    <x v="0"/>
    <n v="33999"/>
    <n v="33999"/>
    <n v="0"/>
    <n v="592092585"/>
    <s v="0%"/>
    <x v="0"/>
    <n v="0"/>
    <x v="3"/>
    <n v="0"/>
    <x v="18"/>
    <x v="2"/>
    <n v="592092585"/>
    <x v="4"/>
    <x v="4"/>
    <x v="1"/>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9MT6XSFW"/>
    <s v="Samsung EVO Plus 64GB microSDXC UHS-I U1 130MB/s Full HD &amp; 4K UHD Memory Card with Adapter (MB-MC64KA), Blue"/>
    <x v="936"/>
    <s v="Electronics|Accessories|MemoryCards|MicroSD"/>
    <x v="0"/>
    <n v="599"/>
    <n v="1899"/>
    <n v="1300"/>
    <n v="83881564"/>
    <s v="68%"/>
    <x v="1"/>
    <n v="68"/>
    <x v="1"/>
    <n v="0.68"/>
    <x v="18"/>
    <x v="2"/>
    <n v="265928364"/>
    <x v="0"/>
    <x v="0"/>
    <x v="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CF3D7QR"/>
    <s v="Portronics Konnect L POR-1081 Fast Charging 3A Type-C Cable 1.2Meter with Charge &amp; Sync Function for All Type-C Devices (Grey)"/>
    <x v="865"/>
    <s v="Computers&amp;Accessories|Accessories&amp;Peripherals|Cables&amp;Accessories|Cables|USBCables"/>
    <x v="0"/>
    <n v="154"/>
    <n v="339"/>
    <n v="185"/>
    <n v="2062214"/>
    <s v="55%"/>
    <x v="1"/>
    <n v="55"/>
    <x v="1"/>
    <n v="0.55000000000000004"/>
    <x v="18"/>
    <x v="2"/>
    <n v="4539549"/>
    <x v="1"/>
    <x v="1"/>
    <x v="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8HVJCW95"/>
    <s v="MI 10000mAh 3i Lithium Polymer Power Bank Dual Input(Micro-USB and Type C) and Output Ports 18W Fast Charging (Metallic Blue)"/>
    <x v="937"/>
    <s v="Electronics|Mobiles&amp;Accessories|MobileAccessories|Chargers|PowerBanks"/>
    <x v="0"/>
    <n v="1149"/>
    <n v="2199"/>
    <n v="1050"/>
    <n v="205569888"/>
    <s v="48%"/>
    <x v="0"/>
    <n v="48"/>
    <x v="0"/>
    <n v="0.48"/>
    <x v="18"/>
    <x v="2"/>
    <n v="393427488"/>
    <x v="0"/>
    <x v="0"/>
    <x v="1"/>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WDK3ZS2"/>
    <s v="iQOO Z6 Pro 5G by vivo (Legion Sky, 8GB RAM, 128GB Storage) | Snapdragon 778G 5G | 66W FlashCharge | 1300 nits Peak Brightness | HDR10+"/>
    <x v="938"/>
    <s v="Electronics|Mobiles&amp;Accessories|Smartphones&amp;BasicMobiles|Smartphones"/>
    <x v="0"/>
    <n v="20999"/>
    <n v="29990"/>
    <n v="8991"/>
    <n v="199469501"/>
    <s v="30%"/>
    <x v="0"/>
    <n v="30"/>
    <x v="0"/>
    <n v="0.3"/>
    <x v="18"/>
    <x v="2"/>
    <n v="284875010"/>
    <x v="4"/>
    <x v="4"/>
    <x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s v="MI 33W SonicCharge 2.0 USB Charger for Cellular Phones - White"/>
    <x v="939"/>
    <s v="Electronics|Mobiles&amp;Accessories|MobileAccessories|Chargers|WallChargers"/>
    <x v="0"/>
    <n v="999"/>
    <n v="1999"/>
    <n v="1000"/>
    <n v="1775223"/>
    <s v="50%"/>
    <x v="1"/>
    <n v="50"/>
    <x v="1"/>
    <n v="0.5"/>
    <x v="18"/>
    <x v="2"/>
    <n v="3552223"/>
    <x v="0"/>
    <x v="0"/>
    <x v="1"/>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9KGV7WSV"/>
    <s v="KINGONE Upgraded Stylus Pen, iPad Pencil, Ultra High Precision &amp; Sensitivity, Palm Rejection, Prevents False ON/Off Touch, Power Display, Tilt Sensitivity, Magnetic Adsorption for iPad 2018 and Later"/>
    <x v="940"/>
    <s v="Electronics|Mobiles&amp;Accessories|MobileAccessories|StylusPens"/>
    <x v="0"/>
    <n v="2099"/>
    <n v="5999"/>
    <n v="3900"/>
    <n v="35953771"/>
    <s v="65%"/>
    <x v="1"/>
    <n v="65"/>
    <x v="1"/>
    <n v="0.65"/>
    <x v="18"/>
    <x v="2"/>
    <n v="102756871"/>
    <x v="2"/>
    <x v="2"/>
    <x v="1"/>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26V9CTV"/>
    <s v="Elv Mobile Phone Mount Tabletop Holder for Phones and Tablets - Black"/>
    <x v="941"/>
    <s v="Electronics|Mobiles&amp;Accessories|MobileAccessories|Stands"/>
    <x v="0"/>
    <n v="89"/>
    <n v="599"/>
    <n v="510"/>
    <n v="209239"/>
    <s v="85%"/>
    <x v="1"/>
    <n v="85"/>
    <x v="1"/>
    <n v="0.85"/>
    <x v="18"/>
    <x v="2"/>
    <n v="1408249"/>
    <x v="1"/>
    <x v="1"/>
    <x v="1"/>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HSJXLF"/>
    <s v="iQOO Z6 Pro 5G by vivo (Phantom Dusk, 8GB RAM, 128GB Storage) | Snapdragon 778G 5G | 66W FlashCharge | 1300 nits Peak Brightness | HDR10+"/>
    <x v="942"/>
    <s v="Electronics|Mobiles&amp;Accessories|Smartphones&amp;BasicMobiles|Smartphones"/>
    <x v="0"/>
    <n v="20999"/>
    <n v="29990"/>
    <n v="8991"/>
    <n v="199469501"/>
    <s v="30%"/>
    <x v="0"/>
    <n v="30"/>
    <x v="0"/>
    <n v="0.3"/>
    <x v="18"/>
    <x v="2"/>
    <n v="284875010"/>
    <x v="4"/>
    <x v="4"/>
    <x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WFPMGQQ"/>
    <s v="iQOO Z6 Pro 5G by vivo (Legion Sky, 6GB RAM, 128GB Storage) | Snapdragon 778G 5G | 66W FlashCharge | 1300 nits Peak Brightness | HDR10+"/>
    <x v="938"/>
    <s v="Electronics|Mobiles&amp;Accessories|Smartphones&amp;BasicMobiles|Smartphones"/>
    <x v="0"/>
    <n v="19999"/>
    <n v="27990"/>
    <n v="7991"/>
    <n v="189970501"/>
    <s v="29%"/>
    <x v="0"/>
    <n v="29"/>
    <x v="2"/>
    <n v="0.28999999999999998"/>
    <x v="18"/>
    <x v="2"/>
    <n v="265877010"/>
    <x v="4"/>
    <x v="4"/>
    <x v="1"/>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77Z65HSD"/>
    <s v="boAt A400 USB Type-C to USB-A 2.0 Male Data Cable, 2 Meter (Black)"/>
    <x v="869"/>
    <s v="Computers&amp;Accessories|Accessories&amp;Peripherals|Cables&amp;Accessories|Cables|USBCables"/>
    <x v="0"/>
    <n v="299"/>
    <n v="999"/>
    <n v="700"/>
    <n v="6234150"/>
    <s v="70%"/>
    <x v="1"/>
    <n v="70"/>
    <x v="1"/>
    <n v="0.7"/>
    <x v="18"/>
    <x v="2"/>
    <n v="20829150"/>
    <x v="1"/>
    <x v="1"/>
    <x v="1"/>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s v="B0B3RS9DNF"/>
    <s v="Fire-Boltt Phoenix Smart Watch with Bluetooth Calling 1.3&quot;,120+ Sports Modes, 240*240 PX High Res with SpO2, Heart Rate Monitoring &amp; IP67 Rating"/>
    <x v="925"/>
    <s v="Electronics|WearableTechnology|SmartWatches"/>
    <x v="0"/>
    <n v="1999"/>
    <n v="9999"/>
    <n v="8000"/>
    <n v="55380296"/>
    <s v="80%"/>
    <x v="1"/>
    <n v="80"/>
    <x v="1"/>
    <n v="0.8"/>
    <x v="18"/>
    <x v="2"/>
    <n v="277012296"/>
    <x v="2"/>
    <x v="2"/>
    <x v="1"/>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MVWKZ8G"/>
    <s v="Newly Launched Boult Dive+ with 1.85&quot; HD Display, Bluetooth Calling Smartwatch, 500 Nits Brightness, 7 Days Battery Life, 150+ Watch Faces, 100+ Sport Modes, IP68 Waterproof Smart Watch (Jet Black)"/>
    <x v="943"/>
    <s v="Electronics|WearableTechnology|SmartWatches"/>
    <x v="0"/>
    <n v="1999"/>
    <n v="8499"/>
    <n v="6500"/>
    <n v="479760"/>
    <s v="76%"/>
    <x v="1"/>
    <n v="76"/>
    <x v="1"/>
    <n v="0.76"/>
    <x v="18"/>
    <x v="2"/>
    <n v="2039760"/>
    <x v="2"/>
    <x v="2"/>
    <x v="0"/>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2DJ5RVQ"/>
    <s v="WeCool B1 Mobile Holder for Bikes or Bike Mobile Holder for Maps and GPS Navigation, one Click Locking, Firm Gripping, Anti Shake and Stable Cradle Clamp with 360¬∞ Rotation Bicycle Phone Mount"/>
    <x v="944"/>
    <s v="Electronics|Mobiles&amp;Accessories|MobileAccessories|Mounts|HandlebarMounts"/>
    <x v="0"/>
    <n v="689"/>
    <n v="1999"/>
    <n v="1310"/>
    <n v="821977"/>
    <s v="66%"/>
    <x v="1"/>
    <n v="66"/>
    <x v="1"/>
    <n v="0.66"/>
    <x v="18"/>
    <x v="2"/>
    <n v="2384807"/>
    <x v="0"/>
    <x v="0"/>
    <x v="1"/>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GP6FBZT"/>
    <s v="OpenTech¬Æ Military-Grade Tempered Glass Screen Protector Compatible for iPhone 13/13 Pro / 14 with Edge to Edge Coverage and Easy Installation kit (6.1 Inches)"/>
    <x v="945"/>
    <s v="Electronics|Mobiles&amp;Accessories|MobileAccessories|Maintenance,Upkeep&amp;Repairs|ScreenProtectors"/>
    <x v="0"/>
    <n v="299"/>
    <n v="999"/>
    <n v="700"/>
    <n v="2658409"/>
    <s v="70%"/>
    <x v="1"/>
    <n v="70"/>
    <x v="1"/>
    <n v="0.7"/>
    <x v="18"/>
    <x v="2"/>
    <n v="8882109"/>
    <x v="1"/>
    <x v="1"/>
    <x v="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5V47VK4"/>
    <s v="OnePlus 10T 5G (Moonstone Black, 8GB RAM, 128GB Storage)"/>
    <x v="946"/>
    <s v="Electronics|Mobiles&amp;Accessories|Smartphones&amp;BasicMobiles|Smartphones"/>
    <x v="0"/>
    <n v="44999"/>
    <n v="49999"/>
    <n v="5000"/>
    <n v="138371925"/>
    <s v="10%"/>
    <x v="0"/>
    <n v="10"/>
    <x v="2"/>
    <n v="0.1"/>
    <x v="18"/>
    <x v="2"/>
    <n v="153746925"/>
    <x v="4"/>
    <x v="4"/>
    <x v="1"/>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BQ947H3"/>
    <s v="LIRAMARK Webcam Cover Slide, Ultra Thin Laptop Camera Cover Slide Blocker for Computer MacBook Pro iMac PC Tablet (Pack of 3)"/>
    <x v="947"/>
    <s v="Computers&amp;Accessories|Accessories&amp;Peripherals|LaptopAccessories|CameraPrivacyCovers"/>
    <x v="0"/>
    <n v="149"/>
    <n v="149"/>
    <n v="0"/>
    <n v="1614117"/>
    <s v="0%"/>
    <x v="0"/>
    <n v="0"/>
    <x v="3"/>
    <n v="0"/>
    <x v="18"/>
    <x v="2"/>
    <n v="1614117"/>
    <x v="1"/>
    <x v="1"/>
    <x v="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7WHS7MZ1"/>
    <s v="iQOO 9 SE 5G (Sunset Sierra, 8GB RAM, 128GB Storage) | Qualcomm Snapdragon 888 | 66W Flash Charge"/>
    <x v="948"/>
    <s v="Electronics|Mobiles&amp;Accessories|Smartphones&amp;BasicMobiles|Smartphones"/>
    <x v="0"/>
    <n v="29990"/>
    <n v="39990"/>
    <n v="10000"/>
    <n v="251886010"/>
    <s v="25%"/>
    <x v="0"/>
    <n v="25"/>
    <x v="2"/>
    <n v="0.25"/>
    <x v="18"/>
    <x v="2"/>
    <n v="335876010"/>
    <x v="4"/>
    <x v="4"/>
    <x v="1"/>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8M66K48D"/>
    <s v="POPIO Tempered Glass Screen Protector Compatible for iPhone 12 / iPhone 12 Pro with Case Friendly Edge to Edge Coverage and Easy Installation kit, Pack of 1"/>
    <x v="949"/>
    <s v="Electronics|Mobiles&amp;Accessories|MobileAccessories|Maintenance,Upkeep&amp;Repairs|ScreenProtectors"/>
    <x v="0"/>
    <n v="299"/>
    <n v="599"/>
    <n v="300"/>
    <n v="1397526"/>
    <s v="50%"/>
    <x v="1"/>
    <n v="50"/>
    <x v="1"/>
    <n v="0.5"/>
    <x v="18"/>
    <x v="2"/>
    <n v="2799726"/>
    <x v="1"/>
    <x v="1"/>
    <x v="1"/>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B1NX6JTN"/>
    <s v="Spigen Ultra Hybrid Back Cover Case Compatible with iPhone 14 Pro max (TPU + Poly Carbonate | Crystal Clear)"/>
    <x v="950"/>
    <s v="Electronics|Mobiles&amp;Accessories|MobileAccessories|Cases&amp;Covers|BasicCases"/>
    <x v="0"/>
    <n v="1599"/>
    <n v="2599"/>
    <n v="1000"/>
    <n v="2879799"/>
    <s v="38%"/>
    <x v="0"/>
    <n v="38"/>
    <x v="0"/>
    <n v="0.38"/>
    <x v="18"/>
    <x v="2"/>
    <n v="4680799"/>
    <x v="0"/>
    <x v="0"/>
    <x v="1"/>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9HSKYMB3"/>
    <s v="MI REDMI 9i Sport (Carbon Black, 64 GB) (4 GB RAM)"/>
    <x v="951"/>
    <s v="Electronics|Mobiles&amp;Accessories|Smartphones&amp;BasicMobiles|Smartphones"/>
    <x v="0"/>
    <n v="7915"/>
    <n v="9999"/>
    <n v="2084"/>
    <n v="10891040"/>
    <s v="21%"/>
    <x v="0"/>
    <n v="21"/>
    <x v="2"/>
    <n v="0.21"/>
    <x v="18"/>
    <x v="2"/>
    <n v="13758624"/>
    <x v="2"/>
    <x v="2"/>
    <x v="1"/>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B5YBGCKD"/>
    <s v="POPIO Tempered Glass Compatible for iPhone 13 / iPhone 13 Pro/iPhone 14 (Transparent) Edge to Edge Full Screen Coverage with Installation Kit, Pack of 2"/>
    <x v="952"/>
    <s v="Electronics|Mobiles&amp;Accessories|MobileAccessories|Maintenance,Upkeep&amp;Repairs|ScreenProtectors"/>
    <x v="0"/>
    <n v="150"/>
    <n v="599"/>
    <n v="449"/>
    <n v="107100"/>
    <s v="75%"/>
    <x v="1"/>
    <n v="75"/>
    <x v="1"/>
    <n v="0.75"/>
    <x v="18"/>
    <x v="2"/>
    <n v="427686"/>
    <x v="1"/>
    <x v="1"/>
    <x v="0"/>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1GGKYKQM"/>
    <s v="Amazon Basics USB Type-C to USB-A 2.0 Male Fast Charging Cable for Laptop - 3 Feet (0.9 Meters), Black"/>
    <x v="878"/>
    <s v="Computers&amp;Accessories|Accessories&amp;Peripherals|Cables&amp;Accessories|Cables|USBCables"/>
    <x v="0"/>
    <n v="219"/>
    <n v="700"/>
    <n v="481"/>
    <n v="4391388"/>
    <s v="69%"/>
    <x v="1"/>
    <n v="69"/>
    <x v="1"/>
    <n v="0.69"/>
    <x v="18"/>
    <x v="2"/>
    <n v="14036400"/>
    <x v="1"/>
    <x v="1"/>
    <x v="1"/>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9MY4W73Q"/>
    <s v="Amozo Ultra Hybrid Camera and Drop Protection Back Cover Case for iPhone 13 (Polycarbonate| Back Transparent - Sides Black)"/>
    <x v="754"/>
    <s v="Electronics|Mobiles&amp;Accessories|MobileAccessories|Cases&amp;Covers|BasicCases"/>
    <x v="0"/>
    <n v="474"/>
    <n v="1799"/>
    <n v="1325"/>
    <n v="689196"/>
    <s v="74%"/>
    <x v="1"/>
    <n v="74"/>
    <x v="1"/>
    <n v="0.74"/>
    <x v="18"/>
    <x v="2"/>
    <n v="2615746"/>
    <x v="0"/>
    <x v="0"/>
    <x v="1"/>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B3NDPCS9"/>
    <s v="Fire-Boltt Visionary 1.78&quot; AMOLED Bluetooth Calling Smartwatch with 368*448 Pixel Resolution 100+ Sports Mode, TWS Connection, Voice Assistance, SPO2 &amp; Heart Rate Monitoring"/>
    <x v="932"/>
    <s v="Electronics|WearableTechnology|SmartWatches"/>
    <x v="0"/>
    <n v="3999"/>
    <n v="17999"/>
    <n v="14000"/>
    <n v="68626839"/>
    <s v="78%"/>
    <x v="1"/>
    <n v="78"/>
    <x v="1"/>
    <n v="0.78"/>
    <x v="18"/>
    <x v="2"/>
    <n v="308880839"/>
    <x v="3"/>
    <x v="3"/>
    <x v="1"/>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B3RRWSF6"/>
    <s v="Fire-Boltt Phoenix Smart Watch with Bluetooth Calling 1.3&quot;,120+ Sports Modes, 240*240 PX High Res with SpO2, Heart Rate Monitoring &amp; IP67 Rating"/>
    <x v="925"/>
    <s v="Electronics|WearableTechnology|SmartWatches"/>
    <x v="0"/>
    <n v="1998"/>
    <n v="9999"/>
    <n v="8001"/>
    <n v="55362582"/>
    <s v="80%"/>
    <x v="1"/>
    <n v="80"/>
    <x v="1"/>
    <n v="0.8"/>
    <x v="18"/>
    <x v="2"/>
    <n v="277062291"/>
    <x v="2"/>
    <x v="2"/>
    <x v="1"/>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05FYNT3G"/>
    <s v="SanDisk Cruzer Blade 32GB USB Flash Drive"/>
    <x v="953"/>
    <s v="Computers&amp;Accessories|ExternalDevices&amp;DataStorage|PenDrives"/>
    <x v="0"/>
    <n v="289"/>
    <n v="650"/>
    <n v="361"/>
    <n v="73147345"/>
    <s v="56%"/>
    <x v="1"/>
    <n v="56"/>
    <x v="1"/>
    <n v="0.56000000000000005"/>
    <x v="18"/>
    <x v="2"/>
    <n v="164518250"/>
    <x v="1"/>
    <x v="1"/>
    <x v="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r>
  <r>
    <s v="B07XCM6T4N"/>
    <s v="STRIFF Adjustable Laptop Tabletop Stand Patented Riser Ventilated Portable Foldable Compatible with MacBook Notebook Tablet Tray Desk Table Book with Free Phone Stand (Black)"/>
    <x v="954"/>
    <s v="Computers&amp;Accessories|Accessories&amp;Peripherals|LaptopAccessories|NotebookComputerStands"/>
    <x v="0"/>
    <n v="349"/>
    <n v="1499"/>
    <n v="1150"/>
    <n v="8652059"/>
    <s v="77%"/>
    <x v="1"/>
    <n v="77"/>
    <x v="1"/>
    <n v="0.77"/>
    <x v="18"/>
    <x v="2"/>
    <n v="37161709"/>
    <x v="0"/>
    <x v="0"/>
    <x v="1"/>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09VCGPSY"/>
    <s v="HP X1000 Wired USB Mouse with 3 Handy Buttons, Fast-Moving Scroll Wheel and Optical Sensor works on most Surfaces (H2C21AA, Black/Grey)"/>
    <x v="955"/>
    <s v="Computers&amp;Accessories|Accessories&amp;Peripherals|Keyboards,Mice&amp;InputDevices|Mice"/>
    <x v="0"/>
    <n v="269"/>
    <n v="649"/>
    <n v="380"/>
    <n v="14610735"/>
    <s v="59%"/>
    <x v="1"/>
    <n v="59"/>
    <x v="1"/>
    <n v="0.59"/>
    <x v="18"/>
    <x v="2"/>
    <n v="35250435"/>
    <x v="1"/>
    <x v="1"/>
    <x v="1"/>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0ZYLMQH0"/>
    <s v="Dell KB216 Wired Multimedia USB Keyboard with Super Quite Plunger Keys with Spill-Resistant ‚Äì Black"/>
    <x v="956"/>
    <s v="Computers&amp;Accessories|Accessories&amp;Peripherals|Keyboards,Mice&amp;InputDevices|Keyboards"/>
    <x v="0"/>
    <n v="549"/>
    <n v="1799"/>
    <n v="1250"/>
    <n v="15827121"/>
    <s v="69%"/>
    <x v="1"/>
    <n v="69"/>
    <x v="1"/>
    <n v="0.69"/>
    <x v="18"/>
    <x v="2"/>
    <n v="51863371"/>
    <x v="0"/>
    <x v="0"/>
    <x v="1"/>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7KCMR8D6"/>
    <s v="Classmate Octane Neon- Blue Gel Pens(Pack of 5)|Smooth Writing Pen|Attractive body colour for Boys &amp; Girls|Waterproof ink for smudge free writing|Preferred by Students for Exam|Study at home essential"/>
    <x v="957"/>
    <s v="OfficeProducts|OfficePaperProducts|Paper|Stationery|Pens,Pencils&amp;WritingSupplies|Pens&amp;Refills|GelInkRollerballPens"/>
    <x v="0"/>
    <n v="50"/>
    <n v="50"/>
    <n v="0"/>
    <n v="289600"/>
    <s v="0%"/>
    <x v="0"/>
    <n v="0"/>
    <x v="3"/>
    <n v="0"/>
    <x v="18"/>
    <x v="2"/>
    <n v="289600"/>
    <x v="1"/>
    <x v="1"/>
    <x v="1"/>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B3N7LR6K"/>
    <s v="Fire-Boltt Visionary 1.78&quot; AMOLED Bluetooth Calling Smartwatch with 368*448 Pixel Resolution 100+ Sports Mode, TWS Connection, Voice Assistance, SPO2 &amp; Heart Rate Monitoring"/>
    <x v="932"/>
    <s v="Electronics|WearableTechnology|SmartWatches"/>
    <x v="0"/>
    <n v="3999"/>
    <n v="16999"/>
    <n v="13000"/>
    <n v="68630838"/>
    <s v="76%"/>
    <x v="1"/>
    <n v="76"/>
    <x v="1"/>
    <n v="0.76"/>
    <x v="18"/>
    <x v="2"/>
    <n v="291736838"/>
    <x v="3"/>
    <x v="3"/>
    <x v="1"/>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7N42JB4S"/>
    <s v="SYVO WT 3130 Aluminum Tripod (133CM), Universal Lightweight Tripod with Mobile Phone Holder Mount &amp; Carry Bag for All Smart Phones, Gopro, Cameras - Brown"/>
    <x v="958"/>
    <s v="Electronics|Cameras&amp;Photography|Accessories|Tripods&amp;Monopods|Tabletop&amp;TravelTripods"/>
    <x v="0"/>
    <n v="799"/>
    <n v="3990"/>
    <n v="3191"/>
    <n v="21684061"/>
    <s v="80%"/>
    <x v="1"/>
    <n v="80"/>
    <x v="1"/>
    <n v="0.8"/>
    <x v="18"/>
    <x v="2"/>
    <n v="108284610"/>
    <x v="0"/>
    <x v="0"/>
    <x v="1"/>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7SLMR1K6"/>
    <s v="SanDisk Ultra Flair 64GB USB 3.0 Pen Drive, Multicolor"/>
    <x v="959"/>
    <s v="Computers&amp;Accessories|ExternalDevices&amp;DataStorage|PenDrives"/>
    <x v="0"/>
    <n v="519"/>
    <n v="1350"/>
    <n v="831"/>
    <n v="15600102"/>
    <s v="62%"/>
    <x v="1"/>
    <n v="62"/>
    <x v="1"/>
    <n v="0.62"/>
    <x v="18"/>
    <x v="2"/>
    <n v="40578300"/>
    <x v="0"/>
    <x v="0"/>
    <x v="1"/>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MT84WV5"/>
    <s v="Samsung EVO Plus 128GB microSDXC UHS-I U3 130MB/s Full HD &amp; 4K UHD Memory Card with Adapter (MB-MC128KA), Blue"/>
    <x v="933"/>
    <s v="Electronics|Accessories|MemoryCards|MicroSD"/>
    <x v="0"/>
    <n v="1059"/>
    <n v="3999"/>
    <n v="2940"/>
    <n v="148297065"/>
    <s v="74%"/>
    <x v="1"/>
    <n v="74"/>
    <x v="1"/>
    <n v="0.74"/>
    <x v="18"/>
    <x v="2"/>
    <n v="559999965"/>
    <x v="0"/>
    <x v="0"/>
    <x v="1"/>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s v="B07JJFSG2B"/>
    <s v="SanDisk Ultra 128 GB USB 3.0 Pen Drive (Black)"/>
    <x v="960"/>
    <s v="Computers&amp;Accessories|ExternalDevices&amp;DataStorage|PenDrives"/>
    <x v="0"/>
    <n v="889"/>
    <n v="2500"/>
    <n v="1611"/>
    <n v="49559083"/>
    <s v="64%"/>
    <x v="1"/>
    <n v="64"/>
    <x v="1"/>
    <n v="0.64"/>
    <x v="18"/>
    <x v="2"/>
    <n v="139367500"/>
    <x v="0"/>
    <x v="0"/>
    <x v="1"/>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7TR5HSR9"/>
    <s v="MemeHo¬Æ Smart Standard Multi-Purpose Laptop Table with Dock Stand/Study Table/Bed Table/Foldable and Portable/Ergonomic &amp; Rounded Edges/Non-Slip Legs/Engineered Wood with Cup Holder (Black)"/>
    <x v="961"/>
    <s v="Computers&amp;Accessories|Accessories&amp;Peripherals|LaptopAccessories|Lapdesks"/>
    <x v="0"/>
    <n v="656"/>
    <n v="1499"/>
    <n v="843"/>
    <n v="16992368"/>
    <s v="56%"/>
    <x v="1"/>
    <n v="56"/>
    <x v="1"/>
    <n v="0.56000000000000005"/>
    <x v="18"/>
    <x v="2"/>
    <n v="38828597"/>
    <x v="0"/>
    <x v="0"/>
    <x v="1"/>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s v="SanDisk Ultra Dual Drive Go USB Type C Pendrive for Mobile (Black, 128 GB, 5Y - SDDDC3-128G-I35)"/>
    <x v="962"/>
    <s v="Computers&amp;Accessories|ExternalDevices&amp;DataStorage|PenDrives"/>
    <x v="0"/>
    <n v="1109"/>
    <n v="2800"/>
    <n v="1691"/>
    <n v="59291576"/>
    <s v="60%"/>
    <x v="1"/>
    <n v="60"/>
    <x v="1"/>
    <n v="0.6"/>
    <x v="18"/>
    <x v="2"/>
    <n v="149699200"/>
    <x v="0"/>
    <x v="0"/>
    <x v="1"/>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15ZXUDD0"/>
    <s v="Duracell Rechargeable AA 1300mAh Batteries, 4Pcs"/>
    <x v="963"/>
    <s v="Electronics|GeneralPurposeBatteries&amp;BatteryChargers|RechargeableBatteries"/>
    <x v="0"/>
    <n v="479"/>
    <n v="599"/>
    <n v="120"/>
    <n v="5598073"/>
    <s v="20%"/>
    <x v="0"/>
    <n v="20"/>
    <x v="2"/>
    <n v="0.2"/>
    <x v="18"/>
    <x v="2"/>
    <n v="7000513"/>
    <x v="1"/>
    <x v="1"/>
    <x v="1"/>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98K3H92Z"/>
    <s v="TP-Link USB Bluetooth Adapter for PC, 5.0 Bluetooth Dongle Receiver (UB500) Supports Windows 11/10/8.1/7 for Desktop, Laptop, Mouse, Keyboard, Printers, Headsets, Speakers, PS4/ Xbox Controllers"/>
    <x v="964"/>
    <s v="Computers&amp;Accessories|NetworkingDevices|NetworkAdapters|BluetoothAdapters"/>
    <x v="0"/>
    <n v="599"/>
    <n v="899"/>
    <n v="300"/>
    <n v="56974484"/>
    <s v="33%"/>
    <x v="0"/>
    <n v="33"/>
    <x v="0"/>
    <n v="0.33"/>
    <x v="18"/>
    <x v="2"/>
    <n v="85509284"/>
    <x v="1"/>
    <x v="1"/>
    <x v="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84PJSSQ1"/>
    <s v="SanDisk Ultra Dual Drive Luxe USB Type C Flash Drive (Silver, 128 GB, 5Y - SDDDC4-128G-I35)"/>
    <x v="965"/>
    <s v="Computers&amp;Accessories|ExternalDevices&amp;DataStorage|PenDrives"/>
    <x v="0"/>
    <n v="1299"/>
    <n v="3000"/>
    <n v="1701"/>
    <n v="29905578"/>
    <s v="57%"/>
    <x v="1"/>
    <n v="57"/>
    <x v="1"/>
    <n v="0.56999999999999995"/>
    <x v="18"/>
    <x v="2"/>
    <n v="69066000"/>
    <x v="0"/>
    <x v="0"/>
    <x v="1"/>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C564GC"/>
    <s v="rts [2 Pack] Mini USB C Type C Adapter Plug, Type C Female to USB A Male Charger Charging Cable Adapter Converter compatible for iPhone, Samsung S20 ultra/S21/S10/S8/S9/MacBook Pro iPad Silver"/>
    <x v="966"/>
    <s v="Computers&amp;Accessories|Accessories&amp;Peripherals|Adapters|USBtoUSBAdapters"/>
    <x v="2"/>
    <n v="294"/>
    <n v="4999"/>
    <n v="4705"/>
    <n v="1301244"/>
    <s v="94%"/>
    <x v="1"/>
    <n v="94"/>
    <x v="1"/>
    <n v="0.94"/>
    <x v="18"/>
    <x v="2"/>
    <n v="22125574"/>
    <x v="0"/>
    <x v="0"/>
    <x v="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9DG9VNWB"/>
    <s v="Samsung Galaxy Watch4 Bluetooth(4.4 cm, Black, Compatible with Android only)"/>
    <x v="967"/>
    <s v="Electronics|WearableTechnology|SmartWatches"/>
    <x v="0"/>
    <n v="12000"/>
    <n v="29999"/>
    <n v="17999"/>
    <n v="56928000"/>
    <s v="60%"/>
    <x v="1"/>
    <n v="60"/>
    <x v="1"/>
    <n v="0.6"/>
    <x v="18"/>
    <x v="2"/>
    <n v="142315256"/>
    <x v="4"/>
    <x v="4"/>
    <x v="1"/>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6XSK3XL6"/>
    <s v="boAt Dual Port Rapid Car Charger (Qualcomm Certified) with Quick Charge 3.0 + Free Micro USB Cable - (Black)"/>
    <x v="968"/>
    <s v="Electronics|Mobiles&amp;Accessories|MobileAccessories|Chargers|AutomobileChargers"/>
    <x v="0"/>
    <n v="571"/>
    <n v="999"/>
    <n v="428"/>
    <n v="21824191"/>
    <s v="43%"/>
    <x v="0"/>
    <n v="43"/>
    <x v="0"/>
    <n v="0.43"/>
    <x v="18"/>
    <x v="2"/>
    <n v="38182779"/>
    <x v="1"/>
    <x v="1"/>
    <x v="1"/>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1N6LU1VF"/>
    <s v="SanDisk Ultra Dual 64 GB USB 3.0 OTG Pen Drive (Black)"/>
    <x v="969"/>
    <s v="Computers&amp;Accessories|ExternalDevices&amp;DataStorage|PenDrives"/>
    <x v="0"/>
    <n v="579"/>
    <n v="1400"/>
    <n v="821"/>
    <n v="109491216"/>
    <s v="59%"/>
    <x v="1"/>
    <n v="59"/>
    <x v="1"/>
    <n v="0.59"/>
    <x v="18"/>
    <x v="2"/>
    <n v="264745600"/>
    <x v="0"/>
    <x v="0"/>
    <x v="1"/>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03B00484"/>
    <s v="Duracell Plus AAA Rechargeable Batteries (750 mAh) Pack of 4"/>
    <x v="970"/>
    <s v="Electronics|GeneralPurposeBatteries&amp;BatteryChargers|RechargeableBatteries"/>
    <x v="0"/>
    <n v="399"/>
    <n v="499"/>
    <n v="100"/>
    <n v="10853199"/>
    <s v="20%"/>
    <x v="0"/>
    <n v="20"/>
    <x v="2"/>
    <n v="0.2"/>
    <x v="18"/>
    <x v="2"/>
    <n v="13573299"/>
    <x v="1"/>
    <x v="1"/>
    <x v="1"/>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03L62T7W"/>
    <s v="Logitech B100 Wired USB Mouse, 3 yr Warranty, 800 DPI Optical Tracking, Ambidextrous PC/Mac/Laptop - Black"/>
    <x v="971"/>
    <s v="Computers&amp;Accessories|Accessories&amp;Peripherals|Keyboards,Mice&amp;InputDevices|Mice"/>
    <x v="0"/>
    <n v="279"/>
    <n v="375"/>
    <n v="96"/>
    <n v="8797986"/>
    <s v="26%"/>
    <x v="0"/>
    <n v="26"/>
    <x v="2"/>
    <n v="0.26"/>
    <x v="18"/>
    <x v="2"/>
    <n v="11825250"/>
    <x v="1"/>
    <x v="1"/>
    <x v="1"/>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7B88KQZ8"/>
    <s v="JBL Go 2, Wireless Portable Bluetooth Speaker with Mic, JBL Signature Sound, Vibrant Color Options with IPX7 Waterproof &amp; AUX (Blue)"/>
    <x v="972"/>
    <s v="Electronics|HomeAudio|Speakers|BluetoothSpeakers"/>
    <x v="0"/>
    <n v="1999"/>
    <n v="2999"/>
    <n v="1000"/>
    <n v="127734101"/>
    <s v="33%"/>
    <x v="0"/>
    <n v="33"/>
    <x v="0"/>
    <n v="0.33"/>
    <x v="18"/>
    <x v="2"/>
    <n v="191633101"/>
    <x v="0"/>
    <x v="0"/>
    <x v="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1N4EV2TL"/>
    <s v="Logitech MK240 Nano Wireless USB Keyboard and Mouse Set, 12 Function Keys 2.4GHz Wireless, 1000DPI, Spill-Resistant Design, PC/Mac, Black/Chartreuse Yellow"/>
    <x v="973"/>
    <s v="Computers&amp;Accessories|Accessories&amp;Peripherals|Keyboards,Mice&amp;InputDevices|Keyboard&amp;MouseSets"/>
    <x v="0"/>
    <n v="1495"/>
    <n v="1995"/>
    <n v="500"/>
    <n v="10825295"/>
    <s v="25%"/>
    <x v="0"/>
    <n v="25"/>
    <x v="2"/>
    <n v="0.25"/>
    <x v="18"/>
    <x v="2"/>
    <n v="14445795"/>
    <x v="0"/>
    <x v="0"/>
    <x v="1"/>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CHZ3ZQ7"/>
    <s v="Redgear A-15 Wired Gaming Mouse with Upto 6400 DPI, RGB &amp; Driver Customization for PC(Black)"/>
    <x v="974"/>
    <s v="Computers&amp;Accessories|Accessories&amp;Peripherals|PCGamingPeripherals|GamingMice"/>
    <x v="0"/>
    <n v="599"/>
    <n v="799"/>
    <n v="200"/>
    <n v="9458210"/>
    <s v="25%"/>
    <x v="0"/>
    <n v="25"/>
    <x v="2"/>
    <n v="0.25"/>
    <x v="18"/>
    <x v="2"/>
    <n v="12616210"/>
    <x v="1"/>
    <x v="1"/>
    <x v="1"/>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0ZRBWPA0"/>
    <s v="Eveready Red 1012 AAA Batteries - Pack of 10"/>
    <x v="975"/>
    <s v="Electronics|GeneralPurposeBatteries&amp;BatteryChargers|DisposableBatteries"/>
    <x v="0"/>
    <n v="159"/>
    <n v="180"/>
    <n v="21"/>
    <n v="157251"/>
    <s v="12%"/>
    <x v="0"/>
    <n v="12"/>
    <x v="2"/>
    <n v="0.12"/>
    <x v="18"/>
    <x v="2"/>
    <n v="178020"/>
    <x v="1"/>
    <x v="1"/>
    <x v="0"/>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r>
  <r>
    <s v="B07YL54NVJ"/>
    <s v="Brand Conquer 6 in 1 with OTG, SD Card Reader, USB Type C, USB 3.0 and Micro USB, for Memory Card | Portable Card Reader | Compatible with TF, SD, Micro SD, SDHC, SDXC, MMC, RS-MMC, Micro SDXC"/>
    <x v="976"/>
    <s v="Computers&amp;Accessories|ExternalDevices&amp;DataStorage|ExternalMemoryCardReaders"/>
    <x v="0"/>
    <n v="549"/>
    <n v="999"/>
    <n v="450"/>
    <n v="4259142"/>
    <s v="45%"/>
    <x v="0"/>
    <n v="45"/>
    <x v="0"/>
    <n v="0.45"/>
    <x v="18"/>
    <x v="2"/>
    <n v="7750242"/>
    <x v="1"/>
    <x v="1"/>
    <x v="1"/>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s v="TP-Link AC750 Dual Band Wireless Cable Router, 4 10/100 LAN + 10/100 WAN Ports, Support Guest Network and Parental Control, 750Mbps Speed Wi-Fi, 3 Antennas (Archer C20) Blue, 2.4 GHz"/>
    <x v="977"/>
    <s v="Computers&amp;Accessories|NetworkingDevices|Routers"/>
    <x v="0"/>
    <n v="1529"/>
    <n v="2399"/>
    <n v="870"/>
    <n v="104597361"/>
    <s v="36%"/>
    <x v="0"/>
    <n v="36"/>
    <x v="0"/>
    <n v="0.36"/>
    <x v="18"/>
    <x v="2"/>
    <n v="164113191"/>
    <x v="0"/>
    <x v="0"/>
    <x v="1"/>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s v="Parker Quink Ink Bottle, Blue"/>
    <x v="978"/>
    <s v="OfficeProducts|OfficePaperProducts|Paper|Stationery|Pens,Pencils&amp;WritingSupplies|Pens&amp;Refills|BottledInk"/>
    <x v="0"/>
    <n v="100"/>
    <n v="100"/>
    <n v="0"/>
    <n v="309500"/>
    <s v="0%"/>
    <x v="0"/>
    <n v="0"/>
    <x v="3"/>
    <n v="0"/>
    <x v="18"/>
    <x v="2"/>
    <n v="309500"/>
    <x v="1"/>
    <x v="1"/>
    <x v="1"/>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7BRKK9JQ"/>
    <s v="Zebronics Zeb-Transformer Gaming Keyboard and Mouse Combo (USB, Braided Cable)"/>
    <x v="979"/>
    <s v="Computers&amp;Accessories|Accessories&amp;Peripherals|Keyboards,Mice&amp;InputDevices|Keyboard&amp;MouseSets"/>
    <x v="0"/>
    <n v="1299"/>
    <n v="1599"/>
    <n v="300"/>
    <n v="35362677"/>
    <s v="19%"/>
    <x v="0"/>
    <n v="19"/>
    <x v="2"/>
    <n v="0.19"/>
    <x v="18"/>
    <x v="2"/>
    <n v="43529577"/>
    <x v="0"/>
    <x v="0"/>
    <x v="1"/>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s v="SanDisk Ultra 64 GB USB Pen Drives (SDDDC2-064G-I35, Black, Silver)"/>
    <x v="980"/>
    <s v="Computers&amp;Accessories|ExternalDevices&amp;DataStorage|PenDrives"/>
    <x v="0"/>
    <n v="729"/>
    <n v="1650"/>
    <n v="921"/>
    <n v="60037524"/>
    <s v="56%"/>
    <x v="1"/>
    <n v="56"/>
    <x v="1"/>
    <n v="0.56000000000000005"/>
    <x v="18"/>
    <x v="2"/>
    <n v="135887400"/>
    <x v="0"/>
    <x v="0"/>
    <x v="1"/>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s v="Parker Classic Gold Gold Trim Ball Pen"/>
    <x v="981"/>
    <s v="OfficeProducts|OfficePaperProducts|Paper|Stationery|Pens,Pencils&amp;WritingSupplies|Pens&amp;Refills|RetractableBallpointPens"/>
    <x v="0"/>
    <n v="480"/>
    <n v="600"/>
    <n v="120"/>
    <n v="2745120"/>
    <s v="20%"/>
    <x v="0"/>
    <n v="20"/>
    <x v="2"/>
    <n v="0.2"/>
    <x v="18"/>
    <x v="2"/>
    <n v="3431400"/>
    <x v="1"/>
    <x v="1"/>
    <x v="1"/>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8YD264ZS"/>
    <s v="Tarkan Portable Folding Laptop Desk for Bed, Lapdesk with Handle, Drawer, Cup &amp; Mobile/Tablet Holder for Study, Eating, Work (Black)"/>
    <x v="982"/>
    <s v="Computers&amp;Accessories|Accessories&amp;Peripherals|LaptopAccessories|Lapdesks"/>
    <x v="0"/>
    <n v="999"/>
    <n v="2499"/>
    <n v="1500"/>
    <n v="1688310"/>
    <s v="60%"/>
    <x v="1"/>
    <n v="60"/>
    <x v="1"/>
    <n v="0.6"/>
    <x v="18"/>
    <x v="2"/>
    <n v="4223310"/>
    <x v="0"/>
    <x v="0"/>
    <x v="1"/>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7DKZCZ89"/>
    <s v="Gizga Essentials Earphone Carrying Case, Multi-Purpose Pocket Storage Travel Organizer for Earphones, Headset, Pen Drives, SD Cards, Shock-Proof Ballistic Nylon, Soft Fabric, Mesh Pocket, Green"/>
    <x v="983"/>
    <s v="Electronics|Headphones,Earbuds&amp;Accessories|Cases"/>
    <x v="0"/>
    <n v="119"/>
    <n v="499"/>
    <n v="380"/>
    <n v="1788808"/>
    <s v="76%"/>
    <x v="1"/>
    <n v="76"/>
    <x v="1"/>
    <n v="0.76"/>
    <x v="18"/>
    <x v="2"/>
    <n v="7500968"/>
    <x v="1"/>
    <x v="1"/>
    <x v="1"/>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08QS9J6Y"/>
    <s v="Logitech C270 Digital HD Webcam with Widescreen HD Video Calling, HD Light Correction, Noise-Reducing Mic, for Skype, FaceTime, Hangouts, WebEx, PC/Mac/Laptop/MacBook/Tablet - (Black, HD 720p/30fps)"/>
    <x v="984"/>
    <s v="Computers&amp;Accessories|Accessories&amp;Peripherals|Audio&amp;VideoAccessories|Webcams&amp;VoIPEquipment|Webcams"/>
    <x v="1"/>
    <n v="1990"/>
    <n v="2595"/>
    <n v="605"/>
    <n v="40592020"/>
    <s v="23%"/>
    <x v="0"/>
    <n v="23"/>
    <x v="2"/>
    <n v="0.23"/>
    <x v="18"/>
    <x v="2"/>
    <n v="52932810"/>
    <x v="0"/>
    <x v="0"/>
    <x v="1"/>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s v="Portronics MPORT 31 4 Ports USB Hub (USB A to 4 USB-A Ports 4 in 1 Connector USB HUB(Grey)"/>
    <x v="985"/>
    <s v="Computers&amp;Accessories|Accessories&amp;Peripherals|USBHubs"/>
    <x v="0"/>
    <n v="499"/>
    <n v="799"/>
    <n v="300"/>
    <n v="1060375"/>
    <s v="38%"/>
    <x v="0"/>
    <n v="38"/>
    <x v="0"/>
    <n v="0.38"/>
    <x v="18"/>
    <x v="2"/>
    <n v="1697875"/>
    <x v="1"/>
    <x v="1"/>
    <x v="1"/>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s v="AirCase Protective Laptop Bag Sleeve fits Upto 15.6&quot; Laptop/ MacBook, Wrinkle Free, Padded, Waterproof Light Neoprene case Cover Pouch, for Men &amp; Women, Black- 6 Months Warranty"/>
    <x v="986"/>
    <s v="Computers&amp;Accessories|Accessories&amp;Peripherals|LaptopAccessories|Bags&amp;Sleeves|LaptopSleeves&amp;Slipcases"/>
    <x v="0"/>
    <n v="449"/>
    <n v="999"/>
    <n v="550"/>
    <n v="5087170"/>
    <s v="55%"/>
    <x v="1"/>
    <n v="55"/>
    <x v="1"/>
    <n v="0.55000000000000004"/>
    <x v="18"/>
    <x v="2"/>
    <n v="11318670"/>
    <x v="1"/>
    <x v="1"/>
    <x v="1"/>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9RF2QXGX"/>
    <s v="Gizga Essentials Webcam Cover, Privacy Protector Webcam Cover Slide, Compatible with Laptop, Desktop, PC, Smartphone, Protect Your Privacy and Security, Strong Adhesive, Set of 3, Black"/>
    <x v="987"/>
    <s v="Computers&amp;Accessories|Accessories&amp;Peripherals|LaptopAccessories|CameraPrivacyCovers"/>
    <x v="0"/>
    <n v="69"/>
    <n v="299"/>
    <n v="230"/>
    <n v="17595"/>
    <s v="77%"/>
    <x v="1"/>
    <n v="77"/>
    <x v="1"/>
    <n v="0.77"/>
    <x v="18"/>
    <x v="2"/>
    <n v="76245"/>
    <x v="1"/>
    <x v="1"/>
    <x v="0"/>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86394NY5"/>
    <s v="TABLE MAGIC Multipurpose Laptop Table Mat Finish Top Work at Home Study Table (TM Regular- Black) (Alloy Steel)"/>
    <x v="988"/>
    <s v="Computers&amp;Accessories|Accessories&amp;Peripherals|LaptopAccessories"/>
    <x v="0"/>
    <n v="1399"/>
    <n v="2490"/>
    <n v="1091"/>
    <n v="15492526"/>
    <s v="44%"/>
    <x v="0"/>
    <n v="44"/>
    <x v="0"/>
    <n v="0.44"/>
    <x v="18"/>
    <x v="2"/>
    <n v="27574260"/>
    <x v="0"/>
    <x v="0"/>
    <x v="1"/>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95X38CJS"/>
    <s v="BRUSTRO Copytinta Coloured Craft Paper A4 Size 80 GSM Mixed Bright Colour 40 Sheets Pack (10 cols X 4 Sheets) Double Side Color for Office Printing, Art and Craft."/>
    <x v="989"/>
    <s v="OfficeProducts|OfficePaperProducts|Paper|Copy&amp;PrintingPaper|ColouredPaper"/>
    <x v="0"/>
    <n v="99"/>
    <n v="99"/>
    <n v="0"/>
    <n v="38412"/>
    <s v="0%"/>
    <x v="0"/>
    <n v="0"/>
    <x v="3"/>
    <n v="0"/>
    <x v="18"/>
    <x v="2"/>
    <n v="38412"/>
    <x v="1"/>
    <x v="1"/>
    <x v="0"/>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98PJPCL"/>
    <s v="Portronics My buddy plus Adjustable Laptop cooling Table (Brown)"/>
    <x v="990"/>
    <s v="Computers&amp;Accessories|Accessories&amp;Peripherals|LaptopAccessories|Lapdesks"/>
    <x v="0"/>
    <n v="1889"/>
    <n v="2699"/>
    <n v="810"/>
    <n v="32857266"/>
    <s v="30%"/>
    <x v="0"/>
    <n v="30"/>
    <x v="0"/>
    <n v="0.3"/>
    <x v="18"/>
    <x v="2"/>
    <n v="46946406"/>
    <x v="0"/>
    <x v="0"/>
    <x v="1"/>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17NC2IPM"/>
    <s v="RESONATE RouterUPS CRU12V2A | Zero Drop | UPS for WiFi Router | Mini UPS | Up to 4 Hours PowerBackup | Battery Replacement Program | Router UPS Compatible with 12V &lt;2A Routers, FTTH, Modem, Set Top Box, Alexa, Mini Camera"/>
    <x v="991"/>
    <s v="Computers&amp;Accessories|NetworkingDevices|Routers"/>
    <x v="0"/>
    <n v="1799"/>
    <n v="2911"/>
    <n v="1112"/>
    <n v="36595258"/>
    <s v="38%"/>
    <x v="0"/>
    <n v="38"/>
    <x v="0"/>
    <n v="0.38"/>
    <x v="18"/>
    <x v="2"/>
    <n v="59215562"/>
    <x v="0"/>
    <x v="0"/>
    <x v="1"/>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8FWZGSG"/>
    <s v="Samsung Original Type C to C Cable - 3.28 Feet (1 Meter), White"/>
    <x v="871"/>
    <s v="Computers&amp;Accessories|Accessories&amp;Peripherals|Cables&amp;Accessories|Cables|USBCables"/>
    <x v="0"/>
    <n v="599"/>
    <n v="599"/>
    <n v="0"/>
    <n v="212645"/>
    <s v="0%"/>
    <x v="0"/>
    <n v="0"/>
    <x v="3"/>
    <n v="0"/>
    <x v="18"/>
    <x v="2"/>
    <n v="212645"/>
    <x v="1"/>
    <x v="1"/>
    <x v="0"/>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7Z53L5QL"/>
    <s v="ProElite Faux Leather Smart Flip Case Cover for Apple iPad 10.2&quot; 9th Gen (2021) / 8th Gen / 7th Gen with Stylus Pen, Black"/>
    <x v="992"/>
    <s v="Computers&amp;Accessories|Accessories&amp;Peripherals|TabletAccessories|Bags,Cases&amp;Sleeves|Cases"/>
    <x v="0"/>
    <n v="549"/>
    <n v="1499"/>
    <n v="950"/>
    <n v="6042294"/>
    <s v="63%"/>
    <x v="1"/>
    <n v="63"/>
    <x v="1"/>
    <n v="0.63"/>
    <x v="18"/>
    <x v="2"/>
    <n v="16497994"/>
    <x v="0"/>
    <x v="0"/>
    <x v="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VA7YYUO"/>
    <s v="Apsara Platinum Pencils Value Pack - Pack of 20"/>
    <x v="993"/>
    <s v="Home&amp;Kitchen|CraftMaterials|DrawingMaterials|DrawingMedia|Pencils|WoodenPencils"/>
    <x v="0"/>
    <n v="99"/>
    <n v="99"/>
    <n v="0"/>
    <n v="498564"/>
    <s v="0%"/>
    <x v="0"/>
    <n v="0"/>
    <x v="3"/>
    <n v="0"/>
    <x v="18"/>
    <x v="2"/>
    <n v="498564"/>
    <x v="1"/>
    <x v="1"/>
    <x v="1"/>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r>
  <r>
    <s v="B00LOD70SC"/>
    <s v="Pilot V7 Liquid Ink Roller Ball Pen (2 Blue + 1 Black)"/>
    <x v="994"/>
    <s v="OfficeProducts|OfficePaperProducts|Paper|Stationery|Pens,Pencils&amp;WritingSupplies|Pens&amp;Refills|RetractableBallpointPens"/>
    <x v="0"/>
    <n v="178"/>
    <n v="210"/>
    <n v="32"/>
    <n v="436100"/>
    <s v="15%"/>
    <x v="0"/>
    <n v="15"/>
    <x v="2"/>
    <n v="0.15"/>
    <x v="18"/>
    <x v="2"/>
    <n v="514500"/>
    <x v="1"/>
    <x v="1"/>
    <x v="1"/>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7S7DCJKS"/>
    <s v="IT2M Designer Mouse Pad for Laptop/Computer (9.2 X 7.6 Inches, 12788)"/>
    <x v="995"/>
    <s v="Computers&amp;Accessories|Accessories&amp;Peripherals|Keyboards,Mice&amp;InputDevices|Keyboard&amp;MiceAccessories|MousePads"/>
    <x v="0"/>
    <n v="199"/>
    <n v="499"/>
    <n v="300"/>
    <n v="1989602"/>
    <s v="60%"/>
    <x v="1"/>
    <n v="60"/>
    <x v="1"/>
    <n v="0.6"/>
    <x v="18"/>
    <x v="2"/>
    <n v="4989002"/>
    <x v="1"/>
    <x v="1"/>
    <x v="1"/>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r>
  <r>
    <s v="B00LM4X3XE"/>
    <s v="Parker Quink Ink Bottle (Black)"/>
    <x v="996"/>
    <s v="OfficeProducts|OfficePaperProducts|Paper|Stationery|Pens,Pencils&amp;WritingSupplies|Pens&amp;Refills|BottledInk"/>
    <x v="0"/>
    <n v="90"/>
    <n v="100"/>
    <n v="10"/>
    <n v="275490"/>
    <s v="10%"/>
    <x v="0"/>
    <n v="10"/>
    <x v="2"/>
    <n v="0.1"/>
    <x v="18"/>
    <x v="2"/>
    <n v="306100"/>
    <x v="1"/>
    <x v="1"/>
    <x v="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7YNHCW6N"/>
    <s v="Robustrion Smart Trifold Hard Back Flip Stand Case Cover for Apple iPad 10.2 Cover iPad 9th Generation Cover 2021 8th Gen 2020 7th Gen 2019 Generation Case - Black"/>
    <x v="997"/>
    <s v="Computers&amp;Accessories|Accessories&amp;Peripherals|TabletAccessories|Bags,Cases&amp;Sleeves|Cases"/>
    <x v="0"/>
    <n v="549"/>
    <n v="2499"/>
    <n v="1950"/>
    <n v="3050244"/>
    <s v="78%"/>
    <x v="1"/>
    <n v="78"/>
    <x v="1"/>
    <n v="0.78"/>
    <x v="18"/>
    <x v="2"/>
    <n v="13884444"/>
    <x v="0"/>
    <x v="0"/>
    <x v="1"/>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8Y57TPDM"/>
    <s v="Duracell CR2016 3V Lithium Coin Battery, 5 pcs, 2016 Coin Button Cell Battery, DL2016"/>
    <x v="998"/>
    <s v="Electronics|GeneralPurposeBatteries&amp;BatteryChargers"/>
    <x v="0"/>
    <n v="116"/>
    <n v="200"/>
    <n v="84"/>
    <n v="56260"/>
    <s v="42%"/>
    <x v="0"/>
    <n v="42"/>
    <x v="0"/>
    <n v="0.42"/>
    <x v="18"/>
    <x v="2"/>
    <n v="97000"/>
    <x v="1"/>
    <x v="1"/>
    <x v="0"/>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s v="MI 360¬∞ Home Security Wireless Camera 2K Pro with Bluetooth Gateway BLE 4.2 l Dual Band Wi-fi Connection l 3 Million 1296p| Full Color in Low-Light | AI Human Detection, White"/>
    <x v="999"/>
    <s v="Electronics|Cameras&amp;Photography|SecurityCameras|DomeCameras"/>
    <x v="0"/>
    <n v="4499"/>
    <n v="5999"/>
    <n v="1500"/>
    <n v="201087304"/>
    <s v="25%"/>
    <x v="0"/>
    <n v="25"/>
    <x v="2"/>
    <n v="0.25"/>
    <x v="18"/>
    <x v="2"/>
    <n v="268131304"/>
    <x v="2"/>
    <x v="2"/>
    <x v="1"/>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8J82K4GX"/>
    <s v="Samsung 24-inch(60.46cm) FHD Monitor, IPS, 75 Hz, Bezel Less Design, AMD FreeSync, Flicker Free, HDMI, D-sub, (LF24T350FHWXXL, Dark Blue Gray)"/>
    <x v="1000"/>
    <s v="Computers&amp;Accessories|Monitors"/>
    <x v="0"/>
    <n v="10099"/>
    <n v="19110"/>
    <n v="9011"/>
    <n v="26489677"/>
    <s v="47%"/>
    <x v="0"/>
    <n v="47"/>
    <x v="0"/>
    <n v="0.47"/>
    <x v="18"/>
    <x v="2"/>
    <n v="50125530"/>
    <x v="3"/>
    <x v="3"/>
    <x v="1"/>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s v="AirCase Protective Laptop Bag Sleeve fits Upto 14.1&quot; Laptop/ MacBook, Wrinkle Free, Padded, Waterproof Light Neoprene case Cover Pouch, for Men &amp; Women, Black- 6 Months Warranty"/>
    <x v="986"/>
    <s v="Computers&amp;Accessories|Accessories&amp;Peripherals|LaptopAccessories|Bags&amp;Sleeves|LaptopSleeves&amp;Slipcases"/>
    <x v="0"/>
    <n v="449"/>
    <n v="999"/>
    <n v="550"/>
    <n v="4355749"/>
    <s v="55%"/>
    <x v="1"/>
    <n v="55"/>
    <x v="1"/>
    <n v="0.55000000000000004"/>
    <x v="18"/>
    <x v="2"/>
    <n v="9691299"/>
    <x v="1"/>
    <x v="1"/>
    <x v="1"/>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s v="Faber-Castell Connector Pen Set - Pack of 25 (Assorted)"/>
    <x v="1001"/>
    <s v="Toys&amp;Games|Arts&amp;Crafts|Drawing&amp;PaintingSupplies|ColouringPens&amp;Markers"/>
    <x v="3"/>
    <n v="150"/>
    <n v="150"/>
    <n v="0"/>
    <n v="2380050"/>
    <s v="0%"/>
    <x v="0"/>
    <n v="0"/>
    <x v="3"/>
    <n v="0"/>
    <x v="18"/>
    <x v="2"/>
    <n v="2380050"/>
    <x v="1"/>
    <x v="1"/>
    <x v="1"/>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BG62HMDJ"/>
    <s v="Cablet 2.5 Inch SATA USB 3.0 HDD/SSD Portable External Enclosure for 7mm and 9.5mm, Tool-Free Design, Supports UASP Max 6TB"/>
    <x v="1002"/>
    <s v="Computers&amp;Accessories|ExternalDevices&amp;DataStorage|ExternalHardDisks"/>
    <x v="0"/>
    <n v="499"/>
    <n v="775"/>
    <n v="276"/>
    <n v="36926"/>
    <s v="36%"/>
    <x v="0"/>
    <n v="36"/>
    <x v="0"/>
    <n v="0.36"/>
    <x v="18"/>
    <x v="2"/>
    <n v="57350"/>
    <x v="1"/>
    <x v="1"/>
    <x v="0"/>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7P434WJY"/>
    <s v="RC PRINT GI 790 Ink Refill for Canon G1000, G1010, G1100, G2000, G2002, G2010, G2012, G2100, G3000, G3010, G3012, G3100, G4000, G4010"/>
    <x v="1003"/>
    <s v="Computers&amp;Accessories|Printers,Inks&amp;Accessories|Inks,Toners&amp;Cartridges|InkjetInkRefills&amp;Kits"/>
    <x v="0"/>
    <n v="549"/>
    <n v="1999"/>
    <n v="1450"/>
    <n v="750483"/>
    <s v="73%"/>
    <x v="1"/>
    <n v="73"/>
    <x v="1"/>
    <n v="0.73"/>
    <x v="18"/>
    <x v="2"/>
    <n v="2732633"/>
    <x v="0"/>
    <x v="0"/>
    <x v="1"/>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8WKFSN84"/>
    <s v="Wayona Type C To Type C 65W/3.25A Nylon Braided Fast Charging Cable Compatible For Laptop, Macbook, Samsung Galaxy M33 M53 M51 S20 Ultra, A71, A53, A51, Ipad Pro 2018 (1M, Grey)"/>
    <x v="1004"/>
    <s v="Computers&amp;Accessories|Accessories&amp;Peripherals|Cables&amp;Accessories|Cables|USBCables"/>
    <x v="0"/>
    <n v="379"/>
    <n v="1099"/>
    <n v="720"/>
    <n v="1063474"/>
    <s v="66%"/>
    <x v="1"/>
    <n v="66"/>
    <x v="1"/>
    <n v="0.66"/>
    <x v="18"/>
    <x v="2"/>
    <n v="3083794"/>
    <x v="0"/>
    <x v="0"/>
    <x v="1"/>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XNL93PL"/>
    <s v="Portronics Ruffpad 15 Re-Writable LCD Screen 38.1cm (15-inch) Writing Pad for Drawing, Playing, Handwriting Gifts for Kids &amp; Adults (Grey)"/>
    <x v="1005"/>
    <s v="OfficeProducts|OfficePaperProducts|Paper|Stationery|Notebooks,WritingPads&amp;Diaries"/>
    <x v="0"/>
    <n v="1399"/>
    <n v="2999"/>
    <n v="1600"/>
    <n v="4938470"/>
    <s v="53%"/>
    <x v="1"/>
    <n v="53"/>
    <x v="1"/>
    <n v="0.53"/>
    <x v="18"/>
    <x v="2"/>
    <n v="10586470"/>
    <x v="0"/>
    <x v="0"/>
    <x v="1"/>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s v="DIGITEK¬Æ (DLS-9FT) Lightweight &amp; Portable Aluminum Alloy Light Stand for Ring Light, Reflector, Flash Units, Diffuser, Portrait, Softbox, Studio Lighting &amp; More Ideal for Outdoor &amp; Indoor Shoots"/>
    <x v="1006"/>
    <s v="Electronics|Cameras&amp;Photography|Accessories|PhotoStudio&amp;Lighting|PhotoBackgroundAccessories|BackgroundSupports"/>
    <x v="0"/>
    <n v="699"/>
    <n v="1299"/>
    <n v="600"/>
    <n v="4321917"/>
    <s v="46%"/>
    <x v="0"/>
    <n v="46"/>
    <x v="0"/>
    <n v="0.46"/>
    <x v="18"/>
    <x v="2"/>
    <n v="8031717"/>
    <x v="0"/>
    <x v="0"/>
    <x v="1"/>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746N6WML"/>
    <s v="Parker Vector Camouflage Gift Set - Roller Ball Pen &amp; Parker Logo Keychain (Black Body, Blue Ink), 2 Piece Set"/>
    <x v="1007"/>
    <s v="OfficeProducts|OfficePaperProducts|Paper|Stationery|Pens,Pencils&amp;WritingSupplies|Pens&amp;Refills|StickBallpointPens"/>
    <x v="0"/>
    <n v="341"/>
    <n v="450"/>
    <n v="109"/>
    <n v="850113"/>
    <s v="24%"/>
    <x v="0"/>
    <n v="24"/>
    <x v="2"/>
    <n v="0.24"/>
    <x v="18"/>
    <x v="2"/>
    <n v="1121850"/>
    <x v="1"/>
    <x v="1"/>
    <x v="1"/>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r>
  <r>
    <s v="B07222HQKP"/>
    <s v="Orico 2.5&quot;(6.3cm) USB 3.0 HDD Enclosure Case Cover for SATA SSD HDD | SATA SSD HDD Enclosure High Speed USB 3.0 | Tool Free Installation | Black"/>
    <x v="1008"/>
    <s v="Computers&amp;Accessories|ExternalDevices&amp;DataStorage|ExternalHardDisks"/>
    <x v="0"/>
    <n v="657"/>
    <n v="999"/>
    <n v="342"/>
    <n v="9161208"/>
    <s v="34%"/>
    <x v="0"/>
    <n v="34"/>
    <x v="0"/>
    <n v="0.34"/>
    <x v="18"/>
    <x v="2"/>
    <n v="13930056"/>
    <x v="1"/>
    <x v="1"/>
    <x v="1"/>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79S811J3"/>
    <s v="Redgear Cosmo 7,1 Usb Gaming Wired Over Ear Headphones With Mic With Virtual Surround Sound,50Mm Driver, Rgb Leds &amp; Remote Control(Black)"/>
    <x v="1009"/>
    <s v="Computers&amp;Accessories|Accessories&amp;Peripherals|PCGamingPeripherals|Headsets"/>
    <x v="0"/>
    <n v="1990"/>
    <n v="2999"/>
    <n v="1009"/>
    <n v="28331630"/>
    <s v="34%"/>
    <x v="0"/>
    <n v="34"/>
    <x v="0"/>
    <n v="0.34"/>
    <x v="18"/>
    <x v="2"/>
    <n v="42696763"/>
    <x v="0"/>
    <x v="0"/>
    <x v="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1NBX5RSB"/>
    <s v="HP 65W AC Laptops Charger Adapter 4.5mm for HP Pavilion Black (Without Power Cable)"/>
    <x v="1010"/>
    <s v="Computers&amp;Accessories|Accessories&amp;Peripherals|LaptopAccessories|LaptopChargers&amp;PowerSupplies"/>
    <x v="0"/>
    <n v="770"/>
    <n v="1547"/>
    <n v="777"/>
    <n v="1990450"/>
    <s v="50%"/>
    <x v="1"/>
    <n v="50"/>
    <x v="1"/>
    <n v="0.5"/>
    <x v="18"/>
    <x v="2"/>
    <n v="3998995"/>
    <x v="0"/>
    <x v="0"/>
    <x v="1"/>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r>
  <r>
    <s v="B08497Z1MQ"/>
    <s v="HP M270 Backlit USB Wired Gaming Mouse with 6 Buttons, 4-Speed Customizable 2400 DPI, Ergonomic Design, Breathing LED Lighting, Metal Scroll Wheel, Lightweighted / 3 Years Warranty (7ZZ87AA), Black"/>
    <x v="1011"/>
    <s v="Computers&amp;Accessories|Accessories&amp;Peripherals|PCGamingPeripherals|GamingMice"/>
    <x v="0"/>
    <n v="599"/>
    <n v="700"/>
    <n v="101"/>
    <n v="1378299"/>
    <s v="14%"/>
    <x v="0"/>
    <n v="14"/>
    <x v="2"/>
    <n v="0.14000000000000001"/>
    <x v="18"/>
    <x v="2"/>
    <n v="1610700"/>
    <x v="1"/>
    <x v="1"/>
    <x v="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8498D67S"/>
    <s v="HP K500F Backlit Membrane Wired Gaming Keyboard with Mixed Color Lighting, Metal Panel with Logo Lighting, 26 Anti-Ghosting Keys, and Windows Lock Key / 3 Years Warranty(7ZZ97AA)"/>
    <x v="1012"/>
    <s v="Computers&amp;Accessories|Accessories&amp;Peripherals|PCGamingPeripherals|GamingKeyboards"/>
    <x v="0"/>
    <n v="1149"/>
    <n v="1800"/>
    <n v="651"/>
    <n v="5426727"/>
    <s v="36%"/>
    <x v="0"/>
    <n v="36"/>
    <x v="0"/>
    <n v="0.36"/>
    <x v="18"/>
    <x v="2"/>
    <n v="8501400"/>
    <x v="0"/>
    <x v="0"/>
    <x v="1"/>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8498H13H"/>
    <s v="HP GK320 Wired Full Size RGB Backlight Mechanical Gaming Keyboard, 4 LED Indicators, Mechanical Switches, Double Injection Key Caps, and Windows Lock Key(4QN01AA)"/>
    <x v="1013"/>
    <s v="Computers&amp;Accessories|Accessories&amp;Peripherals|PCGamingPeripherals|GamingKeyboards"/>
    <x v="0"/>
    <n v="1519"/>
    <n v="3499"/>
    <n v="1980"/>
    <n v="619752"/>
    <s v="57%"/>
    <x v="1"/>
    <n v="57"/>
    <x v="1"/>
    <n v="0.56999999999999995"/>
    <x v="18"/>
    <x v="2"/>
    <n v="1427592"/>
    <x v="0"/>
    <x v="0"/>
    <x v="0"/>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B25LQQPC"/>
    <s v="Crucial P3 500GB PCIe 3.0 3D NAND NVMe M.2 SSD, up to 3500MB/s - CT500P3SSD8"/>
    <x v="1014"/>
    <s v="Computers&amp;Accessories|Components|InternalSolidStateDrives"/>
    <x v="0"/>
    <n v="3307"/>
    <n v="6100"/>
    <n v="2793"/>
    <n v="8317105"/>
    <s v="46%"/>
    <x v="0"/>
    <n v="46"/>
    <x v="0"/>
    <n v="0.46"/>
    <x v="18"/>
    <x v="2"/>
    <n v="15341500"/>
    <x v="2"/>
    <x v="2"/>
    <x v="1"/>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7QMRHWJD"/>
    <s v="SWAPKART Portable Flexible Adjustable Eye Protection USB LED Desk Light Table Lamp for Reading, Working on PC, Laptop, Power Bank, Bedroom ( Multicolour )"/>
    <x v="1015"/>
    <s v="Computers&amp;Accessories|Accessories&amp;Peripherals|USBGadgets|Lamps"/>
    <x v="0"/>
    <n v="298"/>
    <n v="999"/>
    <n v="701"/>
    <n v="462496"/>
    <s v="70%"/>
    <x v="1"/>
    <n v="70"/>
    <x v="1"/>
    <n v="0.7"/>
    <x v="18"/>
    <x v="2"/>
    <n v="1550448"/>
    <x v="1"/>
    <x v="1"/>
    <x v="1"/>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8JDNZJ8"/>
    <s v="Havells Instanio 3-Litre Instant Geyser (White/Blue)"/>
    <x v="1016"/>
    <s v="Home&amp;Kitchen|Heating,Cooling&amp;AirQuality|WaterHeaters&amp;Geysers|InstantWaterHeaters"/>
    <x v="0"/>
    <n v="3600"/>
    <n v="6190"/>
    <n v="2590"/>
    <n v="42926400"/>
    <s v="42%"/>
    <x v="0"/>
    <n v="42"/>
    <x v="0"/>
    <n v="0.42"/>
    <x v="18"/>
    <x v="2"/>
    <n v="73809560"/>
    <x v="2"/>
    <x v="2"/>
    <x v="1"/>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08QTK47Q"/>
    <s v="Philips GC1905 1440-Watt Steam Iron with Spray (Blue)"/>
    <x v="1017"/>
    <s v="Home&amp;Kitchen|Kitchen&amp;HomeAppliances|Vacuum,Cleaning&amp;Ironing|Irons,Steamers&amp;Accessories|Irons|SteamIrons"/>
    <x v="0"/>
    <n v="1614"/>
    <n v="1745"/>
    <n v="131"/>
    <n v="61290036"/>
    <s v="8%"/>
    <x v="0"/>
    <n v="8"/>
    <x v="3"/>
    <n v="0.08"/>
    <x v="18"/>
    <x v="2"/>
    <n v="66264630"/>
    <x v="0"/>
    <x v="0"/>
    <x v="1"/>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7GMFY9QM"/>
    <s v="SOFLIN Egg Boiler Electric Automatic Off 7 Egg Poacher for Steaming, Cooking, Boiling and Frying (400 Watts, Blue)"/>
    <x v="1018"/>
    <s v="Home&amp;Kitchen|Kitchen&amp;HomeAppliances|SmallKitchenAppliances|EggBoilers"/>
    <x v="0"/>
    <n v="379"/>
    <n v="999"/>
    <n v="620"/>
    <n v="1173384"/>
    <s v="62%"/>
    <x v="1"/>
    <n v="62"/>
    <x v="1"/>
    <n v="0.62"/>
    <x v="18"/>
    <x v="2"/>
    <n v="3092904"/>
    <x v="1"/>
    <x v="1"/>
    <x v="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1EY310UM"/>
    <s v="Philips GC181 Heavy Weight 1000-Watt Dry Iron, Pack of 1"/>
    <x v="1019"/>
    <s v="Home&amp;Kitchen|Kitchen&amp;HomeAppliances|Vacuum,Cleaning&amp;Ironing|Irons,Steamers&amp;Accessories|Irons|DryIrons"/>
    <x v="0"/>
    <n v="1321"/>
    <n v="1545"/>
    <n v="224"/>
    <n v="20413413"/>
    <s v="14%"/>
    <x v="0"/>
    <n v="14"/>
    <x v="2"/>
    <n v="0.14000000000000001"/>
    <x v="18"/>
    <x v="2"/>
    <n v="23874885"/>
    <x v="0"/>
    <x v="0"/>
    <x v="1"/>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BPBXNQQT"/>
    <s v="Room Heater Warmer Wall-Outlet 400 Watts Electric Handy Room Heater (Room Heaters Home for Bedroom, Reading Books, Work, bathrooms, Rooms, Offices, Home Offices,2022"/>
    <x v="1020"/>
    <s v="Home&amp;Kitchen|Heating,Cooling&amp;AirQuality|RoomHeaters|ElectricHeaters"/>
    <x v="0"/>
    <n v="799"/>
    <n v="1989"/>
    <n v="1190"/>
    <n v="55930"/>
    <s v="60%"/>
    <x v="1"/>
    <n v="60"/>
    <x v="1"/>
    <n v="0.6"/>
    <x v="18"/>
    <x v="2"/>
    <n v="139230"/>
    <x v="0"/>
    <x v="0"/>
    <x v="0"/>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83P71WKK"/>
    <s v="HealthSense Weight Machine for Kitchen, Kitchen Food Weighing Scale for Health, Fitness, Home Baking &amp; Cooking with Hanging Design, Touch Button, Tare Function &amp; 1 Year Warranty ‚Äì Chef-Mate KS 40"/>
    <x v="1021"/>
    <s v="Home&amp;Kitchen|Kitchen&amp;HomeAppliances|SmallKitchenAppliances|DigitalKitchenScales|DigitalScales"/>
    <x v="0"/>
    <n v="799"/>
    <n v="1500"/>
    <n v="701"/>
    <n v="7746305"/>
    <s v="47%"/>
    <x v="0"/>
    <n v="47"/>
    <x v="0"/>
    <n v="0.47"/>
    <x v="18"/>
    <x v="2"/>
    <n v="14542500"/>
    <x v="0"/>
    <x v="0"/>
    <x v="1"/>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VKWGZD7"/>
    <s v="AGARO Supreme High Pressure Washer, 1800 Watts, 120 Bars, 6.5L/Min Flow Rate, 8 Meters Outlet Hose, Portable, for Car,Bike and Home Cleaning Purpose, Black and Orange"/>
    <x v="1022"/>
    <s v="Home&amp;Kitchen|Kitchen&amp;HomeAppliances|Vacuum,Cleaning&amp;Ironing|PressureWashers,Steam&amp;WindowCleaners"/>
    <x v="0"/>
    <n v="4789"/>
    <n v="8990"/>
    <n v="4201"/>
    <n v="4870413"/>
    <s v="47%"/>
    <x v="0"/>
    <n v="47"/>
    <x v="0"/>
    <n v="0.47"/>
    <x v="18"/>
    <x v="2"/>
    <n v="9142830"/>
    <x v="2"/>
    <x v="2"/>
    <x v="1"/>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B25DJ352"/>
    <s v="GILTON Egg Boiler Electric Automatic Off 7 Egg Poacher for Steaming, Cooking Also Boiling and Frying, Multi Color"/>
    <x v="1023"/>
    <s v="Home&amp;Kitchen|Kitchen&amp;HomeAppliances|SmallKitchenAppliances|EggBoilers"/>
    <x v="0"/>
    <n v="353"/>
    <n v="1199"/>
    <n v="846"/>
    <n v="222037"/>
    <s v="71%"/>
    <x v="1"/>
    <n v="71"/>
    <x v="1"/>
    <n v="0.71"/>
    <x v="18"/>
    <x v="2"/>
    <n v="754171"/>
    <x v="0"/>
    <x v="0"/>
    <x v="0"/>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s v="HealthSense Chef-Mate KS 33 Digital Kitchen Weighing Scale &amp; Food Weight Machine for Health, Fitness, Home Baking &amp; Cooking with Free Bowl, 1 Year Warranty &amp; Batteries Included"/>
    <x v="1024"/>
    <s v="Home&amp;Kitchen|Kitchen&amp;HomeAppliances|SmallKitchenAppliances|DigitalKitchenScales"/>
    <x v="0"/>
    <n v="1099"/>
    <n v="1899"/>
    <n v="800"/>
    <n v="16788324"/>
    <s v="42%"/>
    <x v="0"/>
    <n v="42"/>
    <x v="0"/>
    <n v="0.42"/>
    <x v="18"/>
    <x v="2"/>
    <n v="29009124"/>
    <x v="0"/>
    <x v="0"/>
    <x v="1"/>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MTLG4TP"/>
    <s v="SAIELLIN Electric Lint Remover for Clothes Fabric Shaver Lint Shaver for Woolen Clothes Blanket Jackets Stainless Steel Blades, Clothes and Furniture Lint Roller for Fabrics Portable Lint Shavers (White Orange)"/>
    <x v="1025"/>
    <s v="Home&amp;Kitchen|Kitchen&amp;HomeAppliances|Vacuum,Cleaning&amp;Ironing|Irons,Steamers&amp;Accessories|LintShavers"/>
    <x v="0"/>
    <n v="453"/>
    <n v="999"/>
    <n v="546"/>
    <n v="276330"/>
    <s v="55%"/>
    <x v="1"/>
    <n v="55"/>
    <x v="1"/>
    <n v="0.55000000000000004"/>
    <x v="18"/>
    <x v="2"/>
    <n v="609390"/>
    <x v="1"/>
    <x v="1"/>
    <x v="0"/>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8Y5QJXSR"/>
    <s v="atomberg Renesa 1200mm BLDC Motor with Remote 3 Blade Energy Saving Ceiling Fan (Matt Black)"/>
    <x v="1026"/>
    <s v="Home&amp;Kitchen|Heating,Cooling&amp;AirQuality|Fans|CeilingFans"/>
    <x v="0"/>
    <n v="3569"/>
    <n v="5190"/>
    <n v="1621"/>
    <n v="102176901"/>
    <s v="31%"/>
    <x v="0"/>
    <n v="31"/>
    <x v="0"/>
    <n v="0.31"/>
    <x v="18"/>
    <x v="2"/>
    <n v="148584510"/>
    <x v="2"/>
    <x v="2"/>
    <x v="1"/>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811VCGL5"/>
    <s v="Mi Air Purifier 3 with True HEPA Filter, removes air pollutants, smoke, odor, bacteria &amp; viruses with 99.97% efficiency, coverage area up to 484 sq. ft., Wi-Fi &amp; Voice control - Alexa/GA (white)"/>
    <x v="1027"/>
    <s v="Home&amp;Kitchen|Heating,Cooling&amp;AirQuality|AirPurifiers|HEPAAirPurifiers"/>
    <x v="0"/>
    <n v="9970"/>
    <n v="12999"/>
    <n v="3029"/>
    <n v="40368530"/>
    <s v="23%"/>
    <x v="0"/>
    <n v="23"/>
    <x v="2"/>
    <n v="0.23"/>
    <x v="18"/>
    <x v="2"/>
    <n v="52632951"/>
    <x v="3"/>
    <x v="3"/>
    <x v="1"/>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1LYU3BZF"/>
    <s v="Havells Ambrose 1200mm Ceiling Fan (Gold Mist Wood)"/>
    <x v="862"/>
    <s v="Home&amp;Kitchen|Heating,Cooling&amp;AirQuality|Fans|CeilingFans"/>
    <x v="0"/>
    <n v="2199"/>
    <n v="3190"/>
    <n v="991"/>
    <n v="21220350"/>
    <s v="31%"/>
    <x v="0"/>
    <n v="31"/>
    <x v="0"/>
    <n v="0.31"/>
    <x v="18"/>
    <x v="2"/>
    <n v="30783500"/>
    <x v="0"/>
    <x v="0"/>
    <x v="1"/>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073QGKAS"/>
    <s v="Bajaj ATX 4 750-Watt Pop-up Toaster (White)"/>
    <x v="1028"/>
    <s v="Home&amp;Kitchen|Kitchen&amp;HomeAppliances|SmallKitchenAppliances|Pop-upToasters"/>
    <x v="0"/>
    <n v="1499"/>
    <n v="1499"/>
    <n v="0"/>
    <n v="13987169"/>
    <s v="0%"/>
    <x v="0"/>
    <n v="0"/>
    <x v="3"/>
    <n v="0"/>
    <x v="18"/>
    <x v="2"/>
    <n v="13987169"/>
    <x v="0"/>
    <x v="0"/>
    <x v="1"/>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TTRVWKY"/>
    <s v="MILTON Smart Egg Boiler 360-Watts (Transparent and Silver Grey), Boil Up to 7 Eggs"/>
    <x v="1029"/>
    <s v="Home&amp;Kitchen|Kitchen&amp;HomeAppliances|SmallKitchenAppliances|EggBoilers"/>
    <x v="0"/>
    <n v="1099"/>
    <n v="1899"/>
    <n v="800"/>
    <n v="1990289"/>
    <s v="42%"/>
    <x v="0"/>
    <n v="42"/>
    <x v="0"/>
    <n v="0.42"/>
    <x v="18"/>
    <x v="2"/>
    <n v="3439089"/>
    <x v="0"/>
    <x v="0"/>
    <x v="1"/>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08LN8KDM"/>
    <s v="Philips GC1920/28 1440-Watt Non-Stick Soleplate Steam Iron"/>
    <x v="1030"/>
    <s v="Home&amp;Kitchen|Kitchen&amp;HomeAppliances|Vacuum,Cleaning&amp;Ironing|Irons,Steamers&amp;Accessories|Irons|SteamIrons"/>
    <x v="0"/>
    <n v="1849"/>
    <n v="2095"/>
    <n v="246"/>
    <n v="14202169"/>
    <s v="12%"/>
    <x v="0"/>
    <n v="12"/>
    <x v="2"/>
    <n v="0.12"/>
    <x v="18"/>
    <x v="2"/>
    <n v="16091695"/>
    <x v="0"/>
    <x v="0"/>
    <x v="1"/>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99Z83VRC"/>
    <s v="Wipro Vesta Electric Egg Boiler, 360 Watts, 3 Boiling Modes, Stainless Steel Body and Heating Plate, Boils up to 7 Eggs at a time, Automatic Shut Down, White, Standard (VB021070)"/>
    <x v="1031"/>
    <s v="Home&amp;Kitchen|Kitchen&amp;HomeAppliances|SmallKitchenAppliances|EggBoilers"/>
    <x v="0"/>
    <n v="1052"/>
    <n v="1790"/>
    <n v="738"/>
    <n v="1477008"/>
    <s v="41%"/>
    <x v="0"/>
    <n v="41"/>
    <x v="0"/>
    <n v="0.41"/>
    <x v="18"/>
    <x v="2"/>
    <n v="2513160"/>
    <x v="0"/>
    <x v="0"/>
    <x v="1"/>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s v="Philips Viva Collection HR1832/00 1.5-Litre400-Watt Juicer (Ink Black)"/>
    <x v="1032"/>
    <s v="Home&amp;Kitchen|Kitchen&amp;HomeAppliances|SmallKitchenAppliances|Juicers"/>
    <x v="0"/>
    <n v="6499"/>
    <n v="8995"/>
    <n v="2496"/>
    <n v="18262190"/>
    <s v="28%"/>
    <x v="0"/>
    <n v="28"/>
    <x v="2"/>
    <n v="0.28000000000000003"/>
    <x v="18"/>
    <x v="2"/>
    <n v="25275950"/>
    <x v="2"/>
    <x v="2"/>
    <x v="1"/>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s v="Kitchenwell Multipurpose Portable Electronic Digital Weighing Scale Weight Machine | Weight Machine | 10 Kg"/>
    <x v="1033"/>
    <s v="Home&amp;Kitchen|Kitchen&amp;HomeAppliances|SmallKitchenAppliances|DigitalKitchenScales|DigitalScales"/>
    <x v="0"/>
    <n v="239"/>
    <n v="239"/>
    <n v="0"/>
    <n v="1673"/>
    <s v="0%"/>
    <x v="0"/>
    <n v="0"/>
    <x v="3"/>
    <n v="0"/>
    <x v="18"/>
    <x v="2"/>
    <n v="1673"/>
    <x v="1"/>
    <x v="1"/>
    <x v="0"/>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8S7V8YTN"/>
    <s v="Lifelong 2-in1 Egg Boiler and Poacher 500-Watt (Transparent and Silver Grey), Boil 8 eggs, Poach 4 eggs, Easy to clean| 3 Boiling Modes, Stainless Steel Body and Heating Plate, Automatic Turn-Off"/>
    <x v="1034"/>
    <s v="Home&amp;Kitchen|Kitchen&amp;HomeAppliances|SmallKitchenAppliances|EggBoilers"/>
    <x v="0"/>
    <n v="1199"/>
    <n v="3500"/>
    <n v="2301"/>
    <n v="2160598"/>
    <s v="66%"/>
    <x v="1"/>
    <n v="66"/>
    <x v="1"/>
    <n v="0.66"/>
    <x v="18"/>
    <x v="2"/>
    <n v="6307000"/>
    <x v="0"/>
    <x v="0"/>
    <x v="1"/>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1KCSGBU2"/>
    <s v="Philips Air Purifier Ac2887/20,Vitashield Intelligent Purification,Long Hepa Filter Life Upto 17000 Hours,Removes 99.9% Airborne Viruses &amp; Bacteria,99.97% Airborne Pollutants,Ideal For Master Bedroom"/>
    <x v="1035"/>
    <s v="Home&amp;Kitchen|Heating,Cooling&amp;AirQuality|AirPurifiers|HEPAAirPurifiers"/>
    <x v="0"/>
    <n v="14499"/>
    <n v="23559"/>
    <n v="9060"/>
    <n v="29374974"/>
    <s v="38%"/>
    <x v="0"/>
    <n v="38"/>
    <x v="0"/>
    <n v="0.38"/>
    <x v="18"/>
    <x v="2"/>
    <n v="47730534"/>
    <x v="4"/>
    <x v="4"/>
    <x v="1"/>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s v="Esquire Laundry Basket Brown, 50 Ltr Capacity(Plastic)"/>
    <x v="1036"/>
    <s v="Home&amp;Kitchen|HomeStorage&amp;Organization|LaundryOrganization|LaundryBaskets"/>
    <x v="0"/>
    <n v="950"/>
    <n v="1599"/>
    <n v="649"/>
    <n v="5615450"/>
    <s v="41%"/>
    <x v="0"/>
    <n v="41"/>
    <x v="0"/>
    <n v="0.41"/>
    <x v="18"/>
    <x v="2"/>
    <n v="9451689"/>
    <x v="0"/>
    <x v="0"/>
    <x v="1"/>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86X18Q71"/>
    <s v="Usha Janome Dream Stitch Automatic Zig-Zag Electric Sewing Machine with 14 Stitch Function (White and Blue) with Free Sewing KIT Worth RS 500"/>
    <x v="1037"/>
    <s v="Home&amp;Kitchen|Kitchen&amp;HomeAppliances|SewingMachines&amp;Accessories|Sewing&amp;EmbroideryMachines"/>
    <x v="0"/>
    <n v="9799"/>
    <n v="12150"/>
    <n v="2351"/>
    <n v="129846549"/>
    <s v="19%"/>
    <x v="0"/>
    <n v="19"/>
    <x v="2"/>
    <n v="0.19"/>
    <x v="18"/>
    <x v="2"/>
    <n v="160999650"/>
    <x v="3"/>
    <x v="3"/>
    <x v="1"/>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8H6CZSHT"/>
    <s v="Philips EasySpeed Plus Steam Iron GC2145/20-2200W, Quick Heat Up with up to 30 g/min steam, 110 g steam Boost, Scratch Resistant Ceramic Soleplate, Vertical steam &amp; Drip-Stop"/>
    <x v="1038"/>
    <s v="Home&amp;Kitchen|Kitchen&amp;HomeAppliances|Vacuum,Cleaning&amp;Ironing|Irons,Steamers&amp;Accessories|Irons|SteamIrons"/>
    <x v="0"/>
    <n v="2903"/>
    <n v="3295"/>
    <n v="392"/>
    <n v="6673997"/>
    <s v="12%"/>
    <x v="0"/>
    <n v="12"/>
    <x v="2"/>
    <n v="0.12"/>
    <x v="18"/>
    <x v="2"/>
    <n v="7575205"/>
    <x v="0"/>
    <x v="0"/>
    <x v="1"/>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1M265AAK"/>
    <s v="Morphy Richards Aristo 2000 Watts PTC Room Heater (White)"/>
    <x v="1039"/>
    <s v="Home&amp;Kitchen|Heating,Cooling&amp;AirQuality|RoomHeaters|ElectricHeaters"/>
    <x v="0"/>
    <n v="3711"/>
    <n v="4495"/>
    <n v="784"/>
    <n v="1321116"/>
    <s v="17%"/>
    <x v="0"/>
    <n v="17"/>
    <x v="2"/>
    <n v="0.17"/>
    <x v="18"/>
    <x v="2"/>
    <n v="1600220"/>
    <x v="0"/>
    <x v="0"/>
    <x v="0"/>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8H6B3G96"/>
    <s v="Philips EasySpeed Plus Steam Iron GC2147/30-2400W, Quick Heat up with up to 30 g/min steam, 150g steam Boost, Scratch Resistant Ceramic Soleplate, Vertical steam, Drip-Stop"/>
    <x v="1038"/>
    <s v="Home&amp;Kitchen|Kitchen&amp;HomeAppliances|Vacuum,Cleaning&amp;Ironing|Irons,Steamers&amp;Accessories|Irons|SteamIrons"/>
    <x v="0"/>
    <n v="3349"/>
    <n v="3995"/>
    <n v="646"/>
    <n v="6543946"/>
    <s v="16%"/>
    <x v="0"/>
    <n v="16"/>
    <x v="2"/>
    <n v="0.16"/>
    <x v="18"/>
    <x v="2"/>
    <n v="7806230"/>
    <x v="0"/>
    <x v="0"/>
    <x v="1"/>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XRBJ94N"/>
    <s v="iBELL SM1301 3-in-1 Sandwich Maker with Detachable Plates for Toast / Waffle / Grill , 750 Watt (Black)"/>
    <x v="1040"/>
    <s v="Home&amp;Kitchen|Kitchen&amp;HomeAppliances|SmallKitchenAppliances|SandwichMakers"/>
    <x v="0"/>
    <n v="2092"/>
    <n v="4600"/>
    <n v="2508"/>
    <n v="1175704"/>
    <s v="55%"/>
    <x v="1"/>
    <n v="55"/>
    <x v="1"/>
    <n v="0.55000000000000004"/>
    <x v="18"/>
    <x v="2"/>
    <n v="2585200"/>
    <x v="0"/>
    <x v="0"/>
    <x v="0"/>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BCYQY9X5"/>
    <s v="Livpure Glo Star RO+UV+UF+Mineraliser - 7 L Storage Tank, 15 LPH Water Purifier for Home, Black"/>
    <x v="1041"/>
    <s v="Home&amp;Kitchen|Kitchen&amp;HomeAppliances|WaterPurifiers&amp;Accessories|WaterFilters&amp;Purifiers"/>
    <x v="0"/>
    <n v="8499"/>
    <n v="16490"/>
    <n v="7991"/>
    <n v="824403"/>
    <s v="48%"/>
    <x v="0"/>
    <n v="48"/>
    <x v="0"/>
    <n v="0.48"/>
    <x v="18"/>
    <x v="2"/>
    <n v="1599530"/>
    <x v="3"/>
    <x v="3"/>
    <x v="0"/>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s v="Philips Hi113 1000-Watt Plastic Body Ptfe Coating Dry Iron, Pack of 1"/>
    <x v="1042"/>
    <s v="Home&amp;Kitchen|Kitchen&amp;HomeAppliances|Vacuum,Cleaning&amp;Ironing|Irons,Steamers&amp;Accessories|Irons|DryIrons"/>
    <x v="0"/>
    <n v="949"/>
    <n v="975"/>
    <n v="26"/>
    <n v="6854627"/>
    <s v="3%"/>
    <x v="0"/>
    <n v="3"/>
    <x v="3"/>
    <n v="0.03"/>
    <x v="18"/>
    <x v="2"/>
    <n v="7042425"/>
    <x v="1"/>
    <x v="1"/>
    <x v="1"/>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12ELCYUG"/>
    <s v="Preethi MGA-502 0.4-Litre Grind and Store Jar (White), stainless steel, Set of 1"/>
    <x v="1043"/>
    <s v="Home&amp;Kitchen|Kitchen&amp;HomeAppliances|SmallKitchenAppliances|SmallApplianceParts&amp;Accessories|StandMixerAccessories"/>
    <x v="0"/>
    <n v="635"/>
    <n v="635"/>
    <n v="0"/>
    <n v="2901950"/>
    <s v="0%"/>
    <x v="0"/>
    <n v="0"/>
    <x v="3"/>
    <n v="0"/>
    <x v="18"/>
    <x v="2"/>
    <n v="2901950"/>
    <x v="1"/>
    <x v="1"/>
    <x v="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8ZHYNTM1"/>
    <s v="Havells Festiva 1200mm Dust Resistant Ceiling Fan (Gold Mist)"/>
    <x v="1044"/>
    <s v="Home&amp;Kitchen|Heating,Cooling&amp;AirQuality|Fans|CeilingFans"/>
    <x v="0"/>
    <n v="2899"/>
    <n v="4005"/>
    <n v="1106"/>
    <n v="20698860"/>
    <s v="28%"/>
    <x v="0"/>
    <n v="28"/>
    <x v="2"/>
    <n v="0.28000000000000003"/>
    <x v="18"/>
    <x v="2"/>
    <n v="28595700"/>
    <x v="0"/>
    <x v="0"/>
    <x v="1"/>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NS5TKPN"/>
    <s v="LG 1.5 Ton 5 Star AI DUAL Inverter Split AC (Copper, Super Convertible 6-in-1 Cooling, HD Filter with Anti-Virus Protection, 2022 Model, PS-Q19YNZE, White)"/>
    <x v="1045"/>
    <s v="Home&amp;Kitchen|Heating,Cooling&amp;AirQuality|AirConditioners|Split-SystemAirConditioners"/>
    <x v="0"/>
    <n v="42990"/>
    <n v="75990"/>
    <n v="33000"/>
    <n v="138900690"/>
    <s v="43%"/>
    <x v="0"/>
    <n v="43"/>
    <x v="0"/>
    <n v="0.43"/>
    <x v="18"/>
    <x v="2"/>
    <n v="245523690"/>
    <x v="4"/>
    <x v="4"/>
    <x v="1"/>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8K36NZSV"/>
    <s v="KONVIO NEER 10 Inch Spun Filter (PP SPUN) Cartridge Compatible for 10 Inch Pre-Filter Housing of Water Purifier | Pack of 4 Spun"/>
    <x v="1046"/>
    <s v="Home&amp;Kitchen|Kitchen&amp;HomeAppliances|WaterPurifiers&amp;Accessories|WaterPurifierAccessories"/>
    <x v="0"/>
    <n v="499"/>
    <n v="999"/>
    <n v="500"/>
    <n v="716564"/>
    <s v="50%"/>
    <x v="1"/>
    <n v="50"/>
    <x v="1"/>
    <n v="0.5"/>
    <x v="18"/>
    <x v="2"/>
    <n v="1434564"/>
    <x v="1"/>
    <x v="1"/>
    <x v="1"/>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8JKPVDKL"/>
    <s v="INKULTURE Stainless_Steel Measuring Cups &amp; Spoon Combo for Dry or Liquid/Kitchen Gadgets for Cooking &amp; Baking Cakes/Measuring Cup Set Combo with Handles (Set of 4 Cups &amp; 4 Spoons)"/>
    <x v="1047"/>
    <s v="Home&amp;Kitchen|Kitchen&amp;HomeAppliances|Coffee,Tea&amp;Espresso|CoffeeMakerAccessories|MeasuringSpoons"/>
    <x v="0"/>
    <n v="279"/>
    <n v="699"/>
    <n v="420"/>
    <n v="648954"/>
    <s v="60%"/>
    <x v="1"/>
    <n v="60"/>
    <x v="1"/>
    <n v="0.6"/>
    <x v="18"/>
    <x v="2"/>
    <n v="1625874"/>
    <x v="1"/>
    <x v="1"/>
    <x v="1"/>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7LDN9Q2P"/>
    <s v="Havells D'zire 1000 watt Dry Iron With American Heritage Sole Plate, Aerodynamic Design, Easy Grip Temperature Knob &amp; 2 years Warranty. (Mint)"/>
    <x v="1048"/>
    <s v="Home&amp;Kitchen|Kitchen&amp;HomeAppliances|Vacuum,Cleaning&amp;Ironing|Irons,Steamers&amp;Accessories|Irons|DryIrons"/>
    <x v="0"/>
    <n v="889"/>
    <n v="1295"/>
    <n v="406"/>
    <n v="5689600"/>
    <s v="31%"/>
    <x v="0"/>
    <n v="31"/>
    <x v="0"/>
    <n v="0.31"/>
    <x v="18"/>
    <x v="2"/>
    <n v="8288000"/>
    <x v="0"/>
    <x v="0"/>
    <x v="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r>
  <r>
    <s v="B078WB1VWJ"/>
    <s v="Usha EI 3710 Heavy Weight 1000-Watt Dry Iron with Golden American Heritage Soleplate, 1.75 Kg(White)"/>
    <x v="1049"/>
    <s v="Home&amp;Kitchen|Kitchen&amp;HomeAppliances|Vacuum,Cleaning&amp;Ironing|Irons,Steamers&amp;Accessories|Irons|DryIrons"/>
    <x v="0"/>
    <n v="1110"/>
    <n v="1599"/>
    <n v="489"/>
    <n v="4464420"/>
    <s v="31%"/>
    <x v="0"/>
    <n v="31"/>
    <x v="0"/>
    <n v="0.31"/>
    <x v="18"/>
    <x v="2"/>
    <n v="6431178"/>
    <x v="0"/>
    <x v="0"/>
    <x v="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9W9V2PXG"/>
    <s v="Themisto TH-WS20 Digital Kitchen Weighing Scale Stainless Steel (5Kg)"/>
    <x v="1050"/>
    <s v="Home&amp;Kitchen|Kitchen&amp;HomeAppliances|SmallKitchenAppliances|DigitalKitchenScales"/>
    <x v="0"/>
    <n v="759"/>
    <n v="1999"/>
    <n v="1240"/>
    <n v="403788"/>
    <s v="62%"/>
    <x v="1"/>
    <n v="62"/>
    <x v="1"/>
    <n v="0.62"/>
    <x v="18"/>
    <x v="2"/>
    <n v="1063468"/>
    <x v="0"/>
    <x v="0"/>
    <x v="0"/>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B3TBY2YX"/>
    <s v="AGARO Royal Double Layered Kettle, 1.5 Litres, Double Layered Cool Touch , Dry Boiling Protection, Black"/>
    <x v="1051"/>
    <s v="Home&amp;Kitchen|Kitchen&amp;HomeAppliances|SmallKitchenAppliances|Kettles&amp;HotWaterDispensers|ElectricKettles"/>
    <x v="0"/>
    <n v="1260"/>
    <n v="2299"/>
    <n v="1039"/>
    <n v="69300"/>
    <s v="45%"/>
    <x v="0"/>
    <n v="45"/>
    <x v="0"/>
    <n v="0.45"/>
    <x v="18"/>
    <x v="2"/>
    <n v="126445"/>
    <x v="0"/>
    <x v="0"/>
    <x v="0"/>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9P182Z2H"/>
    <s v="AGARO Glory Cool Mist Ultrasonic Humidifier, 4.5Litres, For Large Area, Room, Home, Office, Adjustable Mist Output, Ceramic Ball Filter, Ultra Quiet, 360¬∞ Rotatable Nozzle, Auto Shut Off, Grey"/>
    <x v="1052"/>
    <s v="Home&amp;Kitchen|Heating,Cooling&amp;AirQuality|Humidifiers"/>
    <x v="0"/>
    <n v="3290"/>
    <n v="5799"/>
    <n v="2509"/>
    <n v="552720"/>
    <s v="43%"/>
    <x v="0"/>
    <n v="43"/>
    <x v="0"/>
    <n v="0.43"/>
    <x v="18"/>
    <x v="2"/>
    <n v="974232"/>
    <x v="2"/>
    <x v="2"/>
    <x v="0"/>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7FJNNZCJ"/>
    <s v="V-Guard Zenora RO+UF+MB Water Purifier | Suitable for water with TDS up to 2000 ppm | 8 Stage Purification with World-class RO Membrane and Advanced UF Membrane | Free PAN India Installation &amp; 1-Year Comprehensive Warranty | 7 Litre, Black"/>
    <x v="1053"/>
    <s v="Home&amp;Kitchen|Kitchen&amp;HomeAppliances|WaterPurifiers&amp;Accessories|WaterFilters&amp;Purifiers"/>
    <x v="0"/>
    <n v="8699"/>
    <n v="13049"/>
    <n v="4350"/>
    <n v="51245809"/>
    <s v="33%"/>
    <x v="0"/>
    <n v="33"/>
    <x v="0"/>
    <n v="0.33"/>
    <x v="18"/>
    <x v="2"/>
    <n v="76871659"/>
    <x v="3"/>
    <x v="3"/>
    <x v="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NNZ1GF7"/>
    <s v="Lint Remover For Clothes With 1 Year Warranty Fabric Shaver Lint Shaver for Woolen Clothes Blanket Jackets Stainless Steel Blades,Bedding, Clothes and Furniture Best Remover for Fabrics Portable Lint Shavers (White Orange)"/>
    <x v="1054"/>
    <s v="Home&amp;Kitchen|Kitchen&amp;HomeAppliances|Vacuum,Cleaning&amp;Ironing|Irons,Steamers&amp;Accessories|LintShavers"/>
    <x v="0"/>
    <n v="445"/>
    <n v="999"/>
    <n v="554"/>
    <n v="101905"/>
    <s v="55%"/>
    <x v="1"/>
    <n v="55"/>
    <x v="1"/>
    <n v="0.55000000000000004"/>
    <x v="18"/>
    <x v="2"/>
    <n v="228771"/>
    <x v="1"/>
    <x v="1"/>
    <x v="0"/>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977CGNJJ"/>
    <s v="AGARO Royal Stand 1000W Mixer with 5L SS Bowl and 8 Speed Setting, Includes Whisking Cone, Mixing Beater &amp; Dough Hook, and Splash Guard, 2 Years Warranty, (Black), Medium (33554)"/>
    <x v="1055"/>
    <s v="Home&amp;Kitchen|Kitchen&amp;HomeAppliances|SmallKitchenAppliances|StandMixers"/>
    <x v="0"/>
    <n v="5999"/>
    <n v="11495"/>
    <n v="5496"/>
    <n v="3203466"/>
    <s v="48%"/>
    <x v="0"/>
    <n v="48"/>
    <x v="0"/>
    <n v="0.48"/>
    <x v="18"/>
    <x v="2"/>
    <n v="6138330"/>
    <x v="3"/>
    <x v="3"/>
    <x v="0"/>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7F6GXNPB"/>
    <s v="Eureka Forbes Euroclean Paper Vacuum Cleaner Dust Bags for Excel, Ace, 300, Jet Models - Set of 10"/>
    <x v="1056"/>
    <s v="Home&amp;Kitchen|Kitchen&amp;HomeAppliances|Vacuum,Cleaning&amp;Ironing|Vacuums&amp;FloorCare|VacuumAccessories|VacuumBags|HandheldBags"/>
    <x v="0"/>
    <n v="253"/>
    <n v="500"/>
    <n v="247"/>
    <n v="673992"/>
    <s v="49%"/>
    <x v="0"/>
    <n v="49"/>
    <x v="0"/>
    <n v="0.49"/>
    <x v="18"/>
    <x v="2"/>
    <n v="1332000"/>
    <x v="1"/>
    <x v="1"/>
    <x v="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76VQS87V"/>
    <s v="Syska SDI-07 1000 W Stellar with Golden American Heritage Soleplate Dry Iron (Blue)"/>
    <x v="1057"/>
    <s v="Home&amp;Kitchen|Kitchen&amp;HomeAppliances|Vacuum,Cleaning&amp;Ironing|Irons,Steamers&amp;Accessories|Irons|DryIrons"/>
    <x v="0"/>
    <n v="457"/>
    <n v="799"/>
    <n v="342"/>
    <n v="853676"/>
    <s v="43%"/>
    <x v="0"/>
    <n v="43"/>
    <x v="0"/>
    <n v="0.43"/>
    <x v="18"/>
    <x v="2"/>
    <n v="1492532"/>
    <x v="1"/>
    <x v="1"/>
    <x v="1"/>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r>
  <r>
    <s v="B01486F4G6"/>
    <s v="Borosil Jumbo 1000-Watt Grill Sandwich Maker (Black)"/>
    <x v="1058"/>
    <s v="Home&amp;Kitchen|Kitchen&amp;HomeAppliances|SmallKitchenAppliances|SandwichMakers"/>
    <x v="0"/>
    <n v="2863"/>
    <n v="3690"/>
    <n v="827"/>
    <n v="20003781"/>
    <s v="22%"/>
    <x v="0"/>
    <n v="22"/>
    <x v="2"/>
    <n v="0.22"/>
    <x v="18"/>
    <x v="2"/>
    <n v="25782030"/>
    <x v="0"/>
    <x v="0"/>
    <x v="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r>
    <s v="B07KSMBL2H"/>
    <s v="AmazonBasics Flexible Premium HDMI Cable (Black, 4K@60Hz, 18Gbps), 3-Foot"/>
    <x v="1059"/>
    <s v="Electronics|HomeTheater,TV&amp;Video|Accessories|Cables|HDMICables"/>
    <x v="0"/>
    <n v="219"/>
    <n v="700"/>
    <n v="481"/>
    <n v="93507087"/>
    <s v="69%"/>
    <x v="1"/>
    <n v="69"/>
    <x v="1"/>
    <n v="0.69"/>
    <x v="19"/>
    <x v="2"/>
    <n v="298881100"/>
    <x v="1"/>
    <x v="1"/>
    <x v="1"/>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3342NKJ"/>
    <s v="MI Braided USB Type-C Cable for Charging Adapter (Red)"/>
    <x v="1060"/>
    <s v="Computers&amp;Accessories|Accessories&amp;Peripherals|Cables&amp;Accessories|Cables|USBCables"/>
    <x v="0"/>
    <n v="349"/>
    <n v="399"/>
    <n v="50"/>
    <n v="6546193"/>
    <s v="13%"/>
    <x v="0"/>
    <n v="13"/>
    <x v="2"/>
    <n v="0.13"/>
    <x v="19"/>
    <x v="2"/>
    <n v="7484043"/>
    <x v="1"/>
    <x v="1"/>
    <x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9W5XR9RT"/>
    <s v="Duracell USB C To Lightning Apple Certified (Mfi) Braided Sync &amp; Charge Cable For Iphone, Ipad And Ipod. Fast Charging Lightning Cable, 3.9 Feet (1.2M) - Black"/>
    <x v="1061"/>
    <s v="Computers&amp;Accessories|Accessories&amp;Peripherals|Cables&amp;Accessories|Cables|USBCables"/>
    <x v="0"/>
    <n v="970"/>
    <n v="1999"/>
    <n v="1029"/>
    <n v="178480"/>
    <s v="51%"/>
    <x v="1"/>
    <n v="51"/>
    <x v="1"/>
    <n v="0.51"/>
    <x v="19"/>
    <x v="2"/>
    <n v="367816"/>
    <x v="0"/>
    <x v="0"/>
    <x v="0"/>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XLCFSSN"/>
    <s v="Amazonbasics Nylon Braided Usb-C To Lightning Cable, Fast Charging Mfi Certified Smartphone, Iphone Charger (6-Foot, Dark Grey)"/>
    <x v="1062"/>
    <s v="Computers&amp;Accessories|Accessories&amp;Peripherals|Cables&amp;Accessories|Cables|USBCables"/>
    <x v="0"/>
    <n v="899"/>
    <n v="1900"/>
    <n v="1001"/>
    <n v="12183248"/>
    <s v="53%"/>
    <x v="1"/>
    <n v="53"/>
    <x v="1"/>
    <n v="0.53"/>
    <x v="19"/>
    <x v="2"/>
    <n v="25748800"/>
    <x v="0"/>
    <x v="0"/>
    <x v="1"/>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14I8SSD0"/>
    <s v="Amazon Basics High-Speed HDMI Cable, 6 Feet - Supports Ethernet, 3D, 4K video,Black"/>
    <x v="1063"/>
    <s v="Electronics|HomeTheater,TV&amp;Video|Accessories|Cables|HDMICables"/>
    <x v="0"/>
    <n v="309"/>
    <n v="475"/>
    <n v="166"/>
    <n v="131934657"/>
    <s v="35%"/>
    <x v="0"/>
    <n v="35"/>
    <x v="0"/>
    <n v="0.35"/>
    <x v="19"/>
    <x v="2"/>
    <n v="202812175"/>
    <x v="1"/>
    <x v="1"/>
    <x v="1"/>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7P681N66"/>
    <s v="TP-Link AC600 600 Mbps WiFi Wireless Network USB Adapter for Desktop PC with 2.4GHz/5GHz High Gain Dual Band 5dBi Antenna Wi-Fi, Supports Windows 11/10/8.1/8/7/XP, Mac OS 10.15 and earlier (Archer T2U Plus)"/>
    <x v="1064"/>
    <s v="Computers&amp;Accessories|NetworkingDevices|NetworkAdapters|WirelessUSBAdapters"/>
    <x v="0"/>
    <n v="1199"/>
    <n v="2199"/>
    <n v="1000"/>
    <n v="29711220"/>
    <s v="45%"/>
    <x v="0"/>
    <n v="45"/>
    <x v="0"/>
    <n v="0.45"/>
    <x v="19"/>
    <x v="2"/>
    <n v="54491220"/>
    <x v="0"/>
    <x v="0"/>
    <x v="1"/>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14I8SX4Y"/>
    <s v="Amazon Basics High-Speed HDMI Cable, 6 Feet (2-Pack),Black"/>
    <x v="1063"/>
    <s v="Electronics|HomeTheater,TV&amp;Video|Accessories|Cables|HDMICables"/>
    <x v="0"/>
    <n v="309"/>
    <n v="1400"/>
    <n v="1091"/>
    <n v="131934657"/>
    <s v="78%"/>
    <x v="1"/>
    <n v="78"/>
    <x v="1"/>
    <n v="0.78"/>
    <x v="19"/>
    <x v="2"/>
    <n v="597762200"/>
    <x v="0"/>
    <x v="0"/>
    <x v="1"/>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74H97TJ"/>
    <s v="boAt A 350 Type C Cable for Smartphone, Charging Adapter (1.5m, Carbon Black)"/>
    <x v="1065"/>
    <s v="Computers&amp;Accessories|Accessories&amp;Peripherals|Cables&amp;Accessories|Cables|USBCables"/>
    <x v="0"/>
    <n v="299"/>
    <n v="799"/>
    <n v="500"/>
    <n v="8608509"/>
    <s v="63%"/>
    <x v="1"/>
    <n v="63"/>
    <x v="1"/>
    <n v="0.63"/>
    <x v="19"/>
    <x v="2"/>
    <n v="23004009"/>
    <x v="1"/>
    <x v="1"/>
    <x v="1"/>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84MZXJNK"/>
    <s v="Belkin Apple Certified Lightning To Type C Cable, Tough Unbreakable Braided Fast Charging For Iphone, Ipad, Air Pods, 3.3 Feet (1 Meters)    White"/>
    <x v="1066"/>
    <s v="Computers&amp;Accessories|Accessories&amp;Peripherals|Cables&amp;Accessories|Cables|USBCables"/>
    <x v="0"/>
    <n v="1599"/>
    <n v="1999"/>
    <n v="400"/>
    <n v="3119649"/>
    <s v="20%"/>
    <x v="0"/>
    <n v="20"/>
    <x v="2"/>
    <n v="0.2"/>
    <x v="19"/>
    <x v="2"/>
    <n v="3900049"/>
    <x v="0"/>
    <x v="0"/>
    <x v="1"/>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1D5H8LDM"/>
    <s v="AmazonBasics 3.5mm to 2-Male RCA Adapter Cable For Tablet, Smartphone (Black, 15 feet)"/>
    <x v="1067"/>
    <s v="Electronics|HomeTheater,TV&amp;Video|Accessories|Cables|RCACables"/>
    <x v="0"/>
    <n v="489"/>
    <n v="1200"/>
    <n v="711"/>
    <n v="34004082"/>
    <s v="59%"/>
    <x v="1"/>
    <n v="59"/>
    <x v="1"/>
    <n v="0.59"/>
    <x v="19"/>
    <x v="2"/>
    <n v="83445600"/>
    <x v="0"/>
    <x v="0"/>
    <x v="1"/>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859M539M"/>
    <s v="TP-LINK AC1300 Archer T3U Plus High Gain USB 3.0 Wi-Fi Dongle, Wireless Dual Band MU-MIMO WiFi Adapter with High Gain Antenna, Supports Windows 11/10/8.1/8/7/XP/MacOS"/>
    <x v="1068"/>
    <s v="Computers&amp;Accessories|NetworkingDevices|NetworkAdapters|WirelessUSBAdapters"/>
    <x v="0"/>
    <n v="1699"/>
    <n v="2999"/>
    <n v="1300"/>
    <n v="42101220"/>
    <s v="43%"/>
    <x v="0"/>
    <n v="43"/>
    <x v="0"/>
    <n v="0.43"/>
    <x v="19"/>
    <x v="2"/>
    <n v="74315220"/>
    <x v="0"/>
    <x v="0"/>
    <x v="1"/>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4N133Y7"/>
    <s v="Belkin Apple Certified Lightning To Type C Cable, Fast Charging For Iphone, Ipad, Air Pods, 3.3 Feet (1 Meters)    White"/>
    <x v="1066"/>
    <s v="Computers&amp;Accessories|Accessories&amp;Peripherals|Cables&amp;Accessories|Cables|USBCables"/>
    <x v="0"/>
    <n v="1499"/>
    <n v="1999"/>
    <n v="500"/>
    <n v="2924549"/>
    <s v="25%"/>
    <x v="0"/>
    <n v="25"/>
    <x v="2"/>
    <n v="0.25"/>
    <x v="19"/>
    <x v="2"/>
    <n v="3900049"/>
    <x v="0"/>
    <x v="0"/>
    <x v="1"/>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7M69276N"/>
    <s v="TP-Link AC1300 USB WiFi Adapter (Archer T3U) - 2.4G/5G Dual Band Mini Wireless Network Adapter for PC Desktop, MU-MIMO Wi-Fi Dongle, USB 3.0, Supports Windows 11,10, 8.1, 8, 7, XP/Mac OS 10.15 and earlier"/>
    <x v="1069"/>
    <s v="Computers&amp;Accessories|NetworkingDevices|NetworkAdapters|WirelessUSBAdapters"/>
    <x v="0"/>
    <n v="1399"/>
    <n v="2499"/>
    <n v="1100"/>
    <n v="32413431"/>
    <s v="44%"/>
    <x v="0"/>
    <n v="44"/>
    <x v="0"/>
    <n v="0.44"/>
    <x v="19"/>
    <x v="2"/>
    <n v="57899331"/>
    <x v="0"/>
    <x v="0"/>
    <x v="1"/>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8SRZ5SV"/>
    <s v="AmazonBasics USB C to Lightning Aluminum with Nylon Braided MFi Certified Charging Cable (Grey, 1.2 meter)"/>
    <x v="1070"/>
    <s v="Computers&amp;Accessories|Accessories&amp;Peripherals|Cables&amp;Accessories|Cables|USBCables"/>
    <x v="0"/>
    <n v="949"/>
    <n v="1999"/>
    <n v="1050"/>
    <n v="12860848"/>
    <s v="53%"/>
    <x v="1"/>
    <n v="53"/>
    <x v="1"/>
    <n v="0.53"/>
    <x v="19"/>
    <x v="2"/>
    <n v="27090448"/>
    <x v="0"/>
    <x v="0"/>
    <x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B8SSC5D9"/>
    <s v="AmazonBasics USB C to Lightning Aluminum with Nylon Braided MFi Certified Charging Cable (Grey, 1.8 meter)"/>
    <x v="1070"/>
    <s v="Computers&amp;Accessories|Accessories&amp;Peripherals|Cables&amp;Accessories|Cables|USBCables"/>
    <x v="0"/>
    <n v="949"/>
    <n v="1999"/>
    <n v="1050"/>
    <n v="12860848"/>
    <s v="53%"/>
    <x v="1"/>
    <n v="53"/>
    <x v="1"/>
    <n v="0.53"/>
    <x v="19"/>
    <x v="2"/>
    <n v="27090448"/>
    <x v="0"/>
    <x v="0"/>
    <x v="1"/>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4MZXJN6"/>
    <s v="Belkin Apple Certified Lightning to USB Charge and Sync Cable for iPhone, iPad, Air Pods, 39.6 inch (100cm) ‚Äì Black"/>
    <x v="1066"/>
    <s v="Computers&amp;Accessories|Accessories&amp;Peripherals|Cables&amp;Accessories|Cables|USBCables"/>
    <x v="0"/>
    <n v="999"/>
    <n v="1699"/>
    <n v="700"/>
    <n v="7310682"/>
    <s v="41%"/>
    <x v="0"/>
    <n v="41"/>
    <x v="0"/>
    <n v="0.41"/>
    <x v="19"/>
    <x v="2"/>
    <n v="12433282"/>
    <x v="0"/>
    <x v="0"/>
    <x v="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7ZR4S1G4"/>
    <s v="Universal Remote Control for All Sony TV for All LCD LED and Bravia TVs Remote"/>
    <x v="1071"/>
    <s v="Electronics|HomeTheater,TV&amp;Video|Accessories|RemoteControls"/>
    <x v="0"/>
    <n v="239"/>
    <n v="699"/>
    <n v="460"/>
    <n v="630960"/>
    <s v="66%"/>
    <x v="1"/>
    <n v="66"/>
    <x v="1"/>
    <n v="0.66"/>
    <x v="19"/>
    <x v="2"/>
    <n v="1845360"/>
    <x v="1"/>
    <x v="1"/>
    <x v="1"/>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0GG59HU2"/>
    <s v="BlueRigger High Speed HDMI Cable with Ethernet - Supports 3D, 4K 60Hz and Audio Return - Latest Version (3 Feet / 0.9 Meter)"/>
    <x v="1072"/>
    <s v="Electronics|HomeTheater,TV&amp;Video|Accessories|Cables|HDMICables"/>
    <x v="0"/>
    <n v="467"/>
    <n v="599"/>
    <n v="132"/>
    <n v="20573218"/>
    <s v="22%"/>
    <x v="0"/>
    <n v="22"/>
    <x v="2"/>
    <n v="0.22"/>
    <x v="19"/>
    <x v="2"/>
    <n v="26388346"/>
    <x v="1"/>
    <x v="1"/>
    <x v="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r>
  <r>
    <s v="B06XR9PR5X"/>
    <s v="Amazon Basics HDMI Coupler,Black"/>
    <x v="1073"/>
    <s v="Electronics|HomeAudio|Accessories|Adapters"/>
    <x v="0"/>
    <n v="209"/>
    <n v="600"/>
    <n v="391"/>
    <n v="3944248"/>
    <s v="65%"/>
    <x v="1"/>
    <n v="65"/>
    <x v="1"/>
    <n v="0.65"/>
    <x v="19"/>
    <x v="2"/>
    <n v="11323200"/>
    <x v="1"/>
    <x v="1"/>
    <x v="1"/>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1J8S6X2I"/>
    <s v="AmazonBasics 6 Feet DisplayPort to DisplayPort Cable - (Not HDMI Cable) (Gold)"/>
    <x v="1074"/>
    <s v="Computers&amp;Accessories|Accessories&amp;Peripherals|Cables&amp;Accessories|Cables|DVICables"/>
    <x v="0"/>
    <n v="499"/>
    <n v="1100"/>
    <n v="601"/>
    <n v="12563323"/>
    <s v="55%"/>
    <x v="1"/>
    <n v="55"/>
    <x v="1"/>
    <n v="0.55000000000000004"/>
    <x v="19"/>
    <x v="2"/>
    <n v="27694700"/>
    <x v="0"/>
    <x v="0"/>
    <x v="1"/>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06LW0WDQ"/>
    <s v="Amazon Basics 16-Gauge Speaker Wire - 50 Feet"/>
    <x v="1075"/>
    <s v="Electronics|HomeTheater,TV&amp;Video|Accessories|Cables|SpeakerCables"/>
    <x v="0"/>
    <n v="399"/>
    <n v="795"/>
    <n v="396"/>
    <n v="4824309"/>
    <s v="50%"/>
    <x v="1"/>
    <n v="50"/>
    <x v="1"/>
    <n v="0.5"/>
    <x v="19"/>
    <x v="2"/>
    <n v="9612345"/>
    <x v="1"/>
    <x v="1"/>
    <x v="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8NCKT9FG"/>
    <s v="Boat A 350 Type C Cable 1.5m(Jet Black)"/>
    <x v="1076"/>
    <s v="Computers&amp;Accessories|Accessories&amp;Peripherals|Cables&amp;Accessories|Cables|USBCables"/>
    <x v="0"/>
    <n v="299"/>
    <n v="798"/>
    <n v="499"/>
    <n v="8608509"/>
    <s v="63%"/>
    <x v="1"/>
    <n v="63"/>
    <x v="1"/>
    <n v="0.63"/>
    <x v="19"/>
    <x v="2"/>
    <n v="22975218"/>
    <x v="1"/>
    <x v="1"/>
    <x v="1"/>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1D5H90L4"/>
    <s v="AmazonBasics - High-Speed Male to Female HDMI Extension Cable - 6 Feet"/>
    <x v="1077"/>
    <s v="Electronics|HomeTheater,TV&amp;Video|Accessories|Cables|HDMICables"/>
    <x v="0"/>
    <n v="299"/>
    <n v="700"/>
    <n v="401"/>
    <n v="2605486"/>
    <s v="57%"/>
    <x v="1"/>
    <n v="57"/>
    <x v="1"/>
    <n v="0.56999999999999995"/>
    <x v="19"/>
    <x v="2"/>
    <n v="6099800"/>
    <x v="1"/>
    <x v="1"/>
    <x v="1"/>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84N1BM9L"/>
    <s v="Belkin Apple Certified Lightning to USB Charge and Sync Tough Braided Cable for iPhone, iPad, Air Pods, 3.3 feet (1 meters) ‚Äì Black"/>
    <x v="1066"/>
    <s v="Computers&amp;Accessories|Accessories&amp;Peripherals|Cables&amp;Accessories|Cables|USBCables"/>
    <x v="0"/>
    <n v="1299"/>
    <n v="1999"/>
    <n v="700"/>
    <n v="9506082"/>
    <s v="35%"/>
    <x v="0"/>
    <n v="35"/>
    <x v="0"/>
    <n v="0.35"/>
    <x v="19"/>
    <x v="2"/>
    <n v="14628682"/>
    <x v="0"/>
    <x v="0"/>
    <x v="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75ZTJ9XR"/>
    <s v="AmazonBasics High-Speed Braided HDMI Cable - 3 Feet - Supports Ethernet, 3D, 4K and Audio Return (Black)"/>
    <x v="1078"/>
    <s v="Electronics|HomeTheater,TV&amp;Video|Accessories|Cables|HDMICables"/>
    <x v="0"/>
    <n v="269"/>
    <n v="650"/>
    <n v="381"/>
    <n v="9650913"/>
    <s v="59%"/>
    <x v="1"/>
    <n v="59"/>
    <x v="1"/>
    <n v="0.59"/>
    <x v="19"/>
    <x v="2"/>
    <n v="23320050"/>
    <x v="1"/>
    <x v="1"/>
    <x v="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8XXF5V6G"/>
    <s v="Kodak 139 cm (55 inches) 4K Ultra HD Smart LED TV 55CA0909 (Black)"/>
    <x v="1079"/>
    <s v="Electronics|HomeTheater,TV&amp;Video|Televisions|SmartTelevisions"/>
    <x v="0"/>
    <n v="29999"/>
    <n v="50999"/>
    <n v="21000"/>
    <n v="51358288"/>
    <s v="41%"/>
    <x v="0"/>
    <n v="41"/>
    <x v="0"/>
    <n v="0.41"/>
    <x v="19"/>
    <x v="2"/>
    <n v="87310288"/>
    <x v="4"/>
    <x v="4"/>
    <x v="1"/>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7RX14W1Q"/>
    <s v="Amazon Basics 10.2 Gbps High-Speed 4K HDMI Cable with Braided Cord, 1.8 Meter, Dark Grey"/>
    <x v="1080"/>
    <s v="Electronics|HomeTheater,TV&amp;Video|Accessories|Cables|HDMICables"/>
    <x v="0"/>
    <n v="499"/>
    <n v="900"/>
    <n v="401"/>
    <n v="1080335"/>
    <s v="45%"/>
    <x v="0"/>
    <n v="45"/>
    <x v="0"/>
    <n v="0.45"/>
    <x v="19"/>
    <x v="2"/>
    <n v="1948500"/>
    <x v="1"/>
    <x v="1"/>
    <x v="1"/>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HCH3JZG"/>
    <s v="Bestor ¬Æ 8K Hdmi 2.1 Cable 48Gbps 9.80Ft/Ultra High Speed Hdmi Braided Cord For Roku Tv/Ps5/Hdtv/Blu-Ray Projector, Laptop, Television, Personal Computer, Xbox, Ps4, Ps5, Ps4 Pro (1 M, Grey)"/>
    <x v="1081"/>
    <s v="Electronics|HomeTheater,TV&amp;Video|Accessories|Cables|HDMICables"/>
    <x v="0"/>
    <n v="699"/>
    <n v="1899"/>
    <n v="1200"/>
    <n v="272610"/>
    <s v="63%"/>
    <x v="1"/>
    <n v="63"/>
    <x v="1"/>
    <n v="0.63"/>
    <x v="19"/>
    <x v="2"/>
    <n v="740610"/>
    <x v="0"/>
    <x v="0"/>
    <x v="0"/>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86JTMRYL"/>
    <s v="ESR USB C to Lightning Cable, 10 ft (3 m), MFi-Certified, Braided Nylon Power Delivery Fast Charging for iPhone 14/14 Plus/14 Pro/14 Pro Max, iPhone 13/12/11/X/8 Series, Use with Type-C Chargers, Black"/>
    <x v="1082"/>
    <s v="Computers&amp;Accessories|Accessories&amp;Peripherals|Cables&amp;Accessories|Cables|USBCables"/>
    <x v="0"/>
    <n v="1519"/>
    <n v="1899"/>
    <n v="380"/>
    <n v="30019997"/>
    <s v="20%"/>
    <x v="0"/>
    <n v="20"/>
    <x v="2"/>
    <n v="0.2"/>
    <x v="19"/>
    <x v="2"/>
    <n v="37529937"/>
    <x v="0"/>
    <x v="0"/>
    <x v="1"/>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BDRVFDKP"/>
    <s v="SanDisk Ultra¬Æ microSDXC‚Ñ¢ UHS-I Card, 64GB, 140MB/s R, 10 Y Warranty, for Smartphones"/>
    <x v="1083"/>
    <s v="Electronics|Accessories|MemoryCards|MicroSD"/>
    <x v="0"/>
    <n v="569"/>
    <n v="1000"/>
    <n v="431"/>
    <n v="38270371"/>
    <s v="43%"/>
    <x v="0"/>
    <n v="43"/>
    <x v="0"/>
    <n v="0.43"/>
    <x v="19"/>
    <x v="2"/>
    <n v="67259000"/>
    <x v="0"/>
    <x v="0"/>
    <x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DYVC5TD"/>
    <s v="SanDisk Ultra¬Æ microSDXC‚Ñ¢ UHS-I Card, 128GB, 140MB/s R, 10 Y Warranty, for Smartphones"/>
    <x v="1083"/>
    <s v="Electronics|Accessories|MemoryCards|MicroSD"/>
    <x v="0"/>
    <n v="959"/>
    <n v="1800"/>
    <n v="841"/>
    <n v="64501381"/>
    <s v="47%"/>
    <x v="0"/>
    <n v="47"/>
    <x v="0"/>
    <n v="0.47"/>
    <x v="19"/>
    <x v="2"/>
    <n v="121066200"/>
    <x v="0"/>
    <x v="0"/>
    <x v="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VFF6JQ8"/>
    <s v="Samsung 25W USB Travel Adapter for Cellular Phones - White"/>
    <x v="1084"/>
    <s v="Electronics|Mobiles&amp;Accessories|MobileAccessories|Chargers|WallChargers"/>
    <x v="0"/>
    <n v="1219"/>
    <n v="1699"/>
    <n v="480"/>
    <n v="10838129"/>
    <s v="28%"/>
    <x v="0"/>
    <n v="28"/>
    <x v="2"/>
    <n v="0.28000000000000003"/>
    <x v="19"/>
    <x v="2"/>
    <n v="15105809"/>
    <x v="0"/>
    <x v="0"/>
    <x v="1"/>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8L5HMJVW"/>
    <s v="SanDisk Ultra microSD UHS-I Card 32GB, 120MB/s R"/>
    <x v="1085"/>
    <s v="Electronics|Accessories|MemoryCards|MicroSD"/>
    <x v="0"/>
    <n v="369"/>
    <n v="700"/>
    <n v="331"/>
    <n v="24818571"/>
    <s v="47%"/>
    <x v="0"/>
    <n v="47"/>
    <x v="0"/>
    <n v="0.47"/>
    <x v="19"/>
    <x v="2"/>
    <n v="47081300"/>
    <x v="1"/>
    <x v="1"/>
    <x v="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9FFK1PQG"/>
    <s v="Duracell 38W Fast Car Charger Adapter with Dual Output. Quick Charge, Type C PD 20W &amp; Qualcomm Certified 3.0 Compatible for iPhone, All Smartphones, Tablets &amp; More (Copper &amp; Black)"/>
    <x v="1086"/>
    <s v="Electronics|Mobiles&amp;Accessories|MobileAccessories|Chargers|AutomobileChargers"/>
    <x v="0"/>
    <n v="873"/>
    <n v="1699"/>
    <n v="826"/>
    <n v="1466640"/>
    <s v="49%"/>
    <x v="0"/>
    <n v="49"/>
    <x v="0"/>
    <n v="0.49"/>
    <x v="19"/>
    <x v="2"/>
    <n v="2854320"/>
    <x v="0"/>
    <x v="0"/>
    <x v="1"/>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8VF8V79P"/>
    <s v="Samsung Original 25W USB Travel Lightning Adapter for Cellular Phones, Black"/>
    <x v="1087"/>
    <s v="Electronics|Mobiles&amp;Accessories|MobileAccessories|Chargers|WallChargers"/>
    <x v="0"/>
    <n v="1075"/>
    <n v="1699"/>
    <n v="624"/>
    <n v="8021650"/>
    <s v="37%"/>
    <x v="0"/>
    <n v="37"/>
    <x v="0"/>
    <n v="0.37"/>
    <x v="19"/>
    <x v="2"/>
    <n v="12677938"/>
    <x v="0"/>
    <x v="0"/>
    <x v="1"/>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7WDKLDRX"/>
    <s v="iQOO Neo 6 5G (Dark Nova, 8GB RAM, 128GB Storage) | Snapdragon¬Æ 870 5G | 80W FlashCharge"/>
    <x v="1088"/>
    <s v="Electronics|Mobiles&amp;Accessories|Smartphones&amp;BasicMobiles|Smartphones"/>
    <x v="0"/>
    <n v="28999"/>
    <n v="34999"/>
    <n v="6000"/>
    <n v="588998689"/>
    <s v="17%"/>
    <x v="0"/>
    <n v="17"/>
    <x v="2"/>
    <n v="0.17"/>
    <x v="19"/>
    <x v="2"/>
    <n v="710864689"/>
    <x v="4"/>
    <x v="4"/>
    <x v="1"/>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BP18W8TM"/>
    <s v="Fire-Boltt Gladiator 1.96&quot; Biggest Display Smart Watch with Bluetooth Calling, Voice Assistant &amp;123 Sports Modes, 8 Unique UI Interactions, SpO2, 24/7 Heart Rate Tracking"/>
    <x v="1089"/>
    <s v="Electronics|WearableTechnology|SmartWatches"/>
    <x v="0"/>
    <n v="3999"/>
    <n v="9999"/>
    <n v="6000"/>
    <n v="291927"/>
    <s v="60%"/>
    <x v="1"/>
    <n v="60"/>
    <x v="1"/>
    <n v="0.6"/>
    <x v="19"/>
    <x v="2"/>
    <n v="729927"/>
    <x v="2"/>
    <x v="2"/>
    <x v="0"/>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83342NKJ"/>
    <s v="MI Braided USB Type-C Cable for Charging Adapter (Red)"/>
    <x v="1060"/>
    <s v="Computers&amp;Accessories|Accessories&amp;Peripherals|Cables&amp;Accessories|Cables|USBCables"/>
    <x v="0"/>
    <n v="349"/>
    <n v="399"/>
    <n v="50"/>
    <n v="6546193"/>
    <s v="13%"/>
    <x v="0"/>
    <n v="13"/>
    <x v="2"/>
    <n v="0.13"/>
    <x v="19"/>
    <x v="2"/>
    <n v="7484043"/>
    <x v="1"/>
    <x v="1"/>
    <x v="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BDYW3RN3"/>
    <s v="SanDisk Ultra¬Æ microSDXC‚Ñ¢ UHS-I Card, 256GB, 150MB/s R, 10 Y Warranty, for Smartphones"/>
    <x v="1083"/>
    <s v="Electronics|Accessories|MemoryCards|MicroSD"/>
    <x v="0"/>
    <n v="1989"/>
    <n v="3500"/>
    <n v="1511"/>
    <n v="133780140"/>
    <s v="43%"/>
    <x v="0"/>
    <n v="43"/>
    <x v="0"/>
    <n v="0.43"/>
    <x v="19"/>
    <x v="2"/>
    <n v="235410000"/>
    <x v="0"/>
    <x v="0"/>
    <x v="1"/>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8L5FM4JC"/>
    <s v="SanDisk Ultra microSD UHS-I Card 64GB, 120MB/s R"/>
    <x v="1090"/>
    <s v="Electronics|Accessories|MemoryCards|MicroSD"/>
    <x v="0"/>
    <n v="649"/>
    <n v="2400"/>
    <n v="1751"/>
    <n v="43651740"/>
    <s v="73%"/>
    <x v="1"/>
    <n v="73"/>
    <x v="1"/>
    <n v="0.73"/>
    <x v="19"/>
    <x v="2"/>
    <n v="161424000"/>
    <x v="0"/>
    <x v="0"/>
    <x v="1"/>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BW521YC"/>
    <s v="LAPSTER 12pcs Spiral Cable Protectors for Charger, Wires, Data Charger Cable Protector for Computers, Cell Phones etc.(Grey)"/>
    <x v="1091"/>
    <s v="Electronics|Mobiles&amp;Accessories|MobileAccessories|D√©cor|PhoneCharms"/>
    <x v="0"/>
    <n v="99"/>
    <n v="999"/>
    <n v="900"/>
    <n v="30195"/>
    <s v="90%"/>
    <x v="1"/>
    <n v="90"/>
    <x v="1"/>
    <n v="0.9"/>
    <x v="19"/>
    <x v="2"/>
    <n v="304695"/>
    <x v="1"/>
    <x v="1"/>
    <x v="0"/>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VGKFM7Y"/>
    <s v="Amazon Basics 2 Amp USB Wall Charger &amp; Micro USB Cable (White)"/>
    <x v="1092"/>
    <s v="Electronics|Mobiles&amp;Accessories|MobileAccessories|Chargers|WallChargers"/>
    <x v="0"/>
    <n v="219"/>
    <n v="499"/>
    <n v="280"/>
    <n v="3066"/>
    <s v="56%"/>
    <x v="1"/>
    <n v="56"/>
    <x v="1"/>
    <n v="0.56000000000000005"/>
    <x v="19"/>
    <x v="2"/>
    <n v="6986"/>
    <x v="1"/>
    <x v="1"/>
    <x v="0"/>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r>
  <r>
    <s v="B0BNXFDTZ2"/>
    <s v="Fire-Boltt Tank 1.85&quot; Bluetooth Calling Smart Watch, 123 Sports Mode, 8 UI Interactions, Built in Speaker &amp; Mic, 7 Days Battery &amp; Fire-Boltt Health Suite"/>
    <x v="1093"/>
    <s v="Electronics|WearableTechnology|SmartWatches"/>
    <x v="0"/>
    <n v="2999"/>
    <n v="11999"/>
    <n v="9000"/>
    <n v="2303232"/>
    <s v="75%"/>
    <x v="1"/>
    <n v="75"/>
    <x v="1"/>
    <n v="0.75"/>
    <x v="19"/>
    <x v="2"/>
    <n v="9215232"/>
    <x v="3"/>
    <x v="3"/>
    <x v="0"/>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1J0XWYKQ"/>
    <s v="Logitech B170 Wireless Mouse, 2.4 GHz with USB Nano Receiver, Optical Tracking, 12-Months Battery Life, Ambidextrous, PC/Mac/Laptop - Black"/>
    <x v="1094"/>
    <s v="Computers&amp;Accessories|Accessories&amp;Peripherals|Keyboards,Mice&amp;InputDevices|Mice"/>
    <x v="0"/>
    <n v="599"/>
    <n v="895"/>
    <n v="296"/>
    <n v="36727086"/>
    <s v="33%"/>
    <x v="0"/>
    <n v="33"/>
    <x v="0"/>
    <n v="0.33"/>
    <x v="19"/>
    <x v="2"/>
    <n v="54876030"/>
    <x v="1"/>
    <x v="1"/>
    <x v="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BDRVFDKP"/>
    <s v="SanDisk Ultra¬Æ microSDXC‚Ñ¢ UHS-I Card, 64GB, 140MB/s R, 10 Y Warranty, for Smartphones"/>
    <x v="1083"/>
    <s v="Electronics|Accessories|MemoryCards|MicroSD"/>
    <x v="0"/>
    <n v="569"/>
    <n v="1000"/>
    <n v="431"/>
    <n v="38272078"/>
    <s v="43%"/>
    <x v="0"/>
    <n v="43"/>
    <x v="0"/>
    <n v="0.43"/>
    <x v="19"/>
    <x v="2"/>
    <n v="67262000"/>
    <x v="0"/>
    <x v="0"/>
    <x v="1"/>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7JPX9CR7"/>
    <s v="Dell WM118 Wireless Mouse, 2.4 Ghz with USB Nano Receiver, Optical Tracking, 12-Months Battery Life, Ambidextrous, Pc/Mac/Laptop - Black."/>
    <x v="1095"/>
    <s v="Computers&amp;Accessories|Accessories&amp;Peripherals|Keyboards,Mice&amp;InputDevices|Mice"/>
    <x v="0"/>
    <n v="569"/>
    <n v="1299"/>
    <n v="730"/>
    <n v="5277475"/>
    <s v="56%"/>
    <x v="1"/>
    <n v="56"/>
    <x v="1"/>
    <n v="0.56000000000000005"/>
    <x v="19"/>
    <x v="2"/>
    <n v="12048225"/>
    <x v="0"/>
    <x v="0"/>
    <x v="1"/>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7Q7561HD"/>
    <s v="Eveready 1015 Carbon Zinc AA Battery - 10 Pieces"/>
    <x v="1096"/>
    <s v="Electronics|GeneralPurposeBatteries&amp;BatteryChargers|DisposableBatteries"/>
    <x v="0"/>
    <n v="149"/>
    <n v="180"/>
    <n v="31"/>
    <n v="95956"/>
    <s v="17%"/>
    <x v="0"/>
    <n v="17"/>
    <x v="2"/>
    <n v="0.17"/>
    <x v="19"/>
    <x v="2"/>
    <n v="115920"/>
    <x v="1"/>
    <x v="1"/>
    <x v="0"/>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r>
  <r>
    <s v="B0819HZPXL"/>
    <s v="Zebronics Zeb-Transformer-M Optical USB Gaming Mouse with LED Effect(Black)"/>
    <x v="1097"/>
    <s v="Computers&amp;Accessories|Accessories&amp;Peripherals|PCGamingPeripherals|GamingMice"/>
    <x v="0"/>
    <n v="399"/>
    <n v="549"/>
    <n v="150"/>
    <n v="7237461"/>
    <s v="27%"/>
    <x v="0"/>
    <n v="27"/>
    <x v="2"/>
    <n v="0.27"/>
    <x v="19"/>
    <x v="2"/>
    <n v="9958311"/>
    <x v="1"/>
    <x v="1"/>
    <x v="1"/>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s v="PIDILITE Fevicryl Acrylic Colours Sunflower Kit (10 Colors x 15 ml) DIY Paint, Rich Pigment, Non-Craking Paint for Canvas, Wood, Leather, Earthenware, Metal, Diwali Gifts for Diwali"/>
    <x v="1098"/>
    <s v="Home&amp;Kitchen|CraftMaterials|PaintingMaterials|Paints"/>
    <x v="0"/>
    <n v="191"/>
    <n v="225"/>
    <n v="34"/>
    <n v="1375773"/>
    <s v="15%"/>
    <x v="0"/>
    <n v="15"/>
    <x v="2"/>
    <n v="0.15"/>
    <x v="19"/>
    <x v="2"/>
    <n v="1620675"/>
    <x v="1"/>
    <x v="1"/>
    <x v="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0AXHBBXU"/>
    <s v="Casio FX-82MS 2nd Gen Non-Programmable Scientific Calculator, 240 Functions and 2-line Display, Black"/>
    <x v="1099"/>
    <s v="OfficeProducts|OfficeElectronics|Calculators|Scientific"/>
    <x v="0"/>
    <n v="522"/>
    <n v="550"/>
    <n v="28"/>
    <n v="6357438"/>
    <s v="5%"/>
    <x v="0"/>
    <n v="5"/>
    <x v="3"/>
    <n v="0.05"/>
    <x v="19"/>
    <x v="2"/>
    <n v="6698450"/>
    <x v="1"/>
    <x v="1"/>
    <x v="1"/>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r>
  <r>
    <s v="B07GVR9TG7"/>
    <s v="TP-Link Archer AC1200 Archer C6 Wi-Fi Speed Up to 867 Mbps/5 GHz + 400 Mbps/2.4 GHz, 5 Gigabit Ports, 4 External Antennas, MU-MIMO, Dual Band, WiFi Coverage with Access Point Mode, Black"/>
    <x v="1100"/>
    <s v="Computers&amp;Accessories|NetworkingDevices|Routers"/>
    <x v="0"/>
    <n v="2499"/>
    <n v="4999"/>
    <n v="2500"/>
    <n v="87524976"/>
    <s v="50%"/>
    <x v="1"/>
    <n v="50"/>
    <x v="1"/>
    <n v="0.5"/>
    <x v="19"/>
    <x v="2"/>
    <n v="175084976"/>
    <x v="0"/>
    <x v="0"/>
    <x v="1"/>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0LVMTA2A"/>
    <s v="Panasonic CR-2032/5BE Lithium Coin Battery - Pack of 5"/>
    <x v="1101"/>
    <s v="Electronics|GeneralPurposeBatteries&amp;BatteryChargers"/>
    <x v="0"/>
    <n v="225"/>
    <n v="250"/>
    <n v="25"/>
    <n v="5975100"/>
    <s v="10%"/>
    <x v="0"/>
    <n v="10"/>
    <x v="2"/>
    <n v="0.1"/>
    <x v="19"/>
    <x v="2"/>
    <n v="6639000"/>
    <x v="1"/>
    <x v="1"/>
    <x v="1"/>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r>
  <r>
    <s v="B08QJJCY2Q"/>
    <s v="Tizum Mouse Pad/ Computer Mouse Mat with Anti-Slip Rubber Base | Smooth Mouse Control | Spill-Resistant Surface for Laptop, Notebook, MacBook, Gaming, Laser/ Optical Mouse, 9.4‚Äùx 7.9‚Äù, Multicolored"/>
    <x v="1102"/>
    <s v="Computers&amp;Accessories|Accessories&amp;Peripherals|Keyboards,Mice&amp;InputDevices|Keyboard&amp;MiceAccessories|MousePads"/>
    <x v="0"/>
    <n v="169"/>
    <n v="299"/>
    <n v="130"/>
    <n v="874744"/>
    <s v="43%"/>
    <x v="0"/>
    <n v="43"/>
    <x v="0"/>
    <n v="0.43"/>
    <x v="19"/>
    <x v="2"/>
    <n v="1547624"/>
    <x v="1"/>
    <x v="1"/>
    <x v="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s v="Epson 003 65 ml for EcoTank L1110/L3100/L3101/L3110/L3115/L3116/L3150/L3151/L3152/L3156/L5190 Black Ink Bottle"/>
    <x v="1103"/>
    <s v="Computers&amp;Accessories|Printers,Inks&amp;Accessories|Inks,Toners&amp;Cartridges|InkjetInkCartridges"/>
    <x v="0"/>
    <n v="309"/>
    <n v="404"/>
    <n v="95"/>
    <n v="2661726"/>
    <s v="24%"/>
    <x v="0"/>
    <n v="24"/>
    <x v="2"/>
    <n v="0.24"/>
    <x v="19"/>
    <x v="2"/>
    <n v="3480056"/>
    <x v="1"/>
    <x v="1"/>
    <x v="1"/>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1M72LILF"/>
    <s v="Logitech M221 Wireless Mouse, Silent Buttons, 2.4 GHz with USB Mini Receiver, 1000 DPI Optical Tracking, 18-Month Battery Life, Ambidextrous PC / Mac / Laptop - Charcoal Grey"/>
    <x v="1104"/>
    <s v="Computers&amp;Accessories|Accessories&amp;Peripherals|Keyboards,Mice&amp;InputDevices|Mice"/>
    <x v="0"/>
    <n v="799"/>
    <n v="1295"/>
    <n v="496"/>
    <n v="27846748"/>
    <s v="38%"/>
    <x v="0"/>
    <n v="38"/>
    <x v="0"/>
    <n v="0.38"/>
    <x v="19"/>
    <x v="2"/>
    <n v="45133340"/>
    <x v="0"/>
    <x v="0"/>
    <x v="1"/>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7KSMBL2H"/>
    <s v="AmazonBasics Flexible Premium HDMI Cable (Black, 4K@60Hz, 18Gbps), 3-Foot"/>
    <x v="1059"/>
    <s v="Electronics|HomeTheater,TV&amp;Video|Accessories|Cables|HDMICables"/>
    <x v="0"/>
    <n v="219"/>
    <n v="700"/>
    <n v="481"/>
    <n v="93506868"/>
    <s v="69%"/>
    <x v="1"/>
    <n v="69"/>
    <x v="1"/>
    <n v="0.69"/>
    <x v="19"/>
    <x v="2"/>
    <n v="298880400"/>
    <x v="1"/>
    <x v="1"/>
    <x v="1"/>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74CWD7MS"/>
    <s v="Digitek DTR 550 LW (67 Inch) Tripod For DSLR, Camera |Operating Height: 5.57 Feet | Maximum Load Capacity up to 4.5kg | Portable Lightweight Aluminum Tripod with 360 Degree Ball Head | Carry Bag Included (Black) (DTR 550LW)"/>
    <x v="1105"/>
    <s v="Electronics|Cameras&amp;Photography|Accessories|Tripods&amp;Monopods|CompleteTripodUnits"/>
    <x v="0"/>
    <n v="1549"/>
    <n v="2495"/>
    <n v="946"/>
    <n v="23447213"/>
    <s v="38%"/>
    <x v="0"/>
    <n v="38"/>
    <x v="0"/>
    <n v="0.38"/>
    <x v="19"/>
    <x v="2"/>
    <n v="37766815"/>
    <x v="0"/>
    <x v="0"/>
    <x v="1"/>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83342NKJ"/>
    <s v="MI Braided USB Type-C Cable for Charging Adapter (Red)"/>
    <x v="1060"/>
    <s v="Computers&amp;Accessories|Accessories&amp;Peripherals|Cables&amp;Accessories|Cables|USBCables"/>
    <x v="0"/>
    <n v="349"/>
    <n v="399"/>
    <n v="50"/>
    <n v="6546193"/>
    <s v="13%"/>
    <x v="0"/>
    <n v="13"/>
    <x v="2"/>
    <n v="0.13"/>
    <x v="19"/>
    <x v="2"/>
    <n v="7484043"/>
    <x v="1"/>
    <x v="1"/>
    <x v="1"/>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0LZLPYHW"/>
    <s v="Classmate 2100117 Soft Cover 6 Subject Spiral Binding Notebook, Single Line, 300 Pages"/>
    <x v="1106"/>
    <s v="OfficeProducts|OfficePaperProducts|Paper|Stationery|Notebooks,WritingPads&amp;Diaries|WireboundNotebooks"/>
    <x v="0"/>
    <n v="137"/>
    <n v="160"/>
    <n v="23"/>
    <n v="895569"/>
    <s v="14%"/>
    <x v="0"/>
    <n v="14"/>
    <x v="2"/>
    <n v="0.14000000000000001"/>
    <x v="19"/>
    <x v="2"/>
    <n v="1045920"/>
    <x v="1"/>
    <x v="1"/>
    <x v="1"/>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7Z1X6VFC"/>
    <s v="AirCase Protective Laptop Bag Sleeve fits Upto 13.3&quot; Laptop/ MacBook, Wrinkle Free, Padded, Waterproof Light Neoprene case Cover Pouch, for Men &amp; Women, Black- 6 Months Warranty"/>
    <x v="986"/>
    <s v="Computers&amp;Accessories|Accessories&amp;Peripherals|LaptopAccessories|Bags&amp;Sleeves|LaptopSleeves&amp;Slipcases"/>
    <x v="0"/>
    <n v="449"/>
    <n v="999"/>
    <n v="550"/>
    <n v="4463060"/>
    <s v="55%"/>
    <x v="1"/>
    <n v="55"/>
    <x v="1"/>
    <n v="0.55000000000000004"/>
    <x v="19"/>
    <x v="2"/>
    <n v="9930060"/>
    <x v="1"/>
    <x v="1"/>
    <x v="1"/>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8QDPB1SL"/>
    <s v="Duracell Chhota Power AA Battery Set of 10 Pcs"/>
    <x v="1107"/>
    <s v="Electronics|GeneralPurposeBatteries&amp;BatteryChargers|DisposableBatteries"/>
    <x v="0"/>
    <n v="190"/>
    <n v="220"/>
    <n v="30"/>
    <n v="544540"/>
    <s v="14%"/>
    <x v="0"/>
    <n v="14"/>
    <x v="2"/>
    <n v="0.14000000000000001"/>
    <x v="19"/>
    <x v="2"/>
    <n v="630520"/>
    <x v="1"/>
    <x v="1"/>
    <x v="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0GZLB57U"/>
    <s v="Quantum RJ45 Ethernet Patch Cable/LAN Router Cable with Heavy Duty Gold Plated Connectors Supports Hi-Speed Gigabit Upto 1000Mbps, Waterproof and Durable,1-Year Warranty-32.8 Feet (10 Meters)(White)"/>
    <x v="1108"/>
    <s v="Computers&amp;Accessories|Accessories&amp;Peripherals|Cables&amp;Accessories|Cables|EthernetCables"/>
    <x v="0"/>
    <n v="238"/>
    <n v="699"/>
    <n v="461"/>
    <n v="1992536"/>
    <s v="66%"/>
    <x v="1"/>
    <n v="66"/>
    <x v="1"/>
    <n v="0.66"/>
    <x v="19"/>
    <x v="2"/>
    <n v="5852028"/>
    <x v="1"/>
    <x v="1"/>
    <x v="1"/>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r>
  <r>
    <s v="B00LHZW3XY"/>
    <s v="Luxor 5 Subject Single Ruled Notebook - A5 Size, 70 GSM, 300 Pages"/>
    <x v="1109"/>
    <s v="OfficeProducts|OfficePaperProducts|Paper|Stationery|Notebooks,WritingPads&amp;Diaries|CompositionNotebooks"/>
    <x v="0"/>
    <n v="125"/>
    <n v="180"/>
    <n v="55"/>
    <n v="1006625"/>
    <s v="31%"/>
    <x v="0"/>
    <n v="31"/>
    <x v="0"/>
    <n v="0.31"/>
    <x v="19"/>
    <x v="2"/>
    <n v="1449540"/>
    <x v="1"/>
    <x v="1"/>
    <x v="1"/>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8GYG6T12"/>
    <s v="SanDisk Ultra SDHC UHS-I Card 32GB 120MB/s R for DSLR Cameras, for Full HD Recording, 10Y Warranty"/>
    <x v="1110"/>
    <s v="Electronics|Accessories|MemoryCards|SecureDigitalCards"/>
    <x v="0"/>
    <n v="449"/>
    <n v="800"/>
    <n v="351"/>
    <n v="31243665"/>
    <s v="44%"/>
    <x v="0"/>
    <n v="44"/>
    <x v="0"/>
    <n v="0.44"/>
    <x v="19"/>
    <x v="2"/>
    <n v="55668000"/>
    <x v="1"/>
    <x v="1"/>
    <x v="1"/>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0J4YG0PC"/>
    <s v="Classmate Long Notebook - 140 Pages, Single Line, 297mm x 210mm (Pack of 12)"/>
    <x v="1111"/>
    <s v="OfficeProducts|OfficePaperProducts|Paper|Stationery|Notebooks,WritingPads&amp;Diaries|CompositionNotebooks"/>
    <x v="0"/>
    <n v="561"/>
    <n v="720"/>
    <n v="159"/>
    <n v="1785102"/>
    <s v="22%"/>
    <x v="0"/>
    <n v="22"/>
    <x v="2"/>
    <n v="0.22"/>
    <x v="19"/>
    <x v="2"/>
    <n v="2291040"/>
    <x v="1"/>
    <x v="1"/>
    <x v="1"/>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s v="Lenovo 300 Wired Plug &amp; Play USB Mouse, High Resolution 1600 DPI Optical Sensor, 3-Button Design with clickable Scroll Wheel, Ambidextrous, Ergonomic Mouse for Comfortable All-Day Grip (GX30M39704)"/>
    <x v="1112"/>
    <s v="Computers&amp;Accessories|Accessories&amp;Peripherals|Keyboards,Mice&amp;InputDevices|Mice"/>
    <x v="0"/>
    <n v="289"/>
    <n v="590"/>
    <n v="301"/>
    <n v="7481054"/>
    <s v="51%"/>
    <x v="1"/>
    <n v="51"/>
    <x v="1"/>
    <n v="0.51"/>
    <x v="19"/>
    <x v="2"/>
    <n v="15272740"/>
    <x v="1"/>
    <x v="1"/>
    <x v="1"/>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s v="Dyazo 6 Angles Adjustable Aluminum Ergonomic Foldable Portable Tabletop Laptop/Desktop Riser Stand Holder Compatible for MacBook, HP, Dell, Lenovo &amp; All Other Notebook (Silver)"/>
    <x v="1113"/>
    <s v="Computers&amp;Accessories|Accessories&amp;Peripherals|LaptopAccessories|NotebookComputerStands"/>
    <x v="0"/>
    <n v="599"/>
    <n v="1999"/>
    <n v="1400"/>
    <n v="2836864"/>
    <s v="70%"/>
    <x v="1"/>
    <n v="70"/>
    <x v="1"/>
    <n v="0.7"/>
    <x v="19"/>
    <x v="2"/>
    <n v="9467264"/>
    <x v="0"/>
    <x v="0"/>
    <x v="1"/>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s v="Western Digital WD 2TB My Passport Portable Hard Disk Drive, USB 3.0 with¬† Automatic Backup, 256 Bit AES Hardware Encryption,Password Protection,Compatible with Windows and Mac, External HDD-Black"/>
    <x v="1114"/>
    <s v="Computers&amp;Accessories|ExternalDevices&amp;DataStorage|ExternalHardDisks"/>
    <x v="0"/>
    <n v="5599"/>
    <n v="7350"/>
    <n v="1751"/>
    <n v="408754995"/>
    <s v="24%"/>
    <x v="0"/>
    <n v="24"/>
    <x v="2"/>
    <n v="0.24"/>
    <x v="19"/>
    <x v="2"/>
    <n v="536586750"/>
    <x v="2"/>
    <x v="2"/>
    <x v="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9MZ6WZ6V"/>
    <s v="INOVERA World Map Extended Anti Slip Rubber Gaming Stitched Mouse Pad Desk Mat for Computer Laptop (Black, 900L x 400B x 2H mm)"/>
    <x v="1115"/>
    <s v="Computers&amp;Accessories|Accessories&amp;Peripherals|Keyboards,Mice&amp;InputDevices|Keyboard&amp;MiceAccessories|MousePads"/>
    <x v="0"/>
    <n v="499"/>
    <n v="999"/>
    <n v="500"/>
    <n v="513970"/>
    <s v="50%"/>
    <x v="1"/>
    <n v="50"/>
    <x v="1"/>
    <n v="0.5"/>
    <x v="19"/>
    <x v="2"/>
    <n v="1028970"/>
    <x v="1"/>
    <x v="1"/>
    <x v="1"/>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6XDKWLJH"/>
    <s v="Western Digital WD 1.5TB Elements Portable Hard Disk Drive, USB 3.0, Compatible with PC, PS4 and Xbox, External HDD (WDBU6Y0015BBK-WESN)"/>
    <x v="1116"/>
    <s v="Computers&amp;Accessories|ExternalDevices&amp;DataStorage|ExternalHardDisks"/>
    <x v="0"/>
    <n v="4449"/>
    <n v="5734"/>
    <n v="1285"/>
    <n v="111251694"/>
    <s v="22%"/>
    <x v="0"/>
    <n v="22"/>
    <x v="2"/>
    <n v="0.22"/>
    <x v="19"/>
    <x v="2"/>
    <n v="143384404"/>
    <x v="2"/>
    <x v="2"/>
    <x v="1"/>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7J2NGB69"/>
    <s v="Lenovo 400 Wireless Mouse, 1200DPI Optical Sensor, 2.4GHz Wireless Nano USB, 3-Button (Left,Right,Scroll) Upto 8M Left/Right &amp; 100K Scroll clicks &amp; 1yr Battery, Ambidextrous, Ergonomic GY50R91293"/>
    <x v="1117"/>
    <s v="Computers&amp;Accessories|Accessories&amp;Peripherals|Keyboards,Mice&amp;InputDevices|Mice"/>
    <x v="0"/>
    <n v="629"/>
    <n v="1390"/>
    <n v="761"/>
    <n v="3963329"/>
    <s v="55%"/>
    <x v="1"/>
    <n v="55"/>
    <x v="1"/>
    <n v="0.55000000000000004"/>
    <x v="19"/>
    <x v="2"/>
    <n v="8758390"/>
    <x v="0"/>
    <x v="0"/>
    <x v="1"/>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s v="Logitech K480 Wireless Multi-Device Keyboard for Windows, macOS, iPadOS, Android or Chrome OS, Bluetooth, Compact, Compatible with PC, Mac, Laptop, Smartphone, Tablet - Black"/>
    <x v="1118"/>
    <s v="Computers&amp;Accessories|Accessories&amp;Peripherals|Keyboards,Mice&amp;InputDevices|Keyboards"/>
    <x v="0"/>
    <n v="2595"/>
    <n v="3295"/>
    <n v="700"/>
    <n v="58693710"/>
    <s v="21%"/>
    <x v="0"/>
    <n v="21"/>
    <x v="2"/>
    <n v="0.21"/>
    <x v="19"/>
    <x v="2"/>
    <n v="74526310"/>
    <x v="0"/>
    <x v="0"/>
    <x v="1"/>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0N1U7JXM"/>
    <s v="3M Post-it Sticky Note Cube, 200 Sheets (4 Colors x 50 Sheets) | 3&quot; x 3&quot; Size | For notes, reminders, study, school and organizing"/>
    <x v="1119"/>
    <s v="OfficeProducts|OfficePaperProducts|Paper|Stationery|Notebooks,WritingPads&amp;Diaries|Notepads&amp;MemoBooks"/>
    <x v="0"/>
    <n v="90"/>
    <n v="175"/>
    <n v="85"/>
    <n v="668610"/>
    <s v="49%"/>
    <x v="0"/>
    <n v="49"/>
    <x v="0"/>
    <n v="0.49"/>
    <x v="19"/>
    <x v="2"/>
    <n v="1300075"/>
    <x v="1"/>
    <x v="1"/>
    <x v="1"/>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1DGVKBC6"/>
    <s v="FEDUS Cat6 Ethernet Cable, 10 Meter High Speed 550MHZ / 10 Gigabit Speed UTP LAN Cable, Network Cable Internet Cable RJ45 Cable LAN Wire, Patch Computer Cord Gigabit Category 6 Wires for Modem, Router"/>
    <x v="1120"/>
    <s v="Computers&amp;Accessories|Accessories&amp;Peripherals|Cables&amp;Accessories|Cables|EthernetCables"/>
    <x v="0"/>
    <n v="287"/>
    <n v="499"/>
    <n v="212"/>
    <n v="2317812"/>
    <s v="42%"/>
    <x v="0"/>
    <n v="42"/>
    <x v="0"/>
    <n v="0.42"/>
    <x v="19"/>
    <x v="2"/>
    <n v="4029924"/>
    <x v="1"/>
    <x v="1"/>
    <x v="1"/>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0E3DVQFS"/>
    <s v="Duracell Rechargeable AA 2500mAh Batteries, 4 Pcs"/>
    <x v="1121"/>
    <s v="Electronics|GeneralPurposeBatteries&amp;BatteryChargers|DisposableBatteries"/>
    <x v="0"/>
    <n v="879"/>
    <n v="1109"/>
    <n v="230"/>
    <n v="27775521"/>
    <s v="21%"/>
    <x v="0"/>
    <n v="21"/>
    <x v="2"/>
    <n v="0.21"/>
    <x v="19"/>
    <x v="2"/>
    <n v="35043291"/>
    <x v="0"/>
    <x v="0"/>
    <x v="1"/>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78HRR1XV"/>
    <s v="Wacom One by CTL-472/K0-CX Digital Drawing Graphics Pen Tablet (Red &amp; Black) Small (6-inch x 3.5-inch)(15x8cm) | Battery Free Cordless Pen with 2048 Pressure Level"/>
    <x v="1122"/>
    <s v="Computers&amp;Accessories|Accessories&amp;Peripherals|Keyboards,Mice&amp;InputDevices|GraphicTablets"/>
    <x v="0"/>
    <n v="3303"/>
    <n v="4699"/>
    <n v="1396"/>
    <n v="44735832"/>
    <s v="30%"/>
    <x v="0"/>
    <n v="30"/>
    <x v="0"/>
    <n v="0.3"/>
    <x v="19"/>
    <x v="2"/>
    <n v="63643256"/>
    <x v="0"/>
    <x v="0"/>
    <x v="1"/>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TMZ1MF8"/>
    <s v="Western Digital WD Green SATA 240GB Internal SSD Solid State Drive - SATA 6Gb/s 2.5 inches - WDS240G3G0A"/>
    <x v="1123"/>
    <s v="Computers&amp;Accessories|Components|InternalSolidStateDrives"/>
    <x v="0"/>
    <n v="1709"/>
    <n v="4000"/>
    <n v="2291"/>
    <n v="5176561"/>
    <s v="57%"/>
    <x v="1"/>
    <n v="57"/>
    <x v="1"/>
    <n v="0.56999999999999995"/>
    <x v="19"/>
    <x v="2"/>
    <n v="12116000"/>
    <x v="0"/>
    <x v="0"/>
    <x v="1"/>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JB2Y4SR"/>
    <s v="Classmate Octane Colour Burst-Multicolour Gel Pens (Pack of 10) | Gold &amp; Silver Glitter Sparkle Pens|10 colour ink shades for art lovers and kids|Fun at home essentials"/>
    <x v="1124"/>
    <s v="Home&amp;Kitchen|CraftMaterials|DrawingMaterials|DrawingMedia|Pens"/>
    <x v="0"/>
    <n v="90"/>
    <n v="100"/>
    <n v="10"/>
    <n v="964620"/>
    <s v="10%"/>
    <x v="0"/>
    <n v="10"/>
    <x v="2"/>
    <n v="0.1"/>
    <x v="19"/>
    <x v="2"/>
    <n v="1071800"/>
    <x v="1"/>
    <x v="1"/>
    <x v="1"/>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Y5QJTVK"/>
    <s v="Duracell CR2025 3V Lithium Coin Battery, 5 pcs, 2025 Coin Button Cell Battery, DL2025"/>
    <x v="1125"/>
    <s v="Electronics|GeneralPurposeBatteries&amp;BatteryChargers"/>
    <x v="0"/>
    <n v="116"/>
    <n v="200"/>
    <n v="84"/>
    <n v="41412"/>
    <s v="42%"/>
    <x v="0"/>
    <n v="42"/>
    <x v="0"/>
    <n v="0.42"/>
    <x v="19"/>
    <x v="2"/>
    <n v="71400"/>
    <x v="1"/>
    <x v="1"/>
    <x v="0"/>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s v="Camel Fabrica Acrylic Ultra Color - 15ml each, 10 Shades"/>
    <x v="1126"/>
    <s v="Home&amp;Kitchen|CraftMaterials|PaintingMaterials|Paints"/>
    <x v="0"/>
    <n v="200"/>
    <n v="230"/>
    <n v="30"/>
    <n v="2034000"/>
    <s v="13%"/>
    <x v="0"/>
    <n v="13"/>
    <x v="2"/>
    <n v="0.13"/>
    <x v="19"/>
    <x v="2"/>
    <n v="2339100"/>
    <x v="1"/>
    <x v="1"/>
    <x v="1"/>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s v="Lenovo GX20L29764 65W Laptop Adapter/Charger with Power Cord for Select Models of Lenovo (Round pin) (Black)"/>
    <x v="1127"/>
    <s v="Computers&amp;Accessories|Accessories&amp;Peripherals|LaptopAccessories|LaptopChargers&amp;PowerSupplies"/>
    <x v="0"/>
    <n v="1249"/>
    <n v="2796"/>
    <n v="1547"/>
    <n v="5742902"/>
    <s v="55%"/>
    <x v="1"/>
    <n v="55"/>
    <x v="1"/>
    <n v="0.55000000000000004"/>
    <x v="19"/>
    <x v="2"/>
    <n v="12856008"/>
    <x v="0"/>
    <x v="0"/>
    <x v="1"/>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7SY4C3TD"/>
    <s v="HP GT 53 XL Cartridge Ink"/>
    <x v="1128"/>
    <s v="Computers&amp;Accessories|Printers,Inks&amp;Accessories|Inks,Toners&amp;Cartridges|InkjetInkCartridges"/>
    <x v="0"/>
    <n v="596"/>
    <n v="723"/>
    <n v="127"/>
    <n v="1918524"/>
    <s v="18%"/>
    <x v="0"/>
    <n v="18"/>
    <x v="2"/>
    <n v="0.18"/>
    <x v="19"/>
    <x v="2"/>
    <n v="2327337"/>
    <x v="1"/>
    <x v="1"/>
    <x v="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8GTYFC37"/>
    <s v="SanDisk 1TB Extreme Portable SSD 1050MB/s R, 1000MB/s W,Upto 2 Meter Drop Protection with IP55 Water/dust Resistance, HW Encryption, PC,MAC &amp; TypeC Smartphone Compatible, 5Y Warranty, External SSD"/>
    <x v="1129"/>
    <s v="Computers&amp;Accessories|ExternalDevices&amp;DataStorage|ExternalSolidStateDrives"/>
    <x v="0"/>
    <n v="10389"/>
    <n v="32000"/>
    <n v="21611"/>
    <n v="430083822"/>
    <s v="68%"/>
    <x v="1"/>
    <n v="68"/>
    <x v="1"/>
    <n v="0.68"/>
    <x v="19"/>
    <x v="2"/>
    <n v="1324736000"/>
    <x v="4"/>
    <x v="4"/>
    <x v="1"/>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0K32PEW4"/>
    <s v="Casio MJ-120D 150 Steps Check and Correct Desktop Calculator with Tax Keys, Black"/>
    <x v="1130"/>
    <s v="OfficeProducts|OfficeElectronics|Calculators|Financial&amp;Business"/>
    <x v="0"/>
    <n v="535"/>
    <n v="535"/>
    <n v="0"/>
    <n v="2367910"/>
    <s v="0%"/>
    <x v="0"/>
    <n v="0"/>
    <x v="3"/>
    <n v="0"/>
    <x v="19"/>
    <x v="2"/>
    <n v="2367910"/>
    <x v="1"/>
    <x v="1"/>
    <x v="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r>
  <r>
    <s v="B07W9KYT62"/>
    <s v="TP-Link AC1200 Archer A6 Smart WiFi, 5GHz Gigabit Dual Band MU-MIMO Wireless Internet Router, Long Range Coverage by 4 Antennas, Qualcomm Chipset"/>
    <x v="1131"/>
    <s v="Computers&amp;Accessories|NetworkingDevices|Routers"/>
    <x v="0"/>
    <n v="2499"/>
    <n v="3999"/>
    <n v="1500"/>
    <n v="31684821"/>
    <s v="38%"/>
    <x v="0"/>
    <n v="38"/>
    <x v="0"/>
    <n v="0.38"/>
    <x v="19"/>
    <x v="2"/>
    <n v="50703321"/>
    <x v="0"/>
    <x v="0"/>
    <x v="1"/>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7RZZ1QSW"/>
    <s v="SLOVIC¬Æ Tripod Mount Adapter| Tripod Mobile Holder|Tripod Phone Mount(Made in India)| Smartphone Clip Clipper 360 Degree for Taking Magic Video Shots &amp; Pictures."/>
    <x v="1132"/>
    <s v="Electronics|Cameras&amp;Photography|Accessories|Tripods&amp;Monopods|Tabletop&amp;TravelTripods"/>
    <x v="0"/>
    <n v="326"/>
    <n v="799"/>
    <n v="473"/>
    <n v="3511998"/>
    <s v="59%"/>
    <x v="1"/>
    <n v="59"/>
    <x v="1"/>
    <n v="0.59"/>
    <x v="19"/>
    <x v="2"/>
    <n v="8607627"/>
    <x v="1"/>
    <x v="1"/>
    <x v="1"/>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75DB1F13"/>
    <s v="Panasonic Eneloop BQ-CC55N Advanced, Smart and Quick Charger for AA &amp; AAA Rechargeable Batteries, White"/>
    <x v="1133"/>
    <s v="Electronics|GeneralPurposeBatteries&amp;BatteryChargers"/>
    <x v="0"/>
    <n v="1500"/>
    <n v="1500"/>
    <n v="0"/>
    <n v="38994000"/>
    <s v="0%"/>
    <x v="0"/>
    <n v="0"/>
    <x v="3"/>
    <n v="0"/>
    <x v="19"/>
    <x v="2"/>
    <n v="38994000"/>
    <x v="0"/>
    <x v="0"/>
    <x v="1"/>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99SD8PRP"/>
    <s v="Lenovo 130 Wireless Compact Mouse, 1K DPI Optical sensor, 2.4GHz Wireless NanoUSB, 10m range, 3button(left,right,scroll) upto 3M left/right clicks, 10 month battery, Ambidextrous, Ergonomic GY51C12380"/>
    <x v="1134"/>
    <s v="Computers&amp;Accessories|Accessories&amp;Peripherals|Keyboards,Mice&amp;InputDevices|Mice"/>
    <x v="0"/>
    <n v="579"/>
    <n v="1090"/>
    <n v="511"/>
    <n v="2016078"/>
    <s v="47%"/>
    <x v="0"/>
    <n v="47"/>
    <x v="0"/>
    <n v="0.47"/>
    <x v="19"/>
    <x v="2"/>
    <n v="3795380"/>
    <x v="0"/>
    <x v="0"/>
    <x v="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8WKCTFF3"/>
    <s v="ZEBRONICS Aluminium Alloy Laptop Stand, Compatible with 9-15.6 inch Laptops, 7 Angles Adjustable, Anti Slip Silicon Rubber Pads, Foldable, Velvet Pouch Inside, Zeb-NS2000 (Dark Grey)"/>
    <x v="1135"/>
    <s v="Computers&amp;Accessories|Accessories&amp;Peripherals|LaptopAccessories|Lapdesks"/>
    <x v="0"/>
    <n v="899"/>
    <n v="1999"/>
    <n v="1100"/>
    <n v="1498633"/>
    <s v="55%"/>
    <x v="1"/>
    <n v="55"/>
    <x v="1"/>
    <n v="0.55000000000000004"/>
    <x v="19"/>
    <x v="2"/>
    <n v="3332333"/>
    <x v="0"/>
    <x v="0"/>
    <x v="1"/>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14SZPBM4"/>
    <s v="Duracell Ultra Alkaline D Battery, 2 Pcs"/>
    <x v="1136"/>
    <s v="Electronics|GeneralPurposeBatteries&amp;BatteryChargers|DisposableBatteries"/>
    <x v="0"/>
    <n v="380"/>
    <n v="400"/>
    <n v="20"/>
    <n v="802180"/>
    <s v="5%"/>
    <x v="0"/>
    <n v="5"/>
    <x v="3"/>
    <n v="0.05"/>
    <x v="19"/>
    <x v="2"/>
    <n v="844400"/>
    <x v="1"/>
    <x v="1"/>
    <x v="1"/>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0TDD0YM4"/>
    <s v="Philips GC026/30 Fabric Shaver, Lint Remover for Woolen Sweaters, Blankets, Jackets/Burr Remover Pill Remover from Carpets, Curtains (White)"/>
    <x v="1137"/>
    <s v="Home&amp;Kitchen|Kitchen&amp;HomeAppliances|Vacuum,Cleaning&amp;Ironing|Irons,Steamers&amp;Accessories|LintShavers"/>
    <x v="0"/>
    <n v="1490"/>
    <n v="1695"/>
    <n v="205"/>
    <n v="5279070"/>
    <s v="12%"/>
    <x v="0"/>
    <n v="12"/>
    <x v="2"/>
    <n v="0.12"/>
    <x v="19"/>
    <x v="2"/>
    <n v="6005385"/>
    <x v="0"/>
    <x v="0"/>
    <x v="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1M5B0TPW"/>
    <s v="Borosil Chef Delite BCH20DBB21 300-Watt Chopper (Black)"/>
    <x v="1138"/>
    <s v="Home&amp;Kitchen|Kitchen&amp;HomeAppliances|SmallKitchenAppliances|MiniFoodProcessors&amp;Choppers"/>
    <x v="0"/>
    <n v="1819"/>
    <n v="2490"/>
    <n v="671"/>
    <n v="14453774"/>
    <s v="27%"/>
    <x v="0"/>
    <n v="27"/>
    <x v="2"/>
    <n v="0.27"/>
    <x v="19"/>
    <x v="2"/>
    <n v="19785540"/>
    <x v="0"/>
    <x v="0"/>
    <x v="1"/>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7MKMFKPG"/>
    <s v="Bosch Pro 1000W Mixer Grinder MGM8842MIN - Black"/>
    <x v="1139"/>
    <s v="Home&amp;Kitchen|Kitchen&amp;HomeAppliances|SmallKitchenAppliances|MixerGrinders"/>
    <x v="0"/>
    <n v="6999"/>
    <n v="10590"/>
    <n v="3591"/>
    <n v="80481501"/>
    <s v="34%"/>
    <x v="0"/>
    <n v="34"/>
    <x v="0"/>
    <n v="0.34"/>
    <x v="19"/>
    <x v="2"/>
    <n v="121774410"/>
    <x v="3"/>
    <x v="3"/>
    <x v="1"/>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7RJ867P"/>
    <s v="PHILIPS Digital Air Fryer HD9252/90 with Touch Panel, uses up to 90% less fat, 7 Pre-set Menu, 1400W, 4.1 Liter, with Rapid Air Technology (Black), Large"/>
    <x v="1140"/>
    <s v="Home&amp;Kitchen|Kitchen&amp;HomeAppliances|SmallKitchenAppliances|DeepFatFryers|AirFryers"/>
    <x v="0"/>
    <n v="8799"/>
    <n v="11595"/>
    <n v="2796"/>
    <n v="26229819"/>
    <s v="24%"/>
    <x v="0"/>
    <n v="24"/>
    <x v="2"/>
    <n v="0.24"/>
    <x v="19"/>
    <x v="2"/>
    <n v="34564695"/>
    <x v="3"/>
    <x v="3"/>
    <x v="1"/>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72J83V9W"/>
    <s v="Philips PowerPro FC9352/01 Compact Bagless Vacuum Cleaner (Blue)"/>
    <x v="1141"/>
    <s v="Home&amp;Kitchen|Kitchen&amp;HomeAppliances|Vacuum,Cleaning&amp;Ironing|Vacuums&amp;FloorCare|Vacuums|CanisterVacuums"/>
    <x v="0"/>
    <n v="8999"/>
    <n v="9995"/>
    <n v="996"/>
    <n v="161928006"/>
    <s v="10%"/>
    <x v="0"/>
    <n v="10"/>
    <x v="2"/>
    <n v="0.1"/>
    <x v="19"/>
    <x v="2"/>
    <n v="179850030"/>
    <x v="2"/>
    <x v="2"/>
    <x v="1"/>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8GM5S4CQ"/>
    <s v="Havells Instanio 10 Litre Storage Water Heater with Flexi Pipe and Free installation (White Blue)"/>
    <x v="1142"/>
    <s v="Home&amp;Kitchen|Heating,Cooling&amp;AirQuality|WaterHeaters&amp;Geysers|StorageWaterHeaters"/>
    <x v="0"/>
    <n v="6990"/>
    <n v="14290"/>
    <n v="7300"/>
    <n v="12379290"/>
    <s v="51%"/>
    <x v="1"/>
    <n v="51"/>
    <x v="1"/>
    <n v="0.51"/>
    <x v="19"/>
    <x v="2"/>
    <n v="25307590"/>
    <x v="3"/>
    <x v="3"/>
    <x v="1"/>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9SFRNKSR"/>
    <s v="FABWARE Lint Remover for Clothes - Sticky Lint Roller for Clothes, Furniture, Wool, Coat, Car Seats, Carpet, Fabric, Dust Cleaner, Pet Hair Remover with 1 Handle &amp; 1 Refill Total 60 Sheets &amp; 1 Cover"/>
    <x v="1143"/>
    <s v="Home&amp;Kitchen|Kitchen&amp;HomeAppliances|Vacuum,Cleaning&amp;Ironing|Irons,Steamers&amp;Accessories|LintShavers"/>
    <x v="0"/>
    <n v="298"/>
    <n v="499"/>
    <n v="201"/>
    <n v="86420"/>
    <s v="40%"/>
    <x v="0"/>
    <n v="40"/>
    <x v="0"/>
    <n v="0.4"/>
    <x v="19"/>
    <x v="2"/>
    <n v="144710"/>
    <x v="1"/>
    <x v="1"/>
    <x v="0"/>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8GJ57MKL"/>
    <s v="Coway Professional Air Purifier for Home, Longest Filter Life 8500 Hrs, Green True HEPA Filter, Traps 99.99% Virus &amp; PM 0.1 Particles, Warranty 7 Years (AirMega 150 (AP-1019C))"/>
    <x v="1144"/>
    <s v="Home&amp;Kitchen|Heating,Cooling&amp;AirQuality|AirPurifiers|HEPAAirPurifiers"/>
    <x v="0"/>
    <n v="14400"/>
    <n v="59900"/>
    <n v="45500"/>
    <n v="55252800"/>
    <s v="76%"/>
    <x v="1"/>
    <n v="76"/>
    <x v="1"/>
    <n v="0.76"/>
    <x v="19"/>
    <x v="2"/>
    <n v="229836300"/>
    <x v="4"/>
    <x v="4"/>
    <x v="1"/>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8WRKSF9D"/>
    <s v="V-Guard Divino 5 Star Rated 15 Litre Storage Water Heater (Geyser) with Advanced Safety Features, White"/>
    <x v="1145"/>
    <s v="Home&amp;Kitchen|Heating,Cooling&amp;AirQuality|WaterHeaters&amp;Geysers|StorageWaterHeaters"/>
    <x v="0"/>
    <n v="6499"/>
    <n v="8500"/>
    <n v="2001"/>
    <n v="38116635"/>
    <s v="24%"/>
    <x v="0"/>
    <n v="24"/>
    <x v="2"/>
    <n v="0.24"/>
    <x v="19"/>
    <x v="2"/>
    <n v="49852500"/>
    <x v="2"/>
    <x v="2"/>
    <x v="1"/>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8S6RKT4L"/>
    <s v="Balzano High Speed Nutri Blender/Mixer/Smoothie Maker - 500 Watt - Silver, 2 Jar"/>
    <x v="1146"/>
    <s v="Home&amp;Kitchen|Kitchen&amp;HomeAppliances|SmallKitchenAppliances"/>
    <x v="0"/>
    <n v="2599"/>
    <n v="4290"/>
    <n v="1691"/>
    <n v="5499484"/>
    <s v="39%"/>
    <x v="0"/>
    <n v="39"/>
    <x v="0"/>
    <n v="0.39"/>
    <x v="19"/>
    <x v="2"/>
    <n v="9077640"/>
    <x v="0"/>
    <x v="0"/>
    <x v="1"/>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78JBK4GX"/>
    <s v="Havells Instanio 1-Litre 3KW Instant Water Heater (Geyser), White Blue"/>
    <x v="1147"/>
    <s v="Home&amp;Kitchen|Heating,Cooling&amp;AirQuality|WaterHeaters&amp;Geysers|InstantWaterHeaters"/>
    <x v="0"/>
    <n v="2599"/>
    <n v="4560"/>
    <n v="1961"/>
    <n v="1678954"/>
    <s v="43%"/>
    <x v="0"/>
    <n v="43"/>
    <x v="0"/>
    <n v="0.43"/>
    <x v="19"/>
    <x v="2"/>
    <n v="2945760"/>
    <x v="0"/>
    <x v="0"/>
    <x v="0"/>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9CTWFV5W"/>
    <s v="PHILIPS Air Fryer HD9200/90, uses up to 90% less fat, 1400W, 4.1 Liter, with Rapid Air Technology (Black), Large"/>
    <x v="1148"/>
    <s v="Home&amp;Kitchen|Kitchen&amp;HomeAppliances|SmallKitchenAppliances|DeepFatFryers|AirFryers"/>
    <x v="0"/>
    <n v="7199"/>
    <n v="9995"/>
    <n v="2796"/>
    <n v="14138836"/>
    <s v="28%"/>
    <x v="0"/>
    <n v="28"/>
    <x v="2"/>
    <n v="0.28000000000000003"/>
    <x v="19"/>
    <x v="2"/>
    <n v="19630180"/>
    <x v="2"/>
    <x v="2"/>
    <x v="1"/>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7KKJPTWB"/>
    <s v="Brayden Chopro, Electric Vegetable Chopper for Kitchen with 500 ML Capacity, 400 Watts Copper Motor and 4 Bi-Level SS Blades (Black)"/>
    <x v="1149"/>
    <s v="Home&amp;Kitchen|Kitchen&amp;HomeAppliances|SmallKitchenAppliances|MiniFoodProcessors&amp;Choppers"/>
    <x v="0"/>
    <n v="1599"/>
    <n v="1999"/>
    <n v="400"/>
    <n v="2491242"/>
    <s v="20%"/>
    <x v="0"/>
    <n v="20"/>
    <x v="2"/>
    <n v="0.2"/>
    <x v="19"/>
    <x v="2"/>
    <n v="3114442"/>
    <x v="0"/>
    <x v="0"/>
    <x v="1"/>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9VGS66FV"/>
    <s v="Tesora - Inspired by you Large Premium Electric Kettle 1.8L, Stainless Steel Inner Body - Auto Power Cut, Boil Dry Protection &amp; Cool Touch Double Wall, Portable | 1500 Watts |1 Year Warranty | (White)"/>
    <x v="1150"/>
    <s v="Home&amp;Kitchen|Kitchen&amp;HomeAppliances|SmallKitchenAppliances|Kettles&amp;HotWaterDispensers|Kettle&amp;ToasterSets"/>
    <x v="0"/>
    <n v="1349"/>
    <n v="1850"/>
    <n v="501"/>
    <n v="860662"/>
    <s v="27%"/>
    <x v="0"/>
    <n v="27"/>
    <x v="2"/>
    <n v="0.27"/>
    <x v="19"/>
    <x v="2"/>
    <n v="1180300"/>
    <x v="0"/>
    <x v="0"/>
    <x v="0"/>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47VDH9L"/>
    <s v="INALSA Hand Blender 1000 Watt with Chopper, Whisker, 600 ml Multipurpose Jar|Variable Speed And Turbo Speed Function |100% Copper Motor |Low Noise |ANTI-SPLASH TECHNOLOGY|2 Year Warranty"/>
    <x v="1151"/>
    <s v="Home&amp;Kitchen|Kitchen&amp;HomeAppliances|SmallKitchenAppliances|HandBlenders"/>
    <x v="0"/>
    <n v="2742"/>
    <n v="3995"/>
    <n v="1253"/>
    <n v="30567816"/>
    <s v="31%"/>
    <x v="0"/>
    <n v="31"/>
    <x v="0"/>
    <n v="0.31"/>
    <x v="19"/>
    <x v="2"/>
    <n v="44536260"/>
    <x v="0"/>
    <x v="0"/>
    <x v="1"/>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7CVR2L5K"/>
    <s v="INALSA Electric Chopper Bullet- 400 Watts with 100% Pure Copper Motor| Chop, Mince, Puree, Dice | Twin Blade Technology| 900 ml Capacity| One Touch Operation, 1.30mtr Long Power Cord (Black/Silver)"/>
    <x v="1152"/>
    <s v="Home&amp;Kitchen|Kitchen&amp;HomeAppliances|SmallKitchenAppliances|MiniFoodProcessors&amp;Choppers"/>
    <x v="0"/>
    <n v="1656"/>
    <n v="2695"/>
    <n v="1039"/>
    <n v="9980712"/>
    <s v="39%"/>
    <x v="0"/>
    <n v="39"/>
    <x v="0"/>
    <n v="0.39"/>
    <x v="19"/>
    <x v="2"/>
    <n v="16242765"/>
    <x v="0"/>
    <x v="0"/>
    <x v="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s v="Borosil Electric Egg Boiler, 8 Egg Capacity, For Hard, Soft, Medium Boiled Eggs, Steamed Vegetables, Transparent Lid, Stainless Steel Exterior (500 Watts)"/>
    <x v="1153"/>
    <s v="Home&amp;Kitchen|Kitchen&amp;HomeAppliances|SmallKitchenAppliances|EggBoilers"/>
    <x v="0"/>
    <n v="1399"/>
    <n v="2290"/>
    <n v="891"/>
    <n v="644939"/>
    <s v="39%"/>
    <x v="0"/>
    <n v="39"/>
    <x v="0"/>
    <n v="0.39"/>
    <x v="19"/>
    <x v="2"/>
    <n v="1055690"/>
    <x v="0"/>
    <x v="0"/>
    <x v="0"/>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8BJN4MP3"/>
    <s v="HUL Pureit Eco Water Saver Mineral RO+UV+MF AS wall mounted/Counter top Black 10L Water Purifier"/>
    <x v="1154"/>
    <s v="Home&amp;Kitchen|Kitchen&amp;HomeAppliances|WaterPurifiers&amp;Accessories|WaterFilters&amp;Purifiers"/>
    <x v="0"/>
    <n v="13999"/>
    <n v="24850"/>
    <n v="10851"/>
    <n v="125263052"/>
    <s v="44%"/>
    <x v="0"/>
    <n v="44"/>
    <x v="0"/>
    <n v="0.44"/>
    <x v="19"/>
    <x v="2"/>
    <n v="222357800"/>
    <x v="4"/>
    <x v="4"/>
    <x v="1"/>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19VJXQZ"/>
    <s v="ECOVACS DEEBOT N8 2-in-1 Robotic Vacuum Cleaner, 2022 New Launch, Most Powerful Suction, Covers 2000+ Sq. Ft in One Charge, Advanced dToF Technology with OZMO Mopping (DEEBOT N8) - White"/>
    <x v="1155"/>
    <s v="Home&amp;Kitchen|Kitchen&amp;HomeAppliances|Vacuum,Cleaning&amp;Ironing|Vacuums&amp;FloorCare|Vacuums|RoboticVacuums"/>
    <x v="0"/>
    <n v="27900"/>
    <n v="59900"/>
    <n v="32000"/>
    <n v="147814200"/>
    <s v="53%"/>
    <x v="1"/>
    <n v="53"/>
    <x v="1"/>
    <n v="0.53"/>
    <x v="19"/>
    <x v="2"/>
    <n v="317350200"/>
    <x v="4"/>
    <x v="4"/>
    <x v="1"/>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B7FJNSZR"/>
    <s v="Proven¬Æ Copper + Mineral RO+UV+UF 10 to 12 Liter RO + UV + TDS ADJUSTER Water Purifier with Copper Charge Technology black &amp; copper Best For Home and Office (Made In India)"/>
    <x v="1156"/>
    <s v="Home&amp;Kitchen|Kitchen&amp;HomeAppliances|WaterPurifiers&amp;Accessories|WaterFilters&amp;Purifiers"/>
    <x v="0"/>
    <n v="5395"/>
    <n v="19990"/>
    <n v="14595"/>
    <n v="2886325"/>
    <s v="73%"/>
    <x v="1"/>
    <n v="73"/>
    <x v="1"/>
    <n v="0.73"/>
    <x v="19"/>
    <x v="2"/>
    <n v="10694650"/>
    <x v="3"/>
    <x v="3"/>
    <x v="0"/>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B8ZM9RVV"/>
    <s v="Zuvexa Egg Boiler Poacher Automatic Off Steaming, Cooking, Boiling Double Layer 14 Egg Boiler (Multicolor)‚Ä¶"/>
    <x v="1157"/>
    <s v="Home&amp;Kitchen|Kitchen&amp;HomeAppliances|SmallKitchenAppliances|EggBoilers"/>
    <x v="0"/>
    <n v="419"/>
    <n v="999"/>
    <n v="580"/>
    <n v="95113"/>
    <s v="58%"/>
    <x v="1"/>
    <n v="58"/>
    <x v="1"/>
    <n v="0.57999999999999996"/>
    <x v="19"/>
    <x v="2"/>
    <n v="226773"/>
    <x v="1"/>
    <x v="1"/>
    <x v="0"/>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7R679HTT"/>
    <s v="AGARO Imperial 240-Watt Slow Juicer with Cold Press Technology"/>
    <x v="1158"/>
    <s v="Home&amp;Kitchen|Kitchen&amp;HomeAppliances|SmallKitchenAppliances|Juicers|ColdPressJuicers"/>
    <x v="0"/>
    <n v="12609"/>
    <n v="23999"/>
    <n v="11390"/>
    <n v="28849392"/>
    <s v="47%"/>
    <x v="0"/>
    <n v="47"/>
    <x v="0"/>
    <n v="0.47"/>
    <x v="19"/>
    <x v="2"/>
    <n v="54909712"/>
    <x v="4"/>
    <x v="4"/>
    <x v="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7P1BR7L8"/>
    <s v="Philips HD6975/00 25 Litre Digital Oven Toaster Grill, Grey, 25 liter"/>
    <x v="1159"/>
    <s v="Home&amp;Kitchen|Kitchen&amp;HomeAppliances|SmallKitchenAppliances|OvenToasterGrills"/>
    <x v="0"/>
    <n v="8599"/>
    <n v="8995"/>
    <n v="396"/>
    <n v="83702666"/>
    <s v="4%"/>
    <x v="0"/>
    <n v="4"/>
    <x v="3"/>
    <n v="0.04"/>
    <x v="19"/>
    <x v="2"/>
    <n v="87557330"/>
    <x v="2"/>
    <x v="2"/>
    <x v="1"/>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D8VBYB4"/>
    <s v="SUJATA Powermatic Plus, Juicer Mixer Grinder, 900 Watts, 2 Jars (White)"/>
    <x v="1160"/>
    <s v="Home&amp;Kitchen|Kitchen&amp;HomeAppliances|SmallKitchenAppliances|JuicerMixerGrinders"/>
    <x v="0"/>
    <n v="5865"/>
    <n v="7776"/>
    <n v="1911"/>
    <n v="16052505"/>
    <s v="25%"/>
    <x v="0"/>
    <n v="25"/>
    <x v="2"/>
    <n v="0.25"/>
    <x v="19"/>
    <x v="2"/>
    <n v="21282912"/>
    <x v="2"/>
    <x v="2"/>
    <x v="1"/>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18SJJ0GE"/>
    <s v="Libra Roti Maker Electric Automatic | chapati Maker Electric Automatic | roti Maker Machine with 900 Watts for Making Roti/Chapati/Parathas - Stainless Steel"/>
    <x v="1161"/>
    <s v="Home&amp;Kitchen|Kitchen&amp;HomeAppliances|SmallKitchenAppliances|RotiMakers"/>
    <x v="0"/>
    <n v="1999"/>
    <n v="2999"/>
    <n v="1000"/>
    <n v="775612"/>
    <s v="33%"/>
    <x v="0"/>
    <n v="33"/>
    <x v="0"/>
    <n v="0.33"/>
    <x v="19"/>
    <x v="2"/>
    <n v="1163612"/>
    <x v="0"/>
    <x v="0"/>
    <x v="0"/>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BPBG712X"/>
    <s v="Portable, Handy Compact Plug-in Portable Digital Electric Heater Fan Wall-Outlet Handy Air Warmer Blower Adjustable Timer Digital Display Heater for Home/Office/Camper (Black, 400 Watts)"/>
    <x v="1162"/>
    <s v="Home&amp;Kitchen|Heating,Cooling&amp;AirQuality|RoomHeaters|FanHeaters"/>
    <x v="0"/>
    <n v="799"/>
    <n v="1199"/>
    <n v="400"/>
    <n v="13583"/>
    <s v="33%"/>
    <x v="0"/>
    <n v="33"/>
    <x v="0"/>
    <n v="0.33"/>
    <x v="19"/>
    <x v="2"/>
    <n v="20383"/>
    <x v="0"/>
    <x v="0"/>
    <x v="0"/>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187F2IOK"/>
    <s v="Bajaj HM-01 Powerful 250W Hand Mixer, Black"/>
    <x v="1163"/>
    <s v="Home&amp;Kitchen|Kitchen&amp;HomeAppliances|SmallKitchenAppliances|HandMixers"/>
    <x v="0"/>
    <n v="1499"/>
    <n v="2199"/>
    <n v="700"/>
    <n v="9789969"/>
    <s v="32%"/>
    <x v="0"/>
    <n v="32"/>
    <x v="0"/>
    <n v="0.32"/>
    <x v="19"/>
    <x v="2"/>
    <n v="14361669"/>
    <x v="0"/>
    <x v="0"/>
    <x v="1"/>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0TI8E7BI"/>
    <s v="Philips HD9306/06 1.5-Litre Electric Kettle (Multicolor)"/>
    <x v="1164"/>
    <s v="Home&amp;Kitchen|Kitchen&amp;HomeAppliances|SmallKitchenAppliances|Kettles&amp;HotWaterDispensers|ElectricKettles"/>
    <x v="0"/>
    <n v="2695"/>
    <n v="2695"/>
    <n v="0"/>
    <n v="6786010"/>
    <s v="0%"/>
    <x v="0"/>
    <n v="0"/>
    <x v="3"/>
    <n v="0"/>
    <x v="19"/>
    <x v="2"/>
    <n v="6786010"/>
    <x v="0"/>
    <x v="0"/>
    <x v="1"/>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9C6HXFC1"/>
    <s v="Duracell USB Lightning Apple Certified (Mfi) Braided Sync &amp; Charge Cable For Iphone, Ipad And Ipod. Fast Charging Lightning Cable, 3.9 Feet (1.2M) - Black"/>
    <x v="1165"/>
    <s v="Computers&amp;Accessories|Accessories&amp;Peripherals|Cables&amp;Accessories|Cables|USBCables"/>
    <x v="0"/>
    <n v="970"/>
    <n v="1799"/>
    <n v="829"/>
    <n v="790550"/>
    <s v="46%"/>
    <x v="0"/>
    <n v="46"/>
    <x v="0"/>
    <n v="0.46"/>
    <x v="20"/>
    <x v="3"/>
    <n v="1466185"/>
    <x v="0"/>
    <x v="0"/>
    <x v="0"/>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0NH11PEY"/>
    <s v="AmazonBasics USB 2.0 - A-Male to A-Female Extension Cable for Personal Computer, Printer (Black, 9.8 Feet/3 Meters)"/>
    <x v="1166"/>
    <s v="Computers&amp;Accessories|Accessories&amp;Peripherals|Cables&amp;Accessories|Cables|USBCables"/>
    <x v="0"/>
    <n v="199"/>
    <n v="750"/>
    <n v="551"/>
    <n v="14920224"/>
    <s v="73%"/>
    <x v="1"/>
    <n v="73"/>
    <x v="1"/>
    <n v="0.73"/>
    <x v="20"/>
    <x v="3"/>
    <n v="56232000"/>
    <x v="1"/>
    <x v="1"/>
    <x v="1"/>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0NH11KIK"/>
    <s v="AmazonBasics USB 2.0 Cable - A-Male to B-Male - for Personal Computer, Printer- 6 Feet (1.8 Meters), Black"/>
    <x v="1167"/>
    <s v="Computers&amp;Accessories|Accessories&amp;Peripherals|Cables&amp;Accessories|Cables|USBCables"/>
    <x v="0"/>
    <n v="209"/>
    <n v="695"/>
    <n v="486"/>
    <n v="22506583"/>
    <s v="70%"/>
    <x v="1"/>
    <n v="70"/>
    <x v="1"/>
    <n v="0.7"/>
    <x v="20"/>
    <x v="3"/>
    <n v="74842465"/>
    <x v="1"/>
    <x v="1"/>
    <x v="1"/>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B86CDHL1"/>
    <s v="oraimo 65W Type C to C Fast Charging Cable USB C to USB C Cable High Speed Syncing, Nylon Braided 1M length with LED Indicator Compatible For Laptop, Macbook, Samsung Galaxy S22 S20 S10 S20Fe S21 S21 Ultra A70 A51 A71 A50S M31 M51 M31S M53 5G"/>
    <x v="1168"/>
    <s v="Computers&amp;Accessories|Accessories&amp;Peripherals|Cables&amp;Accessories|Cables|USBCables"/>
    <x v="0"/>
    <n v="349"/>
    <n v="899"/>
    <n v="550"/>
    <n v="52001"/>
    <s v="61%"/>
    <x v="1"/>
    <n v="61"/>
    <x v="1"/>
    <n v="0.61"/>
    <x v="20"/>
    <x v="3"/>
    <n v="133951"/>
    <x v="1"/>
    <x v="1"/>
    <x v="0"/>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MXMLSMM"/>
    <s v="Lapster 65W compatible for OnePlus Dash Warp Charge Cable , type c to c cable fast charging Data Sync Cable Compatible with One Plus 10R / 9RT/ 9 pro/ 9R/ 8T/ 9/ Nord &amp; for All Type C Devices ‚Äì Red, 1 Meter"/>
    <x v="1169"/>
    <s v="Computers&amp;Accessories|Accessories&amp;Peripherals|Cables&amp;Accessories|Cables|USBCables"/>
    <x v="0"/>
    <n v="199"/>
    <n v="999"/>
    <n v="800"/>
    <n v="25273"/>
    <s v="80%"/>
    <x v="1"/>
    <n v="80"/>
    <x v="1"/>
    <n v="0.8"/>
    <x v="20"/>
    <x v="3"/>
    <n v="126873"/>
    <x v="1"/>
    <x v="1"/>
    <x v="0"/>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0V4BGDKU"/>
    <s v="TP-Link UE300 USB 3.0 to RJ45 Gigabit Ethernet Network Adapter - Plug and Play"/>
    <x v="1170"/>
    <s v="Computers&amp;Accessories|NetworkingDevices|NetworkAdapters|WirelessUSBAdapters"/>
    <x v="0"/>
    <n v="1099"/>
    <n v="1899"/>
    <n v="800"/>
    <n v="24639580"/>
    <s v="42%"/>
    <x v="0"/>
    <n v="42"/>
    <x v="0"/>
    <n v="0.42"/>
    <x v="20"/>
    <x v="3"/>
    <n v="42575580"/>
    <x v="0"/>
    <x v="0"/>
    <x v="1"/>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9TT6BFDX"/>
    <s v="Cotbolt Silicone Protective Case Cover for LG an MR21GA Magic Remote Shockproof for LG Smart TV Remote 2021 Protective Skin Waterproof Anti Lost (Black) (Remote Not Included)"/>
    <x v="1171"/>
    <s v="Electronics|HomeTheater,TV&amp;Video|Accessories|RemoteControls"/>
    <x v="0"/>
    <n v="399"/>
    <n v="1999"/>
    <n v="1600"/>
    <n v="201495"/>
    <s v="80%"/>
    <x v="1"/>
    <n v="80"/>
    <x v="1"/>
    <n v="0.8"/>
    <x v="20"/>
    <x v="3"/>
    <n v="1009495"/>
    <x v="0"/>
    <x v="0"/>
    <x v="0"/>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r>
  <r>
    <s v="B082T6GXS5"/>
    <s v="AmazonBasics New Release Nylon USB-A to Lightning Cable Cord, MFi Certified Charger for Apple iPhone, iPad, Silver, 6-Ft"/>
    <x v="874"/>
    <s v="Computers&amp;Accessories|Accessories&amp;Peripherals|Cables&amp;Accessories|Cables|USBCables"/>
    <x v="0"/>
    <n v="999"/>
    <n v="2100"/>
    <n v="1101"/>
    <n v="5486508"/>
    <s v="52%"/>
    <x v="1"/>
    <n v="52"/>
    <x v="1"/>
    <n v="0.52"/>
    <x v="20"/>
    <x v="3"/>
    <n v="11533200"/>
    <x v="0"/>
    <x v="0"/>
    <x v="1"/>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84N18QZY"/>
    <s v="Belkin USB C to USB-C Fast Charging Type C Cable, 60W PD, 3.3 feet (1 meter) for Laptop, Personal Computer, Tablet, Smartphone - Black, USB-IF Certified"/>
    <x v="1172"/>
    <s v="Computers&amp;Accessories|Accessories&amp;Peripherals|Cables&amp;Accessories|Cables|USBCables"/>
    <x v="0"/>
    <n v="599"/>
    <n v="849"/>
    <n v="250"/>
    <n v="345623"/>
    <s v="29%"/>
    <x v="0"/>
    <n v="29"/>
    <x v="2"/>
    <n v="0.28999999999999998"/>
    <x v="20"/>
    <x v="3"/>
    <n v="489873"/>
    <x v="1"/>
    <x v="1"/>
    <x v="0"/>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0NH13Q8W"/>
    <s v="AmazonBasics USB 2.0 Extension Cable for Personal Computer, Printer, 2-Pack - A-Male to A-Female - 3.3 Feet (1 Meter, Black)"/>
    <x v="1173"/>
    <s v="Computers&amp;Accessories|Accessories&amp;Peripherals|Cables&amp;Accessories|Cables|USBCables"/>
    <x v="0"/>
    <n v="299"/>
    <n v="800"/>
    <n v="501"/>
    <n v="22418123"/>
    <s v="63%"/>
    <x v="1"/>
    <n v="63"/>
    <x v="1"/>
    <n v="0.63"/>
    <x v="20"/>
    <x v="3"/>
    <n v="59981600"/>
    <x v="1"/>
    <x v="1"/>
    <x v="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84MZYBTV"/>
    <s v="Belkin USB C to USB-C Fast Charging Type C Cable, 60W PD, 3.3 feet (1 meter) for Laptop, Personal Computer, Tablet, Smartphone - White, USB-IF Certified"/>
    <x v="1172"/>
    <s v="Computers&amp;Accessories|Accessories&amp;Peripherals|Cables&amp;Accessories|Cables|USBCables"/>
    <x v="0"/>
    <n v="599"/>
    <n v="849"/>
    <n v="250"/>
    <n v="283926"/>
    <s v="29%"/>
    <x v="0"/>
    <n v="29"/>
    <x v="2"/>
    <n v="0.28999999999999998"/>
    <x v="20"/>
    <x v="3"/>
    <n v="402426"/>
    <x v="1"/>
    <x v="1"/>
    <x v="0"/>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LQQYNZQ"/>
    <s v="Realme Smart TV Stick 4K"/>
    <x v="1174"/>
    <s v="Electronics|HomeAudio|MediaStreamingDevices|StreamingClients"/>
    <x v="0"/>
    <n v="4699"/>
    <n v="4699"/>
    <n v="0"/>
    <n v="1052576"/>
    <s v="0%"/>
    <x v="0"/>
    <n v="0"/>
    <x v="3"/>
    <n v="0"/>
    <x v="20"/>
    <x v="3"/>
    <n v="1052576"/>
    <x v="0"/>
    <x v="0"/>
    <x v="0"/>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7RY2X9MP"/>
    <s v="AmazonBasics 10.2 Gbps High-Speed 4K HDMI Cable with Braided Cord (10-Foot, Dark Grey)"/>
    <x v="1175"/>
    <s v="Electronics|HomeTheater,TV&amp;Video|Accessories|Cables|HDMICables"/>
    <x v="0"/>
    <n v="609"/>
    <n v="1500"/>
    <n v="891"/>
    <n v="626661"/>
    <s v="59%"/>
    <x v="1"/>
    <n v="59"/>
    <x v="1"/>
    <n v="0.59"/>
    <x v="20"/>
    <x v="3"/>
    <n v="1543500"/>
    <x v="0"/>
    <x v="0"/>
    <x v="1"/>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NDD9TN6"/>
    <s v="WANBO X1 Pro (Upgraded) | Native 1080P Full HD | Android 9 | Projector for Home | LED Cinema | 350ANSI | 3900 lumens | WiFi Bluetooth | HDMI ARC | Dolby DTS | 4D Keystone Correction (Global Version)"/>
    <x v="1176"/>
    <s v="Electronics|HomeTheater,TV&amp;Video|Projectors"/>
    <x v="0"/>
    <n v="13990"/>
    <n v="28900"/>
    <n v="14910"/>
    <n v="97930"/>
    <s v="52%"/>
    <x v="1"/>
    <n v="52"/>
    <x v="1"/>
    <n v="0.52"/>
    <x v="20"/>
    <x v="3"/>
    <n v="202300"/>
    <x v="4"/>
    <x v="4"/>
    <x v="0"/>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r>
  <r>
    <s v="B0116MIKKC"/>
    <s v="Goldmedal Curve Plus 202042 Plastic Spice 3-Pin 240V Universal Travel Adaptor (White)"/>
    <x v="1177"/>
    <s v="Electronics|Mobiles&amp;Accessories|MobileAccessories|Chargers|WallChargers"/>
    <x v="0"/>
    <n v="99"/>
    <n v="171"/>
    <n v="72"/>
    <n v="1122561"/>
    <s v="42%"/>
    <x v="0"/>
    <n v="42"/>
    <x v="0"/>
    <n v="0.42"/>
    <x v="20"/>
    <x v="3"/>
    <n v="1938969"/>
    <x v="1"/>
    <x v="1"/>
    <x v="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7Q4QV1DL"/>
    <s v="ELV Aluminum Adjustable Mobile Phone Foldable Tabletop Stand Dock Mount for All Smartphones, Tabs, Kindle, iPad (Black)"/>
    <x v="1178"/>
    <s v="Electronics|Mobiles&amp;Accessories|MobileAccessories|Stands"/>
    <x v="0"/>
    <n v="269"/>
    <n v="1499"/>
    <n v="1230"/>
    <n v="7795082"/>
    <s v="82%"/>
    <x v="1"/>
    <n v="82"/>
    <x v="1"/>
    <n v="0.82"/>
    <x v="20"/>
    <x v="3"/>
    <n v="43438022"/>
    <x v="0"/>
    <x v="0"/>
    <x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8CHJLWJ"/>
    <s v="Kyosei Advanced Tempered Glass Compatible with Google Pixel 6a with Military-Grade Anti-Explosion Edge-to-Edge Coverage Screen Protector Guard"/>
    <x v="1179"/>
    <s v="Electronics|Mobiles&amp;Accessories|MobileAccessories|Maintenance,Upkeep&amp;Repairs|ScreenProtectors"/>
    <x v="0"/>
    <n v="299"/>
    <n v="1199"/>
    <n v="900"/>
    <n v="178204"/>
    <s v="75%"/>
    <x v="1"/>
    <n v="75"/>
    <x v="1"/>
    <n v="0.75"/>
    <x v="20"/>
    <x v="3"/>
    <n v="714604"/>
    <x v="0"/>
    <x v="0"/>
    <x v="0"/>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MM7R92G"/>
    <s v="Noise_Colorfit Smart Watch Charger 2 Pin USB Fast Charger Magnetic Charging Cable Adapter (Smart Watch Charger 2 pin)"/>
    <x v="1180"/>
    <s v="Electronics|WearableTechnology|SmartWatches"/>
    <x v="0"/>
    <n v="249"/>
    <n v="999"/>
    <n v="750"/>
    <n v="9462"/>
    <s v="75%"/>
    <x v="1"/>
    <n v="75"/>
    <x v="1"/>
    <n v="0.75"/>
    <x v="20"/>
    <x v="3"/>
    <n v="37962"/>
    <x v="1"/>
    <x v="1"/>
    <x v="0"/>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8ZFJY82"/>
    <s v="Elv Aluminium Adjustable Mobile Phone Foldable Holder Tabletop Stand Dock Mount for All Smartphones, Tabs, Kindle, iPad (Moonlight Silver)"/>
    <x v="1181"/>
    <s v="Electronics|Mobiles&amp;Accessories|MobileAccessories|Stands"/>
    <x v="0"/>
    <n v="314"/>
    <n v="1499"/>
    <n v="1185"/>
    <n v="9099092"/>
    <s v="79%"/>
    <x v="1"/>
    <n v="79"/>
    <x v="1"/>
    <n v="0.79"/>
    <x v="20"/>
    <x v="3"/>
    <n v="43438022"/>
    <x v="0"/>
    <x v="0"/>
    <x v="1"/>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9BD2YL4"/>
    <s v="KINGONE Wireless Charging Pencil (2nd Generation) for iPad with Magnetic and Tilt Sensitive, Palm Rejection, Compatible with Apple iPad Pro 11 inch 1/2/3/4, iPad Pro 12.9 Inch 3/4/5/6, iPad Air 4/5, mini6"/>
    <x v="1182"/>
    <s v="Electronics|Mobiles&amp;Accessories|MobileAccessories|StylusPens"/>
    <x v="0"/>
    <n v="2599"/>
    <n v="6999"/>
    <n v="4400"/>
    <n v="3966074"/>
    <s v="63%"/>
    <x v="1"/>
    <n v="63"/>
    <x v="1"/>
    <n v="0.63"/>
    <x v="20"/>
    <x v="3"/>
    <n v="10680474"/>
    <x v="2"/>
    <x v="2"/>
    <x v="1"/>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1HJI0FS2"/>
    <s v="Dell MS116 1000Dpi USB Wired Optical Mouse, Led Tracking, Scrolling Wheel, Plug and Play."/>
    <x v="1183"/>
    <s v="Computers&amp;Accessories|Accessories&amp;Peripherals|Keyboards,Mice&amp;InputDevices|Mice"/>
    <x v="0"/>
    <n v="299"/>
    <n v="650"/>
    <n v="351"/>
    <n v="9919624"/>
    <s v="54%"/>
    <x v="1"/>
    <n v="54"/>
    <x v="1"/>
    <n v="0.54"/>
    <x v="20"/>
    <x v="3"/>
    <n v="21564400"/>
    <x v="1"/>
    <x v="1"/>
    <x v="1"/>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14SZO90Y"/>
    <s v="Duracell Ultra Alkaline AA Battery, 8 Pcs"/>
    <x v="1184"/>
    <s v="Electronics|GeneralPurposeBatteries&amp;BatteryChargers|DisposableBatteries"/>
    <x v="0"/>
    <n v="266"/>
    <n v="315"/>
    <n v="49"/>
    <n v="7455980"/>
    <s v="16%"/>
    <x v="0"/>
    <n v="16"/>
    <x v="2"/>
    <n v="0.16"/>
    <x v="20"/>
    <x v="3"/>
    <n v="8829450"/>
    <x v="1"/>
    <x v="1"/>
    <x v="1"/>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8ZJDWTJ1"/>
    <s v="Seagate Expansion 1TB External HDD - USB 3.0 for Windows and Mac with 3 yr Data Recovery Services, Portable Hard Drive (STKM1000400)"/>
    <x v="1185"/>
    <s v="Computers&amp;Accessories|ExternalDevices&amp;DataStorage|ExternalHardDisks"/>
    <x v="0"/>
    <n v="4098"/>
    <n v="4999"/>
    <n v="901"/>
    <n v="208219380"/>
    <s v="18%"/>
    <x v="0"/>
    <n v="18"/>
    <x v="2"/>
    <n v="0.18"/>
    <x v="20"/>
    <x v="3"/>
    <n v="253999190"/>
    <x v="0"/>
    <x v="0"/>
    <x v="1"/>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r>
  <r>
    <s v="B0846D5CBP"/>
    <s v="Casio FX-991ES Plus-2nd Edition Scientific Calculator, Black"/>
    <x v="1186"/>
    <s v="OfficeProducts|OfficeElectronics|Calculators|Scientific"/>
    <x v="0"/>
    <n v="1295"/>
    <n v="1295"/>
    <n v="0"/>
    <n v="7459200"/>
    <s v="0%"/>
    <x v="0"/>
    <n v="0"/>
    <x v="3"/>
    <n v="0"/>
    <x v="20"/>
    <x v="3"/>
    <n v="7459200"/>
    <x v="0"/>
    <x v="0"/>
    <x v="1"/>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765B3TH7"/>
    <s v="Gizga Essentials Hard Drive Case Shell, 6.35cm/2.5-inch, Portable Storage Organizer Bag for Earphone USB Cable Power Bank Mobile Charger Digital Gadget Hard Disk, Water Resistance Material, Black"/>
    <x v="1187"/>
    <s v="Computers&amp;Accessories|Accessories&amp;Peripherals|HardDiskBags"/>
    <x v="0"/>
    <n v="199"/>
    <n v="599"/>
    <n v="400"/>
    <n v="2700032"/>
    <s v="67%"/>
    <x v="1"/>
    <n v="67"/>
    <x v="1"/>
    <n v="0.67"/>
    <x v="20"/>
    <x v="3"/>
    <n v="8127232"/>
    <x v="1"/>
    <x v="1"/>
    <x v="1"/>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0LZLQ624"/>
    <s v="Classmate Soft Cover 6 Subject Spiral Binding Notebook, Single Line, 300 Pages"/>
    <x v="1188"/>
    <s v="OfficeProducts|OfficePaperProducts|Paper|Stationery|Notebooks,WritingPads&amp;Diaries|WireboundNotebooks"/>
    <x v="0"/>
    <n v="157"/>
    <n v="160"/>
    <n v="3"/>
    <n v="1353026"/>
    <s v="2%"/>
    <x v="0"/>
    <n v="2"/>
    <x v="3"/>
    <n v="0.02"/>
    <x v="20"/>
    <x v="3"/>
    <n v="1378880"/>
    <x v="1"/>
    <x v="1"/>
    <x v="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0R1P3B4O"/>
    <s v="Fujifilm Instax Mini Single Pack 10 Sheets Instant Film for Fuji Instant Cameras"/>
    <x v="1189"/>
    <s v="Electronics|Cameras&amp;Photography|Accessories|Film"/>
    <x v="0"/>
    <n v="549"/>
    <n v="549"/>
    <n v="0"/>
    <n v="2676375"/>
    <s v="0%"/>
    <x v="0"/>
    <n v="0"/>
    <x v="3"/>
    <n v="0"/>
    <x v="20"/>
    <x v="3"/>
    <n v="2676375"/>
    <x v="1"/>
    <x v="1"/>
    <x v="1"/>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1DJJVFPC"/>
    <s v="Duracell Ultra Alkaline AAA Battery, 8 Pcs"/>
    <x v="1190"/>
    <s v="Electronics|GeneralPurposeBatteries&amp;BatteryChargers|DisposableBatteries"/>
    <x v="0"/>
    <n v="269"/>
    <n v="315"/>
    <n v="46"/>
    <n v="4790890"/>
    <s v="15%"/>
    <x v="0"/>
    <n v="15"/>
    <x v="2"/>
    <n v="0.15"/>
    <x v="20"/>
    <x v="3"/>
    <n v="5610150"/>
    <x v="1"/>
    <x v="1"/>
    <x v="1"/>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0NNQMYNE"/>
    <s v="AirCase Rugged Hard Drive Case for 2.5-inch Western Digital, Seagate, Toshiba, Portable Storage Shell for Gadget Hard Disk USB Cable Power Bank Mobile Charger Earphone, Waterproof (Black)"/>
    <x v="1191"/>
    <s v="Computers&amp;Accessories|Accessories&amp;Peripherals|HardDiskBags"/>
    <x v="0"/>
    <n v="299"/>
    <n v="499"/>
    <n v="200"/>
    <n v="6281990"/>
    <s v="40%"/>
    <x v="0"/>
    <n v="40"/>
    <x v="0"/>
    <n v="0.4"/>
    <x v="20"/>
    <x v="3"/>
    <n v="10483990"/>
    <x v="1"/>
    <x v="1"/>
    <x v="1"/>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04IO5BMQ"/>
    <s v="Logitech M235 Wireless Mouse, 1000 DPI Optical Tracking, 12 Month Life Battery, Compatible with Windows, Mac, Chromebook/PC/Laptop"/>
    <x v="1192"/>
    <s v="Computers&amp;Accessories|Accessories&amp;Peripherals|Keyboards,Mice&amp;InputDevices|Mice"/>
    <x v="0"/>
    <n v="699"/>
    <n v="995"/>
    <n v="296"/>
    <n v="38029095"/>
    <s v="30%"/>
    <x v="0"/>
    <n v="30"/>
    <x v="0"/>
    <n v="0.3"/>
    <x v="20"/>
    <x v="3"/>
    <n v="54132975"/>
    <x v="1"/>
    <x v="1"/>
    <x v="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752LL57V"/>
    <s v="Casio MJ-12D 150 Steps Check and Correct Desktop Calculator"/>
    <x v="1193"/>
    <s v="OfficeProducts|OfficeElectronics|Calculators|Basic"/>
    <x v="0"/>
    <n v="440"/>
    <n v="440"/>
    <n v="0"/>
    <n v="3788400"/>
    <s v="0%"/>
    <x v="0"/>
    <n v="0"/>
    <x v="3"/>
    <n v="0"/>
    <x v="20"/>
    <x v="3"/>
    <n v="3788400"/>
    <x v="1"/>
    <x v="1"/>
    <x v="1"/>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B2DD66GS"/>
    <s v="SanDisk Extreme microSD UHS I Card 128GB for 4K Video on Smartphones,Action Cams 190MB/s Read,90MB/s Write"/>
    <x v="1194"/>
    <s v="Electronics|Accessories|MemoryCards|MicroSD"/>
    <x v="0"/>
    <n v="1329"/>
    <n v="2900"/>
    <n v="1571"/>
    <n v="26080296"/>
    <s v="54%"/>
    <x v="1"/>
    <n v="54"/>
    <x v="1"/>
    <n v="0.54"/>
    <x v="20"/>
    <x v="3"/>
    <n v="56909600"/>
    <x v="0"/>
    <x v="0"/>
    <x v="1"/>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0LHZWD0C"/>
    <s v="Luxor 5 Subject Single Ruled Notebook - A4, 70 GSM, 300 pages"/>
    <x v="1109"/>
    <s v="OfficeProducts|OfficePaperProducts|Paper|Stationery|Notebooks,WritingPads&amp;Diaries|CompositionNotebooks"/>
    <x v="0"/>
    <n v="252"/>
    <n v="315"/>
    <n v="63"/>
    <n v="953820"/>
    <s v="20%"/>
    <x v="0"/>
    <n v="20"/>
    <x v="2"/>
    <n v="0.2"/>
    <x v="20"/>
    <x v="3"/>
    <n v="1192275"/>
    <x v="1"/>
    <x v="1"/>
    <x v="1"/>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C4Z69LN"/>
    <s v="Crucial RAM 8GB DDR4 3200MHz CL22 (or 2933MHz or 2666MHz) Laptop Memory CT8G4SFRA32A"/>
    <x v="1195"/>
    <s v="Computers&amp;Accessories|Components|Memory"/>
    <x v="0"/>
    <n v="1792"/>
    <n v="3500"/>
    <n v="1708"/>
    <n v="46939648"/>
    <s v="49%"/>
    <x v="0"/>
    <n v="49"/>
    <x v="0"/>
    <n v="0.49"/>
    <x v="20"/>
    <x v="3"/>
    <n v="91679000"/>
    <x v="0"/>
    <x v="0"/>
    <x v="1"/>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7ZKD8T1Q"/>
    <s v="Cuzor 12V Mini ups for WiFi Router | Power Backup up to 4 Hours | Replaceable Battery | Ups for Wi-Fi Router and Modem | Ups for Router up to 2A | ups for uninterrupted wi-fi"/>
    <x v="1196"/>
    <s v="Computers&amp;Accessories|NetworkingDevices|Routers"/>
    <x v="0"/>
    <n v="1499"/>
    <n v="2999"/>
    <n v="1500"/>
    <n v="12975344"/>
    <s v="50%"/>
    <x v="1"/>
    <n v="50"/>
    <x v="1"/>
    <n v="0.5"/>
    <x v="20"/>
    <x v="3"/>
    <n v="25959344"/>
    <x v="0"/>
    <x v="0"/>
    <x v="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s v="Crucial BX500 240GB 3D NAND SATA 6.35 cm (2.5-inch) SSD (CT240BX500SSD1)"/>
    <x v="1197"/>
    <s v="Computers&amp;Accessories|Components|InternalSolidStateDrives"/>
    <x v="0"/>
    <n v="1815"/>
    <n v="3100"/>
    <n v="1285"/>
    <n v="168658875"/>
    <s v="41%"/>
    <x v="0"/>
    <n v="41"/>
    <x v="0"/>
    <n v="0.41"/>
    <x v="20"/>
    <x v="3"/>
    <n v="288067500"/>
    <x v="0"/>
    <x v="0"/>
    <x v="1"/>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94QZLJQ6"/>
    <s v="Seagate One Touch 2TB External HDD with Password Protection ‚Äì Black, for Windows and Mac, with 3 yr Data Recovery Services, and 4 Months Adobe CC Photography (STKY2000400)"/>
    <x v="1198"/>
    <s v="Computers&amp;Accessories|ExternalDevices&amp;DataStorage|ExternalHardDisks"/>
    <x v="0"/>
    <n v="5799"/>
    <n v="7999"/>
    <n v="2200"/>
    <n v="291533127"/>
    <s v="28%"/>
    <x v="0"/>
    <n v="28"/>
    <x v="2"/>
    <n v="0.28000000000000003"/>
    <x v="20"/>
    <x v="3"/>
    <n v="402133727"/>
    <x v="2"/>
    <x v="2"/>
    <x v="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0NH11KIK"/>
    <s v="AmazonBasics USB 2.0 Cable - A-Male to B-Male - for Personal Computer, Printer- 6 Feet (1.8 Meters), Black"/>
    <x v="1167"/>
    <s v="Computers&amp;Accessories|Accessories&amp;Peripherals|Cables&amp;Accessories|Cables|USBCables"/>
    <x v="0"/>
    <n v="209"/>
    <n v="695"/>
    <n v="486"/>
    <n v="22506374"/>
    <s v="70%"/>
    <x v="1"/>
    <n v="70"/>
    <x v="1"/>
    <n v="0.7"/>
    <x v="20"/>
    <x v="3"/>
    <n v="74841770"/>
    <x v="1"/>
    <x v="1"/>
    <x v="1"/>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X7DY7Q4"/>
    <s v="SanDisk Extreme SD UHS I 64GB Card for 4K Video for DSLR and Mirrorless Cameras 170MB/s Read &amp; 80MB/s Write"/>
    <x v="1199"/>
    <s v="Electronics|Accessories|MemoryCards|MicroSD"/>
    <x v="0"/>
    <n v="939"/>
    <n v="1800"/>
    <n v="861"/>
    <n v="192543828"/>
    <s v="48%"/>
    <x v="0"/>
    <n v="48"/>
    <x v="0"/>
    <n v="0.48"/>
    <x v="20"/>
    <x v="3"/>
    <n v="369093600"/>
    <x v="0"/>
    <x v="0"/>
    <x v="1"/>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8LW31NQ6"/>
    <s v="Lenovo 600 Bluetooth 5.0 Silent Mouse: Compact, Portable, Dongle-Free Multi-Device connectivity with Microsoft Swift Pair | 3-Level Adjustable DPI up to 2400 | Battery Life: up to 1 yr"/>
    <x v="1200"/>
    <s v="Computers&amp;Accessories|Accessories&amp;Peripherals|Keyboards,Mice&amp;InputDevices|Mice"/>
    <x v="0"/>
    <n v="1439"/>
    <n v="2890"/>
    <n v="1451"/>
    <n v="5898461"/>
    <s v="50%"/>
    <x v="1"/>
    <n v="50"/>
    <x v="1"/>
    <n v="0.5"/>
    <x v="20"/>
    <x v="3"/>
    <n v="11846110"/>
    <x v="0"/>
    <x v="0"/>
    <x v="1"/>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0P93X6EK"/>
    <s v="Classmate Soft Cover 6 Subject Spiral Binding Notebook, Unruled, 300 Pages"/>
    <x v="1188"/>
    <s v="OfficeProducts|OfficePaperProducts|Paper|Stationery|Notebooks,WritingPads&amp;Diaries|WireboundNotebooks"/>
    <x v="0"/>
    <n v="157"/>
    <n v="160"/>
    <n v="3"/>
    <n v="695196"/>
    <s v="2%"/>
    <x v="0"/>
    <n v="2"/>
    <x v="3"/>
    <n v="0.02"/>
    <x v="20"/>
    <x v="3"/>
    <n v="708480"/>
    <x v="1"/>
    <x v="1"/>
    <x v="1"/>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8WJ86PV2"/>
    <s v="RPM Euro Games Gaming Mousepad Speed Type Extended Large (Size - 800 mm x 300 mm x 3 mm)"/>
    <x v="1201"/>
    <s v="Computers&amp;Accessories|Accessories&amp;Peripherals|Keyboards,Mice&amp;InputDevices|Keyboard&amp;MiceAccessories|MousePads"/>
    <x v="0"/>
    <n v="299"/>
    <n v="990"/>
    <n v="691"/>
    <n v="733447"/>
    <s v="70%"/>
    <x v="1"/>
    <n v="70"/>
    <x v="1"/>
    <n v="0.7"/>
    <x v="20"/>
    <x v="3"/>
    <n v="2428470"/>
    <x v="1"/>
    <x v="1"/>
    <x v="1"/>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8WLY8V9S"/>
    <s v="Tukzer Gel Mouse Pad Wrist Rest Memory-Foam Ergonomic Mousepad| Cushion Wrist Support &amp; Pain Relief| Suitable for Gaming, Computer, Laptop, Home &amp; Office Non-Slip Rubber Base (Blue)"/>
    <x v="1202"/>
    <s v="Computers&amp;Accessories|Accessories&amp;Peripherals|Keyboards,Mice&amp;InputDevices|Keyboard&amp;MiceAccessories|MousePads"/>
    <x v="0"/>
    <n v="425"/>
    <n v="899"/>
    <n v="474"/>
    <n v="1793075"/>
    <s v="53%"/>
    <x v="1"/>
    <n v="53"/>
    <x v="1"/>
    <n v="0.53"/>
    <x v="20"/>
    <x v="3"/>
    <n v="3792881"/>
    <x v="1"/>
    <x v="1"/>
    <x v="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0KIE28X0"/>
    <s v="Camel Artist Acrylic Color Box - 9ml Tubes, 12 Shades"/>
    <x v="1203"/>
    <s v="Home&amp;Kitchen|CraftMaterials|PaintingMaterials|Paints"/>
    <x v="0"/>
    <n v="310"/>
    <n v="310"/>
    <n v="0"/>
    <n v="1823420"/>
    <s v="0%"/>
    <x v="0"/>
    <n v="0"/>
    <x v="3"/>
    <n v="0"/>
    <x v="20"/>
    <x v="3"/>
    <n v="1823420"/>
    <x v="1"/>
    <x v="1"/>
    <x v="1"/>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r>
  <r>
    <s v="B0BCVJ3PVP"/>
    <s v="SupCares Laptop Stand 7 Height Adjustable, Aluminium, Ventilated, Foldable, Portable Laptop Holder for Desk &amp; Table Mount Upto 15.6 inch Laptop with Carry Pouch (Silver)"/>
    <x v="1204"/>
    <s v="Computers&amp;Accessories|Accessories&amp;Peripherals|LaptopAccessories|Lapdesks"/>
    <x v="0"/>
    <n v="499"/>
    <n v="1299"/>
    <n v="800"/>
    <n v="216566"/>
    <s v="62%"/>
    <x v="1"/>
    <n v="62"/>
    <x v="1"/>
    <n v="0.62"/>
    <x v="20"/>
    <x v="3"/>
    <n v="563766"/>
    <x v="0"/>
    <x v="0"/>
    <x v="0"/>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8LT9BMPP"/>
    <s v="Logitech G102 USB Light Sync Gaming Mouse with Customizable RGB Lighting, 6 Programmable Buttons, Gaming Grade Sensor, 8K DPI Tracking, 16.8mn Color, Light Weight - Black"/>
    <x v="1205"/>
    <s v="Computers&amp;Accessories|Accessories&amp;Peripherals|PCGamingPeripherals|GamingMice"/>
    <x v="0"/>
    <n v="1495"/>
    <n v="1995"/>
    <n v="500"/>
    <n v="15758795"/>
    <s v="25%"/>
    <x v="0"/>
    <n v="25"/>
    <x v="2"/>
    <n v="0.25"/>
    <x v="20"/>
    <x v="3"/>
    <n v="21029295"/>
    <x v="0"/>
    <x v="0"/>
    <x v="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9BVCVTBC"/>
    <s v="Redragon K617 Fizz 60% Wired RGB Gaming Keyboard, 61 Keys Compact Mechanical Keyboard w/White and Grey Color Keycaps, Linear Red Switch, Pro Driver/Software Supported"/>
    <x v="1206"/>
    <s v="Computers&amp;Accessories|Accessories&amp;Peripherals|PCGamingPeripherals|GamingKeyboards"/>
    <x v="0"/>
    <n v="2649"/>
    <n v="3499"/>
    <n v="850"/>
    <n v="3366879"/>
    <s v="24%"/>
    <x v="0"/>
    <n v="24"/>
    <x v="2"/>
    <n v="0.24"/>
    <x v="20"/>
    <x v="3"/>
    <n v="4447229"/>
    <x v="0"/>
    <x v="0"/>
    <x v="1"/>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7TMCXRFV"/>
    <s v="ESR Screen Protector Compatible with iPad Pro 11 Inch (2022/2021/2020/2018) and iPad Air 5/4 (2022/2020, 10.9 Inch), Tempered-Glass Film with Alignment Frame, Scratch Resistant, HD Clarity, 2 Pack"/>
    <x v="1207"/>
    <s v="Computers&amp;Accessories|Accessories&amp;Peripherals|TabletAccessories|ScreenProtectors"/>
    <x v="0"/>
    <n v="1234"/>
    <n v="1599"/>
    <n v="365"/>
    <n v="20583120"/>
    <s v="23%"/>
    <x v="0"/>
    <n v="23"/>
    <x v="2"/>
    <n v="0.23"/>
    <x v="20"/>
    <x v="3"/>
    <n v="26671320"/>
    <x v="0"/>
    <x v="0"/>
    <x v="1"/>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8FYB5HHK"/>
    <s v="TP-Link UE300C USB Type-C to RJ45 Gigabit Ethernet Network Adapter/RJ45 LAN Wired Adapter for Ultrabook, Chromebook, Laptop, Desktop, Plug &amp; Play, USB 3.0, Foldable and Portable Design"/>
    <x v="1208"/>
    <s v="Computers&amp;Accessories|NetworkingDevices|NetworkAdapters|PowerLANAdapters"/>
    <x v="0"/>
    <n v="1199"/>
    <n v="1999"/>
    <n v="800"/>
    <n v="26881580"/>
    <s v="40%"/>
    <x v="0"/>
    <n v="40"/>
    <x v="0"/>
    <n v="0.4"/>
    <x v="20"/>
    <x v="3"/>
    <n v="44817580"/>
    <x v="0"/>
    <x v="0"/>
    <x v="1"/>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461VC1Z"/>
    <s v="Scarters Mouse Pad, Desk Mat Extended for Work from Home/Office/Gaming | Vegan PU Leather | Anti-Skid, Anti-Slip, Reversible Splash-Proof ‚Äì Deskspread ~ Navy Blue &amp; Yellow"/>
    <x v="1209"/>
    <s v="Computers&amp;Accessories|Accessories&amp;Peripherals|Keyboards,Mice&amp;InputDevices|Keyboard&amp;MiceAccessories|MousePads"/>
    <x v="0"/>
    <n v="999"/>
    <n v="1995"/>
    <n v="996"/>
    <n v="7309683"/>
    <s v="50%"/>
    <x v="1"/>
    <n v="50"/>
    <x v="1"/>
    <n v="0.5"/>
    <x v="20"/>
    <x v="3"/>
    <n v="14597415"/>
    <x v="0"/>
    <x v="0"/>
    <x v="1"/>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148NPH9I"/>
    <s v="Logitech K380 Wireless Multi-Device Keyboard for Windows, Apple iOS, Apple TV Android or Chrome, Bluetooth, Compact Space-Saving Design, PC/Mac/Laptop/Smartphone/Tablet (Dark Grey)"/>
    <x v="1210"/>
    <s v="Computers&amp;Accessories|Accessories&amp;Peripherals|Keyboards,Mice&amp;InputDevices|Keyboards"/>
    <x v="0"/>
    <n v="2640"/>
    <n v="3195"/>
    <n v="555"/>
    <n v="42625440"/>
    <s v="17%"/>
    <x v="0"/>
    <n v="17"/>
    <x v="2"/>
    <n v="0.17"/>
    <x v="20"/>
    <x v="3"/>
    <n v="51586470"/>
    <x v="0"/>
    <x v="0"/>
    <x v="1"/>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083T231O"/>
    <s v="Belkin Essential Series 4-Socket Surge Protector Universal Socket with 5ft Heavy Duty Cable (Grey)"/>
    <x v="1211"/>
    <s v="Electronics|PowerAccessories|SurgeProtectors"/>
    <x v="0"/>
    <n v="1289"/>
    <n v="1499"/>
    <n v="210"/>
    <n v="26641052"/>
    <s v="14%"/>
    <x v="0"/>
    <n v="14"/>
    <x v="2"/>
    <n v="0.14000000000000001"/>
    <x v="20"/>
    <x v="3"/>
    <n v="30981332"/>
    <x v="0"/>
    <x v="0"/>
    <x v="1"/>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s v="Classmate Long Book - Unruled, 160 Pages, 314 mm x 194 mm - Pack Of 3"/>
    <x v="1212"/>
    <s v="OfficeProducts|OfficePaperProducts|Paper|Stationery|Notebooks,WritingPads&amp;Diaries|CompositionNotebooks"/>
    <x v="0"/>
    <n v="165"/>
    <n v="165"/>
    <n v="0"/>
    <n v="276210"/>
    <s v="0%"/>
    <x v="0"/>
    <n v="0"/>
    <x v="3"/>
    <n v="0"/>
    <x v="20"/>
    <x v="3"/>
    <n v="276210"/>
    <x v="1"/>
    <x v="1"/>
    <x v="1"/>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B86CDHL1"/>
    <s v="oraimo 65W Type C to C Fast Charging Cable USB C to USB C Cable High Speed Syncing, Nylon Braided 1M length with LED Indicator Compatible For Laptop, Macbook, Samsung Galaxy S22 S20 S10 S20Fe S21 S21 Ultra A70 A51 A71 A50S M31 M51 M31S M53 5G"/>
    <x v="1168"/>
    <s v="Computers&amp;Accessories|Accessories&amp;Peripherals|Cables&amp;Accessories|Cables|USBCables"/>
    <x v="0"/>
    <n v="349"/>
    <n v="899"/>
    <n v="550"/>
    <n v="52001"/>
    <s v="61%"/>
    <x v="1"/>
    <n v="61"/>
    <x v="1"/>
    <n v="0.61"/>
    <x v="20"/>
    <x v="3"/>
    <n v="133951"/>
    <x v="1"/>
    <x v="1"/>
    <x v="0"/>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7R99NBVB"/>
    <s v="Gizga Essentials Cable Organiser, Cord Management System for PC, TV, Home Theater, Speaker &amp; Cables, Reusable Cable Organizer for Desk, WFH Accessories, Organizer Tape Roll, Reusable Cable Ties Strap"/>
    <x v="1213"/>
    <s v="HomeImprovement|Electrical|CordManagement"/>
    <x v="0"/>
    <n v="249"/>
    <n v="599"/>
    <n v="350"/>
    <n v="1490265"/>
    <s v="58%"/>
    <x v="1"/>
    <n v="58"/>
    <x v="1"/>
    <n v="0.57999999999999996"/>
    <x v="20"/>
    <x v="3"/>
    <n v="3585015"/>
    <x v="1"/>
    <x v="1"/>
    <x v="1"/>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0LY12TH6"/>
    <s v="Camel Oil Pastel with Reusable Plastic Box - 50 Shades"/>
    <x v="1214"/>
    <s v="Home&amp;Kitchen|CraftMaterials|PaintingMaterials"/>
    <x v="0"/>
    <n v="230"/>
    <n v="230"/>
    <n v="0"/>
    <n v="2168210"/>
    <s v="0%"/>
    <x v="0"/>
    <n v="0"/>
    <x v="3"/>
    <n v="0"/>
    <x v="20"/>
    <x v="3"/>
    <n v="2168210"/>
    <x v="1"/>
    <x v="1"/>
    <x v="1"/>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86Q3QMFS"/>
    <s v="Classmate Drawing Book - Unruled, 40 Pages, 210 mm x 297 mm - Pack Of 4"/>
    <x v="1215"/>
    <s v="OfficeProducts|OfficePaperProducts|Paper|Stationery|Notebooks,WritingPads&amp;Diaries|CompositionNotebooks"/>
    <x v="0"/>
    <n v="120"/>
    <n v="120"/>
    <n v="0"/>
    <n v="594120"/>
    <s v="0%"/>
    <x v="0"/>
    <n v="0"/>
    <x v="3"/>
    <n v="0"/>
    <x v="20"/>
    <x v="3"/>
    <n v="594120"/>
    <x v="1"/>
    <x v="1"/>
    <x v="1"/>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3GKDRKR"/>
    <s v="Havells Aqua Plus 1.2 litre Double Wall Kettle / 304 Stainless Steel Inner Body / Cool touch outer body / Wider mouth/ 2 Year warranty (Black, 1500 Watt)"/>
    <x v="1216"/>
    <s v="Home&amp;Kitchen|Kitchen&amp;HomeAppliances|SmallKitchenAppliances|Kettles&amp;HotWaterDispensers|ElectricKettles"/>
    <x v="0"/>
    <n v="1625"/>
    <n v="2995"/>
    <n v="1370"/>
    <n v="38161500"/>
    <s v="46%"/>
    <x v="0"/>
    <n v="46"/>
    <x v="0"/>
    <n v="0.46"/>
    <x v="20"/>
    <x v="3"/>
    <n v="70334580"/>
    <x v="0"/>
    <x v="0"/>
    <x v="1"/>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71VNHMX2"/>
    <s v="Philips Daily Collection HD2582/00 830-Watt 2-Slice Pop-up Toaster (White)"/>
    <x v="1217"/>
    <s v="Home&amp;Kitchen|Kitchen&amp;HomeAppliances|SmallKitchenAppliances|Pop-upToasters"/>
    <x v="0"/>
    <n v="2095"/>
    <n v="2095"/>
    <n v="0"/>
    <n v="16653155"/>
    <s v="0%"/>
    <x v="0"/>
    <n v="0"/>
    <x v="3"/>
    <n v="0"/>
    <x v="20"/>
    <x v="3"/>
    <n v="16653155"/>
    <x v="0"/>
    <x v="0"/>
    <x v="1"/>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B3G5XZN5"/>
    <s v="InstaCuppa Portable Blender for Smoothie, Milk Shakes, Crushing Ice and Juices, USB Rechargeable Personal Blender Machine for Kitchen with 4000 mAh Rechargeable Battery, 230 Watt Motor, 500 ML"/>
    <x v="622"/>
    <s v="Home&amp;Kitchen|Kitchen&amp;HomeAppliances|SmallKitchenAppliances|HandBlenders"/>
    <x v="0"/>
    <n v="2799"/>
    <n v="3499"/>
    <n v="700"/>
    <n v="1528254"/>
    <s v="20%"/>
    <x v="0"/>
    <n v="20"/>
    <x v="2"/>
    <n v="0.2"/>
    <x v="20"/>
    <x v="3"/>
    <n v="1910454"/>
    <x v="0"/>
    <x v="0"/>
    <x v="0"/>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BMTZ4T1D"/>
    <s v="!!1000 Watt/2000-Watt Room Heater!! Fan Heater!!Pure White!!HN-2500!!Made in India!!"/>
    <x v="1218"/>
    <s v="Home&amp;Kitchen|Heating,Cooling&amp;AirQuality|RoomHeaters|FanHeaters"/>
    <x v="0"/>
    <n v="784"/>
    <n v="1599"/>
    <n v="815"/>
    <n v="8624"/>
    <s v="51%"/>
    <x v="1"/>
    <n v="51"/>
    <x v="1"/>
    <n v="0.51"/>
    <x v="20"/>
    <x v="3"/>
    <n v="17589"/>
    <x v="0"/>
    <x v="0"/>
    <x v="0"/>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8QW937WV"/>
    <s v="Homeistic Applience‚Ñ¢ Instant Electric Water Heater Faucet Tap For Kitchen And Bathroom Sink Digital Water Heating Tap with Shower Head ABS Body- Shock Proof (Pack Of 1. White)"/>
    <x v="1219"/>
    <s v="Home&amp;Kitchen|Heating,Cooling&amp;AirQuality|WaterHeaters&amp;Geysers|InstantWaterHeaters"/>
    <x v="0"/>
    <n v="1448"/>
    <n v="2999"/>
    <n v="1551"/>
    <n v="27512"/>
    <s v="52%"/>
    <x v="1"/>
    <n v="52"/>
    <x v="1"/>
    <n v="0.52"/>
    <x v="20"/>
    <x v="3"/>
    <n v="56981"/>
    <x v="0"/>
    <x v="0"/>
    <x v="0"/>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r>
  <r>
    <s v="B071113J7M"/>
    <s v="Sujata Powermatic Plus 900 Watts Juicer Mixer Grinder"/>
    <x v="1220"/>
    <s v="Home&amp;Kitchen|Kitchen&amp;HomeAppliances|SmallKitchenAppliances|JuicerMixerGrinders"/>
    <x v="0"/>
    <n v="5890"/>
    <n v="7506"/>
    <n v="1616"/>
    <n v="42649490"/>
    <s v="22%"/>
    <x v="0"/>
    <n v="22"/>
    <x v="2"/>
    <n v="0.22"/>
    <x v="20"/>
    <x v="3"/>
    <n v="54350946"/>
    <x v="2"/>
    <x v="2"/>
    <x v="1"/>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B694PXQJ"/>
    <s v="Gadgetronics Digital Kitchen Weighing Scale &amp; Food Weight Machine for Health, Fitness, Home Baking &amp; Cooking (10 KGs,1 Year Warranty &amp; Batteries Included)"/>
    <x v="1221"/>
    <s v="Home&amp;Kitchen|Kitchen&amp;HomeAppliances|SmallKitchenAppliances|DigitalKitchenScales"/>
    <x v="0"/>
    <n v="799"/>
    <n v="2999"/>
    <n v="2200"/>
    <n v="50337"/>
    <s v="73%"/>
    <x v="1"/>
    <n v="73"/>
    <x v="1"/>
    <n v="0.73"/>
    <x v="20"/>
    <x v="3"/>
    <n v="188937"/>
    <x v="0"/>
    <x v="0"/>
    <x v="0"/>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7Y9PY6Y1"/>
    <s v="Sujata Powermatic Plus, Juicer Mixer Grinder with Chutney Jar, 900 Watts, 3 Jars (White)"/>
    <x v="1160"/>
    <s v="Home&amp;Kitchen|Kitchen&amp;HomeAppliances|SmallKitchenAppliances|JuicerMixerGrinders"/>
    <x v="0"/>
    <n v="6525"/>
    <n v="8820"/>
    <n v="2295"/>
    <n v="33518925"/>
    <s v="26%"/>
    <x v="0"/>
    <n v="26"/>
    <x v="2"/>
    <n v="0.26"/>
    <x v="20"/>
    <x v="3"/>
    <n v="45308340"/>
    <x v="2"/>
    <x v="2"/>
    <x v="1"/>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1MUAUOCX"/>
    <s v="Sujata Chutney Steel Jar, 400 ml, (White), Stainless Steel"/>
    <x v="1222"/>
    <s v="Home&amp;Kitchen|Kitchen&amp;HomeAppliances|SmallKitchenAppliances|SmallApplianceParts&amp;Accessories"/>
    <x v="0"/>
    <n v="688"/>
    <n v="747"/>
    <n v="59"/>
    <n v="1568640"/>
    <s v="8%"/>
    <x v="0"/>
    <n v="8"/>
    <x v="3"/>
    <n v="0.08"/>
    <x v="20"/>
    <x v="3"/>
    <n v="1703160"/>
    <x v="1"/>
    <x v="1"/>
    <x v="1"/>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88WCFPQF"/>
    <s v="Cafe JEI French Press Coffee and Tea Maker 600ml with 4 Level Filtration System, Heat Resistant Borosilicate Glass (Black, 600ml)"/>
    <x v="1223"/>
    <s v="Home&amp;Kitchen|Kitchen&amp;HomeAppliances|Coffee,Tea&amp;Espresso|CoffeePresses"/>
    <x v="0"/>
    <n v="1099"/>
    <n v="1500"/>
    <n v="401"/>
    <n v="1170435"/>
    <s v="27%"/>
    <x v="0"/>
    <n v="27"/>
    <x v="2"/>
    <n v="0.27"/>
    <x v="20"/>
    <x v="3"/>
    <n v="1597500"/>
    <x v="0"/>
    <x v="0"/>
    <x v="1"/>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5S9FVRY"/>
    <s v="Sujata Supermix, Mixer Grinder, 900 Watts, 3 Jars (White)"/>
    <x v="1224"/>
    <s v="Home&amp;Kitchen|Kitchen&amp;HomeAppliances|SmallKitchenAppliances|MixerGrinders"/>
    <x v="0"/>
    <n v="5490"/>
    <n v="7200"/>
    <n v="1710"/>
    <n v="7729920"/>
    <s v="24%"/>
    <x v="0"/>
    <n v="24"/>
    <x v="2"/>
    <n v="0.24"/>
    <x v="20"/>
    <x v="3"/>
    <n v="10137600"/>
    <x v="2"/>
    <x v="2"/>
    <x v="1"/>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BJ6P3LSK"/>
    <s v="Aqua d pure Active Copper 12-L RO+UV Water Filter Purifier for Home, Kitchen Fully Automatic UF+TDS Controller"/>
    <x v="1225"/>
    <s v="Home&amp;Kitchen|Kitchen&amp;HomeAppliances|WaterPurifiers&amp;Accessories|WaterFilters&amp;Purifiers"/>
    <x v="0"/>
    <n v="4999"/>
    <n v="24999"/>
    <n v="20000"/>
    <n v="1434713"/>
    <s v="80%"/>
    <x v="1"/>
    <n v="80"/>
    <x v="1"/>
    <n v="0.8"/>
    <x v="20"/>
    <x v="3"/>
    <n v="7174713"/>
    <x v="4"/>
    <x v="4"/>
    <x v="0"/>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8N6P8G5K"/>
    <s v="INALSA Air Fryer Digital 4L Nutri Fry - 1400W with Smart AirCrisp Technology| 8-Preset Menu, Touch Control &amp; Digital Display|Variable Temperature &amp; Timer Control|Free Recipe book|2 Yr Warranty (Black)"/>
    <x v="1226"/>
    <s v="Home&amp;Kitchen|Kitchen&amp;HomeAppliances|SmallKitchenAppliances|DeepFatFryers|AirFryers"/>
    <x v="0"/>
    <n v="6790"/>
    <n v="10995"/>
    <n v="4205"/>
    <n v="21673680"/>
    <s v="38%"/>
    <x v="0"/>
    <n v="38"/>
    <x v="0"/>
    <n v="0.38"/>
    <x v="20"/>
    <x v="3"/>
    <n v="35096040"/>
    <x v="3"/>
    <x v="3"/>
    <x v="1"/>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8TGG316Z"/>
    <s v="10k 8k 4k HDMI Cable, Certified 48Gbps 1ms Ultra High Speed HDMI 2.1 Cable 4k 120Hz 144Hz 2k 165Hz 8k 60Hz Dynamic HDR ARC eARC DTS:X Compatible for Mac Gaming PC Soundbar TV Monitor Laptop PS5 4 Xbox"/>
    <x v="1227"/>
    <s v="Electronics|HomeTheater,TV&amp;Video|Accessories|Cables|HDMICables"/>
    <x v="0"/>
    <n v="999"/>
    <n v="2399"/>
    <n v="1400"/>
    <n v="3660336"/>
    <s v="58%"/>
    <x v="1"/>
    <n v="58"/>
    <x v="1"/>
    <n v="0.57999999999999996"/>
    <x v="21"/>
    <x v="3"/>
    <n v="8789936"/>
    <x v="0"/>
    <x v="0"/>
    <x v="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95RTJH1M"/>
    <s v="Spigen EZ Fit Tempered Glass Screen Protector Guard for iPhone 14/13/13 Pro - 2 Pack"/>
    <x v="1228"/>
    <s v="Electronics|Mobiles&amp;Accessories|MobileAccessories|Maintenance,Upkeep&amp;Repairs|ScreenProtectors"/>
    <x v="0"/>
    <n v="999"/>
    <n v="2899"/>
    <n v="1900"/>
    <n v="26576397"/>
    <s v="66%"/>
    <x v="1"/>
    <n v="66"/>
    <x v="1"/>
    <n v="0.66"/>
    <x v="21"/>
    <x v="3"/>
    <n v="77122097"/>
    <x v="0"/>
    <x v="0"/>
    <x v="1"/>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B244R4KB"/>
    <s v="Spigen EZ Fit Tempered Glass Screen Protector for iPhone 14 Pro - 2 Pack (Sensor Protection)"/>
    <x v="1228"/>
    <s v="Electronics|Mobiles&amp;Accessories|MobileAccessories|Maintenance,Upkeep&amp;Repairs|ScreenProtectors"/>
    <x v="0"/>
    <n v="999"/>
    <n v="2899"/>
    <n v="1900"/>
    <n v="6122871"/>
    <s v="66%"/>
    <x v="1"/>
    <n v="66"/>
    <x v="1"/>
    <n v="0.66"/>
    <x v="21"/>
    <x v="3"/>
    <n v="17767971"/>
    <x v="0"/>
    <x v="0"/>
    <x v="1"/>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9BXKBC7"/>
    <s v="WeCool S5 Long Selfie Stick, with Large Reinforced Tripod Stand up to 61 Inch / 156 Cms, Ultra Long Multi Function Bluetooth Selfie Stick with 1/4 Screw Compatible with Gopro, Camera, and Ring Light"/>
    <x v="1229"/>
    <s v="Electronics|Mobiles&amp;Accessories|MobileAccessories|Photo&amp;VideoAccessories|SelfieSticks"/>
    <x v="0"/>
    <n v="1799"/>
    <n v="3999"/>
    <n v="2200"/>
    <n v="440755"/>
    <s v="55%"/>
    <x v="1"/>
    <n v="55"/>
    <x v="1"/>
    <n v="0.55000000000000004"/>
    <x v="21"/>
    <x v="3"/>
    <n v="979755"/>
    <x v="0"/>
    <x v="0"/>
    <x v="0"/>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1J1CFO5I"/>
    <s v="Redgear MP35 Speed-Type Gaming Mousepad (Black/Red)"/>
    <x v="1230"/>
    <s v="Computers&amp;Accessories|Accessories&amp;Peripherals|PCGamingPeripherals|Gamepads"/>
    <x v="0"/>
    <n v="299"/>
    <n v="550"/>
    <n v="251"/>
    <n v="9996766"/>
    <s v="46%"/>
    <x v="0"/>
    <n v="46"/>
    <x v="0"/>
    <n v="0.46"/>
    <x v="21"/>
    <x v="3"/>
    <n v="18388700"/>
    <x v="1"/>
    <x v="1"/>
    <x v="1"/>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X2L5Z8C"/>
    <s v="Logitech Pebble M350 Wireless Mouse with Bluetooth or USB - Silent, Slim Computer Mouse with Quiet Click for Laptop, Notebook, PC and Mac - Graphite"/>
    <x v="1231"/>
    <s v="Computers&amp;Accessories|Accessories&amp;Peripherals|Keyboards,Mice&amp;InputDevices|Mice"/>
    <x v="0"/>
    <n v="1490"/>
    <n v="2295"/>
    <n v="805"/>
    <n v="15871480"/>
    <s v="35%"/>
    <x v="0"/>
    <n v="35"/>
    <x v="0"/>
    <n v="0.35"/>
    <x v="21"/>
    <x v="3"/>
    <n v="24446340"/>
    <x v="0"/>
    <x v="0"/>
    <x v="1"/>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1MQ2A86A"/>
    <s v="Logitech M331 Silent Plus Wireless Mouse, 2.4GHz with USB Nano Receiver, 1000 DPI Optical Tracking, 3 Buttons, 24 Month Life Battery, PC/Mac/Laptop - Black"/>
    <x v="1232"/>
    <s v="Computers&amp;Accessories|Accessories&amp;Peripherals|Keyboards,Mice&amp;InputDevices|Mice"/>
    <x v="0"/>
    <n v="1295"/>
    <n v="1645"/>
    <n v="350"/>
    <n v="16025625"/>
    <s v="21%"/>
    <x v="0"/>
    <n v="21"/>
    <x v="2"/>
    <n v="0.21"/>
    <x v="21"/>
    <x v="3"/>
    <n v="20356875"/>
    <x v="0"/>
    <x v="0"/>
    <x v="1"/>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NFD0ETQ"/>
    <s v="Logitech G402 Hyperion Fury USB Wired Gaming Mouse, 4,000 DPI, Lightweight, 8 Programmable Buttons, Compatible for PC/Mac - Black"/>
    <x v="1233"/>
    <s v="Computers&amp;Accessories|Accessories&amp;Peripherals|PCGamingPeripherals|GamingMice"/>
    <x v="0"/>
    <n v="1995"/>
    <n v="2895"/>
    <n v="900"/>
    <n v="21466200"/>
    <s v="31%"/>
    <x v="0"/>
    <n v="31"/>
    <x v="0"/>
    <n v="0.31"/>
    <x v="21"/>
    <x v="3"/>
    <n v="31150200"/>
    <x v="0"/>
    <x v="0"/>
    <x v="1"/>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9XXZXQC1"/>
    <s v="Xiaomi Pad 5| Qualcomm Snapdragon 860| 120Hz Refresh Rate| 6GB, 128GB| 2.5K+ Display (10.95-inch/27.81cm)|1 Billion Colours| Dolby Vision Atmos| Quad Speakers| Wi-Fi| Gray"/>
    <x v="1234"/>
    <s v="Computers&amp;Accessories|Tablets"/>
    <x v="0"/>
    <n v="26999"/>
    <n v="37999"/>
    <n v="11000"/>
    <n v="77919114"/>
    <s v="29%"/>
    <x v="0"/>
    <n v="29"/>
    <x v="2"/>
    <n v="0.28999999999999998"/>
    <x v="21"/>
    <x v="3"/>
    <n v="109665114"/>
    <x v="4"/>
    <x v="4"/>
    <x v="1"/>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9JN37WBX"/>
    <s v="Lint Remover Woolen Clothes Lint Extractor Battery Lint Removing Machine Bhur Remover"/>
    <x v="1235"/>
    <s v="Home&amp;Kitchen|Kitchen&amp;HomeAppliances|Vacuum,Cleaning&amp;Ironing|Irons,Steamers&amp;Accessories|LintShavers"/>
    <x v="0"/>
    <n v="319"/>
    <n v="749"/>
    <n v="430"/>
    <n v="39556"/>
    <s v="57%"/>
    <x v="1"/>
    <n v="57"/>
    <x v="1"/>
    <n v="0.56999999999999995"/>
    <x v="21"/>
    <x v="3"/>
    <n v="92876"/>
    <x v="1"/>
    <x v="1"/>
    <x v="0"/>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0SH18114"/>
    <s v="Ikea 903.391.72 Polypropylene Plastic Solid Bevara Sealing Clip (Multicolour) - 30 Pack, Adjustable"/>
    <x v="1236"/>
    <s v="Home&amp;Kitchen|Kitchen&amp;HomeAppliances|SmallKitchenAppliances|VacuumSealers"/>
    <x v="0"/>
    <n v="160"/>
    <n v="299"/>
    <n v="139"/>
    <n v="444960"/>
    <s v="46%"/>
    <x v="0"/>
    <n v="46"/>
    <x v="0"/>
    <n v="0.46"/>
    <x v="21"/>
    <x v="3"/>
    <n v="831519"/>
    <x v="1"/>
    <x v="1"/>
    <x v="1"/>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BN6M3TCM"/>
    <s v="VRPRIME Lint Roller Lint Remover for Clothes, Pet | 360 Sheets Reusable Sticky Easy-Tear Sheet Brush for Clothes, Furniture, Carpet, Dog Fur, Sweater, Dust &amp; Dirt (4 Rolls - 90 Sheet Each Roll)"/>
    <x v="1237"/>
    <s v="Home&amp;Kitchen|Kitchen&amp;HomeAppliances|Vacuum,Cleaning&amp;Ironing|Irons,Steamers&amp;Accessories|LintShavers"/>
    <x v="0"/>
    <n v="499"/>
    <n v="999"/>
    <n v="500"/>
    <n v="39421"/>
    <s v="50%"/>
    <x v="1"/>
    <n v="50"/>
    <x v="1"/>
    <n v="0.5"/>
    <x v="21"/>
    <x v="3"/>
    <n v="78921"/>
    <x v="1"/>
    <x v="1"/>
    <x v="0"/>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BJ966M5K"/>
    <s v="Aquadpure Copper + Mineral RO+UV+UF 10 to 12 Liter RO + UV + TDS ADJUSTER Water Purifier with Copper Charge Technology black &amp; copper Best For Home and Office (Made In India)"/>
    <x v="1238"/>
    <s v="Home&amp;Kitchen|Kitchen&amp;HomeAppliances|WaterPurifiers&amp;Accessories|WaterFilters&amp;Purifiers"/>
    <x v="0"/>
    <n v="4999"/>
    <n v="24999"/>
    <n v="20000"/>
    <n v="619876"/>
    <s v="80%"/>
    <x v="1"/>
    <n v="80"/>
    <x v="1"/>
    <n v="0.8"/>
    <x v="21"/>
    <x v="3"/>
    <n v="3099876"/>
    <x v="4"/>
    <x v="4"/>
    <x v="0"/>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9P1MFKG1"/>
    <s v="Melbon VM-905 2000-Watt Room Heater (ISI Certified, White Color) Ideal Electric Fan Heater for Small to Medium Room/Area (Plastic Body)"/>
    <x v="1239"/>
    <s v="Home&amp;Kitchen|Heating,Cooling&amp;AirQuality|RoomHeaters|FanHeaters"/>
    <x v="0"/>
    <n v="998"/>
    <n v="2999"/>
    <n v="2001"/>
    <n v="8982"/>
    <s v="67%"/>
    <x v="1"/>
    <n v="67"/>
    <x v="1"/>
    <n v="0.67"/>
    <x v="21"/>
    <x v="3"/>
    <n v="26991"/>
    <x v="0"/>
    <x v="0"/>
    <x v="0"/>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0K57MR22"/>
    <s v="Sujata Dynamix DX Mixer Grinder, 900W, 3 Jars (White)"/>
    <x v="1240"/>
    <s v="Home&amp;Kitchen|Kitchen&amp;HomeAppliances|SmallKitchenAppliances|MixerGrinders"/>
    <x v="0"/>
    <n v="6120"/>
    <n v="8478"/>
    <n v="2358"/>
    <n v="40086000"/>
    <s v="28%"/>
    <x v="0"/>
    <n v="28"/>
    <x v="2"/>
    <n v="0.28000000000000003"/>
    <x v="21"/>
    <x v="3"/>
    <n v="55530900"/>
    <x v="2"/>
    <x v="2"/>
    <x v="1"/>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8JT7LTD"/>
    <s v="Sujata Dynamix, Mixer Grinder, 900 Watts, 3 Jars (White)"/>
    <x v="1241"/>
    <s v="Home&amp;Kitchen|Kitchen&amp;HomeAppliances|SmallKitchenAppliances|MixerGrinders"/>
    <x v="0"/>
    <n v="6120"/>
    <n v="8073"/>
    <n v="1953"/>
    <n v="16836120"/>
    <s v="24%"/>
    <x v="0"/>
    <n v="24"/>
    <x v="2"/>
    <n v="0.24"/>
    <x v="21"/>
    <x v="3"/>
    <n v="22208823"/>
    <x v="2"/>
    <x v="2"/>
    <x v="1"/>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N3SRC7"/>
    <s v="Sony Bravia 164 cm (65 inches) 4K Ultra HD Smart LED Google TV KD-65X74K (Black)"/>
    <x v="1242"/>
    <s v="Electronics|HomeTheater,TV&amp;Video|Televisions|SmartTelevisions"/>
    <x v="0"/>
    <n v="77990"/>
    <n v="139900"/>
    <n v="61910"/>
    <n v="462870650"/>
    <s v="44%"/>
    <x v="0"/>
    <n v="44"/>
    <x v="0"/>
    <n v="0.44"/>
    <x v="22"/>
    <x v="3"/>
    <n v="830306500"/>
    <x v="4"/>
    <x v="4"/>
    <x v="1"/>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B23LW7NV"/>
    <s v="Spigen EZ Fit Tempered Glass Screen Protector for iPhone 14 Pro Max - 2 Pack (Sensor Protection)"/>
    <x v="1228"/>
    <s v="Electronics|Mobiles&amp;Accessories|MobileAccessories|Maintenance,Upkeep&amp;Repairs|ScreenProtectors"/>
    <x v="0"/>
    <n v="999"/>
    <n v="2899"/>
    <n v="1900"/>
    <n v="7771221"/>
    <s v="66%"/>
    <x v="1"/>
    <n v="66"/>
    <x v="1"/>
    <n v="0.66"/>
    <x v="22"/>
    <x v="3"/>
    <n v="22551321"/>
    <x v="0"/>
    <x v="0"/>
    <x v="1"/>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BM4KTNL1"/>
    <s v="FIGMENT Handheld Milk Frother Rechargeable, 3-Speed Electric Frother for Coffee with 2 Whisks and Coffee Decoration Tool, Coffee Frother Mixer, CRESCENT ENTERPRISES VRW0.50BK (A1)"/>
    <x v="1243"/>
    <s v="Home&amp;Kitchen|Kitchen&amp;HomeAppliances|SmallKitchenAppliances|HandBlenders"/>
    <x v="0"/>
    <n v="699"/>
    <n v="1599"/>
    <n v="900"/>
    <n v="1208571"/>
    <s v="56%"/>
    <x v="1"/>
    <n v="56"/>
    <x v="1"/>
    <n v="0.56000000000000005"/>
    <x v="22"/>
    <x v="3"/>
    <n v="2764671"/>
    <x v="0"/>
    <x v="0"/>
    <x v="1"/>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BLC2BYPX"/>
    <s v="Zuvexa USB Rechargeable Electric Foam Maker - Handheld Milk Wand Mixer Frother for Hot Milk, Hand Blender Coffee, Egg Beater (Black)"/>
    <x v="1244"/>
    <s v="Home&amp;Kitchen|Kitchen&amp;HomeAppliances|SmallKitchenAppliances|HandBlenders"/>
    <x v="0"/>
    <n v="499"/>
    <n v="1299"/>
    <n v="800"/>
    <n v="26946"/>
    <s v="62%"/>
    <x v="1"/>
    <n v="62"/>
    <x v="1"/>
    <n v="0.62"/>
    <x v="22"/>
    <x v="3"/>
    <n v="70146"/>
    <x v="0"/>
    <x v="0"/>
    <x v="0"/>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BM9H2NY9"/>
    <s v="Multifunctional 2 in 1 Electric Egg Boiling Steamer Egg Frying Pan Egg Boiler Electric Automatic Off with Egg Boiler Machine Non-Stick Electric Egg Frying Pan-Tiger Woods (Multy)"/>
    <x v="1245"/>
    <s v="Home&amp;Kitchen|Kitchen&amp;HomeAppliances|SmallKitchenAppliances|EggBoilers"/>
    <x v="0"/>
    <n v="699"/>
    <n v="1599"/>
    <n v="900"/>
    <n v="1607700"/>
    <s v="56%"/>
    <x v="1"/>
    <n v="56"/>
    <x v="1"/>
    <n v="0.56000000000000005"/>
    <x v="22"/>
    <x v="3"/>
    <n v="3677700"/>
    <x v="0"/>
    <x v="0"/>
    <x v="1"/>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BP89YBC1"/>
    <s v="Campfire Spring Chef Prolix Instant Portable Water Heater Geyser 1Ltr. for Use Home Stainless Steel Baking Rack | Restaurant | Office | Labs | Clinics | Saloon | with Installation Kit (With MCB)"/>
    <x v="1246"/>
    <s v="Home&amp;Kitchen|Heating,Cooling&amp;AirQuality|WaterHeaters&amp;Geysers|InstantWaterHeaters"/>
    <x v="0"/>
    <n v="1499"/>
    <n v="3500"/>
    <n v="2001"/>
    <n v="3883909"/>
    <s v="57%"/>
    <x v="1"/>
    <n v="57"/>
    <x v="1"/>
    <n v="0.56999999999999995"/>
    <x v="22"/>
    <x v="3"/>
    <n v="9068500"/>
    <x v="0"/>
    <x v="0"/>
    <x v="1"/>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BR4F878Q"/>
    <s v="Swiffer Instant Electric Water Heater Faucet Tap Home-Kitchen Instantaneous Water Heater Tank less for Tap, LED Electric Head Water Heaters Tail Gallon Comfort(3000W) ((Pack of 1))"/>
    <x v="1247"/>
    <s v="Home&amp;Kitchen|Heating,Cooling&amp;AirQuality|WaterHeaters&amp;Geysers|InstantWaterHeaters"/>
    <x v="0"/>
    <n v="1439"/>
    <n v="1999"/>
    <n v="560"/>
    <n v="77422517"/>
    <s v="28%"/>
    <x v="0"/>
    <n v="28"/>
    <x v="2"/>
    <n v="0.28000000000000003"/>
    <x v="23"/>
    <x v="3"/>
    <n v="107552197"/>
    <x v="0"/>
    <x v="0"/>
    <x v="1"/>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r>
  <r>
    <s v="B0BQ3K23Y1"/>
    <s v="Oratech Coffee Frother electric, milk frother electric, coffee beater, cappuccino maker, Coffee Foamer, Mocktail Mixer, Coffee Foam Maker, coffee whisker electric, Froth Maker, coffee stirrers electric, coffee frothers, Coffee Blender, (6 Month Warranty) (Multicolour)"/>
    <x v="1248"/>
    <s v="Home&amp;Kitchen|Kitchen&amp;HomeAppliances|SmallKitchenAppliances|HandBlenders"/>
    <x v="0"/>
    <n v="279"/>
    <n v="499"/>
    <n v="220"/>
    <n v="7812"/>
    <s v="44%"/>
    <x v="0"/>
    <n v="44"/>
    <x v="0"/>
    <n v="0.44"/>
    <x v="23"/>
    <x v="3"/>
    <n v="13972"/>
    <x v="1"/>
    <x v="1"/>
    <x v="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B53DS4TF"/>
    <s v="Instant Pot Air Fryer, Vortex 2QT, Touch Control Panel, 360¬∞ EvenCrisp‚Ñ¢ Technology, Uses 95 % less Oil, 4-in-1 Appliance: Air Fry, Roast, Bake, Reheat (Vortex 1.97Litre, Black)"/>
    <x v="1249"/>
    <s v="Home&amp;Kitchen|Kitchen&amp;HomeAppliances|SmallKitchenAppliances|DeepFatFryers|AirFryers"/>
    <x v="0"/>
    <n v="4995"/>
    <n v="20049"/>
    <n v="15054"/>
    <n v="19800180"/>
    <s v="75%"/>
    <x v="1"/>
    <n v="75"/>
    <x v="1"/>
    <n v="0.75"/>
    <x v="23"/>
    <x v="3"/>
    <n v="79474236"/>
    <x v="4"/>
    <x v="4"/>
    <x v="1"/>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BP7XLX48"/>
    <s v="Syncwire LTG to USB Cable for Fast Charging Compatible with Phone 5/ 5C/ 5S/ 6/ 6S/ 7/8/ X/XR/XS Max/ 11/12/ 13 Series and Pad Air/Mini, Pod &amp; Other Devices (1.1 Meter, White)"/>
    <x v="1250"/>
    <s v="Computers&amp;Accessories|Accessories&amp;Peripherals|Cables&amp;Accessories|Cables|USBCables"/>
    <x v="0"/>
    <n v="399"/>
    <n v="1999"/>
    <n v="1600"/>
    <n v="1995"/>
    <s v="80%"/>
    <x v="1"/>
    <n v="80"/>
    <x v="1"/>
    <n v="0.8"/>
    <x v="24"/>
    <x v="3"/>
    <n v="9995"/>
    <x v="0"/>
    <x v="0"/>
    <x v="0"/>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r>
  <r>
    <s v="B0BQRJ3C47"/>
    <s v="REDTECH USB-C to Lightning Cable 3.3FT, [Apple MFi Certified] Lightning to Type C Fast Charging Cord Compatible with iPhone 14/13/13 pro/Max/12/11/X/XS/XR/8, Supports Power Delivery - White"/>
    <x v="7"/>
    <s v="Computers&amp;Accessories|Accessories&amp;Peripherals|Cables&amp;Accessories|Cables|USBCables"/>
    <x v="0"/>
    <n v="249"/>
    <n v="999"/>
    <n v="750"/>
    <n v="0"/>
    <s v="75%"/>
    <x v="1"/>
    <n v="75"/>
    <x v="1"/>
    <n v="0.75"/>
    <x v="24"/>
    <x v="3"/>
    <n v="0"/>
    <x v="1"/>
    <x v="1"/>
    <x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r>
  <r>
    <s v="B09ZHCJDP1"/>
    <s v="Amazon Basics Wireless Mouse | 2.4 GHz Connection, 1600 DPI | Type - C Adapter | Upto 12 Months of Battery Life | Ambidextrous Design | Suitable for PC/Mac/Laptop"/>
    <x v="1251"/>
    <s v="Computers&amp;Accessories|Accessories&amp;Peripherals|Keyboards,Mice&amp;InputDevices|Mice"/>
    <x v="0"/>
    <n v="499"/>
    <n v="1000"/>
    <n v="501"/>
    <n v="11477"/>
    <s v="50%"/>
    <x v="1"/>
    <n v="50"/>
    <x v="1"/>
    <n v="0.5"/>
    <x v="24"/>
    <x v="3"/>
    <n v="23000"/>
    <x v="0"/>
    <x v="0"/>
    <x v="0"/>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L12N5H1"/>
    <s v="Eureka Forbes car Vac 100 Watts Powerful Suction Vacuum Cleaner with Washable HEPA Filter, 3 Accessories,Compact,Light Weight &amp; Easy to use (Black and Red)"/>
    <x v="7"/>
    <s v="Home&amp;Kitchen|Kitchen&amp;HomeAppliances|Vacuum,Cleaning&amp;Ironing|Vacuums&amp;FloorCare|Vacuums|HandheldVacuums"/>
    <x v="0"/>
    <n v="2099"/>
    <n v="2499"/>
    <n v="400"/>
    <n v="2082208"/>
    <s v="16%"/>
    <x v="0"/>
    <n v="16"/>
    <x v="2"/>
    <n v="0.16"/>
    <x v="25"/>
    <x v="0"/>
    <n v="2479008"/>
    <x v="0"/>
    <x v="0"/>
    <x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8" firstHeaderRow="1" firstDataRow="1" firstDataCol="1"/>
  <pivotFields count="27">
    <pivotField showAll="0"/>
    <pivotField showAll="0"/>
    <pivotField axis="axisRow"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sd="0" x="1"/>
        <item sd="0" x="2"/>
        <item sd="0" x="3"/>
        <item sd="0" x="0"/>
        <item m="1" x="4"/>
        <item t="default"/>
      </items>
    </pivotField>
    <pivotField numFmtId="1" showAll="0"/>
    <pivotField numFmtId="1" showAll="0"/>
    <pivotField numFmtId="1" showAll="0" defaultSubtotal="0"/>
    <pivotField numFmtId="1" showAll="0"/>
    <pivotField showAll="0" defaultSubtotal="0"/>
    <pivotField showAll="0" defaultSubtotal="0">
      <items count="2">
        <item x="0"/>
        <item x="1"/>
      </items>
    </pivotField>
    <pivotField dataField="1" numFmtId="166" showAll="0" defaultSubtotal="0"/>
    <pivotField showAll="0" defaultSubtotal="0"/>
    <pivotField numFmtId="10" showAll="0"/>
    <pivotField showAll="0"/>
    <pivotField showAll="0"/>
    <pivotField showAll="0" defaultSubtotal="0"/>
    <pivotField showAll="0" defaultSubtotal="0"/>
    <pivotField showAll="0" defaultSubtotal="0"/>
    <pivotField showAll="0" includeNewItemsInFilter="1" defaultSubtotal="0"/>
    <pivotField numFmtId="1" showAll="0"/>
    <pivotField showAll="0"/>
    <pivotField showAll="0"/>
    <pivotField showAll="0"/>
    <pivotField showAll="0"/>
    <pivotField showAll="0"/>
    <pivotField showAll="0"/>
  </pivotFields>
  <rowFields count="2">
    <field x="4"/>
    <field x="2"/>
  </rowFields>
  <rowItems count="5">
    <i>
      <x/>
    </i>
    <i>
      <x v="1"/>
    </i>
    <i>
      <x v="2"/>
    </i>
    <i>
      <x v="3"/>
    </i>
    <i t="grand">
      <x/>
    </i>
  </rowItems>
  <colItems count="1">
    <i/>
  </colItems>
  <dataFields count="1">
    <dataField name="Average of clean discount %" fld="11" subtotal="average"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8" firstHeaderRow="1" firstDataRow="1" firstDataCol="1"/>
  <pivotFields count="27">
    <pivotField showAll="0"/>
    <pivotField showAll="0"/>
    <pivotField dataField="1"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x="1"/>
        <item x="2"/>
        <item x="3"/>
        <item x="0"/>
        <item m="1" x="4"/>
        <item t="default"/>
      </items>
    </pivotField>
    <pivotField showAll="0"/>
    <pivotField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showAll="0"/>
    <pivotField showAll="0"/>
    <pivotField showAll="0" defaultSubtotal="0"/>
    <pivotField showAll="0" defaultSubtotal="0"/>
    <pivotField showAll="0" defaultSubtotal="0"/>
    <pivotField showAll="0" includeNewItemsInFilter="1" defaultSubtota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short product name" fld="2" subtotal="count"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8" firstHeaderRow="1" firstDataRow="1" firstDataCol="1" rowPageCount="1" colPageCount="1"/>
  <pivotFields count="27">
    <pivotField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x="1"/>
        <item x="2"/>
        <item x="3"/>
        <item x="0"/>
        <item m="1" x="4"/>
        <item t="default"/>
      </items>
    </pivotField>
    <pivotField showAll="0"/>
    <pivotField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axis="axisPage" showAll="0">
      <items count="5">
        <item x="1"/>
        <item x="3"/>
        <item x="2"/>
        <item x="0"/>
        <item t="default"/>
      </items>
    </pivotField>
    <pivotField showAll="0" defaultSubtotal="0"/>
    <pivotField showAll="0" defaultSubtotal="0"/>
    <pivotField showAll="0" defaultSubtotal="0"/>
    <pivotField showAll="0" includeNewItemsInFilter="1" defaultSubtotal="0"/>
    <pivotField dataField="1" showAll="0"/>
    <pivotField showAll="0"/>
    <pivotField showAll="0"/>
    <pivotField showAll="0"/>
    <pivotField showAll="0"/>
    <pivotField showAll="0"/>
    <pivotField showAll="0"/>
  </pivotFields>
  <rowFields count="1">
    <field x="4"/>
  </rowFields>
  <rowItems count="5">
    <i>
      <x/>
    </i>
    <i>
      <x v="1"/>
    </i>
    <i>
      <x v="2"/>
    </i>
    <i>
      <x v="3"/>
    </i>
    <i t="grand">
      <x/>
    </i>
  </rowItems>
  <colItems count="1">
    <i/>
  </colItems>
  <pageFields count="1">
    <pageField fld="15" hier="-1"/>
  </pageFields>
  <dataFields count="1">
    <dataField name="Sum of rating_count"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4" firstHeaderRow="1" firstDataRow="1" firstDataCol="1"/>
  <pivotFields count="27">
    <pivotField showAll="0"/>
    <pivotField showAll="0"/>
    <pivotField axis="axisRow" showAll="0" measureFilter="1">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numFmtId="1" showAll="0"/>
    <pivotField numFmtId="1" showAll="0"/>
    <pivotField numFmtId="1" showAll="0" defaultSubtotal="0"/>
    <pivotField numFmtId="1" showAll="0"/>
    <pivotField showAll="0" defaultSubtotal="0"/>
    <pivotField showAll="0" defaultSubtotal="0">
      <items count="2">
        <item x="0"/>
        <item x="1"/>
      </items>
    </pivotField>
    <pivotField numFmtId="166" showAll="0" defaultSubtotal="0"/>
    <pivotField showAll="0" defaultSubtotal="0"/>
    <pivotField numFmtId="10" showAll="0"/>
    <pivotField dataField="1"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showAll="0">
      <items count="5">
        <item x="1"/>
        <item x="3"/>
        <item x="2"/>
        <item x="0"/>
        <item t="default"/>
      </items>
    </pivotField>
    <pivotField showAll="0" defaultSubtotal="0"/>
    <pivotField showAll="0" defaultSubtotal="0"/>
    <pivotField showAll="0" defaultSubtotal="0"/>
    <pivotField showAll="0" includeNewItemsInFilter="1" defaultSubtotal="0"/>
    <pivotField numFmtId="1" showAll="0"/>
    <pivotField showAll="0"/>
    <pivotField showAll="0"/>
    <pivotField showAll="0"/>
    <pivotField showAll="0"/>
    <pivotField showAll="0"/>
    <pivotField showAll="0"/>
  </pivotFields>
  <rowFields count="1">
    <field x="2"/>
  </rowFields>
  <rowItems count="11">
    <i>
      <x v="79"/>
    </i>
    <i>
      <x v="256"/>
    </i>
    <i>
      <x v="387"/>
    </i>
    <i>
      <x v="522"/>
    </i>
    <i>
      <x v="715"/>
    </i>
    <i>
      <x v="766"/>
    </i>
    <i>
      <x v="1021"/>
    </i>
    <i>
      <x v="1061"/>
    </i>
    <i>
      <x v="1063"/>
    </i>
    <i>
      <x v="1251"/>
    </i>
    <i t="grand">
      <x/>
    </i>
  </rowItems>
  <colItems count="1">
    <i/>
  </colItems>
  <dataFields count="1">
    <dataField name="Average of rating" fld="14" subtotal="average" baseField="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D3:E8" firstHeaderRow="1" firstDataRow="1" firstDataCol="1"/>
  <pivotFields count="27">
    <pivotField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x="1"/>
        <item x="2"/>
        <item x="3"/>
        <item x="0"/>
        <item m="1" x="4"/>
        <item t="default"/>
      </items>
    </pivotField>
    <pivotField dataField="1" showAll="0"/>
    <pivotField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showAll="0"/>
    <pivotField showAll="0"/>
    <pivotField showAll="0" defaultSubtotal="0"/>
    <pivotField showAll="0" defaultSubtotal="0">
      <items count="5">
        <item x="1"/>
        <item x="3"/>
        <item x="0"/>
        <item x="4"/>
        <item x="2"/>
      </items>
    </pivotField>
    <pivotField showAll="0" defaultSubtotal="0"/>
    <pivotField showAll="0" includeNewItemsInFilter="1" defaultSubtota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Average of discounted_price" fld="5" subtotal="average" baseField="4"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3:B8" firstHeaderRow="1" firstDataRow="1" firstDataCol="1"/>
  <pivotFields count="27">
    <pivotField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x="1"/>
        <item x="2"/>
        <item x="3"/>
        <item x="0"/>
        <item m="1" x="4"/>
        <item t="default"/>
      </items>
    </pivotField>
    <pivotField showAll="0"/>
    <pivotField dataField="1"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showAll="0"/>
    <pivotField showAll="0"/>
    <pivotField showAll="0" defaultSubtotal="0"/>
    <pivotField showAll="0" defaultSubtotal="0">
      <items count="5">
        <item x="1"/>
        <item x="3"/>
        <item x="0"/>
        <item x="4"/>
        <item x="2"/>
      </items>
    </pivotField>
    <pivotField showAll="0" defaultSubtotal="0"/>
    <pivotField showAll="0" includeNewItemsInFilter="1" defaultSubtota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Average of actual_price" fld="6" subtotal="average" baseField="4" baseItem="2"/>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9" firstHeaderRow="1" firstDataRow="1" firstDataCol="1"/>
  <pivotFields count="27">
    <pivotField showAll="0"/>
    <pivotField showAll="0"/>
    <pivotField axis="axisRow" showAll="0" measureFilter="1">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559"/>
        <item x="266"/>
        <item x="881"/>
        <item x="900"/>
        <item x="488"/>
        <item x="727"/>
        <item x="720"/>
        <item x="878"/>
        <item x="1251"/>
        <item x="416"/>
        <item x="148"/>
        <item x="496"/>
        <item x="1077"/>
        <item x="1175"/>
        <item x="239"/>
        <item x="887"/>
        <item x="1067"/>
        <item x="1074"/>
        <item x="481"/>
        <item x="844"/>
        <item x="336"/>
        <item x="899"/>
        <item x="1063"/>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showAll="0"/>
    <pivotField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showAll="0">
      <items count="5">
        <item x="1"/>
        <item x="3"/>
        <item x="2"/>
        <item x="0"/>
        <item t="default"/>
      </items>
    </pivotField>
    <pivotField showAll="0" defaultSubtotal="0"/>
    <pivotField showAll="0" defaultSubtotal="0"/>
    <pivotField showAll="0" defaultSubtotal="0"/>
    <pivotField showAll="0" includeNewItemsInFilter="1" defaultSubtotal="0"/>
    <pivotField dataField="1" showAll="0"/>
    <pivotField showAll="0"/>
    <pivotField showAll="0"/>
    <pivotField showAll="0"/>
    <pivotField showAll="0"/>
    <pivotField showAll="0"/>
    <pivotField showAll="0"/>
  </pivotFields>
  <rowFields count="1">
    <field x="2"/>
  </rowFields>
  <rowItems count="6">
    <i>
      <x v="92"/>
    </i>
    <i>
      <x v="93"/>
    </i>
    <i>
      <x v="182"/>
    </i>
    <i>
      <x v="183"/>
    </i>
    <i>
      <x v="544"/>
    </i>
    <i t="grand">
      <x/>
    </i>
  </rowItems>
  <colItems count="1">
    <i/>
  </colItems>
  <dataFields count="1">
    <dataField name="Sum of rating_coun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12" firstHeaderRow="1" firstDataRow="1" firstDataCol="1"/>
  <pivotFields count="27">
    <pivotField dataField="1"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numFmtId="1" showAll="0"/>
    <pivotField numFmtId="1" showAll="0"/>
    <pivotField numFmtId="1" showAll="0"/>
    <pivotField numFmtId="1" showAll="0"/>
    <pivotField showAll="0"/>
    <pivotField axis="axisRow" showAll="0" defaultSubtotal="0">
      <items count="2">
        <item x="0"/>
        <item x="1"/>
      </items>
    </pivotField>
    <pivotField numFmtId="166" showAll="0" defaultSubtotal="0"/>
    <pivotField axis="axisRow" showAll="0" defaultSubtotal="0">
      <items count="4">
        <item x="1"/>
        <item x="3"/>
        <item x="0"/>
        <item x="2"/>
      </items>
    </pivotField>
    <pivotField numFmtId="10" showAll="0"/>
    <pivotField showAll="0"/>
    <pivotField showAll="0"/>
    <pivotField showAll="0" defaultSubtotal="0"/>
    <pivotField showAll="0">
      <items count="6">
        <item x="1"/>
        <item x="3"/>
        <item x="0"/>
        <item x="4"/>
        <item x="2"/>
        <item t="default"/>
      </items>
    </pivotField>
    <pivotField showAll="0"/>
    <pivotField showAll="0" includeNewItemsInFilter="1" defaultSubtotal="0"/>
    <pivotField numFmtId="1" showAll="0"/>
    <pivotField showAll="0"/>
    <pivotField showAll="0"/>
    <pivotField showAll="0"/>
    <pivotField showAll="0"/>
    <pivotField showAll="0"/>
    <pivotField showAll="0"/>
  </pivotFields>
  <rowFields count="2">
    <field x="12"/>
    <field x="10"/>
  </rowFields>
  <rowItems count="9">
    <i>
      <x/>
    </i>
    <i r="1">
      <x v="1"/>
    </i>
    <i>
      <x v="1"/>
    </i>
    <i r="1">
      <x/>
    </i>
    <i>
      <x v="2"/>
    </i>
    <i r="1">
      <x/>
    </i>
    <i>
      <x v="3"/>
    </i>
    <i r="1">
      <x/>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34" firstHeaderRow="1" firstDataRow="1" firstDataCol="1"/>
  <pivotFields count="27">
    <pivotField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showAll="0"/>
    <pivotField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axis="axisRow" dataField="1"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axis="axisRow" showAll="0">
      <items count="5">
        <item x="1"/>
        <item x="3"/>
        <item x="2"/>
        <item x="0"/>
        <item t="default"/>
      </items>
    </pivotField>
    <pivotField showAll="0" defaultSubtotal="0"/>
    <pivotField showAll="0" defaultSubtotal="0"/>
    <pivotField showAll="0" defaultSubtotal="0"/>
    <pivotField showAll="0" includeNewItemsInFilter="1" defaultSubtotal="0"/>
    <pivotField showAll="0"/>
    <pivotField showAll="0"/>
    <pivotField showAll="0"/>
    <pivotField showAll="0"/>
    <pivotField showAll="0"/>
    <pivotField showAll="0"/>
    <pivotField showAll="0"/>
  </pivotFields>
  <rowFields count="2">
    <field x="15"/>
    <field x="14"/>
  </rowFields>
  <rowItems count="31">
    <i>
      <x/>
    </i>
    <i r="1">
      <x v="3"/>
    </i>
    <i r="1">
      <x v="4"/>
    </i>
    <i r="1">
      <x v="5"/>
    </i>
    <i r="1">
      <x v="6"/>
    </i>
    <i r="1">
      <x v="7"/>
    </i>
    <i r="1">
      <x v="8"/>
    </i>
    <i r="1">
      <x v="9"/>
    </i>
    <i r="1">
      <x v="10"/>
    </i>
    <i>
      <x v="1"/>
    </i>
    <i r="1">
      <x v="21"/>
    </i>
    <i r="1">
      <x v="22"/>
    </i>
    <i r="1">
      <x v="23"/>
    </i>
    <i r="1">
      <x v="24"/>
    </i>
    <i r="1">
      <x v="25"/>
    </i>
    <i>
      <x v="2"/>
    </i>
    <i r="1">
      <x v="11"/>
    </i>
    <i r="1">
      <x v="12"/>
    </i>
    <i r="1">
      <x v="13"/>
    </i>
    <i r="1">
      <x v="14"/>
    </i>
    <i r="1">
      <x v="15"/>
    </i>
    <i r="1">
      <x v="16"/>
    </i>
    <i r="1">
      <x v="17"/>
    </i>
    <i r="1">
      <x v="18"/>
    </i>
    <i r="1">
      <x v="19"/>
    </i>
    <i r="1">
      <x v="20"/>
    </i>
    <i>
      <x v="3"/>
    </i>
    <i r="1">
      <x/>
    </i>
    <i r="1">
      <x v="1"/>
    </i>
    <i r="1">
      <x v="2"/>
    </i>
    <i t="grand">
      <x/>
    </i>
  </rowItems>
  <colItems count="1">
    <i/>
  </colItems>
  <dataFields count="1">
    <dataField name="Count of rating" fld="14" subtotal="count" baseField="1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C8" firstHeaderRow="0" firstDataRow="1" firstDataCol="1"/>
  <pivotFields count="27">
    <pivotField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x="1"/>
        <item x="2"/>
        <item x="3"/>
        <item x="0"/>
        <item m="1" x="4"/>
        <item t="default"/>
      </items>
    </pivotField>
    <pivotField showAll="0"/>
    <pivotField showAll="0"/>
    <pivotField numFmtId="1" showAll="0" defaultSubtotal="0"/>
    <pivotField dataField="1" showAll="0"/>
    <pivotField showAll="0" defaultSubtotal="0"/>
    <pivotField showAll="0" defaultSubtotal="0">
      <items count="2">
        <item x="0"/>
        <item x="1"/>
      </items>
    </pivotField>
    <pivotField numFmtId="166" showAll="0" defaultSubtotal="0"/>
    <pivotField showAll="0" defaultSubtotal="0"/>
    <pivotField showAll="0"/>
    <pivotField showAll="0"/>
    <pivotField showAll="0"/>
    <pivotField dataField="1" showAll="0" defaultSubtotal="0"/>
    <pivotField showAll="0" defaultSubtotal="0">
      <items count="5">
        <item x="1"/>
        <item x="3"/>
        <item x="0"/>
        <item x="4"/>
        <item x="2"/>
      </items>
    </pivotField>
    <pivotField showAll="0" defaultSubtotal="0"/>
    <pivotField showAll="0" includeNewItemsInFilter="1" defaultSubtotal="0"/>
    <pivotField showAll="0"/>
    <pivotField showAll="0"/>
    <pivotField showAll="0"/>
    <pivotField showAll="0"/>
    <pivotField showAll="0"/>
    <pivotField showAll="0"/>
    <pivotField showAll="0"/>
  </pivotFields>
  <rowFields count="1">
    <field x="4"/>
  </rowFields>
  <rowItems count="5">
    <i>
      <x/>
    </i>
    <i>
      <x v="1"/>
    </i>
    <i>
      <x v="2"/>
    </i>
    <i>
      <x v="3"/>
    </i>
    <i t="grand">
      <x/>
    </i>
  </rowItems>
  <colFields count="1">
    <field x="-2"/>
  </colFields>
  <colItems count="2">
    <i>
      <x/>
    </i>
    <i i="1">
      <x v="1"/>
    </i>
  </colItems>
  <dataFields count="2">
    <dataField name="Sum of revenue" fld="8" baseField="0" baseItem="0"/>
    <dataField name="Sum of potential revenue" fld="1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3" firstHeaderRow="1" firstDataRow="1" firstDataCol="1"/>
  <pivotFields count="27">
    <pivotField showAll="0"/>
    <pivotField showAll="0"/>
    <pivotField dataField="1"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numFmtId="1" showAll="0"/>
    <pivotField numFmtId="1" showAll="0"/>
    <pivotField numFmtId="1" showAll="0"/>
    <pivotField numFmtId="1" showAll="0"/>
    <pivotField showAll="0"/>
    <pivotField showAll="0" defaultSubtotal="0">
      <items count="2">
        <item x="0"/>
        <item x="1"/>
      </items>
    </pivotField>
    <pivotField numFmtId="166" showAll="0" defaultSubtotal="0"/>
    <pivotField showAll="0" defaultSubtotal="0"/>
    <pivotField numFmtId="10" showAll="0"/>
    <pivotField showAll="0"/>
    <pivotField showAll="0"/>
    <pivotField showAll="0" defaultSubtotal="0"/>
    <pivotField axis="axisRow" showAll="0">
      <items count="6">
        <item x="1"/>
        <item x="3"/>
        <item x="0"/>
        <item x="4"/>
        <item x="2"/>
        <item t="default"/>
      </items>
    </pivotField>
    <pivotField axis="axisRow" showAll="0" defaultSubtotal="0">
      <items count="5">
        <item x="1"/>
        <item x="0"/>
        <item x="2"/>
        <item x="3"/>
        <item sd="0" x="4"/>
      </items>
    </pivotField>
    <pivotField showAll="0" includeNewItemsInFilter="1" defaultSubtotal="0"/>
    <pivotField numFmtId="1" showAll="0"/>
    <pivotField showAll="0"/>
    <pivotField showAll="0"/>
    <pivotField showAll="0"/>
    <pivotField showAll="0"/>
    <pivotField showAll="0"/>
    <pivotField showAll="0"/>
  </pivotFields>
  <rowFields count="2">
    <field x="18"/>
    <field x="17"/>
  </rowFields>
  <rowItems count="10">
    <i>
      <x/>
    </i>
    <i r="1">
      <x/>
    </i>
    <i>
      <x v="1"/>
    </i>
    <i r="1">
      <x v="2"/>
    </i>
    <i>
      <x v="2"/>
    </i>
    <i r="1">
      <x v="4"/>
    </i>
    <i>
      <x v="3"/>
    </i>
    <i r="1">
      <x v="1"/>
    </i>
    <i>
      <x v="4"/>
    </i>
    <i t="grand">
      <x/>
    </i>
  </rowItems>
  <colItems count="1">
    <i/>
  </colItems>
  <dataFields count="1">
    <dataField name="Count of short product name" fld="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6" firstHeaderRow="1" firstDataRow="1" firstDataCol="1"/>
  <pivotFields count="27">
    <pivotField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numFmtId="1" showAll="0"/>
    <pivotField numFmtId="1" showAll="0"/>
    <pivotField numFmtId="1" showAll="0"/>
    <pivotField numFmtId="1" showAll="0"/>
    <pivotField showAll="0"/>
    <pivotField axis="axisRow" showAll="0">
      <items count="3">
        <item x="0"/>
        <item x="1"/>
        <item t="default"/>
      </items>
    </pivotField>
    <pivotField numFmtId="166" showAll="0"/>
    <pivotField showAll="0"/>
    <pivotField numFmtId="10" showAll="0"/>
    <pivotField dataField="1"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showAll="0">
      <items count="5">
        <item x="1"/>
        <item x="3"/>
        <item x="2"/>
        <item x="0"/>
        <item t="default"/>
      </items>
    </pivotField>
    <pivotField showAll="0"/>
    <pivotField showAll="0">
      <items count="6">
        <item x="1"/>
        <item x="3"/>
        <item x="0"/>
        <item x="4"/>
        <item x="2"/>
        <item t="default"/>
      </items>
    </pivotField>
    <pivotField showAll="0"/>
    <pivotField showAll="0" includeNewItemsInFilter="1" defaultSubtotal="0"/>
    <pivotField numFmtId="1"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Average of rating" fld="14" subtotal="average" baseField="1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B5" firstHeaderRow="1" firstDataRow="1" firstDataCol="1" rowPageCount="1" colPageCount="1"/>
  <pivotFields count="27">
    <pivotField dataField="1" showAll="0"/>
    <pivotField showAll="0"/>
    <pivotField showAll="0">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items count="6">
        <item x="1"/>
        <item x="2"/>
        <item x="3"/>
        <item x="0"/>
        <item m="1" x="4"/>
        <item t="default"/>
      </items>
    </pivotField>
    <pivotField numFmtId="1" showAll="0"/>
    <pivotField numFmtId="1" showAll="0"/>
    <pivotField numFmtId="1" showAll="0"/>
    <pivotField numFmtId="1" showAll="0"/>
    <pivotField showAll="0"/>
    <pivotField showAll="0">
      <items count="3">
        <item x="0"/>
        <item x="1"/>
        <item t="default"/>
      </items>
    </pivotField>
    <pivotField numFmtId="166" showAll="0"/>
    <pivotField showAll="0"/>
    <pivotField numFmtId="10" showAll="0"/>
    <pivotField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showAll="0">
      <items count="5">
        <item x="1"/>
        <item x="3"/>
        <item x="2"/>
        <item x="0"/>
        <item t="default"/>
      </items>
    </pivotField>
    <pivotField showAll="0"/>
    <pivotField showAll="0">
      <items count="6">
        <item x="1"/>
        <item x="3"/>
        <item x="0"/>
        <item x="4"/>
        <item x="2"/>
        <item t="default"/>
      </items>
    </pivotField>
    <pivotField showAll="0"/>
    <pivotField axis="axisPage" showAll="0" includeNewItemsInFilter="1" defaultSubtotal="0">
      <items count="2">
        <item x="1"/>
        <item x="0"/>
      </items>
    </pivotField>
    <pivotField numFmtId="1" showAll="0"/>
    <pivotField showAll="0"/>
    <pivotField showAll="0"/>
    <pivotField showAll="0"/>
    <pivotField showAll="0"/>
    <pivotField showAll="0"/>
    <pivotField showAll="0"/>
  </pivotFields>
  <rowFields count="1">
    <field x="4"/>
  </rowFields>
  <rowItems count="2">
    <i>
      <x v="3"/>
    </i>
    <i t="grand">
      <x/>
    </i>
  </rowItems>
  <colItems count="1">
    <i/>
  </colItems>
  <pageFields count="1">
    <pageField fld="19" item="1" hier="-1"/>
  </pageFields>
  <dataFields count="1">
    <dataField name="Count of product_id" fld="0" subtotal="count" baseField="0" baseItem="0"/>
  </dataFields>
  <chartFormats count="4">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3:B8" firstHeaderRow="1" firstDataRow="1" firstDataCol="1"/>
  <pivotFields count="27">
    <pivotField showAll="0"/>
    <pivotField showAll="0"/>
    <pivotField showAll="0" sortType="ascending">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axis="axisRow" showAll="0" sortType="descending">
      <items count="6">
        <item x="1"/>
        <item x="2"/>
        <item x="3"/>
        <item x="0"/>
        <item m="1" x="4"/>
        <item t="default"/>
      </items>
      <autoSortScope>
        <pivotArea dataOnly="0" outline="0" fieldPosition="0">
          <references count="1">
            <reference field="4294967294" count="1" selected="0">
              <x v="0"/>
            </reference>
          </references>
        </pivotArea>
      </autoSortScope>
    </pivotField>
    <pivotField showAll="0"/>
    <pivotField showAll="0"/>
    <pivotField numFmtId="1" showAll="0" defaultSubtotal="0"/>
    <pivotField showAll="0"/>
    <pivotField showAll="0" defaultSubtotal="0"/>
    <pivotField showAll="0" defaultSubtotal="0">
      <items count="2">
        <item x="0"/>
        <item x="1"/>
      </items>
    </pivotField>
    <pivotField dataField="1" numFmtId="166" showAll="0" defaultSubtotal="0"/>
    <pivotField showAll="0" defaultSubtotal="0"/>
    <pivotField showAll="0"/>
    <pivotField showAll="0"/>
    <pivotField showAll="0"/>
    <pivotField showAll="0" defaultSubtotal="0"/>
    <pivotField showAll="0" defaultSubtotal="0"/>
    <pivotField showAll="0" defaultSubtotal="0"/>
    <pivotField showAll="0" includeNewItemsInFilter="1" defaultSubtotal="0"/>
    <pivotField showAll="0"/>
    <pivotField showAll="0"/>
    <pivotField showAll="0"/>
    <pivotField showAll="0"/>
    <pivotField showAll="0"/>
    <pivotField showAll="0"/>
    <pivotField showAll="0"/>
  </pivotFields>
  <rowFields count="1">
    <field x="4"/>
  </rowFields>
  <rowItems count="5">
    <i>
      <x v="1"/>
    </i>
    <i>
      <x v="3"/>
    </i>
    <i>
      <x/>
    </i>
    <i>
      <x v="2"/>
    </i>
    <i t="grand">
      <x/>
    </i>
  </rowItems>
  <colItems count="1">
    <i/>
  </colItems>
  <dataFields count="1">
    <dataField name="Average of clean discount %" fld="11" subtotal="average" baseField="4"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6" cacheId="6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C9" firstHeaderRow="0" firstDataRow="1" firstDataCol="1"/>
  <pivotFields count="27">
    <pivotField showAll="0"/>
    <pivotField showAll="0"/>
    <pivotField axis="axisRow" showAll="0" measureFilter="1" sortType="ascending">
      <items count="1253">
        <item x="7"/>
        <item x="1218"/>
        <item x="36"/>
        <item x="1227"/>
        <item x="539"/>
        <item x="1119"/>
        <item x="257"/>
        <item x="15"/>
        <item x="6"/>
        <item x="17"/>
        <item x="69"/>
        <item x="65"/>
        <item x="228"/>
        <item x="894"/>
        <item x="710"/>
        <item x="40"/>
        <item x="110"/>
        <item x="20"/>
        <item x="237"/>
        <item x="31"/>
        <item x="670"/>
        <item x="912"/>
        <item x="888"/>
        <item x="879"/>
        <item x="913"/>
        <item x="897"/>
        <item x="868"/>
        <item x="877"/>
        <item x="896"/>
        <item x="769"/>
        <item x="303"/>
        <item x="216"/>
        <item x="631"/>
        <item x="202"/>
        <item x="433"/>
        <item x="643"/>
        <item x="931"/>
        <item x="906"/>
        <item x="660"/>
        <item x="811"/>
        <item x="1052"/>
        <item x="1158"/>
        <item x="809"/>
        <item x="637"/>
        <item x="420"/>
        <item x="666"/>
        <item x="1051"/>
        <item x="1055"/>
        <item x="1022"/>
        <item x="355"/>
        <item x="986"/>
        <item x="1191"/>
        <item x="174"/>
        <item x="731"/>
        <item x="105"/>
        <item x="101"/>
        <item x="151"/>
        <item x="11"/>
        <item x="64"/>
        <item x="130"/>
        <item x="445"/>
        <item x="793"/>
        <item x="1080"/>
        <item x="422"/>
        <item x="1075"/>
        <item x="1092"/>
        <item x="10"/>
        <item x="452"/>
        <item x="653"/>
        <item x="1073"/>
        <item x="1063"/>
        <item x="559"/>
        <item x="266"/>
        <item x="881"/>
        <item x="900"/>
        <item x="488"/>
        <item x="727"/>
        <item x="720"/>
        <item x="878"/>
        <item x="1251"/>
        <item x="416"/>
        <item x="148"/>
        <item x="496"/>
        <item x="1077"/>
        <item x="1175"/>
        <item x="239"/>
        <item x="887"/>
        <item x="1067"/>
        <item x="1074"/>
        <item x="481"/>
        <item x="844"/>
        <item x="336"/>
        <item x="899"/>
        <item x="1059"/>
        <item x="675"/>
        <item x="1078"/>
        <item x="833"/>
        <item x="692"/>
        <item x="711"/>
        <item x="874"/>
        <item x="1062"/>
        <item x="1166"/>
        <item x="1167"/>
        <item x="1173"/>
        <item x="1070"/>
        <item x="495"/>
        <item x="696"/>
        <item x="370"/>
        <item x="474"/>
        <item x="513"/>
        <item x="543"/>
        <item x="331"/>
        <item x="326"/>
        <item x="229"/>
        <item x="714"/>
        <item x="512"/>
        <item x="325"/>
        <item x="470"/>
        <item x="323"/>
        <item x="837"/>
        <item x="343"/>
        <item x="754"/>
        <item x="401"/>
        <item x="785"/>
        <item x="838"/>
        <item x="268"/>
        <item x="993"/>
        <item x="1225"/>
        <item x="1238"/>
        <item x="451"/>
        <item x="294"/>
        <item x="80"/>
        <item x="111"/>
        <item x="145"/>
        <item x="288"/>
        <item x="1026"/>
        <item x="88"/>
        <item x="1028"/>
        <item x="126"/>
        <item x="830"/>
        <item x="632"/>
        <item x="803"/>
        <item x="814"/>
        <item x="633"/>
        <item x="1163"/>
        <item x="603"/>
        <item x="307"/>
        <item x="805"/>
        <item x="98"/>
        <item x="612"/>
        <item x="421"/>
        <item x="816"/>
        <item x="804"/>
        <item x="607"/>
        <item x="299"/>
        <item x="616"/>
        <item x="647"/>
        <item x="806"/>
        <item x="435"/>
        <item x="461"/>
        <item x="280"/>
        <item x="601"/>
        <item x="613"/>
        <item x="1146"/>
        <item x="124"/>
        <item x="1066"/>
        <item x="1211"/>
        <item x="1172"/>
        <item x="1081"/>
        <item x="276"/>
        <item x="845"/>
        <item x="204"/>
        <item x="715"/>
        <item x="1072"/>
        <item x="1076"/>
        <item x="1065"/>
        <item x="869"/>
        <item x="161"/>
        <item x="254"/>
        <item x="264"/>
        <item x="169"/>
        <item x="121"/>
        <item x="500"/>
        <item x="546"/>
        <item x="791"/>
        <item x="762"/>
        <item x="551"/>
        <item x="563"/>
        <item x="520"/>
        <item x="802"/>
        <item x="681"/>
        <item x="968"/>
        <item x="382"/>
        <item x="885"/>
        <item x="487"/>
        <item x="233"/>
        <item x="466"/>
        <item x="524"/>
        <item x="547"/>
        <item x="552"/>
        <item x="390"/>
        <item x="538"/>
        <item x="548"/>
        <item x="554"/>
        <item x="726"/>
        <item x="684"/>
        <item x="568"/>
        <item x="798"/>
        <item x="780"/>
        <item x="468"/>
        <item x="473"/>
        <item x="891"/>
        <item x="152"/>
        <item x="240"/>
        <item x="515"/>
        <item x="1138"/>
        <item x="1153"/>
        <item x="1058"/>
        <item x="460"/>
        <item x="861"/>
        <item x="847"/>
        <item x="1139"/>
        <item x="118"/>
        <item x="54"/>
        <item x="258"/>
        <item x="273"/>
        <item x="271"/>
        <item x="256"/>
        <item x="163"/>
        <item x="120"/>
        <item x="164"/>
        <item x="74"/>
        <item x="162"/>
        <item x="388"/>
        <item x="976"/>
        <item x="1149"/>
        <item x="198"/>
        <item x="989"/>
        <item x="62"/>
        <item x="609"/>
        <item x="423"/>
        <item x="815"/>
        <item x="309"/>
        <item x="282"/>
        <item x="429"/>
        <item x="293"/>
        <item x="127"/>
        <item x="725"/>
        <item x="1002"/>
        <item x="1223"/>
        <item x="903"/>
        <item x="394"/>
        <item x="1203"/>
        <item x="1126"/>
        <item x="1214"/>
        <item x="594"/>
        <item x="1246"/>
        <item x="318"/>
        <item x="61"/>
        <item x="301"/>
        <item x="180"/>
        <item x="275"/>
        <item x="34"/>
        <item x="348"/>
        <item x="492"/>
        <item x="854"/>
        <item x="595"/>
        <item x="1099"/>
        <item x="1186"/>
        <item x="1130"/>
        <item x="1193"/>
        <item x="472"/>
        <item x="835"/>
        <item x="450"/>
        <item x="853"/>
        <item x="1106"/>
        <item x="1215"/>
        <item x="1212"/>
        <item x="1111"/>
        <item x="1124"/>
        <item x="788"/>
        <item x="957"/>
        <item x="795"/>
        <item x="784"/>
        <item x="570"/>
        <item x="1188"/>
        <item x="556"/>
        <item x="627"/>
        <item x="342"/>
        <item x="1171"/>
        <item x="1144"/>
        <item x="176"/>
        <item x="820"/>
        <item x="235"/>
        <item x="417"/>
        <item x="478"/>
        <item x="650"/>
        <item x="608"/>
        <item x="454"/>
        <item x="427"/>
        <item x="321"/>
        <item x="446"/>
        <item x="625"/>
        <item x="662"/>
        <item x="428"/>
        <item x="191"/>
        <item x="654"/>
        <item x="629"/>
        <item x="648"/>
        <item x="292"/>
        <item x="453"/>
        <item x="883"/>
        <item x="1197"/>
        <item x="1014"/>
        <item x="1195"/>
        <item x="143"/>
        <item x="87"/>
        <item x="350"/>
        <item x="1196"/>
        <item x="730"/>
        <item x="880"/>
        <item x="956"/>
        <item x="1183"/>
        <item x="763"/>
        <item x="1095"/>
        <item x="655"/>
        <item x="1105"/>
        <item x="1006"/>
        <item x="566"/>
        <item x="259"/>
        <item x="783"/>
        <item x="579"/>
        <item x="469"/>
        <item x="443"/>
        <item x="1086"/>
        <item x="1107"/>
        <item x="998"/>
        <item x="1125"/>
        <item x="489"/>
        <item x="970"/>
        <item x="963"/>
        <item x="1121"/>
        <item x="690"/>
        <item x="716"/>
        <item x="1184"/>
        <item x="1190"/>
        <item x="1136"/>
        <item x="1061"/>
        <item x="1165"/>
        <item x="1113"/>
        <item x="760"/>
        <item x="857"/>
        <item x="676"/>
        <item x="170"/>
        <item x="776"/>
        <item x="1155"/>
        <item x="227"/>
        <item x="67"/>
        <item x="146"/>
        <item x="1181"/>
        <item x="1178"/>
        <item x="242"/>
        <item x="941"/>
        <item x="667"/>
        <item x="72"/>
        <item x="440"/>
        <item x="175"/>
        <item x="270"/>
        <item x="27"/>
        <item x="1103"/>
        <item x="212"/>
        <item x="397"/>
        <item x="1036"/>
        <item x="1207"/>
        <item x="1082"/>
        <item x="444"/>
        <item x="455"/>
        <item x="1056"/>
        <item x="824"/>
        <item x="284"/>
        <item x="196"/>
        <item x="1096"/>
        <item x="975"/>
        <item x="354"/>
        <item x="1001"/>
        <item x="1143"/>
        <item x="1120"/>
        <item x="1243"/>
        <item x="1089"/>
        <item x="560"/>
        <item x="744"/>
        <item x="741"/>
        <item x="781"/>
        <item x="925"/>
        <item x="753"/>
        <item x="403"/>
        <item x="1093"/>
        <item x="932"/>
        <item x="19"/>
        <item x="340"/>
        <item x="328"/>
        <item x="339"/>
        <item x="349"/>
        <item x="247"/>
        <item x="341"/>
        <item x="332"/>
        <item x="324"/>
        <item x="252"/>
        <item x="591"/>
        <item x="1189"/>
        <item x="315"/>
        <item x="1221"/>
        <item x="30"/>
        <item x="103"/>
        <item x="1023"/>
        <item x="796"/>
        <item x="1213"/>
        <item x="983"/>
        <item x="1187"/>
        <item x="588"/>
        <item x="571"/>
        <item x="75"/>
        <item x="567"/>
        <item x="770"/>
        <item x="516"/>
        <item x="51"/>
        <item x="66"/>
        <item x="987"/>
        <item x="671"/>
        <item x="278"/>
        <item x="1177"/>
        <item x="841"/>
        <item x="2"/>
        <item x="862"/>
        <item x="1216"/>
        <item x="642"/>
        <item x="185"/>
        <item x="1048"/>
        <item x="1044"/>
        <item x="209"/>
        <item x="829"/>
        <item x="851"/>
        <item x="808"/>
        <item x="1142"/>
        <item x="1147"/>
        <item x="839"/>
        <item x="1016"/>
        <item x="638"/>
        <item x="465"/>
        <item x="859"/>
        <item x="652"/>
        <item x="412"/>
        <item x="1024"/>
        <item x="843"/>
        <item x="1021"/>
        <item x="634"/>
        <item x="63"/>
        <item x="347"/>
        <item x="628"/>
        <item x="296"/>
        <item x="480"/>
        <item x="494"/>
        <item x="1219"/>
        <item x="199"/>
        <item x="300"/>
        <item x="392"/>
        <item x="373"/>
        <item x="274"/>
        <item x="1010"/>
        <item x="767"/>
        <item x="389"/>
        <item x="55"/>
        <item x="79"/>
        <item x="1013"/>
        <item x="1128"/>
        <item x="1012"/>
        <item x="1011"/>
        <item x="396"/>
        <item x="801"/>
        <item x="761"/>
        <item x="117"/>
        <item x="575"/>
        <item x="57"/>
        <item x="955"/>
        <item x="766"/>
        <item x="779"/>
        <item x="1154"/>
        <item x="834"/>
        <item x="619"/>
        <item x="22"/>
        <item x="646"/>
        <item x="858"/>
        <item x="668"/>
        <item x="436"/>
        <item x="320"/>
        <item x="1040"/>
        <item x="658"/>
        <item x="709"/>
        <item x="1236"/>
        <item x="25"/>
        <item x="59"/>
        <item x="96"/>
        <item x="589"/>
        <item x="1226"/>
        <item x="1152"/>
        <item x="208"/>
        <item x="604"/>
        <item x="831"/>
        <item x="1151"/>
        <item x="846"/>
        <item x="304"/>
        <item x="210"/>
        <item x="302"/>
        <item x="35"/>
        <item x="596"/>
        <item x="561"/>
        <item x="787"/>
        <item x="1047"/>
        <item x="1115"/>
        <item x="659"/>
        <item x="622"/>
        <item x="626"/>
        <item x="1249"/>
        <item x="81"/>
        <item x="311"/>
        <item x="458"/>
        <item x="5"/>
        <item x="157"/>
        <item x="948"/>
        <item x="1088"/>
        <item x="363"/>
        <item x="377"/>
        <item x="379"/>
        <item x="510"/>
        <item x="518"/>
        <item x="522"/>
        <item x="526"/>
        <item x="519"/>
        <item x="507"/>
        <item x="938"/>
        <item x="942"/>
        <item x="43"/>
        <item x="333"/>
        <item x="995"/>
        <item x="499"/>
        <item x="557"/>
        <item x="255"/>
        <item x="267"/>
        <item x="972"/>
        <item x="119"/>
        <item x="457"/>
        <item x="635"/>
        <item x="395"/>
        <item x="230"/>
        <item x="144"/>
        <item x="860"/>
        <item x="310"/>
        <item x="313"/>
        <item x="651"/>
        <item x="289"/>
        <item x="624"/>
        <item x="855"/>
        <item x="419"/>
        <item x="425"/>
        <item x="639"/>
        <item x="197"/>
        <item x="207"/>
        <item x="85"/>
        <item x="656"/>
        <item x="673"/>
        <item x="128"/>
        <item x="60"/>
        <item x="0"/>
        <item x="39"/>
        <item x="940"/>
        <item x="1182"/>
        <item x="572"/>
        <item x="38"/>
        <item x="618"/>
        <item x="863"/>
        <item x="431"/>
        <item x="1033"/>
        <item x="578"/>
        <item x="677"/>
        <item x="28"/>
        <item x="737"/>
        <item x="1079"/>
        <item x="713"/>
        <item x="149"/>
        <item x="1046"/>
        <item x="147"/>
        <item x="137"/>
        <item x="447"/>
        <item x="438"/>
        <item x="462"/>
        <item x="615"/>
        <item x="1179"/>
        <item x="319"/>
        <item x="329"/>
        <item x="1091"/>
        <item x="334"/>
        <item x="1169"/>
        <item x="53"/>
        <item x="786"/>
        <item x="777"/>
        <item x="549"/>
        <item x="729"/>
        <item x="476"/>
        <item x="272"/>
        <item x="95"/>
        <item x="159"/>
        <item x="112"/>
        <item x="1134"/>
        <item x="580"/>
        <item x="1112"/>
        <item x="1117"/>
        <item x="1200"/>
        <item x="1127"/>
        <item x="415"/>
        <item x="236"/>
        <item x="1045"/>
        <item x="890"/>
        <item x="915"/>
        <item x="866"/>
        <item x="97"/>
        <item x="1161"/>
        <item x="1034"/>
        <item x="83"/>
        <item x="84"/>
        <item x="183"/>
        <item x="214"/>
        <item x="193"/>
        <item x="184"/>
        <item x="187"/>
        <item x="316"/>
        <item x="430"/>
        <item x="322"/>
        <item x="205"/>
        <item x="1054"/>
        <item x="1235"/>
        <item x="630"/>
        <item x="947"/>
        <item x="1041"/>
        <item x="971"/>
        <item x="1094"/>
        <item x="984"/>
        <item x="1205"/>
        <item x="1233"/>
        <item x="393"/>
        <item x="1210"/>
        <item x="1118"/>
        <item x="1104"/>
        <item x="1192"/>
        <item x="1232"/>
        <item x="562"/>
        <item x="973"/>
        <item x="782"/>
        <item x="1231"/>
        <item x="41"/>
        <item x="139"/>
        <item x="107"/>
        <item x="18"/>
        <item x="317"/>
        <item x="135"/>
        <item x="226"/>
        <item x="14"/>
        <item x="23"/>
        <item x="917"/>
        <item x="617"/>
        <item x="238"/>
        <item x="1109"/>
        <item x="312"/>
        <item x="189"/>
        <item x="649"/>
        <item x="138"/>
        <item x="173"/>
        <item x="1239"/>
        <item x="961"/>
        <item x="705"/>
        <item x="732"/>
        <item x="937"/>
        <item x="930"/>
        <item x="929"/>
        <item x="719"/>
        <item x="907"/>
        <item x="872"/>
        <item x="755"/>
        <item x="923"/>
        <item x="224"/>
        <item x="939"/>
        <item x="999"/>
        <item x="686"/>
        <item x="921"/>
        <item x="738"/>
        <item x="1027"/>
        <item x="1060"/>
        <item x="926"/>
        <item x="951"/>
        <item x="674"/>
        <item x="864"/>
        <item x="748"/>
        <item x="893"/>
        <item x="90"/>
        <item x="190"/>
        <item x="1029"/>
        <item x="542"/>
        <item x="698"/>
        <item x="672"/>
        <item x="1039"/>
        <item x="657"/>
        <item x="827"/>
        <item x="297"/>
        <item x="418"/>
        <item x="378"/>
        <item x="4"/>
        <item x="1245"/>
        <item x="757"/>
        <item x="108"/>
        <item x="943"/>
        <item x="456"/>
        <item x="13"/>
        <item x="9"/>
        <item x="736"/>
        <item x="464"/>
        <item x="115"/>
        <item x="261"/>
        <item x="172"/>
        <item x="265"/>
        <item x="383"/>
        <item x="506"/>
        <item x="45"/>
        <item x="362"/>
        <item x="376"/>
        <item x="540"/>
        <item x="577"/>
        <item x="537"/>
        <item x="583"/>
        <item x="530"/>
        <item x="246"/>
        <item x="498"/>
        <item x="1180"/>
        <item x="375"/>
        <item x="359"/>
        <item x="249"/>
        <item x="46"/>
        <item x="606"/>
        <item x="553"/>
        <item x="799"/>
        <item x="399"/>
        <item x="702"/>
        <item x="747"/>
        <item x="946"/>
        <item x="689"/>
        <item x="491"/>
        <item x="497"/>
        <item x="688"/>
        <item x="928"/>
        <item x="935"/>
        <item x="927"/>
        <item x="156"/>
        <item x="945"/>
        <item x="750"/>
        <item x="746"/>
        <item x="749"/>
        <item x="387"/>
        <item x="1168"/>
        <item x="1248"/>
        <item x="1008"/>
        <item x="610"/>
        <item x="308"/>
        <item x="813"/>
        <item x="842"/>
        <item x="818"/>
        <item x="600"/>
        <item x="664"/>
        <item x="1101"/>
        <item x="1133"/>
        <item x="840"/>
        <item x="981"/>
        <item x="800"/>
        <item x="996"/>
        <item x="978"/>
        <item x="1007"/>
        <item x="406"/>
        <item x="592"/>
        <item x="576"/>
        <item x="1"/>
        <item x="640"/>
        <item x="1148"/>
        <item x="1035"/>
        <item x="1217"/>
        <item x="1140"/>
        <item x="463"/>
        <item x="1038"/>
        <item x="441"/>
        <item x="1137"/>
        <item x="1019"/>
        <item x="1017"/>
        <item x="1030"/>
        <item x="200"/>
        <item x="424"/>
        <item x="1159"/>
        <item x="1164"/>
        <item x="1042"/>
        <item x="822"/>
        <item x="614"/>
        <item x="1141"/>
        <item x="810"/>
        <item x="1032"/>
        <item x="636"/>
        <item x="1098"/>
        <item x="125"/>
        <item x="819"/>
        <item x="186"/>
        <item x="277"/>
        <item x="181"/>
        <item x="285"/>
        <item x="807"/>
        <item x="286"/>
        <item x="598"/>
        <item x="37"/>
        <item x="593"/>
        <item x="994"/>
        <item x="330"/>
        <item x="337"/>
        <item x="253"/>
        <item x="158"/>
        <item x="952"/>
        <item x="949"/>
        <item x="232"/>
        <item x="58"/>
        <item x="1162"/>
        <item x="508"/>
        <item x="751"/>
        <item x="380"/>
        <item x="581"/>
        <item x="685"/>
        <item x="682"/>
        <item x="467"/>
        <item x="875"/>
        <item x="471"/>
        <item x="493"/>
        <item x="865"/>
        <item x="479"/>
        <item x="140"/>
        <item x="521"/>
        <item x="985"/>
        <item x="774"/>
        <item x="990"/>
        <item x="573"/>
        <item x="1005"/>
        <item x="569"/>
        <item x="550"/>
        <item x="904"/>
        <item x="620"/>
        <item x="1043"/>
        <item x="279"/>
        <item x="206"/>
        <item x="679"/>
        <item x="281"/>
        <item x="287"/>
        <item x="188"/>
        <item x="856"/>
        <item x="432"/>
        <item x="605"/>
        <item x="182"/>
        <item x="129"/>
        <item x="852"/>
        <item x="136"/>
        <item x="812"/>
        <item x="611"/>
        <item x="826"/>
        <item x="134"/>
        <item x="215"/>
        <item x="24"/>
        <item x="992"/>
        <item x="353"/>
        <item x="116"/>
        <item x="1156"/>
        <item x="150"/>
        <item x="71"/>
        <item x="361"/>
        <item x="21"/>
        <item x="225"/>
        <item x="234"/>
        <item x="221"/>
        <item x="223"/>
        <item x="220"/>
        <item x="219"/>
        <item x="44"/>
        <item x="241"/>
        <item x="381"/>
        <item x="168"/>
        <item x="1108"/>
        <item x="582"/>
        <item x="602"/>
        <item x="848"/>
        <item x="849"/>
        <item x="665"/>
        <item x="1003"/>
        <item x="338"/>
        <item x="366"/>
        <item x="585"/>
        <item x="745"/>
        <item x="374"/>
        <item x="1174"/>
        <item x="974"/>
        <item x="410"/>
        <item x="1009"/>
        <item x="1230"/>
        <item x="772"/>
        <item x="699"/>
        <item x="360"/>
        <item x="364"/>
        <item x="365"/>
        <item x="245"/>
        <item x="248"/>
        <item x="708"/>
        <item x="697"/>
        <item x="504"/>
        <item x="525"/>
        <item x="505"/>
        <item x="541"/>
        <item x="357"/>
        <item x="356"/>
        <item x="358"/>
        <item x="529"/>
        <item x="517"/>
        <item x="531"/>
        <item x="244"/>
        <item x="243"/>
        <item x="532"/>
        <item x="528"/>
        <item x="536"/>
        <item x="1206"/>
        <item x="195"/>
        <item x="109"/>
        <item x="104"/>
        <item x="991"/>
        <item x="645"/>
        <item x="439"/>
        <item x="414"/>
        <item x="587"/>
        <item x="997"/>
        <item x="558"/>
        <item x="1020"/>
        <item x="12"/>
        <item x="132"/>
        <item x="1201"/>
        <item x="408"/>
        <item x="966"/>
        <item x="722"/>
        <item x="1025"/>
        <item x="306"/>
        <item x="335"/>
        <item x="850"/>
        <item x="211"/>
        <item x="407"/>
        <item x="876"/>
        <item x="902"/>
        <item x="1000"/>
        <item x="1084"/>
        <item x="867"/>
        <item x="752"/>
        <item x="933"/>
        <item x="936"/>
        <item x="368"/>
        <item x="742"/>
        <item x="743"/>
        <item x="511"/>
        <item x="502"/>
        <item x="514"/>
        <item x="523"/>
        <item x="509"/>
        <item x="545"/>
        <item x="527"/>
        <item x="503"/>
        <item x="501"/>
        <item x="250"/>
        <item x="759"/>
        <item x="967"/>
        <item x="1087"/>
        <item x="758"/>
        <item x="871"/>
        <item x="1129"/>
        <item x="953"/>
        <item x="1194"/>
        <item x="1199"/>
        <item x="960"/>
        <item x="980"/>
        <item x="969"/>
        <item x="962"/>
        <item x="965"/>
        <item x="959"/>
        <item x="1085"/>
        <item x="1090"/>
        <item x="1110"/>
        <item x="1083"/>
        <item x="908"/>
        <item x="113"/>
        <item x="1209"/>
        <item x="1185"/>
        <item x="1198"/>
        <item x="590"/>
        <item x="669"/>
        <item x="836"/>
        <item x="739"/>
        <item x="599"/>
        <item x="3"/>
        <item x="178"/>
        <item x="426"/>
        <item x="663"/>
        <item x="106"/>
        <item x="47"/>
        <item x="434"/>
        <item x="29"/>
        <item x="1132"/>
        <item x="723"/>
        <item x="1018"/>
        <item x="305"/>
        <item x="345"/>
        <item x="1242"/>
        <item x="141"/>
        <item x="78"/>
        <item x="534"/>
        <item x="327"/>
        <item x="218"/>
        <item x="251"/>
        <item x="385"/>
        <item x="369"/>
        <item x="1228"/>
        <item x="950"/>
        <item x="160"/>
        <item x="724"/>
        <item x="916"/>
        <item x="142"/>
        <item x="486"/>
        <item x="924"/>
        <item x="756"/>
        <item x="954"/>
        <item x="775"/>
        <item x="391"/>
        <item x="765"/>
        <item x="533"/>
        <item x="934"/>
        <item x="564"/>
        <item x="544"/>
        <item x="597"/>
        <item x="133"/>
        <item x="1222"/>
        <item x="1240"/>
        <item x="1241"/>
        <item x="1220"/>
        <item x="1160"/>
        <item x="1224"/>
        <item x="1204"/>
        <item x="442"/>
        <item x="70"/>
        <item x="222"/>
        <item x="114"/>
        <item x="1015"/>
        <item x="1247"/>
        <item x="295"/>
        <item x="1250"/>
        <item x="922"/>
        <item x="920"/>
        <item x="919"/>
        <item x="1057"/>
        <item x="958"/>
        <item x="459"/>
        <item x="794"/>
        <item x="988"/>
        <item x="982"/>
        <item x="42"/>
        <item x="905"/>
        <item x="68"/>
        <item x="100"/>
        <item x="825"/>
        <item x="704"/>
        <item x="740"/>
        <item x="475"/>
        <item x="91"/>
        <item x="735"/>
        <item x="535"/>
        <item x="154"/>
        <item x="1150"/>
        <item x="621"/>
        <item x="1050"/>
        <item x="490"/>
        <item x="99"/>
        <item x="734"/>
        <item x="687"/>
        <item x="1102"/>
        <item x="8"/>
        <item x="298"/>
        <item x="291"/>
        <item x="914"/>
        <item x="1131"/>
        <item x="1068"/>
        <item x="1069"/>
        <item x="1064"/>
        <item x="977"/>
        <item x="764"/>
        <item x="1100"/>
        <item x="773"/>
        <item x="873"/>
        <item x="712"/>
        <item x="771"/>
        <item x="768"/>
        <item x="797"/>
        <item x="1170"/>
        <item x="1208"/>
        <item x="964"/>
        <item x="683"/>
        <item x="694"/>
        <item x="314"/>
        <item x="733"/>
        <item x="155"/>
        <item x="413"/>
        <item x="1202"/>
        <item x="789"/>
        <item x="398"/>
        <item x="409"/>
        <item x="165"/>
        <item x="367"/>
        <item x="1071"/>
        <item x="405"/>
        <item x="384"/>
        <item x="386"/>
        <item x="371"/>
        <item x="678"/>
        <item x="283"/>
        <item x="448"/>
        <item x="821"/>
        <item x="623"/>
        <item x="1049"/>
        <item x="832"/>
        <item x="217"/>
        <item x="192"/>
        <item x="641"/>
        <item x="1037"/>
        <item x="82"/>
        <item x="449"/>
        <item x="86"/>
        <item x="92"/>
        <item x="828"/>
        <item x="290"/>
        <item x="574"/>
        <item x="1145"/>
        <item x="1053"/>
        <item x="823"/>
        <item x="817"/>
        <item x="1237"/>
        <item x="352"/>
        <item x="483"/>
        <item x="884"/>
        <item x="910"/>
        <item x="718"/>
        <item x="693"/>
        <item x="351"/>
        <item x="886"/>
        <item x="1122"/>
        <item x="1176"/>
        <item x="346"/>
        <item x="703"/>
        <item x="707"/>
        <item x="691"/>
        <item x="717"/>
        <item x="706"/>
        <item x="721"/>
        <item x="680"/>
        <item x="728"/>
        <item x="895"/>
        <item x="477"/>
        <item x="1004"/>
        <item x="882"/>
        <item x="901"/>
        <item x="700"/>
        <item x="889"/>
        <item x="898"/>
        <item x="701"/>
        <item x="911"/>
        <item x="909"/>
        <item x="944"/>
        <item x="153"/>
        <item x="372"/>
        <item x="792"/>
        <item x="16"/>
        <item x="1229"/>
        <item x="695"/>
        <item x="171"/>
        <item x="1116"/>
        <item x="1114"/>
        <item x="1123"/>
        <item x="26"/>
        <item x="437"/>
        <item x="179"/>
        <item x="661"/>
        <item x="194"/>
        <item x="89"/>
        <item x="201"/>
        <item x="94"/>
        <item x="1031"/>
        <item x="644"/>
        <item x="93"/>
        <item x="131"/>
        <item x="203"/>
        <item x="344"/>
        <item x="411"/>
        <item x="555"/>
        <item x="1234"/>
        <item x="1135"/>
        <item x="123"/>
        <item x="231"/>
        <item x="484"/>
        <item x="263"/>
        <item x="33"/>
        <item x="400"/>
        <item x="122"/>
        <item x="32"/>
        <item x="260"/>
        <item x="48"/>
        <item x="77"/>
        <item x="166"/>
        <item x="50"/>
        <item x="262"/>
        <item x="49"/>
        <item x="76"/>
        <item x="269"/>
        <item x="565"/>
        <item x="790"/>
        <item x="73"/>
        <item x="402"/>
        <item x="56"/>
        <item x="167"/>
        <item x="979"/>
        <item x="1097"/>
        <item x="102"/>
        <item x="177"/>
        <item x="586"/>
        <item x="404"/>
        <item x="213"/>
        <item x="778"/>
        <item x="584"/>
        <item x="52"/>
        <item x="918"/>
        <item x="482"/>
        <item x="870"/>
        <item x="485"/>
        <item x="892"/>
        <item x="1157"/>
        <item x="1244"/>
        <item t="default"/>
      </items>
    </pivotField>
    <pivotField showAll="0"/>
    <pivotField showAll="0">
      <items count="6">
        <item x="1"/>
        <item x="2"/>
        <item x="3"/>
        <item x="0"/>
        <item m="1" x="4"/>
        <item t="default"/>
      </items>
    </pivotField>
    <pivotField showAll="0"/>
    <pivotField showAll="0"/>
    <pivotField numFmtId="1" showAll="0" defaultSubtotal="0"/>
    <pivotField showAll="0"/>
    <pivotField showAll="0" defaultSubtotal="0"/>
    <pivotField showAll="0" defaultSubtotal="0">
      <items count="2">
        <item x="0"/>
        <item x="1"/>
      </items>
    </pivotField>
    <pivotField numFmtId="166" showAll="0" defaultSubtotal="0"/>
    <pivotField showAll="0" defaultSubtotal="0"/>
    <pivotField showAll="0"/>
    <pivotField dataField="1" showAll="0">
      <items count="27">
        <item x="25"/>
        <item x="0"/>
        <item x="1"/>
        <item x="2"/>
        <item x="3"/>
        <item x="4"/>
        <item x="5"/>
        <item x="6"/>
        <item x="7"/>
        <item x="8"/>
        <item x="9"/>
        <item x="10"/>
        <item x="11"/>
        <item x="12"/>
        <item x="13"/>
        <item x="14"/>
        <item x="15"/>
        <item x="16"/>
        <item x="17"/>
        <item x="18"/>
        <item x="19"/>
        <item x="20"/>
        <item x="21"/>
        <item x="22"/>
        <item x="23"/>
        <item x="24"/>
        <item t="default"/>
      </items>
    </pivotField>
    <pivotField showAll="0">
      <items count="5">
        <item x="1"/>
        <item x="3"/>
        <item x="2"/>
        <item x="0"/>
        <item t="default"/>
      </items>
    </pivotField>
    <pivotField showAll="0" defaultSubtotal="0"/>
    <pivotField showAll="0" defaultSubtotal="0"/>
    <pivotField showAll="0" defaultSubtotal="0"/>
    <pivotField showAll="0" includeNewItemsInFilter="1" defaultSubtotal="0"/>
    <pivotField dataField="1" showAll="0"/>
    <pivotField showAll="0"/>
    <pivotField showAll="0"/>
    <pivotField showAll="0"/>
    <pivotField showAll="0"/>
    <pivotField showAll="0"/>
    <pivotField showAll="0"/>
  </pivotFields>
  <rowFields count="1">
    <field x="2"/>
  </rowFields>
  <rowItems count="6">
    <i>
      <x v="70"/>
    </i>
    <i>
      <x v="93"/>
    </i>
    <i>
      <x v="182"/>
    </i>
    <i>
      <x v="183"/>
    </i>
    <i>
      <x v="544"/>
    </i>
    <i t="grand">
      <x/>
    </i>
  </rowItems>
  <colFields count="1">
    <field x="-2"/>
  </colFields>
  <colItems count="2">
    <i>
      <x/>
    </i>
    <i i="1">
      <x v="1"/>
    </i>
  </colItems>
  <dataFields count="2">
    <dataField name="Sum of rating" fld="14" baseField="0" baseItem="0"/>
    <dataField name="Sum of rating_count" fld="2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2" iMeasureFld="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iscount_category" sourceName="discount category">
  <pivotTables>
    <pivotTable tabId="30" name="PivotTable3"/>
    <pivotTable tabId="24" name="PivotTable2"/>
    <pivotTable tabId="19" name="PivotTable4"/>
    <pivotTable tabId="19" name="PivotTable8"/>
    <pivotTable tabId="29" name="PivotTable2"/>
    <pivotTable tabId="32" name="PivotTable1"/>
  </pivotTables>
  <data>
    <tabular pivotCacheId="1" crossFilter="showItemsWithNoData">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ndard_category" sourceName="standard category">
  <pivotTables>
    <pivotTable tabId="33" name="PivotTable3"/>
    <pivotTable tabId="24" name="PivotTable2"/>
    <pivotTable tabId="28" name="PivotTable1"/>
    <pivotTable tabId="32" name="PivotTable1"/>
    <pivotTable tabId="10" name="PivotTable6"/>
    <pivotTable tabId="20" name="PivotTable9"/>
    <pivotTable tabId="11" name="PivotTable7"/>
    <pivotTable tabId="25" name="PivotTable3"/>
    <pivotTable tabId="19" name="PivotTable4"/>
    <pivotTable tabId="19" name="PivotTable8"/>
    <pivotTable tabId="21" name="PivotTable10"/>
    <pivotTable tabId="29" name="PivotTable2"/>
    <pivotTable tabId="26" name="PivotTable4"/>
    <pivotTable tabId="27" name="PivotTable5"/>
  </pivotTables>
  <data>
    <tabular pivotCacheId="1">
      <items count="5">
        <i x="1" s="1"/>
        <i x="2" s="1"/>
        <i x="3" s="1"/>
        <i x="0" s="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ort_product_name" sourceName="short product name">
  <pivotTables>
    <pivotTable tabId="33" name="PivotTable3"/>
    <pivotTable tabId="28" name="PivotTable1"/>
    <pivotTable tabId="32" name="PivotTable1"/>
    <pivotTable tabId="10" name="PivotTable6"/>
    <pivotTable tabId="20" name="PivotTable9"/>
    <pivotTable tabId="11" name="PivotTable7"/>
    <pivotTable tabId="25" name="PivotTable3"/>
    <pivotTable tabId="19" name="PivotTable4"/>
    <pivotTable tabId="19" name="PivotTable8"/>
    <pivotTable tabId="21" name="PivotTable10"/>
    <pivotTable tabId="29" name="PivotTable2"/>
    <pivotTable tabId="26" name="PivotTable4"/>
    <pivotTable tabId="27" name="PivotTable5"/>
  </pivotTables>
  <data>
    <tabular pivotCacheId="1">
      <items count="1252">
        <i x="7" s="1"/>
        <i x="1218" s="1"/>
        <i x="36" s="1"/>
        <i x="1227" s="1"/>
        <i x="539" s="1"/>
        <i x="1119" s="1"/>
        <i x="257" s="1"/>
        <i x="15" s="1"/>
        <i x="6" s="1"/>
        <i x="17" s="1"/>
        <i x="69" s="1"/>
        <i x="65" s="1"/>
        <i x="228" s="1"/>
        <i x="894" s="1"/>
        <i x="710" s="1"/>
        <i x="40" s="1"/>
        <i x="110" s="1"/>
        <i x="20" s="1"/>
        <i x="237" s="1"/>
        <i x="31" s="1"/>
        <i x="670" s="1"/>
        <i x="912" s="1"/>
        <i x="888" s="1"/>
        <i x="879" s="1"/>
        <i x="913" s="1"/>
        <i x="897" s="1"/>
        <i x="868" s="1"/>
        <i x="877" s="1"/>
        <i x="896" s="1"/>
        <i x="769" s="1"/>
        <i x="303" s="1"/>
        <i x="216" s="1"/>
        <i x="631" s="1"/>
        <i x="202" s="1"/>
        <i x="433" s="1"/>
        <i x="643" s="1"/>
        <i x="931" s="1"/>
        <i x="906" s="1"/>
        <i x="660" s="1"/>
        <i x="811" s="1"/>
        <i x="1052" s="1"/>
        <i x="1158" s="1"/>
        <i x="809" s="1"/>
        <i x="637" s="1"/>
        <i x="420" s="1"/>
        <i x="666" s="1"/>
        <i x="1051" s="1"/>
        <i x="1055" s="1"/>
        <i x="1022" s="1"/>
        <i x="355" s="1"/>
        <i x="986" s="1"/>
        <i x="1191" s="1"/>
        <i x="174" s="1"/>
        <i x="731" s="1"/>
        <i x="105" s="1"/>
        <i x="101" s="1"/>
        <i x="151" s="1"/>
        <i x="11" s="1"/>
        <i x="64" s="1"/>
        <i x="130" s="1"/>
        <i x="445" s="1"/>
        <i x="793" s="1"/>
        <i x="1080" s="1"/>
        <i x="422" s="1"/>
        <i x="1075" s="1"/>
        <i x="1092" s="1"/>
        <i x="10" s="1"/>
        <i x="452" s="1"/>
        <i x="653" s="1"/>
        <i x="1073" s="1"/>
        <i x="1063" s="1"/>
        <i x="559" s="1"/>
        <i x="266" s="1"/>
        <i x="881" s="1"/>
        <i x="900" s="1"/>
        <i x="488" s="1"/>
        <i x="727" s="1"/>
        <i x="720" s="1"/>
        <i x="878" s="1"/>
        <i x="1251" s="1"/>
        <i x="416" s="1"/>
        <i x="148" s="1"/>
        <i x="496" s="1"/>
        <i x="1077" s="1"/>
        <i x="1175" s="1"/>
        <i x="239" s="1"/>
        <i x="887" s="1"/>
        <i x="1067" s="1"/>
        <i x="1074" s="1"/>
        <i x="481" s="1"/>
        <i x="844" s="1"/>
        <i x="336" s="1"/>
        <i x="899" s="1"/>
        <i x="1059" s="1"/>
        <i x="675" s="1"/>
        <i x="1078" s="1"/>
        <i x="833" s="1"/>
        <i x="692" s="1"/>
        <i x="711" s="1"/>
        <i x="874" s="1"/>
        <i x="1062" s="1"/>
        <i x="1166" s="1"/>
        <i x="1167" s="1"/>
        <i x="1173" s="1"/>
        <i x="1070" s="1"/>
        <i x="495" s="1"/>
        <i x="696" s="1"/>
        <i x="370" s="1"/>
        <i x="474" s="1"/>
        <i x="513" s="1"/>
        <i x="543" s="1"/>
        <i x="331" s="1"/>
        <i x="326" s="1"/>
        <i x="229" s="1"/>
        <i x="714" s="1"/>
        <i x="512" s="1"/>
        <i x="325" s="1"/>
        <i x="470" s="1"/>
        <i x="323" s="1"/>
        <i x="837" s="1"/>
        <i x="343" s="1"/>
        <i x="754" s="1"/>
        <i x="401" s="1"/>
        <i x="785" s="1"/>
        <i x="838" s="1"/>
        <i x="268" s="1"/>
        <i x="993" s="1"/>
        <i x="1225" s="1"/>
        <i x="1238" s="1"/>
        <i x="451" s="1"/>
        <i x="294" s="1"/>
        <i x="80" s="1"/>
        <i x="111" s="1"/>
        <i x="145" s="1"/>
        <i x="288" s="1"/>
        <i x="1026" s="1"/>
        <i x="88" s="1"/>
        <i x="1028" s="1"/>
        <i x="126" s="1"/>
        <i x="830" s="1"/>
        <i x="632" s="1"/>
        <i x="803" s="1"/>
        <i x="814" s="1"/>
        <i x="633" s="1"/>
        <i x="1163" s="1"/>
        <i x="603" s="1"/>
        <i x="307" s="1"/>
        <i x="805" s="1"/>
        <i x="98" s="1"/>
        <i x="612" s="1"/>
        <i x="421" s="1"/>
        <i x="816" s="1"/>
        <i x="804" s="1"/>
        <i x="607" s="1"/>
        <i x="299" s="1"/>
        <i x="616" s="1"/>
        <i x="647" s="1"/>
        <i x="806" s="1"/>
        <i x="435" s="1"/>
        <i x="461" s="1"/>
        <i x="280" s="1"/>
        <i x="601" s="1"/>
        <i x="613" s="1"/>
        <i x="1146" s="1"/>
        <i x="124" s="1"/>
        <i x="1066" s="1"/>
        <i x="1211" s="1"/>
        <i x="1172" s="1"/>
        <i x="1081" s="1"/>
        <i x="276" s="1"/>
        <i x="845" s="1"/>
        <i x="204" s="1"/>
        <i x="715" s="1"/>
        <i x="1072" s="1"/>
        <i x="1076" s="1"/>
        <i x="1065" s="1"/>
        <i x="869" s="1"/>
        <i x="161" s="1"/>
        <i x="254" s="1"/>
        <i x="264" s="1"/>
        <i x="169" s="1"/>
        <i x="121" s="1"/>
        <i x="500" s="1"/>
        <i x="546" s="1"/>
        <i x="791" s="1"/>
        <i x="762" s="1"/>
        <i x="551" s="1"/>
        <i x="563" s="1"/>
        <i x="520" s="1"/>
        <i x="802" s="1"/>
        <i x="681" s="1"/>
        <i x="968" s="1"/>
        <i x="382" s="1"/>
        <i x="885" s="1"/>
        <i x="487" s="1"/>
        <i x="233" s="1"/>
        <i x="466" s="1"/>
        <i x="524" s="1"/>
        <i x="547" s="1"/>
        <i x="552" s="1"/>
        <i x="390" s="1"/>
        <i x="538" s="1"/>
        <i x="548" s="1"/>
        <i x="554" s="1"/>
        <i x="726" s="1"/>
        <i x="684" s="1"/>
        <i x="568" s="1"/>
        <i x="798" s="1"/>
        <i x="780" s="1"/>
        <i x="468" s="1"/>
        <i x="473" s="1"/>
        <i x="891" s="1"/>
        <i x="152" s="1"/>
        <i x="240" s="1"/>
        <i x="515" s="1"/>
        <i x="1138" s="1"/>
        <i x="1153" s="1"/>
        <i x="1058" s="1"/>
        <i x="460" s="1"/>
        <i x="861" s="1"/>
        <i x="847" s="1"/>
        <i x="1139" s="1"/>
        <i x="118" s="1"/>
        <i x="54" s="1"/>
        <i x="258" s="1"/>
        <i x="273" s="1"/>
        <i x="271" s="1"/>
        <i x="256" s="1"/>
        <i x="163" s="1"/>
        <i x="120" s="1"/>
        <i x="164" s="1"/>
        <i x="74" s="1"/>
        <i x="162" s="1"/>
        <i x="388" s="1"/>
        <i x="976" s="1"/>
        <i x="1149" s="1"/>
        <i x="198" s="1"/>
        <i x="989" s="1"/>
        <i x="62" s="1"/>
        <i x="609" s="1"/>
        <i x="423" s="1"/>
        <i x="815" s="1"/>
        <i x="309" s="1"/>
        <i x="282" s="1"/>
        <i x="429" s="1"/>
        <i x="293" s="1"/>
        <i x="127" s="1"/>
        <i x="725" s="1"/>
        <i x="1002" s="1"/>
        <i x="1223" s="1"/>
        <i x="903" s="1"/>
        <i x="394" s="1"/>
        <i x="1203" s="1"/>
        <i x="1126" s="1"/>
        <i x="1214" s="1"/>
        <i x="594" s="1"/>
        <i x="1246" s="1"/>
        <i x="318" s="1"/>
        <i x="61" s="1"/>
        <i x="301" s="1"/>
        <i x="180" s="1"/>
        <i x="275" s="1"/>
        <i x="34" s="1"/>
        <i x="348" s="1"/>
        <i x="492" s="1"/>
        <i x="854" s="1"/>
        <i x="595" s="1"/>
        <i x="1099" s="1"/>
        <i x="1186" s="1"/>
        <i x="1130" s="1"/>
        <i x="1193" s="1"/>
        <i x="472" s="1"/>
        <i x="835" s="1"/>
        <i x="450" s="1"/>
        <i x="853" s="1"/>
        <i x="1106" s="1"/>
        <i x="1215" s="1"/>
        <i x="1212" s="1"/>
        <i x="1111" s="1"/>
        <i x="1124" s="1"/>
        <i x="788" s="1"/>
        <i x="957" s="1"/>
        <i x="795" s="1"/>
        <i x="784" s="1"/>
        <i x="570" s="1"/>
        <i x="1188" s="1"/>
        <i x="556" s="1"/>
        <i x="627" s="1"/>
        <i x="342" s="1"/>
        <i x="1171" s="1"/>
        <i x="1144" s="1"/>
        <i x="176" s="1"/>
        <i x="820" s="1"/>
        <i x="235" s="1"/>
        <i x="417" s="1"/>
        <i x="478" s="1"/>
        <i x="650" s="1"/>
        <i x="608" s="1"/>
        <i x="454" s="1"/>
        <i x="427" s="1"/>
        <i x="321" s="1"/>
        <i x="446" s="1"/>
        <i x="625" s="1"/>
        <i x="662" s="1"/>
        <i x="428" s="1"/>
        <i x="191" s="1"/>
        <i x="654" s="1"/>
        <i x="629" s="1"/>
        <i x="648" s="1"/>
        <i x="292" s="1"/>
        <i x="453" s="1"/>
        <i x="883" s="1"/>
        <i x="1197" s="1"/>
        <i x="1014" s="1"/>
        <i x="1195" s="1"/>
        <i x="143" s="1"/>
        <i x="87" s="1"/>
        <i x="350" s="1"/>
        <i x="1196" s="1"/>
        <i x="730" s="1"/>
        <i x="880" s="1"/>
        <i x="956" s="1"/>
        <i x="1183" s="1"/>
        <i x="763" s="1"/>
        <i x="1095" s="1"/>
        <i x="655" s="1"/>
        <i x="1105" s="1"/>
        <i x="1006" s="1"/>
        <i x="566" s="1"/>
        <i x="259" s="1"/>
        <i x="783" s="1"/>
        <i x="579" s="1"/>
        <i x="469" s="1"/>
        <i x="443" s="1"/>
        <i x="1086" s="1"/>
        <i x="1107" s="1"/>
        <i x="998" s="1"/>
        <i x="1125" s="1"/>
        <i x="489" s="1"/>
        <i x="970" s="1"/>
        <i x="963" s="1"/>
        <i x="1121" s="1"/>
        <i x="690" s="1"/>
        <i x="716" s="1"/>
        <i x="1184" s="1"/>
        <i x="1190" s="1"/>
        <i x="1136" s="1"/>
        <i x="1061" s="1"/>
        <i x="1165" s="1"/>
        <i x="1113" s="1"/>
        <i x="760" s="1"/>
        <i x="857" s="1"/>
        <i x="676" s="1"/>
        <i x="170" s="1"/>
        <i x="776" s="1"/>
        <i x="1155" s="1"/>
        <i x="227" s="1"/>
        <i x="67" s="1"/>
        <i x="146" s="1"/>
        <i x="1181" s="1"/>
        <i x="1178" s="1"/>
        <i x="242" s="1"/>
        <i x="941" s="1"/>
        <i x="667" s="1"/>
        <i x="72" s="1"/>
        <i x="440" s="1"/>
        <i x="175" s="1"/>
        <i x="270" s="1"/>
        <i x="27" s="1"/>
        <i x="1103" s="1"/>
        <i x="212" s="1"/>
        <i x="397" s="1"/>
        <i x="1036" s="1"/>
        <i x="1207" s="1"/>
        <i x="1082" s="1"/>
        <i x="444" s="1"/>
        <i x="455" s="1"/>
        <i x="1056" s="1"/>
        <i x="824" s="1"/>
        <i x="284" s="1"/>
        <i x="196" s="1"/>
        <i x="1096" s="1"/>
        <i x="975" s="1"/>
        <i x="354" s="1"/>
        <i x="1001" s="1"/>
        <i x="1143" s="1"/>
        <i x="1120" s="1"/>
        <i x="1243" s="1"/>
        <i x="1089" s="1"/>
        <i x="560" s="1"/>
        <i x="744" s="1"/>
        <i x="741" s="1"/>
        <i x="781" s="1"/>
        <i x="925" s="1"/>
        <i x="753" s="1"/>
        <i x="403" s="1"/>
        <i x="1093" s="1"/>
        <i x="932" s="1"/>
        <i x="19" s="1"/>
        <i x="340" s="1"/>
        <i x="328" s="1"/>
        <i x="339" s="1"/>
        <i x="349" s="1"/>
        <i x="247" s="1"/>
        <i x="341" s="1"/>
        <i x="332" s="1"/>
        <i x="324" s="1"/>
        <i x="252" s="1"/>
        <i x="591" s="1"/>
        <i x="1189" s="1"/>
        <i x="315" s="1"/>
        <i x="1221" s="1"/>
        <i x="30" s="1"/>
        <i x="103" s="1"/>
        <i x="1023" s="1"/>
        <i x="796" s="1"/>
        <i x="1213" s="1"/>
        <i x="983" s="1"/>
        <i x="1187" s="1"/>
        <i x="588" s="1"/>
        <i x="571" s="1"/>
        <i x="75" s="1"/>
        <i x="567" s="1"/>
        <i x="770" s="1"/>
        <i x="516" s="1"/>
        <i x="51" s="1"/>
        <i x="66" s="1"/>
        <i x="987" s="1"/>
        <i x="671" s="1"/>
        <i x="278" s="1"/>
        <i x="1177" s="1"/>
        <i x="841" s="1"/>
        <i x="2" s="1"/>
        <i x="862" s="1"/>
        <i x="1216" s="1"/>
        <i x="642" s="1"/>
        <i x="185" s="1"/>
        <i x="1048" s="1"/>
        <i x="1044" s="1"/>
        <i x="209" s="1"/>
        <i x="829" s="1"/>
        <i x="851" s="1"/>
        <i x="808" s="1"/>
        <i x="1142" s="1"/>
        <i x="1147" s="1"/>
        <i x="839" s="1"/>
        <i x="1016" s="1"/>
        <i x="638" s="1"/>
        <i x="465" s="1"/>
        <i x="859" s="1"/>
        <i x="652" s="1"/>
        <i x="412" s="1"/>
        <i x="1024" s="1"/>
        <i x="843" s="1"/>
        <i x="1021" s="1"/>
        <i x="634" s="1"/>
        <i x="63" s="1"/>
        <i x="347" s="1"/>
        <i x="628" s="1"/>
        <i x="296" s="1"/>
        <i x="480" s="1"/>
        <i x="494" s="1"/>
        <i x="1219" s="1"/>
        <i x="199" s="1"/>
        <i x="300" s="1"/>
        <i x="392" s="1"/>
        <i x="373" s="1"/>
        <i x="274" s="1"/>
        <i x="1010" s="1"/>
        <i x="767" s="1"/>
        <i x="389" s="1"/>
        <i x="55" s="1"/>
        <i x="79" s="1"/>
        <i x="1013" s="1"/>
        <i x="1128" s="1"/>
        <i x="1012" s="1"/>
        <i x="1011" s="1"/>
        <i x="396" s="1"/>
        <i x="801" s="1"/>
        <i x="761" s="1"/>
        <i x="117" s="1"/>
        <i x="575" s="1"/>
        <i x="57" s="1"/>
        <i x="955" s="1"/>
        <i x="766" s="1"/>
        <i x="779" s="1"/>
        <i x="1154" s="1"/>
        <i x="834" s="1"/>
        <i x="619" s="1"/>
        <i x="22" s="1"/>
        <i x="646" s="1"/>
        <i x="858" s="1"/>
        <i x="668" s="1"/>
        <i x="436" s="1"/>
        <i x="320" s="1"/>
        <i x="1040" s="1"/>
        <i x="658" s="1"/>
        <i x="709" s="1"/>
        <i x="1236" s="1"/>
        <i x="25" s="1"/>
        <i x="59" s="1"/>
        <i x="96" s="1"/>
        <i x="589" s="1"/>
        <i x="1226" s="1"/>
        <i x="1152" s="1"/>
        <i x="208" s="1"/>
        <i x="604" s="1"/>
        <i x="831" s="1"/>
        <i x="1151" s="1"/>
        <i x="846" s="1"/>
        <i x="304" s="1"/>
        <i x="210" s="1"/>
        <i x="302" s="1"/>
        <i x="35" s="1"/>
        <i x="596" s="1"/>
        <i x="561" s="1"/>
        <i x="787" s="1"/>
        <i x="1047" s="1"/>
        <i x="1115" s="1"/>
        <i x="659" s="1"/>
        <i x="622" s="1"/>
        <i x="626" s="1"/>
        <i x="1249" s="1"/>
        <i x="81" s="1"/>
        <i x="311" s="1"/>
        <i x="458" s="1"/>
        <i x="5" s="1"/>
        <i x="157" s="1"/>
        <i x="948" s="1"/>
        <i x="1088" s="1"/>
        <i x="363" s="1"/>
        <i x="377" s="1"/>
        <i x="379" s="1"/>
        <i x="510" s="1"/>
        <i x="518" s="1"/>
        <i x="522" s="1"/>
        <i x="526" s="1"/>
        <i x="519" s="1"/>
        <i x="507" s="1"/>
        <i x="938" s="1"/>
        <i x="942" s="1"/>
        <i x="43" s="1"/>
        <i x="333" s="1"/>
        <i x="995" s="1"/>
        <i x="499" s="1"/>
        <i x="557" s="1"/>
        <i x="255" s="1"/>
        <i x="267" s="1"/>
        <i x="972" s="1"/>
        <i x="119" s="1"/>
        <i x="457" s="1"/>
        <i x="635" s="1"/>
        <i x="395" s="1"/>
        <i x="230" s="1"/>
        <i x="144" s="1"/>
        <i x="860" s="1"/>
        <i x="310" s="1"/>
        <i x="313" s="1"/>
        <i x="651" s="1"/>
        <i x="289" s="1"/>
        <i x="624" s="1"/>
        <i x="855" s="1"/>
        <i x="419" s="1"/>
        <i x="425" s="1"/>
        <i x="639" s="1"/>
        <i x="197" s="1"/>
        <i x="207" s="1"/>
        <i x="85" s="1"/>
        <i x="656" s="1"/>
        <i x="673" s="1"/>
        <i x="128" s="1"/>
        <i x="60" s="1"/>
        <i x="0" s="1"/>
        <i x="39" s="1"/>
        <i x="940" s="1"/>
        <i x="1182" s="1"/>
        <i x="572" s="1"/>
        <i x="38" s="1"/>
        <i x="618" s="1"/>
        <i x="863" s="1"/>
        <i x="431" s="1"/>
        <i x="1033" s="1"/>
        <i x="578" s="1"/>
        <i x="677" s="1"/>
        <i x="28" s="1"/>
        <i x="737" s="1"/>
        <i x="1079" s="1"/>
        <i x="713" s="1"/>
        <i x="149" s="1"/>
        <i x="1046" s="1"/>
        <i x="147" s="1"/>
        <i x="137" s="1"/>
        <i x="447" s="1"/>
        <i x="438" s="1"/>
        <i x="462" s="1"/>
        <i x="615" s="1"/>
        <i x="1179" s="1"/>
        <i x="319" s="1"/>
        <i x="329" s="1"/>
        <i x="1091" s="1"/>
        <i x="334" s="1"/>
        <i x="1169" s="1"/>
        <i x="53" s="1"/>
        <i x="786" s="1"/>
        <i x="777" s="1"/>
        <i x="549" s="1"/>
        <i x="729" s="1"/>
        <i x="476" s="1"/>
        <i x="272" s="1"/>
        <i x="95" s="1"/>
        <i x="159" s="1"/>
        <i x="112" s="1"/>
        <i x="1134" s="1"/>
        <i x="580" s="1"/>
        <i x="1112" s="1"/>
        <i x="1117" s="1"/>
        <i x="1200" s="1"/>
        <i x="1127" s="1"/>
        <i x="415" s="1"/>
        <i x="236" s="1"/>
        <i x="1045" s="1"/>
        <i x="890" s="1"/>
        <i x="915" s="1"/>
        <i x="866" s="1"/>
        <i x="97" s="1"/>
        <i x="1161" s="1"/>
        <i x="1034" s="1"/>
        <i x="83" s="1"/>
        <i x="84" s="1"/>
        <i x="183" s="1"/>
        <i x="214" s="1"/>
        <i x="193" s="1"/>
        <i x="184" s="1"/>
        <i x="187" s="1"/>
        <i x="316" s="1"/>
        <i x="430" s="1"/>
        <i x="322" s="1"/>
        <i x="205" s="1"/>
        <i x="1054" s="1"/>
        <i x="1235" s="1"/>
        <i x="630" s="1"/>
        <i x="947" s="1"/>
        <i x="1041" s="1"/>
        <i x="971" s="1"/>
        <i x="1094" s="1"/>
        <i x="984" s="1"/>
        <i x="1205" s="1"/>
        <i x="1233" s="1"/>
        <i x="393" s="1"/>
        <i x="1210" s="1"/>
        <i x="1118" s="1"/>
        <i x="1104" s="1"/>
        <i x="1192" s="1"/>
        <i x="1232" s="1"/>
        <i x="562" s="1"/>
        <i x="973" s="1"/>
        <i x="782" s="1"/>
        <i x="1231" s="1"/>
        <i x="41" s="1"/>
        <i x="139" s="1"/>
        <i x="107" s="1"/>
        <i x="18" s="1"/>
        <i x="317" s="1"/>
        <i x="135" s="1"/>
        <i x="226" s="1"/>
        <i x="14" s="1"/>
        <i x="23" s="1"/>
        <i x="917" s="1"/>
        <i x="617" s="1"/>
        <i x="238" s="1"/>
        <i x="1109" s="1"/>
        <i x="312" s="1"/>
        <i x="189" s="1"/>
        <i x="649" s="1"/>
        <i x="138" s="1"/>
        <i x="173" s="1"/>
        <i x="1239" s="1"/>
        <i x="961" s="1"/>
        <i x="705" s="1"/>
        <i x="732" s="1"/>
        <i x="937" s="1"/>
        <i x="930" s="1"/>
        <i x="929" s="1"/>
        <i x="719" s="1"/>
        <i x="907" s="1"/>
        <i x="872" s="1"/>
        <i x="755" s="1"/>
        <i x="923" s="1"/>
        <i x="224" s="1"/>
        <i x="939" s="1"/>
        <i x="999" s="1"/>
        <i x="686" s="1"/>
        <i x="921" s="1"/>
        <i x="738" s="1"/>
        <i x="1027" s="1"/>
        <i x="1060" s="1"/>
        <i x="926" s="1"/>
        <i x="951" s="1"/>
        <i x="674" s="1"/>
        <i x="864" s="1"/>
        <i x="748" s="1"/>
        <i x="893" s="1"/>
        <i x="90" s="1"/>
        <i x="190" s="1"/>
        <i x="1029" s="1"/>
        <i x="542" s="1"/>
        <i x="698" s="1"/>
        <i x="672" s="1"/>
        <i x="1039" s="1"/>
        <i x="657" s="1"/>
        <i x="827" s="1"/>
        <i x="297" s="1"/>
        <i x="418" s="1"/>
        <i x="378" s="1"/>
        <i x="4" s="1"/>
        <i x="1245" s="1"/>
        <i x="757" s="1"/>
        <i x="108" s="1"/>
        <i x="943" s="1"/>
        <i x="456" s="1"/>
        <i x="13" s="1"/>
        <i x="9" s="1"/>
        <i x="736" s="1"/>
        <i x="464" s="1"/>
        <i x="115" s="1"/>
        <i x="261" s="1"/>
        <i x="172" s="1"/>
        <i x="265" s="1"/>
        <i x="383" s="1"/>
        <i x="506" s="1"/>
        <i x="45" s="1"/>
        <i x="362" s="1"/>
        <i x="376" s="1"/>
        <i x="540" s="1"/>
        <i x="577" s="1"/>
        <i x="537" s="1"/>
        <i x="583" s="1"/>
        <i x="530" s="1"/>
        <i x="246" s="1"/>
        <i x="498" s="1"/>
        <i x="1180" s="1"/>
        <i x="375" s="1"/>
        <i x="359" s="1"/>
        <i x="249" s="1"/>
        <i x="46" s="1"/>
        <i x="606" s="1"/>
        <i x="553" s="1"/>
        <i x="799" s="1"/>
        <i x="399" s="1"/>
        <i x="702" s="1"/>
        <i x="747" s="1"/>
        <i x="946" s="1"/>
        <i x="689" s="1"/>
        <i x="491" s="1"/>
        <i x="497" s="1"/>
        <i x="688" s="1"/>
        <i x="928" s="1"/>
        <i x="935" s="1"/>
        <i x="927" s="1"/>
        <i x="156" s="1"/>
        <i x="945" s="1"/>
        <i x="750" s="1"/>
        <i x="746" s="1"/>
        <i x="749" s="1"/>
        <i x="387" s="1"/>
        <i x="1168" s="1"/>
        <i x="1248" s="1"/>
        <i x="1008" s="1"/>
        <i x="610" s="1"/>
        <i x="308" s="1"/>
        <i x="813" s="1"/>
        <i x="842" s="1"/>
        <i x="818" s="1"/>
        <i x="600" s="1"/>
        <i x="664" s="1"/>
        <i x="1101" s="1"/>
        <i x="1133" s="1"/>
        <i x="840" s="1"/>
        <i x="981" s="1"/>
        <i x="800" s="1"/>
        <i x="996" s="1"/>
        <i x="978" s="1"/>
        <i x="1007" s="1"/>
        <i x="406" s="1"/>
        <i x="592" s="1"/>
        <i x="576" s="1"/>
        <i x="1" s="1"/>
        <i x="640" s="1"/>
        <i x="1148" s="1"/>
        <i x="1035" s="1"/>
        <i x="1217" s="1"/>
        <i x="1140" s="1"/>
        <i x="463" s="1"/>
        <i x="1038" s="1"/>
        <i x="441" s="1"/>
        <i x="1137" s="1"/>
        <i x="1019" s="1"/>
        <i x="1017" s="1"/>
        <i x="1030" s="1"/>
        <i x="200" s="1"/>
        <i x="424" s="1"/>
        <i x="1159" s="1"/>
        <i x="1164" s="1"/>
        <i x="1042" s="1"/>
        <i x="822" s="1"/>
        <i x="614" s="1"/>
        <i x="1141" s="1"/>
        <i x="810" s="1"/>
        <i x="1032" s="1"/>
        <i x="636" s="1"/>
        <i x="1098" s="1"/>
        <i x="125" s="1"/>
        <i x="819" s="1"/>
        <i x="186" s="1"/>
        <i x="277" s="1"/>
        <i x="181" s="1"/>
        <i x="285" s="1"/>
        <i x="807" s="1"/>
        <i x="286" s="1"/>
        <i x="598" s="1"/>
        <i x="37" s="1"/>
        <i x="593" s="1"/>
        <i x="994" s="1"/>
        <i x="330" s="1"/>
        <i x="337" s="1"/>
        <i x="253" s="1"/>
        <i x="158" s="1"/>
        <i x="952" s="1"/>
        <i x="949" s="1"/>
        <i x="232" s="1"/>
        <i x="58" s="1"/>
        <i x="1162" s="1"/>
        <i x="508" s="1"/>
        <i x="751" s="1"/>
        <i x="380" s="1"/>
        <i x="581" s="1"/>
        <i x="685" s="1"/>
        <i x="682" s="1"/>
        <i x="467" s="1"/>
        <i x="875" s="1"/>
        <i x="471" s="1"/>
        <i x="493" s="1"/>
        <i x="865" s="1"/>
        <i x="479" s="1"/>
        <i x="140" s="1"/>
        <i x="521" s="1"/>
        <i x="985" s="1"/>
        <i x="774" s="1"/>
        <i x="990" s="1"/>
        <i x="573" s="1"/>
        <i x="1005" s="1"/>
        <i x="569" s="1"/>
        <i x="550" s="1"/>
        <i x="904" s="1"/>
        <i x="620" s="1"/>
        <i x="1043" s="1"/>
        <i x="279" s="1"/>
        <i x="206" s="1"/>
        <i x="679" s="1"/>
        <i x="281" s="1"/>
        <i x="287" s="1"/>
        <i x="188" s="1"/>
        <i x="856" s="1"/>
        <i x="432" s="1"/>
        <i x="605" s="1"/>
        <i x="182" s="1"/>
        <i x="129" s="1"/>
        <i x="852" s="1"/>
        <i x="136" s="1"/>
        <i x="812" s="1"/>
        <i x="611" s="1"/>
        <i x="826" s="1"/>
        <i x="134" s="1"/>
        <i x="215" s="1"/>
        <i x="24" s="1"/>
        <i x="992" s="1"/>
        <i x="353" s="1"/>
        <i x="116" s="1"/>
        <i x="1156" s="1"/>
        <i x="150" s="1"/>
        <i x="71" s="1"/>
        <i x="361" s="1"/>
        <i x="21" s="1"/>
        <i x="225" s="1"/>
        <i x="234" s="1"/>
        <i x="221" s="1"/>
        <i x="223" s="1"/>
        <i x="220" s="1"/>
        <i x="219" s="1"/>
        <i x="44" s="1"/>
        <i x="241" s="1"/>
        <i x="381" s="1"/>
        <i x="168" s="1"/>
        <i x="1108" s="1"/>
        <i x="582" s="1"/>
        <i x="602" s="1"/>
        <i x="848" s="1"/>
        <i x="849" s="1"/>
        <i x="665" s="1"/>
        <i x="1003" s="1"/>
        <i x="338" s="1"/>
        <i x="366" s="1"/>
        <i x="585" s="1"/>
        <i x="745" s="1"/>
        <i x="374" s="1"/>
        <i x="1174" s="1"/>
        <i x="974" s="1"/>
        <i x="410" s="1"/>
        <i x="1009" s="1"/>
        <i x="1230" s="1"/>
        <i x="772" s="1"/>
        <i x="699" s="1"/>
        <i x="360" s="1"/>
        <i x="364" s="1"/>
        <i x="365" s="1"/>
        <i x="245" s="1"/>
        <i x="248" s="1"/>
        <i x="708" s="1"/>
        <i x="697" s="1"/>
        <i x="504" s="1"/>
        <i x="525" s="1"/>
        <i x="505" s="1"/>
        <i x="541" s="1"/>
        <i x="357" s="1"/>
        <i x="356" s="1"/>
        <i x="358" s="1"/>
        <i x="529" s="1"/>
        <i x="517" s="1"/>
        <i x="531" s="1"/>
        <i x="244" s="1"/>
        <i x="243" s="1"/>
        <i x="532" s="1"/>
        <i x="528" s="1"/>
        <i x="536" s="1"/>
        <i x="1206" s="1"/>
        <i x="195" s="1"/>
        <i x="109" s="1"/>
        <i x="104" s="1"/>
        <i x="991" s="1"/>
        <i x="645" s="1"/>
        <i x="439" s="1"/>
        <i x="414" s="1"/>
        <i x="587" s="1"/>
        <i x="997" s="1"/>
        <i x="558" s="1"/>
        <i x="1020" s="1"/>
        <i x="12" s="1"/>
        <i x="132" s="1"/>
        <i x="1201" s="1"/>
        <i x="408" s="1"/>
        <i x="966" s="1"/>
        <i x="722" s="1"/>
        <i x="1025" s="1"/>
        <i x="306" s="1"/>
        <i x="335" s="1"/>
        <i x="850" s="1"/>
        <i x="211" s="1"/>
        <i x="407" s="1"/>
        <i x="876" s="1"/>
        <i x="902" s="1"/>
        <i x="1000" s="1"/>
        <i x="1084" s="1"/>
        <i x="867" s="1"/>
        <i x="752" s="1"/>
        <i x="933" s="1"/>
        <i x="936" s="1"/>
        <i x="368" s="1"/>
        <i x="742" s="1"/>
        <i x="743" s="1"/>
        <i x="511" s="1"/>
        <i x="502" s="1"/>
        <i x="514" s="1"/>
        <i x="523" s="1"/>
        <i x="509" s="1"/>
        <i x="545" s="1"/>
        <i x="527" s="1"/>
        <i x="503" s="1"/>
        <i x="501" s="1"/>
        <i x="250" s="1"/>
        <i x="759" s="1"/>
        <i x="967" s="1"/>
        <i x="1087" s="1"/>
        <i x="758" s="1"/>
        <i x="871" s="1"/>
        <i x="1129" s="1"/>
        <i x="953" s="1"/>
        <i x="1194" s="1"/>
        <i x="1199" s="1"/>
        <i x="960" s="1"/>
        <i x="980" s="1"/>
        <i x="969" s="1"/>
        <i x="962" s="1"/>
        <i x="965" s="1"/>
        <i x="959" s="1"/>
        <i x="1085" s="1"/>
        <i x="1090" s="1"/>
        <i x="1110" s="1"/>
        <i x="1083" s="1"/>
        <i x="908" s="1"/>
        <i x="113" s="1"/>
        <i x="1209" s="1"/>
        <i x="1185" s="1"/>
        <i x="1198" s="1"/>
        <i x="590" s="1"/>
        <i x="669" s="1"/>
        <i x="836" s="1"/>
        <i x="739" s="1"/>
        <i x="599" s="1"/>
        <i x="3" s="1"/>
        <i x="178" s="1"/>
        <i x="426" s="1"/>
        <i x="663" s="1"/>
        <i x="106" s="1"/>
        <i x="47" s="1"/>
        <i x="434" s="1"/>
        <i x="29" s="1"/>
        <i x="1132" s="1"/>
        <i x="723" s="1"/>
        <i x="1018" s="1"/>
        <i x="305" s="1"/>
        <i x="345" s="1"/>
        <i x="1242" s="1"/>
        <i x="141" s="1"/>
        <i x="78" s="1"/>
        <i x="534" s="1"/>
        <i x="327" s="1"/>
        <i x="218" s="1"/>
        <i x="251" s="1"/>
        <i x="385" s="1"/>
        <i x="369" s="1"/>
        <i x="1228" s="1"/>
        <i x="950" s="1"/>
        <i x="160" s="1"/>
        <i x="724" s="1"/>
        <i x="916" s="1"/>
        <i x="142" s="1"/>
        <i x="486" s="1"/>
        <i x="924" s="1"/>
        <i x="756" s="1"/>
        <i x="954" s="1"/>
        <i x="775" s="1"/>
        <i x="391" s="1"/>
        <i x="765" s="1"/>
        <i x="533" s="1"/>
        <i x="934" s="1"/>
        <i x="564" s="1"/>
        <i x="544" s="1"/>
        <i x="597" s="1"/>
        <i x="133" s="1"/>
        <i x="1222" s="1"/>
        <i x="1240" s="1"/>
        <i x="1241" s="1"/>
        <i x="1220" s="1"/>
        <i x="1160" s="1"/>
        <i x="1224" s="1"/>
        <i x="1204" s="1"/>
        <i x="442" s="1"/>
        <i x="70" s="1"/>
        <i x="222" s="1"/>
        <i x="114" s="1"/>
        <i x="1015" s="1"/>
        <i x="1247" s="1"/>
        <i x="295" s="1"/>
        <i x="1250" s="1"/>
        <i x="922" s="1"/>
        <i x="920" s="1"/>
        <i x="919" s="1"/>
        <i x="1057" s="1"/>
        <i x="958" s="1"/>
        <i x="459" s="1"/>
        <i x="794" s="1"/>
        <i x="988" s="1"/>
        <i x="982" s="1"/>
        <i x="42" s="1"/>
        <i x="905" s="1"/>
        <i x="68" s="1"/>
        <i x="100" s="1"/>
        <i x="825" s="1"/>
        <i x="704" s="1"/>
        <i x="740" s="1"/>
        <i x="475" s="1"/>
        <i x="91" s="1"/>
        <i x="735" s="1"/>
        <i x="535" s="1"/>
        <i x="154" s="1"/>
        <i x="1150" s="1"/>
        <i x="621" s="1"/>
        <i x="1050" s="1"/>
        <i x="490" s="1"/>
        <i x="99" s="1"/>
        <i x="734" s="1"/>
        <i x="687" s="1"/>
        <i x="1102" s="1"/>
        <i x="8" s="1"/>
        <i x="298" s="1"/>
        <i x="291" s="1"/>
        <i x="914" s="1"/>
        <i x="1131" s="1"/>
        <i x="1068" s="1"/>
        <i x="1069" s="1"/>
        <i x="1064" s="1"/>
        <i x="977" s="1"/>
        <i x="764" s="1"/>
        <i x="1100" s="1"/>
        <i x="773" s="1"/>
        <i x="873" s="1"/>
        <i x="712" s="1"/>
        <i x="771" s="1"/>
        <i x="768" s="1"/>
        <i x="797" s="1"/>
        <i x="1170" s="1"/>
        <i x="1208" s="1"/>
        <i x="964" s="1"/>
        <i x="683" s="1"/>
        <i x="694" s="1"/>
        <i x="314" s="1"/>
        <i x="733" s="1"/>
        <i x="155" s="1"/>
        <i x="413" s="1"/>
        <i x="1202" s="1"/>
        <i x="789" s="1"/>
        <i x="398" s="1"/>
        <i x="409" s="1"/>
        <i x="165" s="1"/>
        <i x="367" s="1"/>
        <i x="1071" s="1"/>
        <i x="405" s="1"/>
        <i x="384" s="1"/>
        <i x="386" s="1"/>
        <i x="371" s="1"/>
        <i x="678" s="1"/>
        <i x="283" s="1"/>
        <i x="448" s="1"/>
        <i x="821" s="1"/>
        <i x="623" s="1"/>
        <i x="1049" s="1"/>
        <i x="832" s="1"/>
        <i x="217" s="1"/>
        <i x="192" s="1"/>
        <i x="641" s="1"/>
        <i x="1037" s="1"/>
        <i x="82" s="1"/>
        <i x="449" s="1"/>
        <i x="86" s="1"/>
        <i x="92" s="1"/>
        <i x="828" s="1"/>
        <i x="290" s="1"/>
        <i x="574" s="1"/>
        <i x="1145" s="1"/>
        <i x="1053" s="1"/>
        <i x="823" s="1"/>
        <i x="817" s="1"/>
        <i x="1237" s="1"/>
        <i x="352" s="1"/>
        <i x="483" s="1"/>
        <i x="884" s="1"/>
        <i x="910" s="1"/>
        <i x="718" s="1"/>
        <i x="693" s="1"/>
        <i x="351" s="1"/>
        <i x="886" s="1"/>
        <i x="1122" s="1"/>
        <i x="1176" s="1"/>
        <i x="346" s="1"/>
        <i x="703" s="1"/>
        <i x="707" s="1"/>
        <i x="691" s="1"/>
        <i x="717" s="1"/>
        <i x="706" s="1"/>
        <i x="721" s="1"/>
        <i x="680" s="1"/>
        <i x="728" s="1"/>
        <i x="895" s="1"/>
        <i x="477" s="1"/>
        <i x="1004" s="1"/>
        <i x="882" s="1"/>
        <i x="901" s="1"/>
        <i x="700" s="1"/>
        <i x="889" s="1"/>
        <i x="898" s="1"/>
        <i x="701" s="1"/>
        <i x="911" s="1"/>
        <i x="909" s="1"/>
        <i x="944" s="1"/>
        <i x="153" s="1"/>
        <i x="372" s="1"/>
        <i x="792" s="1"/>
        <i x="16" s="1"/>
        <i x="1229" s="1"/>
        <i x="695" s="1"/>
        <i x="171" s="1"/>
        <i x="1116" s="1"/>
        <i x="1114" s="1"/>
        <i x="1123" s="1"/>
        <i x="26" s="1"/>
        <i x="437" s="1"/>
        <i x="179" s="1"/>
        <i x="661" s="1"/>
        <i x="194" s="1"/>
        <i x="89" s="1"/>
        <i x="201" s="1"/>
        <i x="94" s="1"/>
        <i x="1031" s="1"/>
        <i x="644" s="1"/>
        <i x="93" s="1"/>
        <i x="131" s="1"/>
        <i x="203" s="1"/>
        <i x="344" s="1"/>
        <i x="411" s="1"/>
        <i x="555" s="1"/>
        <i x="1234" s="1"/>
        <i x="1135" s="1"/>
        <i x="123" s="1"/>
        <i x="231" s="1"/>
        <i x="484" s="1"/>
        <i x="263" s="1"/>
        <i x="33" s="1"/>
        <i x="400" s="1"/>
        <i x="122" s="1"/>
        <i x="32" s="1"/>
        <i x="260" s="1"/>
        <i x="48" s="1"/>
        <i x="77" s="1"/>
        <i x="166" s="1"/>
        <i x="50" s="1"/>
        <i x="262" s="1"/>
        <i x="49" s="1"/>
        <i x="76" s="1"/>
        <i x="269" s="1"/>
        <i x="565" s="1"/>
        <i x="790" s="1"/>
        <i x="73" s="1"/>
        <i x="402" s="1"/>
        <i x="56" s="1"/>
        <i x="167" s="1"/>
        <i x="979" s="1"/>
        <i x="1097" s="1"/>
        <i x="102" s="1"/>
        <i x="177" s="1"/>
        <i x="586" s="1"/>
        <i x="404" s="1"/>
        <i x="213" s="1"/>
        <i x="778" s="1"/>
        <i x="584" s="1"/>
        <i x="52" s="1"/>
        <i x="918" s="1"/>
        <i x="482" s="1"/>
        <i x="870" s="1"/>
        <i x="485" s="1"/>
        <i x="892" s="1"/>
        <i x="1157" s="1"/>
        <i x="124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ice_bucket" sourceName="price bucket">
  <pivotTables>
    <pivotTable tabId="30" name="PivotTable3"/>
    <pivotTable tabId="28" name="PivotTable1"/>
    <pivotTable tabId="19" name="PivotTable4"/>
    <pivotTable tabId="19" name="PivotTable8"/>
    <pivotTable tabId="29" name="PivotTable2"/>
    <pivotTable tabId="27" name="PivotTable5"/>
  </pivotTables>
  <data>
    <tabular pivotCacheId="1">
      <items count="5">
        <i x="1" s="1"/>
        <i x="3" s="1"/>
        <i x="0" s="1"/>
        <i x="4"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30" name="PivotTable3"/>
    <pivotTable tabId="33" name="PivotTable3"/>
    <pivotTable tabId="10" name="PivotTable6"/>
    <pivotTable tabId="11" name="PivotTable7"/>
    <pivotTable tabId="25" name="PivotTable3"/>
    <pivotTable tabId="21" name="PivotTable10"/>
    <pivotTable tabId="26" name="PivotTable4"/>
  </pivotTables>
  <data>
    <tabular pivotCacheId="1">
      <items count="26">
        <i x="25" s="1"/>
        <i x="0" s="1"/>
        <i x="1" s="1"/>
        <i x="2" s="1"/>
        <i x="3" s="1"/>
        <i x="4" s="1"/>
        <i x="5" s="1"/>
        <i x="6" s="1"/>
        <i x="7" s="1"/>
        <i x="8" s="1"/>
        <i x="9" s="1"/>
        <i x="10" s="1"/>
        <i x="11" s="1"/>
        <i x="12" s="1"/>
        <i x="13" s="1"/>
        <i x="14" s="1"/>
        <i x="15" s="1"/>
        <i x="16" s="1"/>
        <i x="17" s="1"/>
        <i x="18" s="1"/>
        <i x="19" s="1"/>
        <i x="20" s="1"/>
        <i x="21" s="1"/>
        <i x="22" s="1"/>
        <i x="23" s="1"/>
        <i x="2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ating_group" sourceName="rating group">
  <pivotTables>
    <pivotTable tabId="30" name="PivotTable3"/>
    <pivotTable tabId="33" name="PivotTable3"/>
    <pivotTable tabId="10" name="PivotTable6"/>
    <pivotTable tabId="11" name="PivotTable7"/>
    <pivotTable tabId="25" name="PivotTable3"/>
    <pivotTable tabId="21" name="PivotTable10"/>
    <pivotTable tabId="26" name="PivotTable4"/>
  </pivotTables>
  <data>
    <tabular pivotCacheId="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iscount category" cache="Slicer_discount_category" caption="discount category" columnCount="2" style="SlicerStyleDark3" rowHeight="457200"/>
  <slicer name="standard category" cache="Slicer_standard_category" caption="standard category" style="SlicerStyleDark3" rowHeight="257175"/>
  <slicer name="short product name" cache="Slicer_short_product_name" caption="short product name" style="SlicerStyleDark3" rowHeight="257175"/>
  <slicer name="price bucket" cache="Slicer_price_bucket" caption="price bucket" style="SlicerStyleDark3" rowHeight="257175"/>
  <slicer name="rating" cache="Slicer_rating" caption="rating" startItem="6" style="SlicerStyleDark3" rowHeight="257175"/>
  <slicer name="rating group" cache="Slicer_rating_group" caption="rating group" style="SlicerStyleDark3" rowHeight="257175"/>
</slicers>
</file>

<file path=xl/tables/table1.xml><?xml version="1.0" encoding="utf-8"?>
<table xmlns="http://schemas.openxmlformats.org/spreadsheetml/2006/main" id="1" name="Table1" displayName="Table1" ref="A1:AA1402" totalsRowCount="1">
  <autoFilter ref="A1:AA1401">
    <filterColumn colId="8">
      <customFilters>
        <customFilter operator="notEqual" val=" "/>
      </customFilters>
    </filterColumn>
    <filterColumn colId="20">
      <filters>
        <filter val="1001"/>
        <filter val="1004"/>
        <filter val="101"/>
        <filter val="10134"/>
        <filter val="1015"/>
        <filter val="1017"/>
        <filter val="10170"/>
        <filter val="10174"/>
        <filter val="1021"/>
        <filter val="10229"/>
        <filter val="10234"/>
        <filter val="1026"/>
        <filter val="1029"/>
        <filter val="103"/>
        <filter val="1030"/>
        <filter val="103052"/>
        <filter val="10308"/>
        <filter val="10324"/>
        <filter val="1034"/>
        <filter val="1035"/>
        <filter val="104"/>
        <filter val="10429"/>
        <filter val="10443"/>
        <filter val="1045"/>
        <filter val="10480"/>
        <filter val="1051"/>
        <filter val="10541"/>
        <filter val="10576"/>
        <filter val="106"/>
        <filter val="1065"/>
        <filter val="10652"/>
        <filter val="1066"/>
        <filter val="1067"/>
        <filter val="10689"/>
        <filter val="107151"/>
        <filter val="10718"/>
        <filter val="10725"/>
        <filter val="1074"/>
        <filter val="1075"/>
        <filter val="10751"/>
        <filter val="10760"/>
        <filter val="107686"/>
        <filter val="107687"/>
        <filter val="10773"/>
        <filter val="1079"/>
        <filter val="10833"/>
        <filter val="1085"/>
        <filter val="1087"/>
        <filter val="109"/>
        <filter val="1090"/>
        <filter val="10907"/>
        <filter val="10911"/>
        <filter val="1092"/>
        <filter val="10962"/>
        <filter val="1097"/>
        <filter val="10976"/>
        <filter val="109864"/>
        <filter val="11"/>
        <filter val="110"/>
        <filter val="11004"/>
        <filter val="11006"/>
        <filter val="11015"/>
        <filter val="11029"/>
        <filter val="1106"/>
        <filter val="11074"/>
        <filter val="1108"/>
        <filter val="111"/>
        <filter val="11113"/>
        <filter val="11148"/>
        <filter val="1118"/>
        <filter val="11199"/>
        <filter val="112"/>
        <filter val="11206"/>
        <filter val="1121"/>
        <filter val="11213"/>
        <filter val="11217"/>
        <filter val="1127"/>
        <filter val="113"/>
        <filter val="11330"/>
        <filter val="11339"/>
        <filter val="11456"/>
        <filter val="11499"/>
        <filter val="1161"/>
        <filter val="1163"/>
        <filter val="11687"/>
        <filter val="11716"/>
        <filter val="1173"/>
        <filter val="1181"/>
        <filter val="11827"/>
        <filter val="11828"/>
        <filter val="119"/>
        <filter val="1191"/>
        <filter val="11924"/>
        <filter val="1193"/>
        <filter val="11935"/>
        <filter val="119466"/>
        <filter val="11957"/>
        <filter val="11976"/>
        <filter val="12"/>
        <filter val="1202"/>
        <filter val="1208"/>
        <filter val="12091"/>
        <filter val="12093"/>
        <filter val="121"/>
        <filter val="12153"/>
        <filter val="12179"/>
        <filter val="12185"/>
        <filter val="122478"/>
        <filter val="123365"/>
        <filter val="1236"/>
        <filter val="1237"/>
        <filter val="12375"/>
        <filter val="124"/>
        <filter val="1240"/>
        <filter val="12452"/>
        <filter val="125"/>
        <filter val="1259"/>
        <filter val="12679"/>
        <filter val="1269"/>
        <filter val="127"/>
        <filter val="1271"/>
        <filter val="12796"/>
        <filter val="1282"/>
        <filter val="128311"/>
        <filter val="12835"/>
        <filter val="12837"/>
        <filter val="129"/>
        <filter val="12958"/>
        <filter val="1296"/>
        <filter val="12966"/>
        <filter val="12999"/>
        <filter val="13"/>
        <filter val="13029"/>
        <filter val="13045"/>
        <filter val="13049"/>
        <filter val="1306"/>
        <filter val="13120"/>
        <filter val="13127"/>
        <filter val="1313"/>
        <filter val="1315"/>
        <filter val="13165"/>
        <filter val="13199"/>
        <filter val="132"/>
        <filter val="13246"/>
        <filter val="13250"/>
        <filter val="13251"/>
        <filter val="133"/>
        <filter val="13300"/>
        <filter val="1335"/>
        <filter val="13391"/>
        <filter val="13406"/>
        <filter val="1353"/>
        <filter val="13544"/>
        <filter val="13552"/>
        <filter val="13568"/>
        <filter val="13572"/>
        <filter val="136"/>
        <filter val="1367"/>
        <filter val="136954"/>
        <filter val="1376"/>
        <filter val="1379"/>
        <filter val="13797"/>
        <filter val="1383"/>
        <filter val="1393"/>
        <filter val="13937"/>
        <filter val="13944"/>
        <filter val="1396"/>
        <filter val="13971"/>
        <filter val="14"/>
        <filter val="140035"/>
        <filter val="140036"/>
        <filter val="14030"/>
        <filter val="1404"/>
        <filter val="14062"/>
        <filter val="1408"/>
        <filter val="14120"/>
        <filter val="14160"/>
        <filter val="14184"/>
        <filter val="141841"/>
        <filter val="14185"/>
        <filter val="1423"/>
        <filter val="14237"/>
        <filter val="14266"/>
        <filter val="14282"/>
        <filter val="14283"/>
        <filter val="14290"/>
        <filter val="143"/>
        <filter val="1436"/>
        <filter val="14368"/>
        <filter val="14371"/>
        <filter val="14391"/>
        <filter val="144"/>
        <filter val="14403"/>
        <filter val="14404"/>
        <filter val="1454"/>
        <filter val="1456"/>
        <filter val="14560"/>
        <filter val="1462"/>
        <filter val="14629"/>
        <filter val="14648"/>
        <filter val="14667"/>
        <filter val="1470"/>
        <filter val="1475"/>
        <filter val="14778"/>
        <filter val="14896"/>
        <filter val="149"/>
        <filter val="14947"/>
        <filter val="14961"/>
        <filter val="14969"/>
        <filter val="1498"/>
        <filter val="15"/>
        <filter val="15032"/>
        <filter val="15034"/>
        <filter val="1508"/>
        <filter val="151"/>
        <filter val="1510"/>
        <filter val="15137"/>
        <filter val="15188"/>
        <filter val="15189"/>
        <filter val="15233"/>
        <filter val="15252"/>
        <filter val="1526"/>
        <filter val="1527"/>
        <filter val="15276"/>
        <filter val="1528"/>
        <filter val="15295"/>
        <filter val="15382"/>
        <filter val="154"/>
        <filter val="1540"/>
        <filter val="15453"/>
        <filter val="1552"/>
        <filter val="1555"/>
        <filter val="1558"/>
        <filter val="1559"/>
        <filter val="15592"/>
        <filter val="156"/>
        <filter val="15646"/>
        <filter val="156638"/>
        <filter val="157"/>
        <filter val="15783"/>
        <filter val="15790"/>
        <filter val="15867"/>
        <filter val="1588"/>
        <filter val="159"/>
        <filter val="1597"/>
        <filter val="15970"/>
        <filter val="16020"/>
        <filter val="1611"/>
        <filter val="16146"/>
        <filter val="16166"/>
        <filter val="161677"/>
        <filter val="161679"/>
        <filter val="16182"/>
        <filter val="16299"/>
        <filter val="163"/>
        <filter val="1641"/>
        <filter val="1644"/>
        <filter val="1646"/>
        <filter val="16557"/>
        <filter val="1657"/>
        <filter val="166"/>
        <filter val="1660"/>
        <filter val="1662"/>
        <filter val="1667"/>
        <filter val="16680"/>
        <filter val="16685"/>
        <filter val="1672"/>
        <filter val="1674"/>
        <filter val="1679"/>
        <filter val="168"/>
        <filter val="1680"/>
        <filter val="1690"/>
        <filter val="16905"/>
        <filter val="17"/>
        <filter val="170"/>
        <filter val="171"/>
        <filter val="1712"/>
        <filter val="17129"/>
        <filter val="17159"/>
        <filter val="1716"/>
        <filter val="17161"/>
        <filter val="17162"/>
        <filter val="1717"/>
        <filter val="17218"/>
        <filter val="1728"/>
        <filter val="1729"/>
        <filter val="17325"/>
        <filter val="17348"/>
        <filter val="17394"/>
        <filter val="17413"/>
        <filter val="17415"/>
        <filter val="17424"/>
        <filter val="1765"/>
        <filter val="1771"/>
        <filter val="1772"/>
        <filter val="1776"/>
        <filter val="1777"/>
        <filter val="1779"/>
        <filter val="178"/>
        <filter val="1780"/>
        <filter val="17810"/>
        <filter val="17831"/>
        <filter val="17833"/>
        <filter val="1786"/>
        <filter val="178817"/>
        <filter val="178912"/>
        <filter val="1796"/>
        <filter val="179691"/>
        <filter val="179692"/>
        <filter val="17994"/>
        <filter val="1801"/>
        <filter val="1802"/>
        <filter val="180998"/>
        <filter val="1811"/>
        <filter val="18139"/>
        <filter val="18202"/>
        <filter val="18331"/>
        <filter val="184"/>
        <filter val="1846"/>
        <filter val="18462"/>
        <filter val="18497"/>
        <filter val="185"/>
        <filter val="18543"/>
        <filter val="18654"/>
        <filter val="18656"/>
        <filter val="18678"/>
        <filter val="1868"/>
        <filter val="18757"/>
        <filter val="1880"/>
        <filter val="18872"/>
        <filter val="1888"/>
        <filter val="1889"/>
        <filter val="189104"/>
        <filter val="1899"/>
        <filter val="18998"/>
        <filter val="19"/>
        <filter val="1902"/>
        <filter val="1913"/>
        <filter val="19252"/>
        <filter val="19253"/>
        <filter val="192587"/>
        <filter val="192589"/>
        <filter val="192590"/>
        <filter val="1926"/>
        <filter val="1933"/>
        <filter val="1934"/>
        <filter val="1949"/>
        <filter val="195"/>
        <filter val="1951"/>
        <filter val="1954"/>
        <filter val="19621"/>
        <filter val="19624"/>
        <filter val="1964"/>
        <filter val="197"/>
        <filter val="19763"/>
        <filter val="1977"/>
        <filter val="1986"/>
        <filter val="1988"/>
        <filter val="1996"/>
        <filter val="19998"/>
        <filter val="2"/>
        <filter val="200"/>
        <filter val="20052"/>
        <filter val="20053"/>
        <filter val="2014"/>
        <filter val="20218"/>
        <filter val="2026"/>
        <filter val="203"/>
        <filter val="2031"/>
        <filter val="20311"/>
        <filter val="20342"/>
        <filter val="20398"/>
        <filter val="2043"/>
        <filter val="20457"/>
        <filter val="205052"/>
        <filter val="206"/>
        <filter val="20668"/>
        <filter val="20850"/>
        <filter val="20869"/>
        <filter val="20879"/>
        <filter val="20881"/>
        <filter val="21"/>
        <filter val="210"/>
        <filter val="21010"/>
        <filter val="2102"/>
        <filter val="211"/>
        <filter val="2111"/>
        <filter val="2112"/>
        <filter val="2116"/>
        <filter val="2117"/>
        <filter val="212"/>
        <filter val="2125"/>
        <filter val="21252"/>
        <filter val="21350"/>
        <filter val="21372"/>
        <filter val="2138"/>
        <filter val="214"/>
        <filter val="2147"/>
        <filter val="2162"/>
        <filter val="2165"/>
        <filter val="21762"/>
        <filter val="21764"/>
        <filter val="21783"/>
        <filter val="21796"/>
        <filter val="21797"/>
        <filter val="2180"/>
        <filter val="21916"/>
        <filter val="2198"/>
        <filter val="2201"/>
        <filter val="2206"/>
        <filter val="222"/>
        <filter val="22318"/>
        <filter val="22375"/>
        <filter val="224"/>
        <filter val="22420"/>
        <filter val="2249"/>
        <filter val="22618"/>
        <filter val="2262"/>
        <filter val="2263"/>
        <filter val="22636"/>
        <filter val="22638"/>
        <filter val="227"/>
        <filter val="2272"/>
        <filter val="2280"/>
        <filter val="2283"/>
        <filter val="2284"/>
        <filter val="22860"/>
        <filter val="2288"/>
        <filter val="229"/>
        <filter val="2299"/>
        <filter val="23"/>
        <filter val="2300"/>
        <filter val="2301"/>
        <filter val="23022"/>
        <filter val="2311"/>
        <filter val="23169"/>
        <filter val="23174"/>
        <filter val="2326"/>
        <filter val="23316"/>
        <filter val="23484"/>
        <filter val="2351"/>
        <filter val="2352"/>
        <filter val="237"/>
        <filter val="2375"/>
        <filter val="2377"/>
        <filter val="2399"/>
        <filter val="24"/>
        <filter val="240"/>
        <filter val="241"/>
        <filter val="242"/>
        <filter val="24247"/>
        <filter val="24269"/>
        <filter val="24270"/>
        <filter val="24432"/>
        <filter val="2446"/>
        <filter val="2449"/>
        <filter val="245"/>
        <filter val="2450"/>
        <filter val="2451"/>
        <filter val="2453"/>
        <filter val="246"/>
        <filter val="2466"/>
        <filter val="24780"/>
        <filter val="24791"/>
        <filter val="24870"/>
        <filter val="24871"/>
        <filter val="2492"/>
        <filter val="2493"/>
        <filter val="25"/>
        <filter val="250"/>
        <filter val="25006"/>
        <filter val="2515"/>
        <filter val="25177"/>
        <filter val="2518"/>
        <filter val="252"/>
        <filter val="2523"/>
        <filter val="25262"/>
        <filter val="253105"/>
        <filter val="25340"/>
        <filter val="2535"/>
        <filter val="2536"/>
        <filter val="254"/>
        <filter val="25488"/>
        <filter val="255"/>
        <filter val="25607"/>
        <filter val="2569"/>
        <filter val="257"/>
        <filter val="25771"/>
        <filter val="2581"/>
        <filter val="25824"/>
        <filter val="2585"/>
        <filter val="25886"/>
        <filter val="25903"/>
        <filter val="2591"/>
        <filter val="25910"/>
        <filter val="2593"/>
        <filter val="25996"/>
        <filter val="260"/>
        <filter val="2602"/>
        <filter val="26164"/>
        <filter val="26194"/>
        <filter val="2623"/>
        <filter val="2628"/>
        <filter val="2640"/>
        <filter val="26423"/>
        <filter val="2646"/>
        <filter val="265"/>
        <filter val="2651"/>
        <filter val="26543"/>
        <filter val="26556"/>
        <filter val="26603"/>
        <filter val="2664"/>
        <filter val="2685"/>
        <filter val="2686"/>
        <filter val="26880"/>
        <filter val="27"/>
        <filter val="270563"/>
        <filter val="27139"/>
        <filter val="27151"/>
        <filter val="27201"/>
        <filter val="27223"/>
        <filter val="2727"/>
        <filter val="273189"/>
        <filter val="2732"/>
        <filter val="2737"/>
        <filter val="2740"/>
        <filter val="27441"/>
        <filter val="27508"/>
        <filter val="2751"/>
        <filter val="276"/>
        <filter val="2766"/>
        <filter val="27696"/>
        <filter val="27704"/>
        <filter val="27709"/>
        <filter val="27790"/>
        <filter val="2781"/>
        <filter val="28"/>
        <filter val="28030"/>
        <filter val="2804"/>
        <filter val="2806"/>
        <filter val="2809"/>
        <filter val="2810"/>
        <filter val="282"/>
        <filter val="2832"/>
        <filter val="28324"/>
        <filter val="284"/>
        <filter val="285"/>
        <filter val="28629"/>
        <filter val="28638"/>
        <filter val="2866"/>
        <filter val="2868"/>
        <filter val="287"/>
        <filter val="2877"/>
        <filter val="28791"/>
        <filter val="28829"/>
        <filter val="2886"/>
        <filter val="2891"/>
        <filter val="28978"/>
        <filter val="29"/>
        <filter val="290"/>
        <filter val="2905"/>
        <filter val="2908"/>
        <filter val="291"/>
        <filter val="29471"/>
        <filter val="29472"/>
        <filter val="29478"/>
        <filter val="295"/>
        <filter val="2951"/>
        <filter val="2957"/>
        <filter val="296"/>
        <filter val="2960"/>
        <filter val="2961"/>
        <filter val="297"/>
        <filter val="29746"/>
        <filter val="2981"/>
        <filter val="30023"/>
        <filter val="30058"/>
        <filter val="301"/>
        <filter val="3022"/>
        <filter val="3025"/>
        <filter val="30254"/>
        <filter val="3029"/>
        <filter val="303"/>
        <filter val="30355"/>
        <filter val="3036"/>
        <filter val="30411"/>
        <filter val="3044"/>
        <filter val="30469"/>
        <filter val="3049"/>
        <filter val="305"/>
        <filter val="3061"/>
        <filter val="3065"/>
        <filter val="3066"/>
        <filter val="3075"/>
        <filter val="30907"/>
        <filter val="3095"/>
        <filter val="3096"/>
        <filter val="311"/>
        <filter val="313"/>
        <filter val="31305"/>
        <filter val="313832"/>
        <filter val="313836"/>
        <filter val="31388"/>
        <filter val="314"/>
        <filter val="3145"/>
        <filter val="31534"/>
        <filter val="31539"/>
        <filter val="3156"/>
        <filter val="31599"/>
        <filter val="3160"/>
        <filter val="31783"/>
        <filter val="3182"/>
        <filter val="31822"/>
        <filter val="3192"/>
        <filter val="3195"/>
        <filter val="3197"/>
        <filter val="32"/>
        <filter val="3201"/>
        <filter val="3219"/>
        <filter val="322"/>
        <filter val="323"/>
        <filter val="3231"/>
        <filter val="3233"/>
        <filter val="3234"/>
        <filter val="3242"/>
        <filter val="3246"/>
        <filter val="326"/>
        <filter val="32625"/>
        <filter val="3271"/>
        <filter val="328"/>
        <filter val="32840"/>
        <filter val="32916"/>
        <filter val="32931"/>
        <filter val="3295"/>
        <filter val="330"/>
        <filter val="3300"/>
        <filter val="33176"/>
        <filter val="33434"/>
        <filter val="3344"/>
        <filter val="33584"/>
        <filter val="3366"/>
        <filter val="3369"/>
        <filter val="33717"/>
        <filter val="33735"/>
        <filter val="3382"/>
        <filter val="339"/>
        <filter val="3390"/>
        <filter val="340"/>
        <filter val="343"/>
        <filter val="3441"/>
        <filter val="3454"/>
        <filter val="34540"/>
        <filter val="3482"/>
        <filter val="34852"/>
        <filter val="34899"/>
        <filter val="3492"/>
        <filter val="350"/>
        <filter val="35024"/>
        <filter val="3517"/>
        <filter val="3518"/>
        <filter val="352"/>
        <filter val="3524"/>
        <filter val="3527"/>
        <filter val="3530"/>
        <filter val="3543"/>
        <filter val="355"/>
        <filter val="3552"/>
        <filter val="356"/>
        <filter val="3565"/>
        <filter val="35693"/>
        <filter val="357"/>
        <filter val="3578"/>
        <filter val="3584"/>
        <filter val="3587"/>
        <filter val="35877"/>
        <filter val="36017"/>
        <filter val="3606"/>
        <filter val="362"/>
        <filter val="3626"/>
        <filter val="363711"/>
        <filter val="363713"/>
        <filter val="36384"/>
        <filter val="3652"/>
        <filter val="3663"/>
        <filter val="3664"/>
        <filter val="3686"/>
        <filter val="3688"/>
        <filter val="37"/>
        <filter val="37126"/>
        <filter val="3739"/>
        <filter val="3740"/>
        <filter val="37817"/>
        <filter val="3785"/>
        <filter val="37974"/>
        <filter val="38"/>
        <filter val="3815"/>
        <filter val="38221"/>
        <filter val="3837"/>
        <filter val="3842"/>
        <filter val="3846"/>
        <filter val="3858"/>
        <filter val="386"/>
        <filter val="387"/>
        <filter val="388"/>
        <filter val="38879"/>
        <filter val="39"/>
        <filter val="390"/>
        <filter val="3964"/>
        <filter val="397"/>
        <filter val="39724"/>
        <filter val="3973"/>
        <filter val="398"/>
        <filter val="4"/>
        <filter val="4003"/>
        <filter val="401"/>
        <filter val="40106"/>
        <filter val="4018"/>
        <filter val="4022"/>
        <filter val="4049"/>
        <filter val="407"/>
        <filter val="4074"/>
        <filter val="408"/>
        <filter val="40895"/>
        <filter val="4099"/>
        <filter val="41"/>
        <filter val="4118"/>
        <filter val="412"/>
        <filter val="41226"/>
        <filter val="41349"/>
        <filter val="41398"/>
        <filter val="4145"/>
        <filter val="4149"/>
        <filter val="4157"/>
        <filter val="418"/>
        <filter val="4184"/>
        <filter val="419"/>
        <filter val="4199"/>
        <filter val="4200"/>
        <filter val="42139"/>
        <filter val="4219"/>
        <filter val="422"/>
        <filter val="42301"/>
        <filter val="4238"/>
        <filter val="4244"/>
        <filter val="425"/>
        <filter val="42641"/>
        <filter val="426972"/>
        <filter val="426973"/>
        <filter val="427"/>
        <filter val="42775"/>
        <filter val="4296"/>
        <filter val="43"/>
        <filter val="43070"/>
        <filter val="4308"/>
        <filter val="431"/>
        <filter val="434"/>
        <filter val="4353"/>
        <filter val="4370"/>
        <filter val="4383"/>
        <filter val="4390"/>
        <filter val="43993"/>
        <filter val="43994"/>
        <filter val="4401"/>
        <filter val="44050"/>
        <filter val="44054"/>
        <filter val="441"/>
        <filter val="4415"/>
        <filter val="4426"/>
        <filter val="4428"/>
        <filter val="444"/>
        <filter val="44696"/>
        <filter val="44994"/>
        <filter val="450"/>
        <filter val="451"/>
        <filter val="45237"/>
        <filter val="45238"/>
        <filter val="4541"/>
        <filter val="4567"/>
        <filter val="457"/>
        <filter val="4570"/>
        <filter val="4580"/>
        <filter val="4584"/>
        <filter val="4598"/>
        <filter val="461"/>
        <filter val="462"/>
        <filter val="463"/>
        <filter val="46399"/>
        <filter val="4642"/>
        <filter val="465"/>
        <filter val="466"/>
        <filter val="4664"/>
        <filter val="46647"/>
        <filter val="4674"/>
        <filter val="468"/>
        <filter val="47"/>
        <filter val="4702"/>
        <filter val="4703"/>
        <filter val="4716"/>
        <filter val="4723"/>
        <filter val="4736"/>
        <filter val="474"/>
        <filter val="4740"/>
        <filter val="4744"/>
        <filter val="47521"/>
        <filter val="4768"/>
        <filter val="478"/>
        <filter val="479"/>
        <filter val="4798"/>
        <filter val="48448"/>
        <filter val="48449"/>
        <filter val="485"/>
        <filter val="4859"/>
        <filter val="4867"/>
        <filter val="4875"/>
        <filter val="4881"/>
        <filter val="49"/>
        <filter val="490"/>
        <filter val="491"/>
        <filter val="4927"/>
        <filter val="493"/>
        <filter val="4951"/>
        <filter val="49551"/>
        <filter val="4959"/>
        <filter val="4969"/>
        <filter val="4971"/>
        <filter val="4978"/>
        <filter val="5"/>
        <filter val="50273"/>
        <filter val="5036"/>
        <filter val="505"/>
        <filter val="5057"/>
        <filter val="5059"/>
        <filter val="5072"/>
        <filter val="50772"/>
        <filter val="50810"/>
        <filter val="51"/>
        <filter val="513"/>
        <filter val="5137"/>
        <filter val="5160"/>
        <filter val="5176"/>
        <filter val="5178"/>
        <filter val="5179"/>
        <filter val="5195"/>
        <filter val="5206"/>
        <filter val="523"/>
        <filter val="5292"/>
        <filter val="5298"/>
        <filter val="53"/>
        <filter val="532"/>
        <filter val="534"/>
        <filter val="53464"/>
        <filter val="535"/>
        <filter val="5355"/>
        <filter val="536"/>
        <filter val="53648"/>
        <filter val="538"/>
        <filter val="5380"/>
        <filter val="53803"/>
        <filter val="54"/>
        <filter val="54032"/>
        <filter val="54315"/>
        <filter val="54405"/>
        <filter val="5451"/>
        <filter val="546"/>
        <filter val="5492"/>
        <filter val="55"/>
        <filter val="550"/>
        <filter val="55192"/>
        <filter val="5554"/>
        <filter val="5556"/>
        <filter val="557"/>
        <filter val="55747"/>
        <filter val="56098"/>
        <filter val="561"/>
        <filter val="562"/>
        <filter val="5626"/>
        <filter val="567"/>
        <filter val="5692"/>
        <filter val="57"/>
        <filter val="5719"/>
        <filter val="5730"/>
        <filter val="5736"/>
        <filter val="575"/>
        <filter val="576"/>
        <filter val="5760"/>
        <filter val="577"/>
        <filter val="578"/>
        <filter val="5792"/>
        <filter val="58162"/>
        <filter val="58506"/>
        <filter val="5852"/>
        <filter val="5865"/>
        <filter val="5873"/>
        <filter val="588"/>
        <filter val="5882"/>
        <filter val="5891"/>
        <filter val="590"/>
        <filter val="5911"/>
        <filter val="592"/>
        <filter val="5935"/>
        <filter val="594"/>
        <filter val="5958"/>
        <filter val="596"/>
        <filter val="5967"/>
        <filter val="5985"/>
        <filter val="5999"/>
        <filter val="6"/>
        <filter val="60026"/>
        <filter val="602"/>
        <filter val="6027"/>
        <filter val="604"/>
        <filter val="6055"/>
        <filter val="6088"/>
        <filter val="61"/>
        <filter val="610"/>
        <filter val="611"/>
        <filter val="612"/>
        <filter val="6129"/>
        <filter val="61314"/>
        <filter val="617"/>
        <filter val="618"/>
        <filter val="6183"/>
        <filter val="6199"/>
        <filter val="621"/>
        <filter val="6233"/>
        <filter val="6255"/>
        <filter val="629"/>
        <filter val="63"/>
        <filter val="6301"/>
        <filter val="63350"/>
        <filter val="6347"/>
        <filter val="6355"/>
        <filter val="638"/>
        <filter val="63899"/>
        <filter val="6398"/>
        <filter val="64"/>
        <filter val="6400"/>
        <filter val="6422"/>
        <filter val="64273"/>
        <filter val="644"/>
        <filter val="646"/>
        <filter val="64705"/>
        <filter val="6491"/>
        <filter val="65"/>
        <filter val="6530"/>
        <filter val="6531"/>
        <filter val="6537"/>
        <filter val="6547"/>
        <filter val="6550"/>
        <filter val="6558"/>
        <filter val="656"/>
        <filter val="6659"/>
        <filter val="6662"/>
        <filter val="6676"/>
        <filter val="670"/>
        <filter val="67259"/>
        <filter val="67260"/>
        <filter val="67262"/>
        <filter val="6736"/>
        <filter val="6742"/>
        <filter val="6753"/>
        <filter val="676"/>
        <filter val="67950"/>
        <filter val="67951"/>
        <filter val="681"/>
        <filter val="68409"/>
        <filter val="68664"/>
        <filter val="687"/>
        <filter val="690"/>
        <filter val="691"/>
        <filter val="6919"/>
        <filter val="693"/>
        <filter val="69538"/>
        <filter val="69585"/>
        <filter val="69619"/>
        <filter val="69622"/>
        <filter val="6987"/>
        <filter val="7"/>
        <filter val="70"/>
        <filter val="7064"/>
        <filter val="708"/>
        <filter val="710"/>
        <filter val="7109"/>
        <filter val="7113"/>
        <filter val="714"/>
        <filter val="7140"/>
        <filter val="7148"/>
        <filter val="7199"/>
        <filter val="7203"/>
        <filter val="7222"/>
        <filter val="7223"/>
        <filter val="7229"/>
        <filter val="7241"/>
        <filter val="72563"/>
        <filter val="727"/>
        <filter val="7274"/>
        <filter val="7298"/>
        <filter val="73"/>
        <filter val="73005"/>
        <filter val="7317"/>
        <filter val="7318"/>
        <filter val="7333"/>
        <filter val="7352"/>
        <filter val="7354"/>
        <filter val="74"/>
        <filter val="7429"/>
        <filter val="743"/>
        <filter val="7462"/>
        <filter val="74976"/>
        <filter val="74977"/>
        <filter val="75"/>
        <filter val="7571"/>
        <filter val="758"/>
        <filter val="7601"/>
        <filter val="76042"/>
        <filter val="7619"/>
        <filter val="7636"/>
        <filter val="766"/>
        <filter val="768"/>
        <filter val="7681"/>
        <filter val="7689"/>
        <filter val="77027"/>
        <filter val="771"/>
        <filter val="7732"/>
        <filter val="7758"/>
        <filter val="777"/>
        <filter val="7779"/>
        <filter val="7786"/>
        <filter val="780"/>
        <filter val="7801"/>
        <filter val="7807"/>
        <filter val="787"/>
        <filter val="789"/>
        <filter val="79"/>
        <filter val="7928"/>
        <filter val="7945"/>
        <filter val="7946"/>
        <filter val="7949"/>
        <filter val="7968"/>
        <filter val="7988"/>
        <filter val="8"/>
        <filter val="8031"/>
        <filter val="8053"/>
        <filter val="8076"/>
        <filter val="8090"/>
        <filter val="8095"/>
        <filter val="81"/>
        <filter val="8131"/>
        <filter val="815"/>
        <filter val="817"/>
        <filter val="8188"/>
        <filter val="82"/>
        <filter val="82356"/>
        <filter val="8258"/>
        <filter val="827"/>
        <filter val="828"/>
        <filter val="8280"/>
        <filter val="8314"/>
        <filter val="832"/>
        <filter val="8372"/>
        <filter val="838"/>
        <filter val="8380"/>
        <filter val="839"/>
        <filter val="8399"/>
        <filter val="83996"/>
        <filter val="8427"/>
        <filter val="8446"/>
        <filter val="85"/>
        <filter val="8537"/>
        <filter val="8566"/>
        <filter val="8583"/>
        <filter val="8599"/>
        <filter val="8610"/>
        <filter val="8614"/>
        <filter val="8618"/>
        <filter val="8656"/>
        <filter val="87"/>
        <filter val="8714"/>
        <filter val="8751"/>
        <filter val="87798"/>
        <filter val="8866"/>
        <filter val="8873"/>
        <filter val="8891"/>
        <filter val="8938"/>
        <filter val="8948"/>
        <filter val="8958"/>
        <filter val="897"/>
        <filter val="898"/>
        <filter val="9"/>
        <filter val="900"/>
        <filter val="9019"/>
        <filter val="902"/>
        <filter val="903"/>
        <filter val="9090"/>
        <filter val="91"/>
        <filter val="910"/>
        <filter val="91188"/>
        <filter val="9169"/>
        <filter val="91770"/>
        <filter val="919"/>
        <filter val="925"/>
        <filter val="92588"/>
        <filter val="92595"/>
        <filter val="9275"/>
        <filter val="928"/>
        <filter val="92925"/>
        <filter val="92995"/>
        <filter val="93"/>
        <filter val="93112"/>
        <filter val="9331"/>
        <filter val="9340"/>
        <filter val="9344"/>
        <filter val="9349"/>
        <filter val="9377"/>
        <filter val="9378"/>
        <filter val="9385"/>
        <filter val="942"/>
        <filter val="9427"/>
        <filter val="94363"/>
        <filter val="94364"/>
        <filter val="9499"/>
        <filter val="95"/>
        <filter val="9504"/>
        <filter val="95116"/>
        <filter val="959"/>
        <filter val="9638"/>
        <filter val="9650"/>
        <filter val="9695"/>
        <filter val="97"/>
        <filter val="9701"/>
        <filter val="97174"/>
        <filter val="97175"/>
        <filter val="9734"/>
        <filter val="974"/>
        <filter val="976"/>
        <filter val="9772"/>
        <filter val="9791"/>
        <filter val="9792"/>
        <filter val="98250"/>
        <filter val="989"/>
        <filter val="992"/>
        <filter val="9940"/>
        <filter val="9998"/>
      </filters>
    </filterColumn>
  </autoFilter>
  <tableColumns count="27">
    <tableColumn id="1" name="product_id"/>
    <tableColumn id="2" name="product_name"/>
    <tableColumn id="3" name="short product name"/>
    <tableColumn id="4" name="category"/>
    <tableColumn id="5" name="standard category">
      <calculatedColumnFormula>IFERROR(VLOOKUP(TRIM(CLEAN(D2)),#REF!, 2, FALSE), "Other")</calculatedColumnFormula>
    </tableColumn>
    <tableColumn id="6" name="discounted_price" dataDxfId="30" totalsRowDxfId="16"/>
    <tableColumn id="7" name="actual_price" dataDxfId="29" totalsRowDxfId="15"/>
    <tableColumn id="20" name="selling price" dataDxfId="28" totalsRowDxfId="14">
      <calculatedColumnFormula>G2 - F2</calculatedColumnFormula>
    </tableColumn>
    <tableColumn id="17" name="revenue" dataDxfId="27" totalsRowDxfId="13">
      <calculatedColumnFormula>(F2*U2)</calculatedColumnFormula>
    </tableColumn>
    <tableColumn id="22" name="calculated discount %" dataDxfId="26" totalsRowDxfId="12" dataCellStyle="Comma">
      <calculatedColumnFormula>ROUND((Table1[[#This Row],[actual_price]]-Table1[[#This Row],[discounted_price]])/Table1[[#This Row],[actual_price]]*100, 0) &amp; "%"</calculatedColumnFormula>
    </tableColumn>
    <tableColumn id="30" name="discount category" dataDxfId="25" totalsRowDxfId="11" dataCellStyle="Comma">
      <calculatedColumnFormula>IF(L2&gt;=50, "≥ 50%", "&lt;50%")</calculatedColumnFormula>
    </tableColumn>
    <tableColumn id="29" name="clean discount %" dataDxfId="24" totalsRowDxfId="10" dataCellStyle="Comma">
      <calculatedColumnFormula>VALUE(SUBSTITUTE(J2, "%", ""))</calculatedColumnFormula>
    </tableColumn>
    <tableColumn id="32" name="discount category band" dataDxfId="23" totalsRowDxfId="9" dataCellStyle="Comma">
      <calculatedColumnFormula>IF(L2&lt;10, "Low", IF(L2&lt;30, "Mild", IF(L2&lt;50, "Medium", "High")))</calculatedColumnFormula>
    </tableColumn>
    <tableColumn id="8" name="discount_percentage" dataDxfId="22" totalsRowDxfId="8"/>
    <tableColumn id="9" name="rating" totalsRowDxfId="7"/>
    <tableColumn id="19" name="rating group" dataDxfId="21" totalsRowDxfId="6">
      <calculatedColumnFormula>IF(O2&gt;=4.5, "Excellent", IF(O2&gt;=3.5, "Good", IF(O2&gt;=2.5, "Average", "Poor")))</calculatedColumnFormula>
    </tableColumn>
    <tableColumn id="33" name="potential revenue" dataDxfId="20" totalsRowDxfId="5">
      <calculatedColumnFormula>G2*U2</calculatedColumnFormula>
    </tableColumn>
    <tableColumn id="18" name="price bucket" dataDxfId="19" totalsRowDxfId="4">
      <calculatedColumnFormula>IF(G2&lt;1000, "#0-#999", IF(G2&lt;5000, "#1k-#4.9k", IF(G2&lt;10000, "#5k-#9.9k", IF(G2&lt;20000, "#10k-#19.9k", "#20k+"))))</calculatedColumnFormula>
    </tableColumn>
    <tableColumn id="25" name="price sort oder" dataDxfId="18" totalsRowDxfId="3">
      <calculatedColumnFormula>IF(Table1[[#This Row],[actual_price]]&lt;1000, 1, IF(Table1[[#This Row],[actual_price]]&lt;5000, 2, IF(Table1[[#This Row],[actual_price]]&lt;10000, 3, IF(Table1[[#This Row],[actual_price]]&lt;20000, 4, 5))))</calculatedColumnFormula>
    </tableColumn>
    <tableColumn id="23" name="review group2" dataDxfId="0" totalsRowDxfId="2">
      <calculatedColumnFormula>IF(U2 &gt; 1000, "1000 and above", "Fewer than 1000")</calculatedColumnFormula>
    </tableColumn>
    <tableColumn id="10" name="rating_count" dataDxfId="17" totalsRowDxfId="1"/>
    <tableColumn id="11" name="about_product"/>
    <tableColumn id="12" name="user_id"/>
    <tableColumn id="13" name="user_name"/>
    <tableColumn id="14" name="review_id"/>
    <tableColumn id="15" name="review_title"/>
    <tableColumn id="16" name="review_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xmlns=""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H7" sqref="H7"/>
    </sheetView>
  </sheetViews>
  <sheetFormatPr defaultRowHeight="15"/>
  <cols>
    <col min="1" max="1" width="22.33203125" bestFit="1" customWidth="1"/>
    <col min="2" max="2" width="25.6640625" bestFit="1" customWidth="1"/>
  </cols>
  <sheetData>
    <row r="3" spans="1:2">
      <c r="A3" s="4" t="s">
        <v>10195</v>
      </c>
      <c r="B3" t="s">
        <v>10249</v>
      </c>
    </row>
    <row r="4" spans="1:2">
      <c r="A4" s="5" t="s">
        <v>10198</v>
      </c>
      <c r="B4" s="6">
        <v>47.142857142857146</v>
      </c>
    </row>
    <row r="5" spans="1:2">
      <c r="A5" s="5" t="s">
        <v>10197</v>
      </c>
      <c r="B5" s="6">
        <v>84.25</v>
      </c>
    </row>
    <row r="6" spans="1:2">
      <c r="A6" s="5" t="s">
        <v>10199</v>
      </c>
      <c r="B6" s="6">
        <v>0</v>
      </c>
    </row>
    <row r="7" spans="1:2">
      <c r="A7" s="5" t="s">
        <v>10196</v>
      </c>
      <c r="B7" s="6">
        <v>47.195244956772335</v>
      </c>
    </row>
    <row r="8" spans="1:2">
      <c r="A8" s="5" t="s">
        <v>10194</v>
      </c>
      <c r="B8" s="6">
        <v>47.267142857142858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I6" sqref="I6"/>
    </sheetView>
  </sheetViews>
  <sheetFormatPr defaultRowHeight="15"/>
  <cols>
    <col min="1" max="1" width="19" bestFit="1" customWidth="1"/>
    <col min="2" max="2" width="25.88671875" customWidth="1"/>
  </cols>
  <sheetData>
    <row r="3" spans="1:2">
      <c r="A3" s="4" t="s">
        <v>10195</v>
      </c>
      <c r="B3" t="s">
        <v>10228</v>
      </c>
    </row>
    <row r="4" spans="1:2">
      <c r="A4" s="5" t="s">
        <v>10198</v>
      </c>
      <c r="B4" s="6">
        <v>7</v>
      </c>
    </row>
    <row r="5" spans="1:2">
      <c r="A5" s="5" t="s">
        <v>10197</v>
      </c>
      <c r="B5" s="6">
        <v>4</v>
      </c>
    </row>
    <row r="6" spans="1:2">
      <c r="A6" s="5" t="s">
        <v>10199</v>
      </c>
      <c r="B6" s="6">
        <v>1</v>
      </c>
    </row>
    <row r="7" spans="1:2">
      <c r="A7" s="5" t="s">
        <v>10196</v>
      </c>
      <c r="B7" s="6">
        <v>1388</v>
      </c>
    </row>
    <row r="8" spans="1:2">
      <c r="A8" s="5" t="s">
        <v>10194</v>
      </c>
      <c r="B8" s="6">
        <v>1400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I21" sqref="I21"/>
    </sheetView>
  </sheetViews>
  <sheetFormatPr defaultRowHeight="15"/>
  <cols>
    <col min="1" max="1" width="19" bestFit="1" customWidth="1"/>
    <col min="2" max="2" width="18.44140625" customWidth="1"/>
  </cols>
  <sheetData>
    <row r="1" spans="1:2">
      <c r="A1" s="4" t="s">
        <v>10203</v>
      </c>
      <c r="B1" t="s">
        <v>10227</v>
      </c>
    </row>
    <row r="3" spans="1:2">
      <c r="A3" s="4" t="s">
        <v>10195</v>
      </c>
      <c r="B3" t="s">
        <v>10226</v>
      </c>
    </row>
    <row r="4" spans="1:2">
      <c r="A4" s="5" t="s">
        <v>10198</v>
      </c>
      <c r="B4" s="6">
        <v>68916</v>
      </c>
    </row>
    <row r="5" spans="1:2">
      <c r="A5" s="5" t="s">
        <v>10197</v>
      </c>
      <c r="B5" s="6">
        <v>16113</v>
      </c>
    </row>
    <row r="6" spans="1:2">
      <c r="A6" s="5" t="s">
        <v>10199</v>
      </c>
      <c r="B6" s="6">
        <v>15867</v>
      </c>
    </row>
    <row r="7" spans="1:2">
      <c r="A7" s="5" t="s">
        <v>10196</v>
      </c>
      <c r="B7" s="6">
        <v>25775218</v>
      </c>
    </row>
    <row r="8" spans="1:2">
      <c r="A8" s="5" t="s">
        <v>10194</v>
      </c>
      <c r="B8" s="6">
        <v>25876114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B13"/>
    </sheetView>
  </sheetViews>
  <sheetFormatPr defaultRowHeight="15"/>
  <cols>
    <col min="1" max="1" width="33.88671875" customWidth="1"/>
    <col min="2" max="2" width="15.5546875" customWidth="1"/>
  </cols>
  <sheetData>
    <row r="3" spans="1:2">
      <c r="A3" s="4" t="s">
        <v>10195</v>
      </c>
      <c r="B3" t="s">
        <v>10209</v>
      </c>
    </row>
    <row r="4" spans="1:2">
      <c r="A4" s="5" t="s">
        <v>10211</v>
      </c>
      <c r="B4" s="6">
        <v>5</v>
      </c>
    </row>
    <row r="5" spans="1:2">
      <c r="A5" s="5" t="s">
        <v>10215</v>
      </c>
      <c r="B5" s="6">
        <v>4.7</v>
      </c>
    </row>
    <row r="6" spans="1:2">
      <c r="A6" s="5" t="s">
        <v>10216</v>
      </c>
      <c r="B6" s="6">
        <v>4.7</v>
      </c>
    </row>
    <row r="7" spans="1:2">
      <c r="A7" s="5" t="s">
        <v>10217</v>
      </c>
      <c r="B7" s="6">
        <v>4.8</v>
      </c>
    </row>
    <row r="8" spans="1:2">
      <c r="A8" s="5" t="s">
        <v>10219</v>
      </c>
      <c r="B8" s="6">
        <v>4.7</v>
      </c>
    </row>
    <row r="9" spans="1:2">
      <c r="A9" s="5" t="s">
        <v>10220</v>
      </c>
      <c r="B9" s="6">
        <v>4.8</v>
      </c>
    </row>
    <row r="10" spans="1:2">
      <c r="A10" s="5" t="s">
        <v>10221</v>
      </c>
      <c r="B10" s="6">
        <v>4.7</v>
      </c>
    </row>
    <row r="11" spans="1:2">
      <c r="A11" s="5" t="s">
        <v>10222</v>
      </c>
      <c r="B11" s="6">
        <v>4.8</v>
      </c>
    </row>
    <row r="12" spans="1:2">
      <c r="A12" s="5" t="s">
        <v>10223</v>
      </c>
      <c r="B12" s="6">
        <v>5</v>
      </c>
    </row>
    <row r="13" spans="1:2">
      <c r="A13" s="5" t="s">
        <v>10224</v>
      </c>
      <c r="B13" s="6">
        <v>4.7</v>
      </c>
    </row>
    <row r="14" spans="1:2">
      <c r="A14" s="5" t="s">
        <v>10194</v>
      </c>
      <c r="B14" s="6">
        <v>4.79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F16" sqref="F16"/>
    </sheetView>
  </sheetViews>
  <sheetFormatPr defaultRowHeight="15"/>
  <cols>
    <col min="1" max="1" width="19" bestFit="1" customWidth="1"/>
    <col min="2" max="2" width="21.109375" customWidth="1"/>
    <col min="3" max="3" width="25.77734375" customWidth="1"/>
    <col min="4" max="4" width="19" bestFit="1" customWidth="1"/>
    <col min="5" max="5" width="25.77734375" bestFit="1" customWidth="1"/>
    <col min="6" max="6" width="22.5546875" bestFit="1" customWidth="1"/>
    <col min="7" max="15" width="4" customWidth="1"/>
    <col min="16" max="16" width="2" customWidth="1"/>
    <col min="17" max="24" width="4" customWidth="1"/>
    <col min="25" max="25" width="2" customWidth="1"/>
    <col min="26" max="26" width="1.44140625" customWidth="1"/>
    <col min="27" max="27" width="6.77734375" customWidth="1"/>
    <col min="28" max="28" width="10.88671875" bestFit="1" customWidth="1"/>
  </cols>
  <sheetData>
    <row r="3" spans="1:5">
      <c r="A3" s="4" t="s">
        <v>10195</v>
      </c>
      <c r="B3" t="s">
        <v>10229</v>
      </c>
      <c r="D3" s="4" t="s">
        <v>10195</v>
      </c>
      <c r="E3" t="s">
        <v>10230</v>
      </c>
    </row>
    <row r="4" spans="1:5">
      <c r="A4" s="5" t="s">
        <v>10198</v>
      </c>
      <c r="B4" s="6">
        <v>2054.5714285714284</v>
      </c>
      <c r="D4" s="5" t="s">
        <v>10198</v>
      </c>
      <c r="E4" s="6">
        <v>1025</v>
      </c>
    </row>
    <row r="5" spans="1:5">
      <c r="A5" s="5" t="s">
        <v>10197</v>
      </c>
      <c r="B5" s="6">
        <v>1849</v>
      </c>
      <c r="D5" s="5" t="s">
        <v>10197</v>
      </c>
      <c r="E5" s="6">
        <v>160.25</v>
      </c>
    </row>
    <row r="6" spans="1:5">
      <c r="A6" s="5" t="s">
        <v>10199</v>
      </c>
      <c r="B6" s="6">
        <v>150</v>
      </c>
      <c r="D6" s="5" t="s">
        <v>10199</v>
      </c>
      <c r="E6" s="6">
        <v>150</v>
      </c>
    </row>
    <row r="7" spans="1:5">
      <c r="A7" s="5" t="s">
        <v>10196</v>
      </c>
      <c r="B7" s="6">
        <v>5646.4036599423634</v>
      </c>
      <c r="D7" s="5" t="s">
        <v>10196</v>
      </c>
      <c r="E7" s="6">
        <v>3251.9559077809804</v>
      </c>
    </row>
    <row r="8" spans="1:5">
      <c r="A8" s="5" t="s">
        <v>10194</v>
      </c>
      <c r="B8" s="6">
        <v>5613.6687714285717</v>
      </c>
      <c r="D8" s="5" t="s">
        <v>10194</v>
      </c>
      <c r="E8" s="6">
        <v>3229.7720000000004</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G12" sqref="G12"/>
    </sheetView>
  </sheetViews>
  <sheetFormatPr defaultRowHeight="15"/>
  <cols>
    <col min="1" max="1" width="35.21875" bestFit="1" customWidth="1"/>
    <col min="2" max="2" width="18.44140625" customWidth="1"/>
    <col min="3" max="3" width="13.77734375" bestFit="1" customWidth="1"/>
  </cols>
  <sheetData>
    <row r="3" spans="1:2">
      <c r="A3" s="4" t="s">
        <v>10195</v>
      </c>
      <c r="B3" t="s">
        <v>10226</v>
      </c>
    </row>
    <row r="4" spans="1:2">
      <c r="A4" s="5" t="s">
        <v>10210</v>
      </c>
      <c r="B4" s="6">
        <v>853946</v>
      </c>
    </row>
    <row r="5" spans="1:2">
      <c r="A5" s="5" t="s">
        <v>10212</v>
      </c>
      <c r="B5" s="6">
        <v>853945</v>
      </c>
    </row>
    <row r="6" spans="1:2">
      <c r="A6" s="5" t="s">
        <v>10213</v>
      </c>
      <c r="B6" s="6">
        <v>727426</v>
      </c>
    </row>
    <row r="7" spans="1:2">
      <c r="A7" s="5" t="s">
        <v>10214</v>
      </c>
      <c r="B7" s="6">
        <v>363711</v>
      </c>
    </row>
    <row r="8" spans="1:2">
      <c r="A8" s="5" t="s">
        <v>10218</v>
      </c>
      <c r="B8" s="6">
        <v>577766</v>
      </c>
    </row>
    <row r="9" spans="1:2">
      <c r="A9" s="5" t="s">
        <v>10194</v>
      </c>
      <c r="B9" s="6">
        <v>3376794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G8" sqref="G8"/>
    </sheetView>
  </sheetViews>
  <sheetFormatPr defaultRowHeight="15"/>
  <cols>
    <col min="1" max="1" width="12.77734375" customWidth="1"/>
    <col min="2" max="2" width="18.21875" bestFit="1" customWidth="1"/>
    <col min="3" max="3" width="27.6640625" bestFit="1" customWidth="1"/>
  </cols>
  <sheetData>
    <row r="3" spans="1:2">
      <c r="A3" s="4" t="s">
        <v>10195</v>
      </c>
      <c r="B3" t="s">
        <v>10246</v>
      </c>
    </row>
    <row r="4" spans="1:2">
      <c r="A4" s="5" t="s">
        <v>10242</v>
      </c>
      <c r="B4" s="6"/>
    </row>
    <row r="5" spans="1:2">
      <c r="A5" s="12" t="s">
        <v>10247</v>
      </c>
      <c r="B5" s="6">
        <v>703</v>
      </c>
    </row>
    <row r="6" spans="1:2">
      <c r="A6" s="5" t="s">
        <v>10243</v>
      </c>
      <c r="B6" s="6"/>
    </row>
    <row r="7" spans="1:2">
      <c r="A7" s="12" t="s">
        <v>10248</v>
      </c>
      <c r="B7" s="6">
        <v>73</v>
      </c>
    </row>
    <row r="8" spans="1:2">
      <c r="A8" s="5" t="s">
        <v>10244</v>
      </c>
      <c r="B8" s="6"/>
    </row>
    <row r="9" spans="1:2">
      <c r="A9" s="12" t="s">
        <v>10248</v>
      </c>
      <c r="B9" s="6">
        <v>370</v>
      </c>
    </row>
    <row r="10" spans="1:2">
      <c r="A10" s="5" t="s">
        <v>10245</v>
      </c>
      <c r="B10" s="6"/>
    </row>
    <row r="11" spans="1:2">
      <c r="A11" s="12" t="s">
        <v>10248</v>
      </c>
      <c r="B11" s="6">
        <v>254</v>
      </c>
    </row>
    <row r="12" spans="1:2">
      <c r="A12" s="5" t="s">
        <v>10194</v>
      </c>
      <c r="B12" s="6">
        <v>1400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4"/>
  <sheetViews>
    <sheetView workbookViewId="0">
      <selection activeCell="K10" sqref="K10"/>
    </sheetView>
  </sheetViews>
  <sheetFormatPr defaultRowHeight="15"/>
  <cols>
    <col min="1" max="1" width="12.77734375" bestFit="1" customWidth="1"/>
    <col min="2" max="2" width="13.77734375" customWidth="1"/>
    <col min="3" max="3" width="12.33203125" bestFit="1" customWidth="1"/>
  </cols>
  <sheetData>
    <row r="3" spans="1:2">
      <c r="A3" s="4" t="s">
        <v>10195</v>
      </c>
      <c r="B3" t="s">
        <v>10208</v>
      </c>
    </row>
    <row r="4" spans="1:2">
      <c r="A4" s="5" t="s">
        <v>10205</v>
      </c>
      <c r="B4" s="6">
        <v>39</v>
      </c>
    </row>
    <row r="5" spans="1:2">
      <c r="A5" s="12">
        <v>2.6</v>
      </c>
      <c r="B5" s="6">
        <v>1</v>
      </c>
    </row>
    <row r="6" spans="1:2">
      <c r="A6" s="12">
        <v>2.8</v>
      </c>
      <c r="B6" s="6">
        <v>2</v>
      </c>
    </row>
    <row r="7" spans="1:2">
      <c r="A7" s="12">
        <v>2.9</v>
      </c>
      <c r="B7" s="6">
        <v>1</v>
      </c>
    </row>
    <row r="8" spans="1:2">
      <c r="A8" s="12">
        <v>3</v>
      </c>
      <c r="B8" s="6">
        <v>4</v>
      </c>
    </row>
    <row r="9" spans="1:2">
      <c r="A9" s="12">
        <v>3.1</v>
      </c>
      <c r="B9" s="6">
        <v>4</v>
      </c>
    </row>
    <row r="10" spans="1:2">
      <c r="A10" s="12">
        <v>3.2</v>
      </c>
      <c r="B10" s="6">
        <v>2</v>
      </c>
    </row>
    <row r="11" spans="1:2">
      <c r="A11" s="12">
        <v>3.3</v>
      </c>
      <c r="B11" s="6">
        <v>15</v>
      </c>
    </row>
    <row r="12" spans="1:2">
      <c r="A12" s="12">
        <v>3.4</v>
      </c>
      <c r="B12" s="6">
        <v>10</v>
      </c>
    </row>
    <row r="13" spans="1:2">
      <c r="A13" s="5" t="s">
        <v>10206</v>
      </c>
      <c r="B13" s="6">
        <v>98</v>
      </c>
    </row>
    <row r="14" spans="1:2">
      <c r="A14" s="12">
        <v>4.5</v>
      </c>
      <c r="B14" s="6">
        <v>70</v>
      </c>
    </row>
    <row r="15" spans="1:2">
      <c r="A15" s="12">
        <v>4.5999999999999996</v>
      </c>
      <c r="B15" s="6">
        <v>16</v>
      </c>
    </row>
    <row r="16" spans="1:2">
      <c r="A16" s="12">
        <v>4.7</v>
      </c>
      <c r="B16" s="6">
        <v>6</v>
      </c>
    </row>
    <row r="17" spans="1:2">
      <c r="A17" s="12">
        <v>4.8</v>
      </c>
      <c r="B17" s="6">
        <v>3</v>
      </c>
    </row>
    <row r="18" spans="1:2">
      <c r="A18" s="12">
        <v>5</v>
      </c>
      <c r="B18" s="6">
        <v>3</v>
      </c>
    </row>
    <row r="19" spans="1:2">
      <c r="A19" s="5" t="s">
        <v>10207</v>
      </c>
      <c r="B19" s="6">
        <v>1260</v>
      </c>
    </row>
    <row r="20" spans="1:2">
      <c r="A20" s="12">
        <v>3.5</v>
      </c>
      <c r="B20" s="6">
        <v>26</v>
      </c>
    </row>
    <row r="21" spans="1:2">
      <c r="A21" s="12">
        <v>3.6</v>
      </c>
      <c r="B21" s="6">
        <v>34</v>
      </c>
    </row>
    <row r="22" spans="1:2">
      <c r="A22" s="12">
        <v>3.7</v>
      </c>
      <c r="B22" s="6">
        <v>41</v>
      </c>
    </row>
    <row r="23" spans="1:2">
      <c r="A23" s="12">
        <v>3.8</v>
      </c>
      <c r="B23" s="6">
        <v>85</v>
      </c>
    </row>
    <row r="24" spans="1:2">
      <c r="A24" s="12">
        <v>3.9</v>
      </c>
      <c r="B24" s="6">
        <v>121</v>
      </c>
    </row>
    <row r="25" spans="1:2">
      <c r="A25" s="12">
        <v>4</v>
      </c>
      <c r="B25" s="6">
        <v>169</v>
      </c>
    </row>
    <row r="26" spans="1:2">
      <c r="A26" s="12">
        <v>4.0999999999999996</v>
      </c>
      <c r="B26" s="6">
        <v>233</v>
      </c>
    </row>
    <row r="27" spans="1:2">
      <c r="A27" s="12">
        <v>4.2</v>
      </c>
      <c r="B27" s="6">
        <v>217</v>
      </c>
    </row>
    <row r="28" spans="1:2">
      <c r="A28" s="12">
        <v>4.3</v>
      </c>
      <c r="B28" s="6">
        <v>216</v>
      </c>
    </row>
    <row r="29" spans="1:2">
      <c r="A29" s="12">
        <v>4.4000000000000004</v>
      </c>
      <c r="B29" s="6">
        <v>118</v>
      </c>
    </row>
    <row r="30" spans="1:2">
      <c r="A30" s="5" t="s">
        <v>10204</v>
      </c>
      <c r="B30" s="6">
        <v>3</v>
      </c>
    </row>
    <row r="31" spans="1:2">
      <c r="A31" s="12">
        <v>0</v>
      </c>
      <c r="B31" s="6">
        <v>1</v>
      </c>
    </row>
    <row r="32" spans="1:2">
      <c r="A32" s="12">
        <v>2</v>
      </c>
      <c r="B32" s="6">
        <v>1</v>
      </c>
    </row>
    <row r="33" spans="1:2">
      <c r="A33" s="12">
        <v>2.2999999999999998</v>
      </c>
      <c r="B33" s="6">
        <v>1</v>
      </c>
    </row>
    <row r="34" spans="1:2">
      <c r="A34" s="5" t="s">
        <v>10194</v>
      </c>
      <c r="B34" s="6">
        <v>1400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M9" sqref="M9"/>
    </sheetView>
  </sheetViews>
  <sheetFormatPr defaultRowHeight="15"/>
  <cols>
    <col min="1" max="1" width="19" bestFit="1" customWidth="1"/>
    <col min="2" max="2" width="14.44140625" customWidth="1"/>
    <col min="3" max="3" width="22.44140625" customWidth="1"/>
    <col min="4" max="10" width="5" bestFit="1" customWidth="1"/>
    <col min="11" max="11" width="4" bestFit="1" customWidth="1"/>
    <col min="12" max="20" width="5" bestFit="1" customWidth="1"/>
    <col min="21" max="21" width="4" bestFit="1" customWidth="1"/>
    <col min="22" max="30" width="5" bestFit="1" customWidth="1"/>
    <col min="31" max="31" width="4" bestFit="1" customWidth="1"/>
    <col min="32" max="40" width="5" bestFit="1" customWidth="1"/>
    <col min="41" max="41" width="4" bestFit="1" customWidth="1"/>
    <col min="42" max="50" width="5" bestFit="1" customWidth="1"/>
    <col min="51" max="51" width="4" bestFit="1" customWidth="1"/>
    <col min="52" max="60" width="5" bestFit="1" customWidth="1"/>
    <col min="61" max="61" width="4" bestFit="1" customWidth="1"/>
    <col min="62" max="70" width="5" bestFit="1" customWidth="1"/>
    <col min="71" max="71" width="4" bestFit="1" customWidth="1"/>
    <col min="72" max="80" width="5" bestFit="1" customWidth="1"/>
    <col min="81" max="81" width="4" bestFit="1" customWidth="1"/>
    <col min="82" max="90" width="5" bestFit="1" customWidth="1"/>
    <col min="91" max="91" width="4" bestFit="1" customWidth="1"/>
    <col min="92" max="93" width="5" bestFit="1" customWidth="1"/>
    <col min="94" max="94" width="10.88671875" bestFit="1" customWidth="1"/>
  </cols>
  <sheetData>
    <row r="3" spans="1:3">
      <c r="A3" s="4" t="s">
        <v>10195</v>
      </c>
      <c r="B3" t="s">
        <v>10252</v>
      </c>
      <c r="C3" t="s">
        <v>10251</v>
      </c>
    </row>
    <row r="4" spans="1:3">
      <c r="A4" s="5" t="s">
        <v>10198</v>
      </c>
      <c r="B4" s="6">
        <v>90400718</v>
      </c>
      <c r="C4" s="6">
        <v>169517172</v>
      </c>
    </row>
    <row r="5" spans="1:3">
      <c r="A5" s="5" t="s">
        <v>10197</v>
      </c>
      <c r="B5" s="6">
        <v>2535257</v>
      </c>
      <c r="C5" s="6">
        <v>32876887</v>
      </c>
    </row>
    <row r="6" spans="1:3">
      <c r="A6" s="5" t="s">
        <v>10199</v>
      </c>
      <c r="B6" s="6">
        <v>2380050</v>
      </c>
      <c r="C6" s="6">
        <v>2380050</v>
      </c>
    </row>
    <row r="7" spans="1:3">
      <c r="A7" s="5" t="s">
        <v>10196</v>
      </c>
      <c r="B7" s="6">
        <v>71112795343.200012</v>
      </c>
      <c r="C7" s="6">
        <v>119741224145.58</v>
      </c>
    </row>
    <row r="8" spans="1:3">
      <c r="A8" s="5" t="s">
        <v>10194</v>
      </c>
      <c r="B8" s="6">
        <v>71208111368.200012</v>
      </c>
      <c r="C8" s="6">
        <v>119945998254.58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B13"/>
    </sheetView>
  </sheetViews>
  <sheetFormatPr defaultRowHeight="15"/>
  <cols>
    <col min="1" max="1" width="14.44140625" bestFit="1" customWidth="1"/>
    <col min="2" max="2" width="25.88671875" customWidth="1"/>
  </cols>
  <sheetData>
    <row r="3" spans="1:2">
      <c r="A3" s="4" t="s">
        <v>10195</v>
      </c>
      <c r="B3" t="s">
        <v>10228</v>
      </c>
    </row>
    <row r="4" spans="1:2">
      <c r="A4" s="5">
        <v>1</v>
      </c>
      <c r="B4" s="6"/>
    </row>
    <row r="5" spans="1:2">
      <c r="A5" s="12" t="s">
        <v>10234</v>
      </c>
      <c r="B5" s="6">
        <v>488</v>
      </c>
    </row>
    <row r="6" spans="1:2">
      <c r="A6" s="5">
        <v>2</v>
      </c>
      <c r="B6" s="6"/>
    </row>
    <row r="7" spans="1:2">
      <c r="A7" s="12" t="s">
        <v>10236</v>
      </c>
      <c r="B7" s="6">
        <v>592</v>
      </c>
    </row>
    <row r="8" spans="1:2">
      <c r="A8" s="5">
        <v>3</v>
      </c>
      <c r="B8" s="6"/>
    </row>
    <row r="9" spans="1:2">
      <c r="A9" s="12" t="s">
        <v>10237</v>
      </c>
      <c r="B9" s="6">
        <v>133</v>
      </c>
    </row>
    <row r="10" spans="1:2">
      <c r="A10" s="5">
        <v>4</v>
      </c>
      <c r="B10" s="6"/>
    </row>
    <row r="11" spans="1:2">
      <c r="A11" s="12" t="s">
        <v>10235</v>
      </c>
      <c r="B11" s="6">
        <v>91</v>
      </c>
    </row>
    <row r="12" spans="1:2">
      <c r="A12" s="5">
        <v>5</v>
      </c>
      <c r="B12" s="6">
        <v>96</v>
      </c>
    </row>
    <row r="13" spans="1:2">
      <c r="A13" s="5" t="s">
        <v>10194</v>
      </c>
      <c r="B13" s="6">
        <v>1400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B6"/>
    </sheetView>
  </sheetViews>
  <sheetFormatPr defaultRowHeight="15"/>
  <cols>
    <col min="1" max="1" width="12.77734375" bestFit="1" customWidth="1"/>
    <col min="2" max="2" width="15.5546875" customWidth="1"/>
  </cols>
  <sheetData>
    <row r="3" spans="1:2">
      <c r="A3" s="4" t="s">
        <v>10195</v>
      </c>
      <c r="B3" t="s">
        <v>10209</v>
      </c>
    </row>
    <row r="4" spans="1:2">
      <c r="A4" s="5" t="s">
        <v>10248</v>
      </c>
      <c r="B4" s="6">
        <v>4.1222381635581229</v>
      </c>
    </row>
    <row r="5" spans="1:2">
      <c r="A5" s="5" t="s">
        <v>10247</v>
      </c>
      <c r="B5" s="6">
        <v>4.0588904694168031</v>
      </c>
    </row>
    <row r="6" spans="1:2">
      <c r="A6" s="5" t="s">
        <v>10194</v>
      </c>
      <c r="B6" s="6">
        <v>4.0904285714285962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K12" sqref="K12"/>
    </sheetView>
  </sheetViews>
  <sheetFormatPr defaultRowHeight="15"/>
  <cols>
    <col min="1" max="1" width="12.77734375" customWidth="1"/>
    <col min="2" max="2" width="18.21875" customWidth="1"/>
  </cols>
  <sheetData>
    <row r="1" spans="1:2">
      <c r="A1" s="4" t="s">
        <v>10267</v>
      </c>
      <c r="B1" t="s">
        <v>10268</v>
      </c>
    </row>
    <row r="3" spans="1:2">
      <c r="A3" s="4" t="s">
        <v>10195</v>
      </c>
      <c r="B3" t="s">
        <v>10246</v>
      </c>
    </row>
    <row r="4" spans="1:2">
      <c r="A4" s="5" t="s">
        <v>10196</v>
      </c>
      <c r="B4" s="6">
        <v>313</v>
      </c>
    </row>
    <row r="5" spans="1:2">
      <c r="A5" s="5" t="s">
        <v>10194</v>
      </c>
      <c r="B5" s="6">
        <v>313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A3" sqref="A3"/>
    </sheetView>
  </sheetViews>
  <sheetFormatPr defaultRowHeight="15"/>
  <cols>
    <col min="1" max="1" width="19" customWidth="1"/>
    <col min="2" max="2" width="25.6640625" customWidth="1"/>
    <col min="3" max="3" width="18.44140625" bestFit="1" customWidth="1"/>
  </cols>
  <sheetData>
    <row r="3" spans="1:2">
      <c r="A3" s="4" t="s">
        <v>10195</v>
      </c>
      <c r="B3" t="s">
        <v>10249</v>
      </c>
    </row>
    <row r="4" spans="1:2">
      <c r="A4" s="5" t="s">
        <v>10197</v>
      </c>
      <c r="B4" s="6">
        <v>84.25</v>
      </c>
    </row>
    <row r="5" spans="1:2">
      <c r="A5" s="5" t="s">
        <v>10196</v>
      </c>
      <c r="B5" s="6">
        <v>47.195244956772335</v>
      </c>
    </row>
    <row r="6" spans="1:2">
      <c r="A6" s="5" t="s">
        <v>10198</v>
      </c>
      <c r="B6" s="6">
        <v>47.142857142857146</v>
      </c>
    </row>
    <row r="7" spans="1:2">
      <c r="A7" s="5" t="s">
        <v>10199</v>
      </c>
      <c r="B7" s="6">
        <v>0</v>
      </c>
    </row>
    <row r="8" spans="1:2">
      <c r="A8" s="5" t="s">
        <v>10194</v>
      </c>
      <c r="B8" s="6">
        <v>47.267142857142858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G9" sqref="G9"/>
    </sheetView>
  </sheetViews>
  <sheetFormatPr defaultRowHeight="15"/>
  <cols>
    <col min="1" max="1" width="35.21875" bestFit="1" customWidth="1"/>
    <col min="2" max="2" width="12.33203125" bestFit="1" customWidth="1"/>
    <col min="3" max="3" width="18.44140625" bestFit="1" customWidth="1"/>
  </cols>
  <sheetData>
    <row r="3" spans="1:3">
      <c r="A3" s="4" t="s">
        <v>10195</v>
      </c>
      <c r="B3" t="s">
        <v>10225</v>
      </c>
      <c r="C3" t="s">
        <v>10226</v>
      </c>
    </row>
    <row r="4" spans="1:3">
      <c r="A4" s="5" t="s">
        <v>10210</v>
      </c>
      <c r="B4" s="6">
        <v>8.8000000000000007</v>
      </c>
      <c r="C4" s="6">
        <v>853946</v>
      </c>
    </row>
    <row r="5" spans="1:3">
      <c r="A5" s="5" t="s">
        <v>10212</v>
      </c>
      <c r="B5" s="6">
        <v>8.8000000000000007</v>
      </c>
      <c r="C5" s="6">
        <v>853945</v>
      </c>
    </row>
    <row r="6" spans="1:3">
      <c r="A6" s="5" t="s">
        <v>10213</v>
      </c>
      <c r="B6" s="6">
        <v>8.1999999999999993</v>
      </c>
      <c r="C6" s="6">
        <v>727426</v>
      </c>
    </row>
    <row r="7" spans="1:3">
      <c r="A7" s="5" t="s">
        <v>10214</v>
      </c>
      <c r="B7" s="6">
        <v>4.0999999999999996</v>
      </c>
      <c r="C7" s="6">
        <v>363711</v>
      </c>
    </row>
    <row r="8" spans="1:3">
      <c r="A8" s="5" t="s">
        <v>10218</v>
      </c>
      <c r="B8" s="6">
        <v>12.299999999999999</v>
      </c>
      <c r="C8" s="6">
        <v>577766</v>
      </c>
    </row>
    <row r="9" spans="1:3">
      <c r="A9" s="5" t="s">
        <v>10194</v>
      </c>
      <c r="B9" s="6">
        <v>42.199999999999996</v>
      </c>
      <c r="C9" s="6">
        <v>3376794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03"/>
  <sheetViews>
    <sheetView topLeftCell="N1387" zoomScale="85" zoomScaleNormal="85" workbookViewId="0">
      <selection activeCell="T1403" sqref="T1403"/>
    </sheetView>
  </sheetViews>
  <sheetFormatPr defaultColWidth="11.6640625" defaultRowHeight="15"/>
  <cols>
    <col min="1" max="1" width="17.33203125" customWidth="1"/>
    <col min="2" max="3" width="28.21875" customWidth="1"/>
    <col min="4" max="4" width="21.21875" customWidth="1"/>
    <col min="5" max="5" width="19.109375" customWidth="1"/>
    <col min="6" max="6" width="18.5546875" style="2" customWidth="1"/>
    <col min="7" max="7" width="13.77734375" style="9" customWidth="1"/>
    <col min="8" max="8" width="22.109375" style="1" customWidth="1"/>
    <col min="9" max="9" width="11.6640625" style="8"/>
    <col min="10" max="10" width="15.109375" style="18" customWidth="1"/>
    <col min="11" max="11" width="15" style="16" customWidth="1"/>
    <col min="12" max="12" width="15" style="20" customWidth="1"/>
    <col min="14" max="14" width="17.44140625" style="9" customWidth="1"/>
    <col min="16" max="16" width="13.33203125" customWidth="1"/>
    <col min="17" max="17" width="17.109375" customWidth="1"/>
    <col min="18" max="18" width="17.33203125" customWidth="1"/>
    <col min="20" max="20" width="16.44140625" style="9" bestFit="1" customWidth="1"/>
  </cols>
  <sheetData>
    <row r="1" spans="1:27">
      <c r="A1" t="s">
        <v>0</v>
      </c>
      <c r="B1" t="s">
        <v>1</v>
      </c>
      <c r="C1" t="s">
        <v>10201</v>
      </c>
      <c r="D1" t="s">
        <v>2</v>
      </c>
      <c r="E1" t="s">
        <v>10200</v>
      </c>
      <c r="F1" s="2" t="s">
        <v>3</v>
      </c>
      <c r="G1" s="9" t="s">
        <v>4</v>
      </c>
      <c r="H1" s="2" t="s">
        <v>10231</v>
      </c>
      <c r="I1" s="8" t="s">
        <v>10202</v>
      </c>
      <c r="J1" s="19" t="s">
        <v>10232</v>
      </c>
      <c r="K1" s="13" t="s">
        <v>10239</v>
      </c>
      <c r="L1" s="19" t="s">
        <v>10240</v>
      </c>
      <c r="M1" s="14" t="s">
        <v>10241</v>
      </c>
      <c r="N1" s="1" t="s">
        <v>5</v>
      </c>
      <c r="O1" t="s">
        <v>6</v>
      </c>
      <c r="P1" t="s">
        <v>10203</v>
      </c>
      <c r="Q1" t="s">
        <v>10250</v>
      </c>
      <c r="R1" t="s">
        <v>10233</v>
      </c>
      <c r="S1" t="s">
        <v>10238</v>
      </c>
      <c r="T1" t="s">
        <v>10267</v>
      </c>
      <c r="U1" s="10" t="s">
        <v>7</v>
      </c>
      <c r="V1" t="s">
        <v>8</v>
      </c>
      <c r="W1" t="s">
        <v>9</v>
      </c>
      <c r="X1" s="3" t="s">
        <v>10</v>
      </c>
      <c r="Y1" t="s">
        <v>11</v>
      </c>
      <c r="Z1" t="s">
        <v>12</v>
      </c>
      <c r="AA1" t="s">
        <v>13</v>
      </c>
    </row>
    <row r="2" spans="1:27">
      <c r="A2" t="s">
        <v>8888</v>
      </c>
      <c r="B2" t="s">
        <v>8889</v>
      </c>
      <c r="C2" t="str">
        <f t="shared" ref="C2:C8" si="0">LEFT(B2, 35) &amp; "…"</f>
        <v>Khaitan ORFin Fan heater for Home a…</v>
      </c>
      <c r="D2" t="s">
        <v>6564</v>
      </c>
      <c r="E2" t="str">
        <f>IFERROR(VLOOKUP(TRIM(CLEAN(D2)),#REF!, 2, FALSE), "Other")</f>
        <v>Other</v>
      </c>
      <c r="F2" s="9">
        <v>1299</v>
      </c>
      <c r="G2" s="9">
        <v>2495</v>
      </c>
      <c r="H2" s="9">
        <f t="shared" ref="H2:H65" si="1">G2 - F2</f>
        <v>1196</v>
      </c>
      <c r="I2" s="9">
        <f>(F2*U2)</f>
        <v>2598</v>
      </c>
      <c r="J2" s="18" t="str">
        <f>ROUND((Table1[[#This Row],[actual_price]]-Table1[[#This Row],[discounted_price]])/Table1[[#This Row],[actual_price]]*100, 0) &amp; "%"</f>
        <v>48%</v>
      </c>
      <c r="K2" s="18" t="str">
        <f t="shared" ref="K2:K65" si="2">IF(L2&gt;=50, "≥ 50%", "&lt;50%")</f>
        <v>&lt;50%</v>
      </c>
      <c r="L2" s="18">
        <f t="shared" ref="L2:L65" si="3">VALUE(SUBSTITUTE(J2, "%", ""))</f>
        <v>48</v>
      </c>
      <c r="M2" s="15" t="str">
        <f t="shared" ref="M2:M65" si="4">IF(L2&lt;10, "Low", IF(L2&lt;30, "Mild", IF(L2&lt;50, "Medium", "High")))</f>
        <v>Medium</v>
      </c>
      <c r="N2" s="1">
        <v>0.48</v>
      </c>
      <c r="O2">
        <v>2</v>
      </c>
      <c r="P2" t="str">
        <f t="shared" ref="P2:P65" si="5">IF(O2&gt;=4.5, "Excellent", IF(O2&gt;=3.5, "Good", IF(O2&gt;=2.5, "Average", "Poor")))</f>
        <v>Poor</v>
      </c>
      <c r="Q2">
        <f>G2*U2</f>
        <v>4990</v>
      </c>
      <c r="R2" t="str">
        <f t="shared" ref="R2:R65" si="6">IF(G2&lt;1000, "#0-#999", IF(G2&lt;5000, "#1k-#4.9k", IF(G2&lt;10000, "#5k-#9.9k", IF(G2&lt;20000, "#10k-#19.9k", "#20k+"))))</f>
        <v>#1k-#4.9k</v>
      </c>
      <c r="S2">
        <f>IF(Table1[[#This Row],[actual_price]]&lt;1000, 1, IF(Table1[[#This Row],[actual_price]]&lt;5000, 2, IF(Table1[[#This Row],[actual_price]]&lt;10000, 3, IF(Table1[[#This Row],[actual_price]]&lt;20000, 4, 5))))</f>
        <v>2</v>
      </c>
      <c r="T2" t="str">
        <f t="shared" ref="T2:T65" si="7">IF(U2 &gt; 1000, "1000 and above", "Fewer than 1000")</f>
        <v>Fewer than 1000</v>
      </c>
      <c r="U2" s="11">
        <v>2</v>
      </c>
      <c r="V2" t="s">
        <v>8890</v>
      </c>
      <c r="W2" t="s">
        <v>8891</v>
      </c>
      <c r="X2" t="s">
        <v>8892</v>
      </c>
      <c r="Y2" t="s">
        <v>8893</v>
      </c>
      <c r="Z2" t="s">
        <v>8894</v>
      </c>
      <c r="AA2" t="s">
        <v>8895</v>
      </c>
    </row>
    <row r="3" spans="1:27">
      <c r="A3" t="s">
        <v>8353</v>
      </c>
      <c r="B3" t="s">
        <v>8354</v>
      </c>
      <c r="C3" t="str">
        <f t="shared" si="0"/>
        <v>Personal Size Blender, Portable Ble…</v>
      </c>
      <c r="D3" t="s">
        <v>6665</v>
      </c>
      <c r="E3" t="str">
        <f>IFERROR(VLOOKUP(TRIM(CLEAN(D3)),#REF!, 2, FALSE), "Other")</f>
        <v>Other</v>
      </c>
      <c r="F3" s="9">
        <v>669</v>
      </c>
      <c r="G3" s="9">
        <v>1499</v>
      </c>
      <c r="H3" s="9">
        <f t="shared" si="1"/>
        <v>830</v>
      </c>
      <c r="I3" s="9">
        <f>(F3*U3)</f>
        <v>8697</v>
      </c>
      <c r="J3" s="18" t="str">
        <f>ROUND((Table1[[#This Row],[actual_price]]-Table1[[#This Row],[discounted_price]])/Table1[[#This Row],[actual_price]]*100, 0) &amp; "%"</f>
        <v>55%</v>
      </c>
      <c r="K3" s="18" t="str">
        <f t="shared" si="2"/>
        <v>≥ 50%</v>
      </c>
      <c r="L3" s="18">
        <f t="shared" si="3"/>
        <v>55</v>
      </c>
      <c r="M3" s="15" t="str">
        <f t="shared" si="4"/>
        <v>High</v>
      </c>
      <c r="N3" s="1">
        <v>0.55000000000000004</v>
      </c>
      <c r="O3">
        <v>2.2999999999999998</v>
      </c>
      <c r="P3" t="str">
        <f t="shared" si="5"/>
        <v>Poor</v>
      </c>
      <c r="Q3">
        <f>G3*U3</f>
        <v>19487</v>
      </c>
      <c r="R3" t="str">
        <f t="shared" si="6"/>
        <v>#1k-#4.9k</v>
      </c>
      <c r="S3">
        <f>IF(Table1[[#This Row],[actual_price]]&lt;1000, 1, IF(Table1[[#This Row],[actual_price]]&lt;5000, 2, IF(Table1[[#This Row],[actual_price]]&lt;10000, 3, IF(Table1[[#This Row],[actual_price]]&lt;20000, 4, 5))))</f>
        <v>2</v>
      </c>
      <c r="T3" t="str">
        <f t="shared" si="7"/>
        <v>Fewer than 1000</v>
      </c>
      <c r="U3" s="11">
        <v>13</v>
      </c>
      <c r="V3" t="s">
        <v>8355</v>
      </c>
      <c r="W3" t="s">
        <v>8356</v>
      </c>
      <c r="X3" t="s">
        <v>8357</v>
      </c>
      <c r="Y3" t="s">
        <v>8358</v>
      </c>
      <c r="Z3" t="s">
        <v>8359</v>
      </c>
      <c r="AA3" t="s">
        <v>8360</v>
      </c>
    </row>
    <row r="4" spans="1:27">
      <c r="A4" t="s">
        <v>9264</v>
      </c>
      <c r="B4" t="s">
        <v>9265</v>
      </c>
      <c r="C4" t="str">
        <f t="shared" si="0"/>
        <v>Green Tales Heat Seal Mini Food Sea…</v>
      </c>
      <c r="D4" t="s">
        <v>7145</v>
      </c>
      <c r="E4" t="str">
        <f>IFERROR(VLOOKUP(TRIM(CLEAN(D4)),#REF!, 2, FALSE), "Other")</f>
        <v>Other</v>
      </c>
      <c r="F4" s="9">
        <v>161</v>
      </c>
      <c r="G4" s="9">
        <v>300</v>
      </c>
      <c r="H4" s="9">
        <f t="shared" si="1"/>
        <v>139</v>
      </c>
      <c r="I4" s="9">
        <f>(F4*U4)</f>
        <v>3864</v>
      </c>
      <c r="J4" s="18" t="str">
        <f>ROUND((Table1[[#This Row],[actual_price]]-Table1[[#This Row],[discounted_price]])/Table1[[#This Row],[actual_price]]*100, 0) &amp; "%"</f>
        <v>46%</v>
      </c>
      <c r="K4" s="18" t="str">
        <f t="shared" si="2"/>
        <v>&lt;50%</v>
      </c>
      <c r="L4" s="18">
        <f t="shared" si="3"/>
        <v>46</v>
      </c>
      <c r="M4" s="15" t="str">
        <f t="shared" si="4"/>
        <v>Medium</v>
      </c>
      <c r="N4" s="1">
        <v>0.46</v>
      </c>
      <c r="O4">
        <v>2.6</v>
      </c>
      <c r="P4" t="str">
        <f t="shared" si="5"/>
        <v>Average</v>
      </c>
      <c r="Q4">
        <f>G4*U4</f>
        <v>7200</v>
      </c>
      <c r="R4" t="str">
        <f t="shared" si="6"/>
        <v>#0-#999</v>
      </c>
      <c r="S4">
        <f>IF(Table1[[#This Row],[actual_price]]&lt;1000, 1, IF(Table1[[#This Row],[actual_price]]&lt;5000, 2, IF(Table1[[#This Row],[actual_price]]&lt;10000, 3, IF(Table1[[#This Row],[actual_price]]&lt;20000, 4, 5))))</f>
        <v>1</v>
      </c>
      <c r="T4" t="str">
        <f t="shared" si="7"/>
        <v>Fewer than 1000</v>
      </c>
      <c r="U4" s="11">
        <v>24</v>
      </c>
      <c r="V4" t="s">
        <v>9266</v>
      </c>
      <c r="W4" t="s">
        <v>9267</v>
      </c>
      <c r="X4" t="s">
        <v>9268</v>
      </c>
      <c r="Y4" t="s">
        <v>9269</v>
      </c>
      <c r="Z4" t="s">
        <v>9270</v>
      </c>
      <c r="AA4" t="s">
        <v>9271</v>
      </c>
    </row>
    <row r="5" spans="1:27">
      <c r="A5" t="s">
        <v>3430</v>
      </c>
      <c r="B5" t="s">
        <v>3431</v>
      </c>
      <c r="C5" t="str">
        <f t="shared" si="0"/>
        <v>SHREENOVA ID116 Plus Bluetooth Fitn…</v>
      </c>
      <c r="D5" t="s">
        <v>2284</v>
      </c>
      <c r="E5" t="str">
        <f>IFERROR(VLOOKUP(TRIM(CLEAN(D5)),#REF!, 2, FALSE), "Other")</f>
        <v>Other</v>
      </c>
      <c r="F5" s="9">
        <v>281</v>
      </c>
      <c r="G5" s="9">
        <v>1999</v>
      </c>
      <c r="H5" s="9">
        <f t="shared" si="1"/>
        <v>1718</v>
      </c>
      <c r="I5" s="9">
        <f>(F5*U5)</f>
        <v>24447</v>
      </c>
      <c r="J5" s="18" t="str">
        <f>ROUND((Table1[[#This Row],[actual_price]]-Table1[[#This Row],[discounted_price]])/Table1[[#This Row],[actual_price]]*100, 0) &amp; "%"</f>
        <v>86%</v>
      </c>
      <c r="K5" s="18" t="str">
        <f t="shared" si="2"/>
        <v>≥ 50%</v>
      </c>
      <c r="L5" s="18">
        <f t="shared" si="3"/>
        <v>86</v>
      </c>
      <c r="M5" s="15" t="str">
        <f t="shared" si="4"/>
        <v>High</v>
      </c>
      <c r="N5" s="1">
        <v>0.86</v>
      </c>
      <c r="O5">
        <v>2.8</v>
      </c>
      <c r="P5" t="str">
        <f t="shared" si="5"/>
        <v>Average</v>
      </c>
      <c r="Q5">
        <f>G5*U5</f>
        <v>173913</v>
      </c>
      <c r="R5" t="str">
        <f t="shared" si="6"/>
        <v>#1k-#4.9k</v>
      </c>
      <c r="S5">
        <f>IF(Table1[[#This Row],[actual_price]]&lt;1000, 1, IF(Table1[[#This Row],[actual_price]]&lt;5000, 2, IF(Table1[[#This Row],[actual_price]]&lt;10000, 3, IF(Table1[[#This Row],[actual_price]]&lt;20000, 4, 5))))</f>
        <v>2</v>
      </c>
      <c r="T5" t="str">
        <f t="shared" si="7"/>
        <v>Fewer than 1000</v>
      </c>
      <c r="U5" s="11">
        <v>87</v>
      </c>
      <c r="V5" t="s">
        <v>3432</v>
      </c>
      <c r="W5" t="s">
        <v>3433</v>
      </c>
      <c r="X5" t="s">
        <v>3434</v>
      </c>
      <c r="Y5" t="s">
        <v>3435</v>
      </c>
      <c r="Z5" t="s">
        <v>3436</v>
      </c>
      <c r="AA5" t="s">
        <v>3437</v>
      </c>
    </row>
    <row r="6" spans="1:27">
      <c r="A6" t="s">
        <v>8702</v>
      </c>
      <c r="B6" t="s">
        <v>8703</v>
      </c>
      <c r="C6" t="str">
        <f t="shared" si="0"/>
        <v>MR. BRAND Portable USB Juicer Elect…</v>
      </c>
      <c r="D6" t="s">
        <v>6867</v>
      </c>
      <c r="E6" t="str">
        <f>IFERROR(VLOOKUP(TRIM(CLEAN(D6)),#REF!, 2, FALSE), "Other")</f>
        <v>Other</v>
      </c>
      <c r="F6" s="9">
        <v>499</v>
      </c>
      <c r="G6" s="9">
        <v>2199</v>
      </c>
      <c r="H6" s="9">
        <f t="shared" si="1"/>
        <v>1700</v>
      </c>
      <c r="I6" s="9">
        <f>(F6*U6)</f>
        <v>54391</v>
      </c>
      <c r="J6" s="18" t="str">
        <f>ROUND((Table1[[#This Row],[actual_price]]-Table1[[#This Row],[discounted_price]])/Table1[[#This Row],[actual_price]]*100, 0) &amp; "%"</f>
        <v>77%</v>
      </c>
      <c r="K6" s="18" t="str">
        <f t="shared" si="2"/>
        <v>≥ 50%</v>
      </c>
      <c r="L6" s="18">
        <f t="shared" si="3"/>
        <v>77</v>
      </c>
      <c r="M6" s="15" t="str">
        <f t="shared" si="4"/>
        <v>High</v>
      </c>
      <c r="N6" s="1">
        <v>0.77</v>
      </c>
      <c r="O6">
        <v>2.8</v>
      </c>
      <c r="P6" t="str">
        <f t="shared" si="5"/>
        <v>Average</v>
      </c>
      <c r="Q6">
        <f>G6*U6</f>
        <v>239691</v>
      </c>
      <c r="R6" t="str">
        <f t="shared" si="6"/>
        <v>#1k-#4.9k</v>
      </c>
      <c r="S6">
        <f>IF(Table1[[#This Row],[actual_price]]&lt;1000, 1, IF(Table1[[#This Row],[actual_price]]&lt;5000, 2, IF(Table1[[#This Row],[actual_price]]&lt;10000, 3, IF(Table1[[#This Row],[actual_price]]&lt;20000, 4, 5))))</f>
        <v>2</v>
      </c>
      <c r="T6" t="str">
        <f t="shared" si="7"/>
        <v>Fewer than 1000</v>
      </c>
      <c r="U6" s="11">
        <v>109</v>
      </c>
      <c r="V6" t="s">
        <v>8704</v>
      </c>
      <c r="W6" t="s">
        <v>8705</v>
      </c>
      <c r="X6" t="s">
        <v>8706</v>
      </c>
      <c r="Y6" t="s">
        <v>8707</v>
      </c>
      <c r="Z6" t="s">
        <v>8708</v>
      </c>
      <c r="AA6" t="s">
        <v>8709</v>
      </c>
    </row>
    <row r="7" spans="1:27">
      <c r="A7" t="s">
        <v>10016</v>
      </c>
      <c r="B7" t="s">
        <v>10017</v>
      </c>
      <c r="C7" t="str">
        <f t="shared" si="0"/>
        <v>IONIX Tap filter Multilayer | Activ…</v>
      </c>
      <c r="D7" t="s">
        <v>7426</v>
      </c>
      <c r="E7" t="str">
        <f>IFERROR(VLOOKUP(TRIM(CLEAN(D7)),#REF!, 2, FALSE), "Other")</f>
        <v>Other</v>
      </c>
      <c r="F7" s="9">
        <v>199</v>
      </c>
      <c r="G7" s="9">
        <v>699</v>
      </c>
      <c r="H7" s="9">
        <f t="shared" si="1"/>
        <v>500</v>
      </c>
      <c r="I7" s="9">
        <f>(F7*U7)</f>
        <v>31641</v>
      </c>
      <c r="J7" s="18" t="str">
        <f>ROUND((Table1[[#This Row],[actual_price]]-Table1[[#This Row],[discounted_price]])/Table1[[#This Row],[actual_price]]*100, 0) &amp; "%"</f>
        <v>72%</v>
      </c>
      <c r="K7" s="18" t="str">
        <f t="shared" si="2"/>
        <v>≥ 50%</v>
      </c>
      <c r="L7" s="18">
        <f t="shared" si="3"/>
        <v>72</v>
      </c>
      <c r="M7" s="15" t="str">
        <f t="shared" si="4"/>
        <v>High</v>
      </c>
      <c r="N7" s="1">
        <v>0.72</v>
      </c>
      <c r="O7">
        <v>2.9</v>
      </c>
      <c r="P7" t="str">
        <f t="shared" si="5"/>
        <v>Average</v>
      </c>
      <c r="Q7">
        <f>G7*U7</f>
        <v>111141</v>
      </c>
      <c r="R7" t="str">
        <f t="shared" si="6"/>
        <v>#0-#999</v>
      </c>
      <c r="S7">
        <f>IF(Table1[[#This Row],[actual_price]]&lt;1000, 1, IF(Table1[[#This Row],[actual_price]]&lt;5000, 2, IF(Table1[[#This Row],[actual_price]]&lt;10000, 3, IF(Table1[[#This Row],[actual_price]]&lt;20000, 4, 5))))</f>
        <v>1</v>
      </c>
      <c r="T7" t="str">
        <f t="shared" si="7"/>
        <v>Fewer than 1000</v>
      </c>
      <c r="U7" s="11">
        <v>159</v>
      </c>
      <c r="V7" t="s">
        <v>10018</v>
      </c>
      <c r="W7" t="s">
        <v>10019</v>
      </c>
      <c r="X7" t="s">
        <v>10020</v>
      </c>
      <c r="Y7" t="s">
        <v>10021</v>
      </c>
      <c r="Z7" t="s">
        <v>10022</v>
      </c>
      <c r="AA7" t="s">
        <v>10023</v>
      </c>
    </row>
    <row r="8" spans="1:27">
      <c r="A8" t="s">
        <v>1785</v>
      </c>
      <c r="B8" t="s">
        <v>1786</v>
      </c>
      <c r="C8" t="str">
        <f t="shared" si="0"/>
        <v>7SEVEN Compatible LG TV Remote Suit…</v>
      </c>
      <c r="D8" t="s">
        <v>364</v>
      </c>
      <c r="E8" t="str">
        <f>IFERROR(VLOOKUP(TRIM(CLEAN(D8)),#REF!, 2, FALSE), "Other")</f>
        <v>Other</v>
      </c>
      <c r="F8" s="9">
        <v>790</v>
      </c>
      <c r="G8" s="9">
        <v>1999</v>
      </c>
      <c r="H8" s="9">
        <f t="shared" si="1"/>
        <v>1209</v>
      </c>
      <c r="I8" s="9">
        <f>(F8*U8)</f>
        <v>81370</v>
      </c>
      <c r="J8" s="18" t="str">
        <f>ROUND((Table1[[#This Row],[actual_price]]-Table1[[#This Row],[discounted_price]])/Table1[[#This Row],[actual_price]]*100, 0) &amp; "%"</f>
        <v>60%</v>
      </c>
      <c r="K8" s="18" t="str">
        <f t="shared" si="2"/>
        <v>≥ 50%</v>
      </c>
      <c r="L8" s="18">
        <f t="shared" si="3"/>
        <v>60</v>
      </c>
      <c r="M8" s="15" t="str">
        <f t="shared" si="4"/>
        <v>High</v>
      </c>
      <c r="N8" s="1">
        <v>0.6</v>
      </c>
      <c r="O8">
        <v>3</v>
      </c>
      <c r="P8" t="str">
        <f t="shared" si="5"/>
        <v>Average</v>
      </c>
      <c r="Q8">
        <f>G8*U8</f>
        <v>205897</v>
      </c>
      <c r="R8" t="str">
        <f t="shared" si="6"/>
        <v>#1k-#4.9k</v>
      </c>
      <c r="S8">
        <f>IF(Table1[[#This Row],[actual_price]]&lt;1000, 1, IF(Table1[[#This Row],[actual_price]]&lt;5000, 2, IF(Table1[[#This Row],[actual_price]]&lt;10000, 3, IF(Table1[[#This Row],[actual_price]]&lt;20000, 4, 5))))</f>
        <v>2</v>
      </c>
      <c r="T8" t="str">
        <f t="shared" si="7"/>
        <v>Fewer than 1000</v>
      </c>
      <c r="U8" s="11">
        <v>103</v>
      </c>
      <c r="V8" t="s">
        <v>1787</v>
      </c>
      <c r="W8" t="s">
        <v>1788</v>
      </c>
      <c r="X8" t="s">
        <v>1789</v>
      </c>
      <c r="Y8" t="s">
        <v>1790</v>
      </c>
      <c r="Z8" t="s">
        <v>1791</v>
      </c>
      <c r="AA8" t="s">
        <v>1792</v>
      </c>
    </row>
    <row r="9" spans="1:27" hidden="1">
      <c r="A9" t="s">
        <v>1915</v>
      </c>
      <c r="B9" t="s">
        <v>1916</v>
      </c>
      <c r="C9">
        <v>0</v>
      </c>
      <c r="D9" t="s">
        <v>16</v>
      </c>
      <c r="E9" t="str">
        <f>IFERROR(VLOOKUP(TRIM(CLEAN(D9)),#REF!, 2, FALSE), "Other")</f>
        <v>Other</v>
      </c>
      <c r="F9" s="9">
        <v>199</v>
      </c>
      <c r="G9" s="9">
        <v>999</v>
      </c>
      <c r="H9" s="9">
        <f t="shared" si="1"/>
        <v>800</v>
      </c>
      <c r="I9" s="9">
        <f>(F9*U9)</f>
        <v>0</v>
      </c>
      <c r="J9" s="18" t="str">
        <f>ROUND((Table1[[#This Row],[actual_price]]-Table1[[#This Row],[discounted_price]])/Table1[[#This Row],[actual_price]]*100, 0) &amp; "%"</f>
        <v>80%</v>
      </c>
      <c r="K9" s="18" t="str">
        <f t="shared" si="2"/>
        <v>≥ 50%</v>
      </c>
      <c r="L9" s="18">
        <f t="shared" si="3"/>
        <v>80</v>
      </c>
      <c r="M9" s="15" t="str">
        <f t="shared" si="4"/>
        <v>High</v>
      </c>
      <c r="N9" s="1">
        <v>0.8</v>
      </c>
      <c r="O9">
        <v>3</v>
      </c>
      <c r="P9" t="str">
        <f t="shared" si="5"/>
        <v>Average</v>
      </c>
      <c r="Q9">
        <f>G9*U9</f>
        <v>0</v>
      </c>
      <c r="R9" t="str">
        <f t="shared" si="6"/>
        <v>#0-#999</v>
      </c>
      <c r="S9">
        <f>IF(Table1[[#This Row],[actual_price]]&lt;1000, 1, IF(Table1[[#This Row],[actual_price]]&lt;5000, 2, IF(Table1[[#This Row],[actual_price]]&lt;10000, 3, IF(Table1[[#This Row],[actual_price]]&lt;20000, 4, 5))))</f>
        <v>1</v>
      </c>
      <c r="T9" t="str">
        <f t="shared" si="7"/>
        <v>Fewer than 1000</v>
      </c>
      <c r="U9" s="11">
        <v>0</v>
      </c>
      <c r="V9" t="s">
        <v>1917</v>
      </c>
      <c r="W9" t="s">
        <v>1918</v>
      </c>
      <c r="X9" t="s">
        <v>1919</v>
      </c>
      <c r="Y9" t="s">
        <v>1920</v>
      </c>
      <c r="Z9" t="s">
        <v>1921</v>
      </c>
      <c r="AA9" t="s">
        <v>1922</v>
      </c>
    </row>
    <row r="10" spans="1:27">
      <c r="A10" t="s">
        <v>3470</v>
      </c>
      <c r="B10" t="s">
        <v>3471</v>
      </c>
      <c r="C10" t="str">
        <f t="shared" ref="C10:C73" si="8">LEFT(B10, 35) &amp; "…"</f>
        <v>Tokdis MX-1 Pro Bluetooth Calling S…</v>
      </c>
      <c r="D10" t="s">
        <v>2284</v>
      </c>
      <c r="E10" t="str">
        <f>IFERROR(VLOOKUP(TRIM(CLEAN(D10)),#REF!, 2, FALSE), "Other")</f>
        <v>Other</v>
      </c>
      <c r="F10" s="9">
        <v>899</v>
      </c>
      <c r="G10" s="9">
        <v>3499</v>
      </c>
      <c r="H10" s="9">
        <f t="shared" si="1"/>
        <v>2600</v>
      </c>
      <c r="I10" s="9">
        <f>(F10*U10)</f>
        <v>612219</v>
      </c>
      <c r="J10" s="18" t="str">
        <f>ROUND((Table1[[#This Row],[actual_price]]-Table1[[#This Row],[discounted_price]])/Table1[[#This Row],[actual_price]]*100, 0) &amp; "%"</f>
        <v>74%</v>
      </c>
      <c r="K10" s="18" t="str">
        <f t="shared" si="2"/>
        <v>≥ 50%</v>
      </c>
      <c r="L10" s="18">
        <f t="shared" si="3"/>
        <v>74</v>
      </c>
      <c r="M10" s="15" t="str">
        <f t="shared" si="4"/>
        <v>High</v>
      </c>
      <c r="N10" s="1">
        <v>0.74</v>
      </c>
      <c r="O10">
        <v>3</v>
      </c>
      <c r="P10" t="str">
        <f t="shared" si="5"/>
        <v>Average</v>
      </c>
      <c r="Q10">
        <f>G10*U10</f>
        <v>2382819</v>
      </c>
      <c r="R10" t="str">
        <f t="shared" si="6"/>
        <v>#1k-#4.9k</v>
      </c>
      <c r="S10">
        <f>IF(Table1[[#This Row],[actual_price]]&lt;1000, 1, IF(Table1[[#This Row],[actual_price]]&lt;5000, 2, IF(Table1[[#This Row],[actual_price]]&lt;10000, 3, IF(Table1[[#This Row],[actual_price]]&lt;20000, 4, 5))))</f>
        <v>2</v>
      </c>
      <c r="T10" t="str">
        <f t="shared" si="7"/>
        <v>Fewer than 1000</v>
      </c>
      <c r="U10" s="11">
        <v>681</v>
      </c>
      <c r="V10" t="s">
        <v>3472</v>
      </c>
      <c r="W10" t="s">
        <v>3473</v>
      </c>
      <c r="X10" t="s">
        <v>3474</v>
      </c>
      <c r="Y10" t="s">
        <v>3475</v>
      </c>
      <c r="Z10" t="s">
        <v>3476</v>
      </c>
      <c r="AA10" t="s">
        <v>3477</v>
      </c>
    </row>
    <row r="11" spans="1:27">
      <c r="A11" t="s">
        <v>8935</v>
      </c>
      <c r="B11" t="s">
        <v>8936</v>
      </c>
      <c r="C11" t="str">
        <f t="shared" si="8"/>
        <v>Nirdambhay Mini Bag Sealer, 2 in 1 …</v>
      </c>
      <c r="D11" t="s">
        <v>7145</v>
      </c>
      <c r="E11" t="str">
        <f>IFERROR(VLOOKUP(TRIM(CLEAN(D11)),#REF!, 2, FALSE), "Other")</f>
        <v>Other</v>
      </c>
      <c r="F11" s="9">
        <v>429</v>
      </c>
      <c r="G11" s="9">
        <v>999</v>
      </c>
      <c r="H11" s="9">
        <f t="shared" si="1"/>
        <v>570</v>
      </c>
      <c r="I11" s="9">
        <f>(F11*U11)</f>
        <v>264693</v>
      </c>
      <c r="J11" s="18" t="str">
        <f>ROUND((Table1[[#This Row],[actual_price]]-Table1[[#This Row],[discounted_price]])/Table1[[#This Row],[actual_price]]*100, 0) &amp; "%"</f>
        <v>57%</v>
      </c>
      <c r="K11" s="18" t="str">
        <f t="shared" si="2"/>
        <v>≥ 50%</v>
      </c>
      <c r="L11" s="18">
        <f t="shared" si="3"/>
        <v>57</v>
      </c>
      <c r="M11" s="15" t="str">
        <f t="shared" si="4"/>
        <v>High</v>
      </c>
      <c r="N11" s="1">
        <v>0.56999999999999995</v>
      </c>
      <c r="O11">
        <v>3</v>
      </c>
      <c r="P11" t="str">
        <f t="shared" si="5"/>
        <v>Average</v>
      </c>
      <c r="Q11">
        <f>G11*U11</f>
        <v>616383</v>
      </c>
      <c r="R11" t="str">
        <f t="shared" si="6"/>
        <v>#0-#999</v>
      </c>
      <c r="S11">
        <f>IF(Table1[[#This Row],[actual_price]]&lt;1000, 1, IF(Table1[[#This Row],[actual_price]]&lt;5000, 2, IF(Table1[[#This Row],[actual_price]]&lt;10000, 3, IF(Table1[[#This Row],[actual_price]]&lt;20000, 4, 5))))</f>
        <v>1</v>
      </c>
      <c r="T11" t="str">
        <f t="shared" si="7"/>
        <v>Fewer than 1000</v>
      </c>
      <c r="U11" s="11">
        <v>617</v>
      </c>
      <c r="V11" t="s">
        <v>8937</v>
      </c>
      <c r="W11" t="s">
        <v>8938</v>
      </c>
      <c r="X11" t="s">
        <v>8939</v>
      </c>
      <c r="Y11" t="s">
        <v>8940</v>
      </c>
      <c r="Z11" t="s">
        <v>8941</v>
      </c>
      <c r="AA11" t="s">
        <v>8942</v>
      </c>
    </row>
    <row r="12" spans="1:27">
      <c r="A12" t="s">
        <v>7102</v>
      </c>
      <c r="B12" t="s">
        <v>7103</v>
      </c>
      <c r="C12" t="str">
        <f t="shared" si="8"/>
        <v>Amazon Basics 2000/1000 Watt Room H…</v>
      </c>
      <c r="D12" t="s">
        <v>6564</v>
      </c>
      <c r="E12" t="str">
        <f>IFERROR(VLOOKUP(TRIM(CLEAN(D12)),#REF!, 2, FALSE), "Other")</f>
        <v>Other</v>
      </c>
      <c r="F12" s="9">
        <v>1049</v>
      </c>
      <c r="G12" s="9">
        <v>1699</v>
      </c>
      <c r="H12" s="9">
        <f t="shared" si="1"/>
        <v>650</v>
      </c>
      <c r="I12" s="9">
        <f>(F12*U12)</f>
        <v>116439</v>
      </c>
      <c r="J12" s="18" t="str">
        <f>ROUND((Table1[[#This Row],[actual_price]]-Table1[[#This Row],[discounted_price]])/Table1[[#This Row],[actual_price]]*100, 0) &amp; "%"</f>
        <v>38%</v>
      </c>
      <c r="K12" s="18" t="str">
        <f t="shared" si="2"/>
        <v>&lt;50%</v>
      </c>
      <c r="L12" s="18">
        <f t="shared" si="3"/>
        <v>38</v>
      </c>
      <c r="M12" s="15" t="str">
        <f t="shared" si="4"/>
        <v>Medium</v>
      </c>
      <c r="N12" s="1">
        <v>0.38</v>
      </c>
      <c r="O12">
        <v>3.1</v>
      </c>
      <c r="P12" t="str">
        <f t="shared" si="5"/>
        <v>Average</v>
      </c>
      <c r="Q12">
        <f>G12*U12</f>
        <v>188589</v>
      </c>
      <c r="R12" t="str">
        <f t="shared" si="6"/>
        <v>#1k-#4.9k</v>
      </c>
      <c r="S12">
        <f>IF(Table1[[#This Row],[actual_price]]&lt;1000, 1, IF(Table1[[#This Row],[actual_price]]&lt;5000, 2, IF(Table1[[#This Row],[actual_price]]&lt;10000, 3, IF(Table1[[#This Row],[actual_price]]&lt;20000, 4, 5))))</f>
        <v>2</v>
      </c>
      <c r="T12" t="str">
        <f t="shared" si="7"/>
        <v>Fewer than 1000</v>
      </c>
      <c r="U12" s="11">
        <v>111</v>
      </c>
      <c r="V12" t="s">
        <v>7104</v>
      </c>
      <c r="W12" t="s">
        <v>7105</v>
      </c>
      <c r="X12" t="s">
        <v>7106</v>
      </c>
      <c r="Y12" t="s">
        <v>7107</v>
      </c>
      <c r="Z12" t="s">
        <v>7108</v>
      </c>
      <c r="AA12" t="s">
        <v>7109</v>
      </c>
    </row>
    <row r="13" spans="1:27">
      <c r="A13" t="s">
        <v>8418</v>
      </c>
      <c r="B13" t="s">
        <v>8419</v>
      </c>
      <c r="C13" t="str">
        <f t="shared" si="8"/>
        <v>akiara - Makes life easy Electric H…</v>
      </c>
      <c r="D13" t="s">
        <v>7933</v>
      </c>
      <c r="E13" t="str">
        <f>IFERROR(VLOOKUP(TRIM(CLEAN(D13)),#REF!, 2, FALSE), "Other")</f>
        <v>Other</v>
      </c>
      <c r="F13" s="9">
        <v>721</v>
      </c>
      <c r="G13" s="9">
        <v>1499</v>
      </c>
      <c r="H13" s="9">
        <f t="shared" si="1"/>
        <v>778</v>
      </c>
      <c r="I13" s="9">
        <f>(F13*U13)</f>
        <v>1765729</v>
      </c>
      <c r="J13" s="18" t="str">
        <f>ROUND((Table1[[#This Row],[actual_price]]-Table1[[#This Row],[discounted_price]])/Table1[[#This Row],[actual_price]]*100, 0) &amp; "%"</f>
        <v>52%</v>
      </c>
      <c r="K13" s="18" t="str">
        <f t="shared" si="2"/>
        <v>≥ 50%</v>
      </c>
      <c r="L13" s="18">
        <f t="shared" si="3"/>
        <v>52</v>
      </c>
      <c r="M13" s="15" t="str">
        <f t="shared" si="4"/>
        <v>High</v>
      </c>
      <c r="N13" s="1">
        <v>0.52</v>
      </c>
      <c r="O13">
        <v>3.1</v>
      </c>
      <c r="P13" t="str">
        <f t="shared" si="5"/>
        <v>Average</v>
      </c>
      <c r="Q13">
        <f>G13*U13</f>
        <v>3671051</v>
      </c>
      <c r="R13" t="str">
        <f t="shared" si="6"/>
        <v>#1k-#4.9k</v>
      </c>
      <c r="S13">
        <f>IF(Table1[[#This Row],[actual_price]]&lt;1000, 1, IF(Table1[[#This Row],[actual_price]]&lt;5000, 2, IF(Table1[[#This Row],[actual_price]]&lt;10000, 3, IF(Table1[[#This Row],[actual_price]]&lt;20000, 4, 5))))</f>
        <v>2</v>
      </c>
      <c r="T13" t="str">
        <f t="shared" si="7"/>
        <v>1000 and above</v>
      </c>
      <c r="U13" s="11">
        <v>2449</v>
      </c>
      <c r="V13" t="s">
        <v>8420</v>
      </c>
      <c r="W13" t="s">
        <v>8421</v>
      </c>
      <c r="X13" t="s">
        <v>8422</v>
      </c>
      <c r="Y13" t="s">
        <v>8423</v>
      </c>
      <c r="Z13" t="s">
        <v>8424</v>
      </c>
      <c r="AA13" t="s">
        <v>8425</v>
      </c>
    </row>
    <row r="14" spans="1:27">
      <c r="A14" t="s">
        <v>8927</v>
      </c>
      <c r="B14" t="s">
        <v>8928</v>
      </c>
      <c r="C14" t="str">
        <f t="shared" si="8"/>
        <v>ROYAL STEP - AMAZON'S BRAND - Porta…</v>
      </c>
      <c r="D14" t="s">
        <v>8178</v>
      </c>
      <c r="E14" t="str">
        <f>IFERROR(VLOOKUP(TRIM(CLEAN(D14)),#REF!, 2, FALSE), "Other")</f>
        <v>Other</v>
      </c>
      <c r="F14" s="9">
        <v>499</v>
      </c>
      <c r="G14" s="9">
        <v>2199</v>
      </c>
      <c r="H14" s="9">
        <f t="shared" si="1"/>
        <v>1700</v>
      </c>
      <c r="I14" s="9">
        <f>(F14*U14)</f>
        <v>1759973</v>
      </c>
      <c r="J14" s="18" t="str">
        <f>ROUND((Table1[[#This Row],[actual_price]]-Table1[[#This Row],[discounted_price]])/Table1[[#This Row],[actual_price]]*100, 0) &amp; "%"</f>
        <v>77%</v>
      </c>
      <c r="K14" s="18" t="str">
        <f t="shared" si="2"/>
        <v>≥ 50%</v>
      </c>
      <c r="L14" s="18">
        <f t="shared" si="3"/>
        <v>77</v>
      </c>
      <c r="M14" s="15" t="str">
        <f t="shared" si="4"/>
        <v>High</v>
      </c>
      <c r="N14" s="1">
        <v>0.77</v>
      </c>
      <c r="O14">
        <v>3.1</v>
      </c>
      <c r="P14" t="str">
        <f t="shared" si="5"/>
        <v>Average</v>
      </c>
      <c r="Q14">
        <f>G14*U14</f>
        <v>7755873</v>
      </c>
      <c r="R14" t="str">
        <f t="shared" si="6"/>
        <v>#1k-#4.9k</v>
      </c>
      <c r="S14">
        <f>IF(Table1[[#This Row],[actual_price]]&lt;1000, 1, IF(Table1[[#This Row],[actual_price]]&lt;5000, 2, IF(Table1[[#This Row],[actual_price]]&lt;10000, 3, IF(Table1[[#This Row],[actual_price]]&lt;20000, 4, 5))))</f>
        <v>2</v>
      </c>
      <c r="T14" t="str">
        <f t="shared" si="7"/>
        <v>1000 and above</v>
      </c>
      <c r="U14" s="11">
        <v>3527</v>
      </c>
      <c r="V14" t="s">
        <v>8929</v>
      </c>
      <c r="W14" t="s">
        <v>8930</v>
      </c>
      <c r="X14" t="s">
        <v>8931</v>
      </c>
      <c r="Y14" t="s">
        <v>8932</v>
      </c>
      <c r="Z14" t="s">
        <v>8933</v>
      </c>
      <c r="AA14" t="s">
        <v>8934</v>
      </c>
    </row>
    <row r="15" spans="1:27">
      <c r="A15" t="s">
        <v>10096</v>
      </c>
      <c r="B15" t="s">
        <v>10097</v>
      </c>
      <c r="C15" t="str">
        <f t="shared" si="8"/>
        <v>NGI Store 2 Pieces Pet Hair Remover…</v>
      </c>
      <c r="D15" t="s">
        <v>6573</v>
      </c>
      <c r="E15" t="str">
        <f>IFERROR(VLOOKUP(TRIM(CLEAN(D15)),#REF!, 2, FALSE), "Other")</f>
        <v>Other</v>
      </c>
      <c r="F15" s="9">
        <v>199</v>
      </c>
      <c r="G15" s="9">
        <v>999</v>
      </c>
      <c r="H15" s="9">
        <f t="shared" si="1"/>
        <v>800</v>
      </c>
      <c r="I15" s="9">
        <f>(F15*U15)</f>
        <v>398</v>
      </c>
      <c r="J15" s="18" t="str">
        <f>ROUND((Table1[[#This Row],[actual_price]]-Table1[[#This Row],[discounted_price]])/Table1[[#This Row],[actual_price]]*100, 0) &amp; "%"</f>
        <v>80%</v>
      </c>
      <c r="K15" s="18" t="str">
        <f t="shared" si="2"/>
        <v>≥ 50%</v>
      </c>
      <c r="L15" s="18">
        <f t="shared" si="3"/>
        <v>80</v>
      </c>
      <c r="M15" s="15" t="str">
        <f t="shared" si="4"/>
        <v>High</v>
      </c>
      <c r="N15" s="1">
        <v>0.8</v>
      </c>
      <c r="O15">
        <v>3.1</v>
      </c>
      <c r="P15" t="str">
        <f t="shared" si="5"/>
        <v>Average</v>
      </c>
      <c r="Q15">
        <f>G15*U15</f>
        <v>1998</v>
      </c>
      <c r="R15" t="str">
        <f t="shared" si="6"/>
        <v>#0-#999</v>
      </c>
      <c r="S15">
        <f>IF(Table1[[#This Row],[actual_price]]&lt;1000, 1, IF(Table1[[#This Row],[actual_price]]&lt;5000, 2, IF(Table1[[#This Row],[actual_price]]&lt;10000, 3, IF(Table1[[#This Row],[actual_price]]&lt;20000, 4, 5))))</f>
        <v>1</v>
      </c>
      <c r="T15" t="str">
        <f t="shared" si="7"/>
        <v>Fewer than 1000</v>
      </c>
      <c r="U15" s="11">
        <v>2</v>
      </c>
      <c r="V15" t="s">
        <v>10098</v>
      </c>
      <c r="W15" t="s">
        <v>10099</v>
      </c>
      <c r="X15" t="s">
        <v>10100</v>
      </c>
      <c r="Y15" t="s">
        <v>10101</v>
      </c>
      <c r="Z15" t="s">
        <v>10102</v>
      </c>
      <c r="AA15" t="s">
        <v>10103</v>
      </c>
    </row>
    <row r="16" spans="1:27">
      <c r="A16" t="s">
        <v>993</v>
      </c>
      <c r="B16" t="s">
        <v>994</v>
      </c>
      <c r="C16" t="str">
        <f t="shared" si="8"/>
        <v>LRIPL Mi Remote Control with Netfli…</v>
      </c>
      <c r="D16" t="s">
        <v>364</v>
      </c>
      <c r="E16" t="str">
        <f>IFERROR(VLOOKUP(TRIM(CLEAN(D16)),#REF!, 2, FALSE), "Other")</f>
        <v>Other</v>
      </c>
      <c r="F16" s="9">
        <v>655</v>
      </c>
      <c r="G16" s="9">
        <v>1099</v>
      </c>
      <c r="H16" s="9">
        <f t="shared" si="1"/>
        <v>444</v>
      </c>
      <c r="I16" s="9">
        <f>(F16*U16)</f>
        <v>186675</v>
      </c>
      <c r="J16" s="18" t="str">
        <f>ROUND((Table1[[#This Row],[actual_price]]-Table1[[#This Row],[discounted_price]])/Table1[[#This Row],[actual_price]]*100, 0) &amp; "%"</f>
        <v>40%</v>
      </c>
      <c r="K16" s="18" t="str">
        <f t="shared" si="2"/>
        <v>&lt;50%</v>
      </c>
      <c r="L16" s="18">
        <f t="shared" si="3"/>
        <v>40</v>
      </c>
      <c r="M16" s="15" t="str">
        <f t="shared" si="4"/>
        <v>Medium</v>
      </c>
      <c r="N16" s="1">
        <v>0.4</v>
      </c>
      <c r="O16">
        <v>3.2</v>
      </c>
      <c r="P16" t="str">
        <f t="shared" si="5"/>
        <v>Average</v>
      </c>
      <c r="Q16">
        <f>G16*U16</f>
        <v>313215</v>
      </c>
      <c r="R16" t="str">
        <f t="shared" si="6"/>
        <v>#1k-#4.9k</v>
      </c>
      <c r="S16">
        <f>IF(Table1[[#This Row],[actual_price]]&lt;1000, 1, IF(Table1[[#This Row],[actual_price]]&lt;5000, 2, IF(Table1[[#This Row],[actual_price]]&lt;10000, 3, IF(Table1[[#This Row],[actual_price]]&lt;20000, 4, 5))))</f>
        <v>2</v>
      </c>
      <c r="T16" t="str">
        <f t="shared" si="7"/>
        <v>Fewer than 1000</v>
      </c>
      <c r="U16" s="11">
        <v>285</v>
      </c>
      <c r="V16" t="s">
        <v>995</v>
      </c>
      <c r="W16" t="s">
        <v>996</v>
      </c>
      <c r="X16" t="s">
        <v>997</v>
      </c>
      <c r="Y16" t="s">
        <v>998</v>
      </c>
      <c r="Z16" t="s">
        <v>999</v>
      </c>
      <c r="AA16" t="s">
        <v>1000</v>
      </c>
    </row>
    <row r="17" spans="1:27">
      <c r="A17" t="s">
        <v>10072</v>
      </c>
      <c r="B17" t="s">
        <v>10073</v>
      </c>
      <c r="C17" t="str">
        <f t="shared" si="8"/>
        <v>4 in 1 Handheld Electric Vegetable …</v>
      </c>
      <c r="D17" t="s">
        <v>7071</v>
      </c>
      <c r="E17" t="str">
        <f>IFERROR(VLOOKUP(TRIM(CLEAN(D17)),#REF!, 2, FALSE), "Other")</f>
        <v>Other</v>
      </c>
      <c r="F17" s="9">
        <v>498</v>
      </c>
      <c r="G17" s="9">
        <v>1200</v>
      </c>
      <c r="H17" s="9">
        <f t="shared" si="1"/>
        <v>702</v>
      </c>
      <c r="I17" s="9">
        <f>(F17*U17)</f>
        <v>56274</v>
      </c>
      <c r="J17" s="18" t="str">
        <f>ROUND((Table1[[#This Row],[actual_price]]-Table1[[#This Row],[discounted_price]])/Table1[[#This Row],[actual_price]]*100, 0) &amp; "%"</f>
        <v>59%</v>
      </c>
      <c r="K17" s="18" t="str">
        <f t="shared" si="2"/>
        <v>≥ 50%</v>
      </c>
      <c r="L17" s="18">
        <f t="shared" si="3"/>
        <v>59</v>
      </c>
      <c r="M17" s="15" t="str">
        <f t="shared" si="4"/>
        <v>High</v>
      </c>
      <c r="N17" s="1">
        <v>0.59</v>
      </c>
      <c r="O17">
        <v>3.2</v>
      </c>
      <c r="P17" t="str">
        <f t="shared" si="5"/>
        <v>Average</v>
      </c>
      <c r="Q17">
        <f>G17*U17</f>
        <v>135600</v>
      </c>
      <c r="R17" t="str">
        <f t="shared" si="6"/>
        <v>#1k-#4.9k</v>
      </c>
      <c r="S17">
        <f>IF(Table1[[#This Row],[actual_price]]&lt;1000, 1, IF(Table1[[#This Row],[actual_price]]&lt;5000, 2, IF(Table1[[#This Row],[actual_price]]&lt;10000, 3, IF(Table1[[#This Row],[actual_price]]&lt;20000, 4, 5))))</f>
        <v>2</v>
      </c>
      <c r="T17" t="str">
        <f t="shared" si="7"/>
        <v>Fewer than 1000</v>
      </c>
      <c r="U17" s="11">
        <v>113</v>
      </c>
      <c r="V17" t="s">
        <v>10074</v>
      </c>
      <c r="W17" t="s">
        <v>10075</v>
      </c>
      <c r="X17" t="s">
        <v>10076</v>
      </c>
      <c r="Y17" t="s">
        <v>10077</v>
      </c>
      <c r="Z17" t="s">
        <v>10078</v>
      </c>
      <c r="AA17" t="s">
        <v>10079</v>
      </c>
    </row>
    <row r="18" spans="1:27">
      <c r="A18" t="s">
        <v>343</v>
      </c>
      <c r="B18" t="s">
        <v>344</v>
      </c>
      <c r="C18" t="str">
        <f t="shared" si="8"/>
        <v>Wecool Nylon Braided Multifunction …</v>
      </c>
      <c r="D18" t="s">
        <v>16</v>
      </c>
      <c r="E18" t="str">
        <f>IFERROR(VLOOKUP(TRIM(CLEAN(D18)),#REF!, 2, FALSE), "Other")</f>
        <v>Other</v>
      </c>
      <c r="F18" s="9">
        <v>333</v>
      </c>
      <c r="G18" s="9">
        <v>999</v>
      </c>
      <c r="H18" s="9">
        <f t="shared" si="1"/>
        <v>666</v>
      </c>
      <c r="I18" s="9">
        <f>(F18*U18)</f>
        <v>3260736</v>
      </c>
      <c r="J18" s="18" t="str">
        <f>ROUND((Table1[[#This Row],[actual_price]]-Table1[[#This Row],[discounted_price]])/Table1[[#This Row],[actual_price]]*100, 0) &amp; "%"</f>
        <v>67%</v>
      </c>
      <c r="K18" s="18" t="str">
        <f t="shared" si="2"/>
        <v>≥ 50%</v>
      </c>
      <c r="L18" s="18">
        <f t="shared" si="3"/>
        <v>67</v>
      </c>
      <c r="M18" s="15" t="str">
        <f t="shared" si="4"/>
        <v>High</v>
      </c>
      <c r="N18" s="1">
        <v>0.67</v>
      </c>
      <c r="O18">
        <v>3.3</v>
      </c>
      <c r="P18" t="str">
        <f t="shared" si="5"/>
        <v>Average</v>
      </c>
      <c r="Q18">
        <f>G18*U18</f>
        <v>9782208</v>
      </c>
      <c r="R18" t="str">
        <f t="shared" si="6"/>
        <v>#0-#999</v>
      </c>
      <c r="S18">
        <f>IF(Table1[[#This Row],[actual_price]]&lt;1000, 1, IF(Table1[[#This Row],[actual_price]]&lt;5000, 2, IF(Table1[[#This Row],[actual_price]]&lt;10000, 3, IF(Table1[[#This Row],[actual_price]]&lt;20000, 4, 5))))</f>
        <v>1</v>
      </c>
      <c r="T18" t="str">
        <f t="shared" si="7"/>
        <v>1000 and above</v>
      </c>
      <c r="U18" s="11">
        <v>9792</v>
      </c>
      <c r="V18" t="s">
        <v>345</v>
      </c>
      <c r="W18" t="s">
        <v>346</v>
      </c>
      <c r="X18" t="s">
        <v>347</v>
      </c>
      <c r="Y18" t="s">
        <v>348</v>
      </c>
      <c r="Z18" t="s">
        <v>349</v>
      </c>
      <c r="AA18" t="s">
        <v>350</v>
      </c>
    </row>
    <row r="19" spans="1:27">
      <c r="A19" t="s">
        <v>1228</v>
      </c>
      <c r="B19" t="s">
        <v>1229</v>
      </c>
      <c r="C19" t="str">
        <f t="shared" si="8"/>
        <v>7SEVEN¬Æ Bluetooth Voice Command Re…</v>
      </c>
      <c r="D19" t="s">
        <v>364</v>
      </c>
      <c r="E19" t="str">
        <f>IFERROR(VLOOKUP(TRIM(CLEAN(D19)),#REF!, 2, FALSE), "Other")</f>
        <v>Other</v>
      </c>
      <c r="F19" s="9">
        <v>799</v>
      </c>
      <c r="G19" s="9">
        <v>1999</v>
      </c>
      <c r="H19" s="9">
        <f t="shared" si="1"/>
        <v>1200</v>
      </c>
      <c r="I19" s="9">
        <f>(F19*U19)</f>
        <v>460224</v>
      </c>
      <c r="J19" s="18" t="str">
        <f>ROUND((Table1[[#This Row],[actual_price]]-Table1[[#This Row],[discounted_price]])/Table1[[#This Row],[actual_price]]*100, 0) &amp; "%"</f>
        <v>60%</v>
      </c>
      <c r="K19" s="18" t="str">
        <f t="shared" si="2"/>
        <v>≥ 50%</v>
      </c>
      <c r="L19" s="18">
        <f t="shared" si="3"/>
        <v>60</v>
      </c>
      <c r="M19" s="15" t="str">
        <f t="shared" si="4"/>
        <v>High</v>
      </c>
      <c r="N19" s="1">
        <v>0.6</v>
      </c>
      <c r="O19">
        <v>3.3</v>
      </c>
      <c r="P19" t="str">
        <f t="shared" si="5"/>
        <v>Average</v>
      </c>
      <c r="Q19">
        <f>G19*U19</f>
        <v>1151424</v>
      </c>
      <c r="R19" t="str">
        <f t="shared" si="6"/>
        <v>#1k-#4.9k</v>
      </c>
      <c r="S19">
        <f>IF(Table1[[#This Row],[actual_price]]&lt;1000, 1, IF(Table1[[#This Row],[actual_price]]&lt;5000, 2, IF(Table1[[#This Row],[actual_price]]&lt;10000, 3, IF(Table1[[#This Row],[actual_price]]&lt;20000, 4, 5))))</f>
        <v>2</v>
      </c>
      <c r="T19" t="str">
        <f t="shared" si="7"/>
        <v>Fewer than 1000</v>
      </c>
      <c r="U19" s="11">
        <v>576</v>
      </c>
      <c r="V19" t="s">
        <v>1230</v>
      </c>
      <c r="W19" t="s">
        <v>1231</v>
      </c>
      <c r="X19" t="s">
        <v>1232</v>
      </c>
      <c r="Y19" t="s">
        <v>1233</v>
      </c>
      <c r="Z19" t="s">
        <v>1234</v>
      </c>
      <c r="AA19" t="s">
        <v>1235</v>
      </c>
    </row>
    <row r="20" spans="1:27">
      <c r="A20" t="s">
        <v>1869</v>
      </c>
      <c r="B20" t="s">
        <v>1870</v>
      </c>
      <c r="C20" t="str">
        <f t="shared" si="8"/>
        <v>LOHAYA Voice Assistant Remote Compa…</v>
      </c>
      <c r="D20" t="s">
        <v>364</v>
      </c>
      <c r="E20" t="str">
        <f>IFERROR(VLOOKUP(TRIM(CLEAN(D20)),#REF!, 2, FALSE), "Other")</f>
        <v>Other</v>
      </c>
      <c r="F20" s="9">
        <v>399</v>
      </c>
      <c r="G20" s="9">
        <v>999</v>
      </c>
      <c r="H20" s="9">
        <f t="shared" si="1"/>
        <v>600</v>
      </c>
      <c r="I20" s="9">
        <f>(F20*U20)</f>
        <v>9177</v>
      </c>
      <c r="J20" s="18" t="str">
        <f>ROUND((Table1[[#This Row],[actual_price]]-Table1[[#This Row],[discounted_price]])/Table1[[#This Row],[actual_price]]*100, 0) &amp; "%"</f>
        <v>60%</v>
      </c>
      <c r="K20" s="18" t="str">
        <f t="shared" si="2"/>
        <v>≥ 50%</v>
      </c>
      <c r="L20" s="18">
        <f t="shared" si="3"/>
        <v>60</v>
      </c>
      <c r="M20" s="15" t="str">
        <f t="shared" si="4"/>
        <v>High</v>
      </c>
      <c r="N20" s="1">
        <v>0.6</v>
      </c>
      <c r="O20">
        <v>3.3</v>
      </c>
      <c r="P20" t="str">
        <f t="shared" si="5"/>
        <v>Average</v>
      </c>
      <c r="Q20">
        <f>G20*U20</f>
        <v>22977</v>
      </c>
      <c r="R20" t="str">
        <f t="shared" si="6"/>
        <v>#0-#999</v>
      </c>
      <c r="S20">
        <f>IF(Table1[[#This Row],[actual_price]]&lt;1000, 1, IF(Table1[[#This Row],[actual_price]]&lt;5000, 2, IF(Table1[[#This Row],[actual_price]]&lt;10000, 3, IF(Table1[[#This Row],[actual_price]]&lt;20000, 4, 5))))</f>
        <v>1</v>
      </c>
      <c r="T20" t="str">
        <f t="shared" si="7"/>
        <v>Fewer than 1000</v>
      </c>
      <c r="U20" s="11">
        <v>23</v>
      </c>
      <c r="V20" t="s">
        <v>1871</v>
      </c>
      <c r="W20" t="s">
        <v>1872</v>
      </c>
      <c r="X20" t="s">
        <v>1873</v>
      </c>
      <c r="Y20" t="s">
        <v>1874</v>
      </c>
      <c r="Z20" t="s">
        <v>1875</v>
      </c>
      <c r="AA20" t="s">
        <v>1876</v>
      </c>
    </row>
    <row r="21" spans="1:27">
      <c r="A21" t="s">
        <v>1963</v>
      </c>
      <c r="B21" t="s">
        <v>587</v>
      </c>
      <c r="C21" t="str">
        <f t="shared" si="8"/>
        <v>Firestick Remote…</v>
      </c>
      <c r="D21" t="s">
        <v>364</v>
      </c>
      <c r="E21" t="str">
        <f>IFERROR(VLOOKUP(TRIM(CLEAN(D21)),#REF!, 2, FALSE), "Other")</f>
        <v>Other</v>
      </c>
      <c r="F21" s="9">
        <v>1289</v>
      </c>
      <c r="G21" s="9">
        <v>2499</v>
      </c>
      <c r="H21" s="9">
        <f t="shared" si="1"/>
        <v>1210</v>
      </c>
      <c r="I21" s="9">
        <f>(F21*U21)</f>
        <v>94097</v>
      </c>
      <c r="J21" s="18" t="str">
        <f>ROUND((Table1[[#This Row],[actual_price]]-Table1[[#This Row],[discounted_price]])/Table1[[#This Row],[actual_price]]*100, 0) &amp; "%"</f>
        <v>48%</v>
      </c>
      <c r="K21" s="18" t="str">
        <f t="shared" si="2"/>
        <v>&lt;50%</v>
      </c>
      <c r="L21" s="18">
        <f t="shared" si="3"/>
        <v>48</v>
      </c>
      <c r="M21" s="15" t="str">
        <f t="shared" si="4"/>
        <v>Medium</v>
      </c>
      <c r="N21" s="1">
        <v>0.48</v>
      </c>
      <c r="O21">
        <v>3.3</v>
      </c>
      <c r="P21" t="str">
        <f t="shared" si="5"/>
        <v>Average</v>
      </c>
      <c r="Q21">
        <f>G21*U21</f>
        <v>182427</v>
      </c>
      <c r="R21" t="str">
        <f t="shared" si="6"/>
        <v>#1k-#4.9k</v>
      </c>
      <c r="S21">
        <f>IF(Table1[[#This Row],[actual_price]]&lt;1000, 1, IF(Table1[[#This Row],[actual_price]]&lt;5000, 2, IF(Table1[[#This Row],[actual_price]]&lt;10000, 3, IF(Table1[[#This Row],[actual_price]]&lt;20000, 4, 5))))</f>
        <v>2</v>
      </c>
      <c r="T21" t="str">
        <f t="shared" si="7"/>
        <v>Fewer than 1000</v>
      </c>
      <c r="U21" s="11">
        <v>73</v>
      </c>
      <c r="V21" t="s">
        <v>1964</v>
      </c>
      <c r="W21" t="s">
        <v>1965</v>
      </c>
      <c r="X21" t="s">
        <v>1966</v>
      </c>
      <c r="Y21" t="s">
        <v>1967</v>
      </c>
      <c r="Z21" t="s">
        <v>1968</v>
      </c>
      <c r="AA21" t="s">
        <v>1969</v>
      </c>
    </row>
    <row r="22" spans="1:27">
      <c r="A22" t="s">
        <v>2169</v>
      </c>
      <c r="B22" t="s">
        <v>2170</v>
      </c>
      <c r="C22" t="str">
        <f t="shared" si="8"/>
        <v>7SEVEN¬Æ Compatible with Fire Tv St…</v>
      </c>
      <c r="D22" t="s">
        <v>364</v>
      </c>
      <c r="E22" t="str">
        <f>IFERROR(VLOOKUP(TRIM(CLEAN(D22)),#REF!, 2, FALSE), "Other")</f>
        <v>Other</v>
      </c>
      <c r="F22" s="9">
        <v>1369</v>
      </c>
      <c r="G22" s="9">
        <v>2999</v>
      </c>
      <c r="H22" s="9">
        <f t="shared" si="1"/>
        <v>1630</v>
      </c>
      <c r="I22" s="9">
        <f>(F22*U22)</f>
        <v>310763</v>
      </c>
      <c r="J22" s="18" t="str">
        <f>ROUND((Table1[[#This Row],[actual_price]]-Table1[[#This Row],[discounted_price]])/Table1[[#This Row],[actual_price]]*100, 0) &amp; "%"</f>
        <v>54%</v>
      </c>
      <c r="K22" s="18" t="str">
        <f t="shared" si="2"/>
        <v>≥ 50%</v>
      </c>
      <c r="L22" s="18">
        <f t="shared" si="3"/>
        <v>54</v>
      </c>
      <c r="M22" s="15" t="str">
        <f t="shared" si="4"/>
        <v>High</v>
      </c>
      <c r="N22" s="1">
        <v>0.54</v>
      </c>
      <c r="O22">
        <v>3.3</v>
      </c>
      <c r="P22" t="str">
        <f t="shared" si="5"/>
        <v>Average</v>
      </c>
      <c r="Q22">
        <f>G22*U22</f>
        <v>680773</v>
      </c>
      <c r="R22" t="str">
        <f t="shared" si="6"/>
        <v>#1k-#4.9k</v>
      </c>
      <c r="S22">
        <f>IF(Table1[[#This Row],[actual_price]]&lt;1000, 1, IF(Table1[[#This Row],[actual_price]]&lt;5000, 2, IF(Table1[[#This Row],[actual_price]]&lt;10000, 3, IF(Table1[[#This Row],[actual_price]]&lt;20000, 4, 5))))</f>
        <v>2</v>
      </c>
      <c r="T22" t="str">
        <f t="shared" si="7"/>
        <v>Fewer than 1000</v>
      </c>
      <c r="U22" s="11">
        <v>227</v>
      </c>
      <c r="V22" t="s">
        <v>2171</v>
      </c>
      <c r="W22" t="s">
        <v>2172</v>
      </c>
      <c r="X22" t="s">
        <v>2173</v>
      </c>
      <c r="Y22" t="s">
        <v>2174</v>
      </c>
      <c r="Z22" t="s">
        <v>2175</v>
      </c>
      <c r="AA22" t="s">
        <v>2176</v>
      </c>
    </row>
    <row r="23" spans="1:27">
      <c r="A23" t="s">
        <v>2982</v>
      </c>
      <c r="B23" t="s">
        <v>2983</v>
      </c>
      <c r="C23" t="str">
        <f t="shared" si="8"/>
        <v>PTron Newly Launched Force X10 Blue…</v>
      </c>
      <c r="D23" t="s">
        <v>2284</v>
      </c>
      <c r="E23" t="str">
        <f>IFERROR(VLOOKUP(TRIM(CLEAN(D23)),#REF!, 2, FALSE), "Other")</f>
        <v>Other</v>
      </c>
      <c r="F23" s="9">
        <v>1299</v>
      </c>
      <c r="G23" s="9">
        <v>5999</v>
      </c>
      <c r="H23" s="9">
        <f t="shared" si="1"/>
        <v>4700</v>
      </c>
      <c r="I23" s="9">
        <f>(F23*U23)</f>
        <v>5735085</v>
      </c>
      <c r="J23" s="18" t="str">
        <f>ROUND((Table1[[#This Row],[actual_price]]-Table1[[#This Row],[discounted_price]])/Table1[[#This Row],[actual_price]]*100, 0) &amp; "%"</f>
        <v>78%</v>
      </c>
      <c r="K23" s="18" t="str">
        <f t="shared" si="2"/>
        <v>≥ 50%</v>
      </c>
      <c r="L23" s="18">
        <f t="shared" si="3"/>
        <v>78</v>
      </c>
      <c r="M23" s="15" t="str">
        <f t="shared" si="4"/>
        <v>High</v>
      </c>
      <c r="N23" s="1">
        <v>0.78</v>
      </c>
      <c r="O23">
        <v>3.3</v>
      </c>
      <c r="P23" t="str">
        <f t="shared" si="5"/>
        <v>Average</v>
      </c>
      <c r="Q23">
        <f>G23*U23</f>
        <v>26485585</v>
      </c>
      <c r="R23" t="str">
        <f t="shared" si="6"/>
        <v>#5k-#9.9k</v>
      </c>
      <c r="S23">
        <f>IF(Table1[[#This Row],[actual_price]]&lt;1000, 1, IF(Table1[[#This Row],[actual_price]]&lt;5000, 2, IF(Table1[[#This Row],[actual_price]]&lt;10000, 3, IF(Table1[[#This Row],[actual_price]]&lt;20000, 4, 5))))</f>
        <v>3</v>
      </c>
      <c r="T23" t="str">
        <f t="shared" si="7"/>
        <v>1000 and above</v>
      </c>
      <c r="U23" s="11">
        <v>4415</v>
      </c>
      <c r="V23" t="s">
        <v>2984</v>
      </c>
      <c r="W23" t="s">
        <v>2985</v>
      </c>
      <c r="X23" t="s">
        <v>2986</v>
      </c>
      <c r="Y23" t="s">
        <v>2987</v>
      </c>
      <c r="Z23" t="s">
        <v>2988</v>
      </c>
      <c r="AA23" t="s">
        <v>2989</v>
      </c>
    </row>
    <row r="24" spans="1:27">
      <c r="A24" t="s">
        <v>3129</v>
      </c>
      <c r="B24" t="s">
        <v>3130</v>
      </c>
      <c r="C24" t="str">
        <f t="shared" si="8"/>
        <v>PTron Newly Launched Force X10 Blue…</v>
      </c>
      <c r="D24" t="s">
        <v>2284</v>
      </c>
      <c r="E24" t="str">
        <f>IFERROR(VLOOKUP(TRIM(CLEAN(D24)),#REF!, 2, FALSE), "Other")</f>
        <v>Other</v>
      </c>
      <c r="F24" s="9">
        <v>1399</v>
      </c>
      <c r="G24" s="9">
        <v>5999</v>
      </c>
      <c r="H24" s="9">
        <f t="shared" si="1"/>
        <v>4600</v>
      </c>
      <c r="I24" s="9">
        <f>(F24*U24)</f>
        <v>6176585</v>
      </c>
      <c r="J24" s="18" t="str">
        <f>ROUND((Table1[[#This Row],[actual_price]]-Table1[[#This Row],[discounted_price]])/Table1[[#This Row],[actual_price]]*100, 0) &amp; "%"</f>
        <v>77%</v>
      </c>
      <c r="K24" s="18" t="str">
        <f t="shared" si="2"/>
        <v>≥ 50%</v>
      </c>
      <c r="L24" s="18">
        <f t="shared" si="3"/>
        <v>77</v>
      </c>
      <c r="M24" s="15" t="str">
        <f t="shared" si="4"/>
        <v>High</v>
      </c>
      <c r="N24" s="1">
        <v>0.77</v>
      </c>
      <c r="O24">
        <v>3.3</v>
      </c>
      <c r="P24" t="str">
        <f t="shared" si="5"/>
        <v>Average</v>
      </c>
      <c r="Q24">
        <f>G24*U24</f>
        <v>26485585</v>
      </c>
      <c r="R24" t="str">
        <f t="shared" si="6"/>
        <v>#5k-#9.9k</v>
      </c>
      <c r="S24">
        <f>IF(Table1[[#This Row],[actual_price]]&lt;1000, 1, IF(Table1[[#This Row],[actual_price]]&lt;5000, 2, IF(Table1[[#This Row],[actual_price]]&lt;10000, 3, IF(Table1[[#This Row],[actual_price]]&lt;20000, 4, 5))))</f>
        <v>3</v>
      </c>
      <c r="T24" t="str">
        <f t="shared" si="7"/>
        <v>1000 and above</v>
      </c>
      <c r="U24" s="11">
        <v>4415</v>
      </c>
      <c r="V24" t="s">
        <v>3131</v>
      </c>
      <c r="W24" t="s">
        <v>2985</v>
      </c>
      <c r="X24" t="s">
        <v>2986</v>
      </c>
      <c r="Y24" t="s">
        <v>2987</v>
      </c>
      <c r="Z24" t="s">
        <v>2988</v>
      </c>
      <c r="AA24" t="s">
        <v>2989</v>
      </c>
    </row>
    <row r="25" spans="1:27">
      <c r="A25" t="s">
        <v>3203</v>
      </c>
      <c r="B25" t="s">
        <v>3204</v>
      </c>
      <c r="C25" t="str">
        <f t="shared" si="8"/>
        <v>PTron Newly Launched Force X10 Blue…</v>
      </c>
      <c r="D25" t="s">
        <v>2284</v>
      </c>
      <c r="E25" t="str">
        <f>IFERROR(VLOOKUP(TRIM(CLEAN(D25)),#REF!, 2, FALSE), "Other")</f>
        <v>Other</v>
      </c>
      <c r="F25" s="9">
        <v>1299</v>
      </c>
      <c r="G25" s="9">
        <v>5999</v>
      </c>
      <c r="H25" s="9">
        <f t="shared" si="1"/>
        <v>4700</v>
      </c>
      <c r="I25" s="9">
        <f>(F25*U25)</f>
        <v>5735085</v>
      </c>
      <c r="J25" s="18" t="str">
        <f>ROUND((Table1[[#This Row],[actual_price]]-Table1[[#This Row],[discounted_price]])/Table1[[#This Row],[actual_price]]*100, 0) &amp; "%"</f>
        <v>78%</v>
      </c>
      <c r="K25" s="18" t="str">
        <f t="shared" si="2"/>
        <v>≥ 50%</v>
      </c>
      <c r="L25" s="18">
        <f t="shared" si="3"/>
        <v>78</v>
      </c>
      <c r="M25" s="15" t="str">
        <f t="shared" si="4"/>
        <v>High</v>
      </c>
      <c r="N25" s="1">
        <v>0.78</v>
      </c>
      <c r="O25">
        <v>3.3</v>
      </c>
      <c r="P25" t="str">
        <f t="shared" si="5"/>
        <v>Average</v>
      </c>
      <c r="Q25">
        <f>G25*U25</f>
        <v>26485585</v>
      </c>
      <c r="R25" t="str">
        <f t="shared" si="6"/>
        <v>#5k-#9.9k</v>
      </c>
      <c r="S25">
        <f>IF(Table1[[#This Row],[actual_price]]&lt;1000, 1, IF(Table1[[#This Row],[actual_price]]&lt;5000, 2, IF(Table1[[#This Row],[actual_price]]&lt;10000, 3, IF(Table1[[#This Row],[actual_price]]&lt;20000, 4, 5))))</f>
        <v>3</v>
      </c>
      <c r="T25" t="str">
        <f t="shared" si="7"/>
        <v>1000 and above</v>
      </c>
      <c r="U25" s="11">
        <v>4415</v>
      </c>
      <c r="V25" t="s">
        <v>3205</v>
      </c>
      <c r="W25" t="s">
        <v>2985</v>
      </c>
      <c r="X25" t="s">
        <v>2986</v>
      </c>
      <c r="Y25" t="s">
        <v>2987</v>
      </c>
      <c r="Z25" t="s">
        <v>2988</v>
      </c>
      <c r="AA25" t="s">
        <v>2989</v>
      </c>
    </row>
    <row r="26" spans="1:27">
      <c r="A26" t="s">
        <v>4849</v>
      </c>
      <c r="B26" t="s">
        <v>4850</v>
      </c>
      <c r="C26" t="str">
        <f t="shared" si="8"/>
        <v>HUMBLE Dynamic Lapel Collar Mic Voi…</v>
      </c>
      <c r="D26" t="s">
        <v>4675</v>
      </c>
      <c r="E26" t="str">
        <f>IFERROR(VLOOKUP(TRIM(CLEAN(D26)),#REF!, 2, FALSE), "Other")</f>
        <v>Other</v>
      </c>
      <c r="F26" s="9">
        <v>199</v>
      </c>
      <c r="G26" s="9">
        <v>499</v>
      </c>
      <c r="H26" s="9">
        <f t="shared" si="1"/>
        <v>300</v>
      </c>
      <c r="I26" s="9">
        <f>(F26*U26)</f>
        <v>557996</v>
      </c>
      <c r="J26" s="18" t="str">
        <f>ROUND((Table1[[#This Row],[actual_price]]-Table1[[#This Row],[discounted_price]])/Table1[[#This Row],[actual_price]]*100, 0) &amp; "%"</f>
        <v>60%</v>
      </c>
      <c r="K26" s="18" t="str">
        <f t="shared" si="2"/>
        <v>≥ 50%</v>
      </c>
      <c r="L26" s="18">
        <f t="shared" si="3"/>
        <v>60</v>
      </c>
      <c r="M26" s="15" t="str">
        <f t="shared" si="4"/>
        <v>High</v>
      </c>
      <c r="N26" s="1">
        <v>0.6</v>
      </c>
      <c r="O26">
        <v>3.3</v>
      </c>
      <c r="P26" t="str">
        <f t="shared" si="5"/>
        <v>Average</v>
      </c>
      <c r="Q26">
        <f>G26*U26</f>
        <v>1399196</v>
      </c>
      <c r="R26" t="str">
        <f t="shared" si="6"/>
        <v>#0-#999</v>
      </c>
      <c r="S26">
        <f>IF(Table1[[#This Row],[actual_price]]&lt;1000, 1, IF(Table1[[#This Row],[actual_price]]&lt;5000, 2, IF(Table1[[#This Row],[actual_price]]&lt;10000, 3, IF(Table1[[#This Row],[actual_price]]&lt;20000, 4, 5))))</f>
        <v>1</v>
      </c>
      <c r="T26" t="str">
        <f t="shared" si="7"/>
        <v>1000 and above</v>
      </c>
      <c r="U26" s="11">
        <v>2804</v>
      </c>
      <c r="V26" t="s">
        <v>4851</v>
      </c>
      <c r="W26" t="s">
        <v>4852</v>
      </c>
      <c r="X26" t="s">
        <v>4853</v>
      </c>
      <c r="Y26" t="s">
        <v>4854</v>
      </c>
      <c r="Z26" t="s">
        <v>4855</v>
      </c>
      <c r="AA26" t="s">
        <v>4856</v>
      </c>
    </row>
    <row r="27" spans="1:27">
      <c r="A27" t="s">
        <v>5552</v>
      </c>
      <c r="B27" t="s">
        <v>5553</v>
      </c>
      <c r="C27" t="str">
        <f t="shared" si="8"/>
        <v>LS LAPSTER Quality Assured Universa…</v>
      </c>
      <c r="D27" t="s">
        <v>4009</v>
      </c>
      <c r="E27" t="str">
        <f>IFERROR(VLOOKUP(TRIM(CLEAN(D27)),#REF!, 2, FALSE), "Other")</f>
        <v>Other</v>
      </c>
      <c r="F27" s="9">
        <v>115</v>
      </c>
      <c r="G27" s="9">
        <v>999</v>
      </c>
      <c r="H27" s="9">
        <f t="shared" si="1"/>
        <v>884</v>
      </c>
      <c r="I27" s="9">
        <f>(F27*U27)</f>
        <v>654580</v>
      </c>
      <c r="J27" s="18" t="str">
        <f>ROUND((Table1[[#This Row],[actual_price]]-Table1[[#This Row],[discounted_price]])/Table1[[#This Row],[actual_price]]*100, 0) &amp; "%"</f>
        <v>88%</v>
      </c>
      <c r="K27" s="18" t="str">
        <f t="shared" si="2"/>
        <v>≥ 50%</v>
      </c>
      <c r="L27" s="18">
        <f t="shared" si="3"/>
        <v>88</v>
      </c>
      <c r="M27" s="15" t="str">
        <f t="shared" si="4"/>
        <v>High</v>
      </c>
      <c r="N27" s="1">
        <v>0.88</v>
      </c>
      <c r="O27">
        <v>3.3</v>
      </c>
      <c r="P27" t="str">
        <f t="shared" si="5"/>
        <v>Average</v>
      </c>
      <c r="Q27">
        <f>G27*U27</f>
        <v>5686308</v>
      </c>
      <c r="R27" t="str">
        <f t="shared" si="6"/>
        <v>#0-#999</v>
      </c>
      <c r="S27">
        <f>IF(Table1[[#This Row],[actual_price]]&lt;1000, 1, IF(Table1[[#This Row],[actual_price]]&lt;5000, 2, IF(Table1[[#This Row],[actual_price]]&lt;10000, 3, IF(Table1[[#This Row],[actual_price]]&lt;20000, 4, 5))))</f>
        <v>1</v>
      </c>
      <c r="T27" t="str">
        <f t="shared" si="7"/>
        <v>1000 and above</v>
      </c>
      <c r="U27" s="11">
        <v>5692</v>
      </c>
      <c r="V27" t="s">
        <v>5554</v>
      </c>
      <c r="W27" t="s">
        <v>5555</v>
      </c>
      <c r="X27" t="s">
        <v>5556</v>
      </c>
      <c r="Y27" t="s">
        <v>5557</v>
      </c>
      <c r="Z27" t="s">
        <v>5558</v>
      </c>
      <c r="AA27" t="s">
        <v>5559</v>
      </c>
    </row>
    <row r="28" spans="1:27">
      <c r="A28" t="s">
        <v>6663</v>
      </c>
      <c r="B28" t="s">
        <v>6664</v>
      </c>
      <c r="C28" t="str">
        <f t="shared" si="8"/>
        <v>PRO365 Indo Mocktails/Coffee Foamer…</v>
      </c>
      <c r="D28" t="s">
        <v>6665</v>
      </c>
      <c r="E28" t="str">
        <f>IFERROR(VLOOKUP(TRIM(CLEAN(D28)),#REF!, 2, FALSE), "Other")</f>
        <v>Other</v>
      </c>
      <c r="F28" s="9">
        <v>249</v>
      </c>
      <c r="G28" s="9">
        <v>499</v>
      </c>
      <c r="H28" s="9">
        <f t="shared" si="1"/>
        <v>250</v>
      </c>
      <c r="I28" s="9">
        <f>(F28*U28)</f>
        <v>2098323</v>
      </c>
      <c r="J28" s="18" t="str">
        <f>ROUND((Table1[[#This Row],[actual_price]]-Table1[[#This Row],[discounted_price]])/Table1[[#This Row],[actual_price]]*100, 0) &amp; "%"</f>
        <v>50%</v>
      </c>
      <c r="K28" s="18" t="str">
        <f t="shared" si="2"/>
        <v>≥ 50%</v>
      </c>
      <c r="L28" s="18">
        <f t="shared" si="3"/>
        <v>50</v>
      </c>
      <c r="M28" s="15" t="str">
        <f t="shared" si="4"/>
        <v>High</v>
      </c>
      <c r="N28" s="1">
        <v>0.5</v>
      </c>
      <c r="O28">
        <v>3.3</v>
      </c>
      <c r="P28" t="str">
        <f t="shared" si="5"/>
        <v>Average</v>
      </c>
      <c r="Q28">
        <f>G28*U28</f>
        <v>4205073</v>
      </c>
      <c r="R28" t="str">
        <f t="shared" si="6"/>
        <v>#0-#999</v>
      </c>
      <c r="S28">
        <f>IF(Table1[[#This Row],[actual_price]]&lt;1000, 1, IF(Table1[[#This Row],[actual_price]]&lt;5000, 2, IF(Table1[[#This Row],[actual_price]]&lt;10000, 3, IF(Table1[[#This Row],[actual_price]]&lt;20000, 4, 5))))</f>
        <v>1</v>
      </c>
      <c r="T28" t="str">
        <f t="shared" si="7"/>
        <v>1000 and above</v>
      </c>
      <c r="U28" s="11">
        <v>8427</v>
      </c>
      <c r="V28" t="s">
        <v>6666</v>
      </c>
      <c r="W28" t="s">
        <v>6667</v>
      </c>
      <c r="X28" t="s">
        <v>6668</v>
      </c>
      <c r="Y28" t="s">
        <v>6669</v>
      </c>
      <c r="Z28" t="s">
        <v>6670</v>
      </c>
      <c r="AA28" t="s">
        <v>6671</v>
      </c>
    </row>
    <row r="29" spans="1:27">
      <c r="A29" t="s">
        <v>7333</v>
      </c>
      <c r="B29" t="s">
        <v>7334</v>
      </c>
      <c r="C29" t="str">
        <f t="shared" si="8"/>
        <v>IKEA Frother for Milk…</v>
      </c>
      <c r="D29" t="s">
        <v>7335</v>
      </c>
      <c r="E29" t="str">
        <f>IFERROR(VLOOKUP(TRIM(CLEAN(D29)),#REF!, 2, FALSE), "Other")</f>
        <v>Other</v>
      </c>
      <c r="F29" s="9">
        <v>244</v>
      </c>
      <c r="G29" s="9">
        <v>499</v>
      </c>
      <c r="H29" s="9">
        <f t="shared" si="1"/>
        <v>255</v>
      </c>
      <c r="I29" s="9">
        <f>(F29*U29)</f>
        <v>116632</v>
      </c>
      <c r="J29" s="18" t="str">
        <f>ROUND((Table1[[#This Row],[actual_price]]-Table1[[#This Row],[discounted_price]])/Table1[[#This Row],[actual_price]]*100, 0) &amp; "%"</f>
        <v>51%</v>
      </c>
      <c r="K29" s="18" t="str">
        <f t="shared" si="2"/>
        <v>≥ 50%</v>
      </c>
      <c r="L29" s="18">
        <f t="shared" si="3"/>
        <v>51</v>
      </c>
      <c r="M29" s="15" t="str">
        <f t="shared" si="4"/>
        <v>High</v>
      </c>
      <c r="N29" s="1">
        <v>0.51</v>
      </c>
      <c r="O29">
        <v>3.3</v>
      </c>
      <c r="P29" t="str">
        <f t="shared" si="5"/>
        <v>Average</v>
      </c>
      <c r="Q29">
        <f>G29*U29</f>
        <v>238522</v>
      </c>
      <c r="R29" t="str">
        <f t="shared" si="6"/>
        <v>#0-#999</v>
      </c>
      <c r="S29">
        <f>IF(Table1[[#This Row],[actual_price]]&lt;1000, 1, IF(Table1[[#This Row],[actual_price]]&lt;5000, 2, IF(Table1[[#This Row],[actual_price]]&lt;10000, 3, IF(Table1[[#This Row],[actual_price]]&lt;20000, 4, 5))))</f>
        <v>1</v>
      </c>
      <c r="T29" t="str">
        <f t="shared" si="7"/>
        <v>Fewer than 1000</v>
      </c>
      <c r="U29" s="11">
        <v>478</v>
      </c>
      <c r="V29" t="s">
        <v>7336</v>
      </c>
      <c r="W29" t="s">
        <v>7337</v>
      </c>
      <c r="X29" t="s">
        <v>7338</v>
      </c>
      <c r="Y29" t="s">
        <v>7339</v>
      </c>
      <c r="Z29" t="s">
        <v>7340</v>
      </c>
      <c r="AA29" t="s">
        <v>7341</v>
      </c>
    </row>
    <row r="30" spans="1:27">
      <c r="A30" t="s">
        <v>7507</v>
      </c>
      <c r="B30" t="s">
        <v>7508</v>
      </c>
      <c r="C30" t="str">
        <f t="shared" si="8"/>
        <v>White Feather Portable Heat Sealer …</v>
      </c>
      <c r="D30" t="s">
        <v>7145</v>
      </c>
      <c r="E30" t="str">
        <f>IFERROR(VLOOKUP(TRIM(CLEAN(D30)),#REF!, 2, FALSE), "Other")</f>
        <v>Other</v>
      </c>
      <c r="F30" s="9">
        <v>199</v>
      </c>
      <c r="G30" s="9">
        <v>499</v>
      </c>
      <c r="H30" s="9">
        <f t="shared" si="1"/>
        <v>300</v>
      </c>
      <c r="I30" s="9">
        <f>(F30*U30)</f>
        <v>2388</v>
      </c>
      <c r="J30" s="18" t="str">
        <f>ROUND((Table1[[#This Row],[actual_price]]-Table1[[#This Row],[discounted_price]])/Table1[[#This Row],[actual_price]]*100, 0) &amp; "%"</f>
        <v>60%</v>
      </c>
      <c r="K30" s="18" t="str">
        <f t="shared" si="2"/>
        <v>≥ 50%</v>
      </c>
      <c r="L30" s="18">
        <f t="shared" si="3"/>
        <v>60</v>
      </c>
      <c r="M30" s="15" t="str">
        <f t="shared" si="4"/>
        <v>High</v>
      </c>
      <c r="N30" s="1">
        <v>0.6</v>
      </c>
      <c r="O30">
        <v>3.3</v>
      </c>
      <c r="P30" t="str">
        <f t="shared" si="5"/>
        <v>Average</v>
      </c>
      <c r="Q30">
        <f>G30*U30</f>
        <v>5988</v>
      </c>
      <c r="R30" t="str">
        <f t="shared" si="6"/>
        <v>#0-#999</v>
      </c>
      <c r="S30">
        <f>IF(Table1[[#This Row],[actual_price]]&lt;1000, 1, IF(Table1[[#This Row],[actual_price]]&lt;5000, 2, IF(Table1[[#This Row],[actual_price]]&lt;10000, 3, IF(Table1[[#This Row],[actual_price]]&lt;20000, 4, 5))))</f>
        <v>1</v>
      </c>
      <c r="T30" t="str">
        <f t="shared" si="7"/>
        <v>Fewer than 1000</v>
      </c>
      <c r="U30" s="11">
        <v>12</v>
      </c>
      <c r="V30" t="s">
        <v>7509</v>
      </c>
      <c r="W30" t="s">
        <v>7510</v>
      </c>
      <c r="X30" t="s">
        <v>7511</v>
      </c>
      <c r="Y30" t="s">
        <v>7512</v>
      </c>
      <c r="Z30" t="s">
        <v>7513</v>
      </c>
      <c r="AA30" t="s">
        <v>7514</v>
      </c>
    </row>
    <row r="31" spans="1:27">
      <c r="A31" t="s">
        <v>8152</v>
      </c>
      <c r="B31" t="s">
        <v>8153</v>
      </c>
      <c r="C31" t="str">
        <f t="shared" si="8"/>
        <v>Eopora PTC Ceramic Fast Heating Roo…</v>
      </c>
      <c r="D31" t="s">
        <v>6555</v>
      </c>
      <c r="E31" t="str">
        <f>IFERROR(VLOOKUP(TRIM(CLEAN(D31)),#REF!, 2, FALSE), "Other")</f>
        <v>Other</v>
      </c>
      <c r="F31" s="9">
        <v>1529</v>
      </c>
      <c r="G31" s="9">
        <v>2999</v>
      </c>
      <c r="H31" s="9">
        <f t="shared" si="1"/>
        <v>1470</v>
      </c>
      <c r="I31" s="9">
        <f>(F31*U31)</f>
        <v>44341</v>
      </c>
      <c r="J31" s="18" t="str">
        <f>ROUND((Table1[[#This Row],[actual_price]]-Table1[[#This Row],[discounted_price]])/Table1[[#This Row],[actual_price]]*100, 0) &amp; "%"</f>
        <v>49%</v>
      </c>
      <c r="K31" s="18" t="str">
        <f t="shared" si="2"/>
        <v>&lt;50%</v>
      </c>
      <c r="L31" s="18">
        <f t="shared" si="3"/>
        <v>49</v>
      </c>
      <c r="M31" s="15" t="str">
        <f t="shared" si="4"/>
        <v>Medium</v>
      </c>
      <c r="N31" s="1">
        <v>0.49</v>
      </c>
      <c r="O31">
        <v>3.3</v>
      </c>
      <c r="P31" t="str">
        <f t="shared" si="5"/>
        <v>Average</v>
      </c>
      <c r="Q31">
        <f>G31*U31</f>
        <v>86971</v>
      </c>
      <c r="R31" t="str">
        <f t="shared" si="6"/>
        <v>#1k-#4.9k</v>
      </c>
      <c r="S31">
        <f>IF(Table1[[#This Row],[actual_price]]&lt;1000, 1, IF(Table1[[#This Row],[actual_price]]&lt;5000, 2, IF(Table1[[#This Row],[actual_price]]&lt;10000, 3, IF(Table1[[#This Row],[actual_price]]&lt;20000, 4, 5))))</f>
        <v>2</v>
      </c>
      <c r="T31" t="str">
        <f t="shared" si="7"/>
        <v>Fewer than 1000</v>
      </c>
      <c r="U31" s="11">
        <v>29</v>
      </c>
      <c r="V31" t="s">
        <v>8154</v>
      </c>
      <c r="W31" t="s">
        <v>8155</v>
      </c>
      <c r="X31" t="s">
        <v>8156</v>
      </c>
      <c r="Y31" t="s">
        <v>8157</v>
      </c>
      <c r="Z31" t="s">
        <v>8158</v>
      </c>
      <c r="AA31" t="s">
        <v>8159</v>
      </c>
    </row>
    <row r="32" spans="1:27">
      <c r="A32" t="s">
        <v>9411</v>
      </c>
      <c r="B32" t="s">
        <v>9412</v>
      </c>
      <c r="C32" t="str">
        <f t="shared" si="8"/>
        <v>KNYUC MART Mini Electric Handy Room…</v>
      </c>
      <c r="D32" t="s">
        <v>6564</v>
      </c>
      <c r="E32" t="str">
        <f>IFERROR(VLOOKUP(TRIM(CLEAN(D32)),#REF!, 2, FALSE), "Other")</f>
        <v>Other</v>
      </c>
      <c r="F32" s="9">
        <v>778</v>
      </c>
      <c r="G32" s="9">
        <v>999</v>
      </c>
      <c r="H32" s="9">
        <f t="shared" si="1"/>
        <v>221</v>
      </c>
      <c r="I32" s="9">
        <f>(F32*U32)</f>
        <v>6224</v>
      </c>
      <c r="J32" s="18" t="str">
        <f>ROUND((Table1[[#This Row],[actual_price]]-Table1[[#This Row],[discounted_price]])/Table1[[#This Row],[actual_price]]*100, 0) &amp; "%"</f>
        <v>22%</v>
      </c>
      <c r="K32" s="18" t="str">
        <f t="shared" si="2"/>
        <v>&lt;50%</v>
      </c>
      <c r="L32" s="18">
        <f t="shared" si="3"/>
        <v>22</v>
      </c>
      <c r="M32" s="15" t="str">
        <f t="shared" si="4"/>
        <v>Mild</v>
      </c>
      <c r="N32" s="1">
        <v>0.22</v>
      </c>
      <c r="O32">
        <v>3.3</v>
      </c>
      <c r="P32" t="str">
        <f t="shared" si="5"/>
        <v>Average</v>
      </c>
      <c r="Q32">
        <f>G32*U32</f>
        <v>7992</v>
      </c>
      <c r="R32" t="str">
        <f t="shared" si="6"/>
        <v>#0-#999</v>
      </c>
      <c r="S32">
        <f>IF(Table1[[#This Row],[actual_price]]&lt;1000, 1, IF(Table1[[#This Row],[actual_price]]&lt;5000, 2, IF(Table1[[#This Row],[actual_price]]&lt;10000, 3, IF(Table1[[#This Row],[actual_price]]&lt;20000, 4, 5))))</f>
        <v>1</v>
      </c>
      <c r="T32" t="str">
        <f t="shared" si="7"/>
        <v>Fewer than 1000</v>
      </c>
      <c r="U32" s="11">
        <v>8</v>
      </c>
      <c r="V32" t="s">
        <v>9413</v>
      </c>
      <c r="W32" t="s">
        <v>9414</v>
      </c>
      <c r="X32" t="s">
        <v>9415</v>
      </c>
      <c r="Y32" t="s">
        <v>9416</v>
      </c>
      <c r="Z32" t="s">
        <v>9417</v>
      </c>
      <c r="AA32" t="s">
        <v>9418</v>
      </c>
    </row>
    <row r="33" spans="1:27">
      <c r="A33" t="s">
        <v>602</v>
      </c>
      <c r="B33" t="s">
        <v>603</v>
      </c>
      <c r="C33" t="str">
        <f t="shared" si="8"/>
        <v>SKYWALL 81.28 cm (32 inches) HD Rea…</v>
      </c>
      <c r="D33" t="s">
        <v>135</v>
      </c>
      <c r="E33" t="str">
        <f>IFERROR(VLOOKUP(TRIM(CLEAN(D33)),#REF!, 2, FALSE), "Other")</f>
        <v>Other</v>
      </c>
      <c r="F33" s="9">
        <v>7299</v>
      </c>
      <c r="G33" s="9">
        <v>19125</v>
      </c>
      <c r="H33" s="9">
        <f t="shared" si="1"/>
        <v>11826</v>
      </c>
      <c r="I33" s="9">
        <f>(F33*U33)</f>
        <v>6583698</v>
      </c>
      <c r="J33" s="18" t="str">
        <f>ROUND((Table1[[#This Row],[actual_price]]-Table1[[#This Row],[discounted_price]])/Table1[[#This Row],[actual_price]]*100, 0) &amp; "%"</f>
        <v>62%</v>
      </c>
      <c r="K33" s="18" t="str">
        <f t="shared" si="2"/>
        <v>≥ 50%</v>
      </c>
      <c r="L33" s="18">
        <f t="shared" si="3"/>
        <v>62</v>
      </c>
      <c r="M33" s="15" t="str">
        <f t="shared" si="4"/>
        <v>High</v>
      </c>
      <c r="N33" s="1">
        <v>0.62</v>
      </c>
      <c r="O33">
        <v>3.4</v>
      </c>
      <c r="P33" t="str">
        <f t="shared" si="5"/>
        <v>Average</v>
      </c>
      <c r="Q33">
        <f>G33*U33</f>
        <v>17250750</v>
      </c>
      <c r="R33" t="str">
        <f t="shared" si="6"/>
        <v>#10k-#19.9k</v>
      </c>
      <c r="S33">
        <f>IF(Table1[[#This Row],[actual_price]]&lt;1000, 1, IF(Table1[[#This Row],[actual_price]]&lt;5000, 2, IF(Table1[[#This Row],[actual_price]]&lt;10000, 3, IF(Table1[[#This Row],[actual_price]]&lt;20000, 4, 5))))</f>
        <v>4</v>
      </c>
      <c r="T33" t="str">
        <f t="shared" si="7"/>
        <v>Fewer than 1000</v>
      </c>
      <c r="U33" s="11">
        <v>902</v>
      </c>
      <c r="V33" t="s">
        <v>604</v>
      </c>
      <c r="W33" t="s">
        <v>605</v>
      </c>
      <c r="X33" t="s">
        <v>606</v>
      </c>
      <c r="Y33" t="s">
        <v>607</v>
      </c>
      <c r="Z33" t="s">
        <v>608</v>
      </c>
      <c r="AA33" t="s">
        <v>609</v>
      </c>
    </row>
    <row r="34" spans="1:27">
      <c r="A34" t="s">
        <v>1069</v>
      </c>
      <c r="B34" t="s">
        <v>1070</v>
      </c>
      <c r="C34" t="str">
        <f t="shared" si="8"/>
        <v>GENERIC Ultra-Mini Bluetooth CSR 4.…</v>
      </c>
      <c r="D34" t="s">
        <v>80</v>
      </c>
      <c r="E34" t="str">
        <f>IFERROR(VLOOKUP(TRIM(CLEAN(D34)),#REF!, 2, FALSE), "Other")</f>
        <v>Other</v>
      </c>
      <c r="F34" s="9">
        <v>249</v>
      </c>
      <c r="G34" s="9">
        <v>399</v>
      </c>
      <c r="H34" s="9">
        <f t="shared" si="1"/>
        <v>150</v>
      </c>
      <c r="I34" s="9">
        <f>(F34*U34)</f>
        <v>1155858</v>
      </c>
      <c r="J34" s="18" t="str">
        <f>ROUND((Table1[[#This Row],[actual_price]]-Table1[[#This Row],[discounted_price]])/Table1[[#This Row],[actual_price]]*100, 0) &amp; "%"</f>
        <v>38%</v>
      </c>
      <c r="K34" s="18" t="str">
        <f t="shared" si="2"/>
        <v>&lt;50%</v>
      </c>
      <c r="L34" s="18">
        <f t="shared" si="3"/>
        <v>38</v>
      </c>
      <c r="M34" s="15" t="str">
        <f t="shared" si="4"/>
        <v>Medium</v>
      </c>
      <c r="N34" s="1">
        <v>0.38</v>
      </c>
      <c r="O34">
        <v>3.4</v>
      </c>
      <c r="P34" t="str">
        <f t="shared" si="5"/>
        <v>Average</v>
      </c>
      <c r="Q34">
        <f>G34*U34</f>
        <v>1852158</v>
      </c>
      <c r="R34" t="str">
        <f t="shared" si="6"/>
        <v>#0-#999</v>
      </c>
      <c r="S34">
        <f>IF(Table1[[#This Row],[actual_price]]&lt;1000, 1, IF(Table1[[#This Row],[actual_price]]&lt;5000, 2, IF(Table1[[#This Row],[actual_price]]&lt;10000, 3, IF(Table1[[#This Row],[actual_price]]&lt;20000, 4, 5))))</f>
        <v>1</v>
      </c>
      <c r="T34" t="str">
        <f t="shared" si="7"/>
        <v>1000 and above</v>
      </c>
      <c r="U34" s="11">
        <v>4642</v>
      </c>
      <c r="V34" t="s">
        <v>1071</v>
      </c>
      <c r="W34" t="s">
        <v>1072</v>
      </c>
      <c r="X34" t="s">
        <v>1073</v>
      </c>
      <c r="Y34" t="s">
        <v>1074</v>
      </c>
      <c r="Z34" t="s">
        <v>1075</v>
      </c>
      <c r="AA34" t="s">
        <v>1076</v>
      </c>
    </row>
    <row r="35" spans="1:27">
      <c r="A35" t="s">
        <v>1626</v>
      </c>
      <c r="B35" t="s">
        <v>1627</v>
      </c>
      <c r="C35" t="str">
        <f t="shared" si="8"/>
        <v>7SEVEN¬Æ TCL Remote Control Smart T…</v>
      </c>
      <c r="D35" t="s">
        <v>364</v>
      </c>
      <c r="E35" t="str">
        <f>IFERROR(VLOOKUP(TRIM(CLEAN(D35)),#REF!, 2, FALSE), "Other")</f>
        <v>Other</v>
      </c>
      <c r="F35" s="9">
        <v>399</v>
      </c>
      <c r="G35" s="9">
        <v>899</v>
      </c>
      <c r="H35" s="9">
        <f t="shared" si="1"/>
        <v>500</v>
      </c>
      <c r="I35" s="9">
        <f>(F35*U35)</f>
        <v>171969</v>
      </c>
      <c r="J35" s="18" t="str">
        <f>ROUND((Table1[[#This Row],[actual_price]]-Table1[[#This Row],[discounted_price]])/Table1[[#This Row],[actual_price]]*100, 0) &amp; "%"</f>
        <v>56%</v>
      </c>
      <c r="K35" s="18" t="str">
        <f t="shared" si="2"/>
        <v>≥ 50%</v>
      </c>
      <c r="L35" s="18">
        <f t="shared" si="3"/>
        <v>56</v>
      </c>
      <c r="M35" s="15" t="str">
        <f t="shared" si="4"/>
        <v>High</v>
      </c>
      <c r="N35" s="1">
        <v>0.56000000000000005</v>
      </c>
      <c r="O35">
        <v>3.4</v>
      </c>
      <c r="P35" t="str">
        <f t="shared" si="5"/>
        <v>Average</v>
      </c>
      <c r="Q35">
        <f>G35*U35</f>
        <v>387469</v>
      </c>
      <c r="R35" t="str">
        <f t="shared" si="6"/>
        <v>#0-#999</v>
      </c>
      <c r="S35">
        <f>IF(Table1[[#This Row],[actual_price]]&lt;1000, 1, IF(Table1[[#This Row],[actual_price]]&lt;5000, 2, IF(Table1[[#This Row],[actual_price]]&lt;10000, 3, IF(Table1[[#This Row],[actual_price]]&lt;20000, 4, 5))))</f>
        <v>1</v>
      </c>
      <c r="T35" t="str">
        <f t="shared" si="7"/>
        <v>Fewer than 1000</v>
      </c>
      <c r="U35" s="11">
        <v>431</v>
      </c>
      <c r="V35" t="s">
        <v>1628</v>
      </c>
      <c r="W35" t="s">
        <v>1629</v>
      </c>
      <c r="X35" t="s">
        <v>1630</v>
      </c>
      <c r="Y35" t="s">
        <v>1631</v>
      </c>
      <c r="Z35" t="s">
        <v>1632</v>
      </c>
      <c r="AA35" t="s">
        <v>1633</v>
      </c>
    </row>
    <row r="36" spans="1:27">
      <c r="A36" t="s">
        <v>4645</v>
      </c>
      <c r="B36" t="s">
        <v>4646</v>
      </c>
      <c r="C36" t="str">
        <f t="shared" si="8"/>
        <v>Zebronics ZEB-90HB USB Hub, 4 Ports…</v>
      </c>
      <c r="D36" t="s">
        <v>4647</v>
      </c>
      <c r="E36" t="str">
        <f>IFERROR(VLOOKUP(TRIM(CLEAN(D36)),#REF!, 2, FALSE), "Other")</f>
        <v>Other</v>
      </c>
      <c r="F36" s="9">
        <v>179</v>
      </c>
      <c r="G36" s="9">
        <v>499</v>
      </c>
      <c r="H36" s="9">
        <f t="shared" si="1"/>
        <v>320</v>
      </c>
      <c r="I36" s="9">
        <f>(F36*U36)</f>
        <v>1679915</v>
      </c>
      <c r="J36" s="18" t="str">
        <f>ROUND((Table1[[#This Row],[actual_price]]-Table1[[#This Row],[discounted_price]])/Table1[[#This Row],[actual_price]]*100, 0) &amp; "%"</f>
        <v>64%</v>
      </c>
      <c r="K36" s="18" t="str">
        <f t="shared" si="2"/>
        <v>≥ 50%</v>
      </c>
      <c r="L36" s="18">
        <f t="shared" si="3"/>
        <v>64</v>
      </c>
      <c r="M36" s="15" t="str">
        <f t="shared" si="4"/>
        <v>High</v>
      </c>
      <c r="N36" s="1">
        <v>0.64</v>
      </c>
      <c r="O36">
        <v>3.4</v>
      </c>
      <c r="P36" t="str">
        <f t="shared" si="5"/>
        <v>Average</v>
      </c>
      <c r="Q36">
        <f>G36*U36</f>
        <v>4683115</v>
      </c>
      <c r="R36" t="str">
        <f t="shared" si="6"/>
        <v>#0-#999</v>
      </c>
      <c r="S36">
        <f>IF(Table1[[#This Row],[actual_price]]&lt;1000, 1, IF(Table1[[#This Row],[actual_price]]&lt;5000, 2, IF(Table1[[#This Row],[actual_price]]&lt;10000, 3, IF(Table1[[#This Row],[actual_price]]&lt;20000, 4, 5))))</f>
        <v>1</v>
      </c>
      <c r="T36" t="str">
        <f t="shared" si="7"/>
        <v>1000 and above</v>
      </c>
      <c r="U36" s="11">
        <v>9385</v>
      </c>
      <c r="V36" t="s">
        <v>4648</v>
      </c>
      <c r="W36" t="s">
        <v>4649</v>
      </c>
      <c r="X36" t="s">
        <v>4650</v>
      </c>
      <c r="Y36" t="s">
        <v>4651</v>
      </c>
      <c r="Z36" t="s">
        <v>4652</v>
      </c>
      <c r="AA36" t="s">
        <v>4653</v>
      </c>
    </row>
    <row r="37" spans="1:27">
      <c r="A37" t="s">
        <v>4657</v>
      </c>
      <c r="B37" t="s">
        <v>4658</v>
      </c>
      <c r="C37" t="str">
        <f t="shared" si="8"/>
        <v>Zebronics Zeb Buds C2 in Ear Type C…</v>
      </c>
      <c r="D37" t="s">
        <v>2376</v>
      </c>
      <c r="E37" t="str">
        <f>IFERROR(VLOOKUP(TRIM(CLEAN(D37)),#REF!, 2, FALSE), "Other")</f>
        <v>Other</v>
      </c>
      <c r="F37" s="9">
        <v>399</v>
      </c>
      <c r="G37" s="9">
        <v>699</v>
      </c>
      <c r="H37" s="9">
        <f t="shared" si="1"/>
        <v>300</v>
      </c>
      <c r="I37" s="9">
        <f>(F37*U37)</f>
        <v>1378146</v>
      </c>
      <c r="J37" s="18" t="str">
        <f>ROUND((Table1[[#This Row],[actual_price]]-Table1[[#This Row],[discounted_price]])/Table1[[#This Row],[actual_price]]*100, 0) &amp; "%"</f>
        <v>43%</v>
      </c>
      <c r="K37" s="18" t="str">
        <f t="shared" si="2"/>
        <v>&lt;50%</v>
      </c>
      <c r="L37" s="18">
        <f t="shared" si="3"/>
        <v>43</v>
      </c>
      <c r="M37" s="15" t="str">
        <f t="shared" si="4"/>
        <v>Medium</v>
      </c>
      <c r="N37" s="1">
        <v>0.43</v>
      </c>
      <c r="O37">
        <v>3.4</v>
      </c>
      <c r="P37" t="str">
        <f t="shared" si="5"/>
        <v>Average</v>
      </c>
      <c r="Q37">
        <f>G37*U37</f>
        <v>2414346</v>
      </c>
      <c r="R37" t="str">
        <f t="shared" si="6"/>
        <v>#0-#999</v>
      </c>
      <c r="S37">
        <f>IF(Table1[[#This Row],[actual_price]]&lt;1000, 1, IF(Table1[[#This Row],[actual_price]]&lt;5000, 2, IF(Table1[[#This Row],[actual_price]]&lt;10000, 3, IF(Table1[[#This Row],[actual_price]]&lt;20000, 4, 5))))</f>
        <v>1</v>
      </c>
      <c r="T37" t="str">
        <f t="shared" si="7"/>
        <v>1000 and above</v>
      </c>
      <c r="U37" s="11">
        <v>3454</v>
      </c>
      <c r="V37" t="s">
        <v>4659</v>
      </c>
      <c r="W37" t="s">
        <v>4660</v>
      </c>
      <c r="X37" t="s">
        <v>4661</v>
      </c>
      <c r="Y37" t="s">
        <v>4662</v>
      </c>
      <c r="Z37" t="s">
        <v>4663</v>
      </c>
      <c r="AA37" t="s">
        <v>4664</v>
      </c>
    </row>
    <row r="38" spans="1:27">
      <c r="A38" t="s">
        <v>5899</v>
      </c>
      <c r="B38" t="s">
        <v>5900</v>
      </c>
      <c r="C38" t="str">
        <f t="shared" si="8"/>
        <v>Canon PIXMA MG2577s All-in-One Inkj…</v>
      </c>
      <c r="D38" t="s">
        <v>5901</v>
      </c>
      <c r="E38" t="str">
        <f>IFERROR(VLOOKUP(TRIM(CLEAN(D38)),#REF!, 2, FALSE), "Other")</f>
        <v>Other</v>
      </c>
      <c r="F38" s="9">
        <v>3498</v>
      </c>
      <c r="G38" s="9">
        <v>3875</v>
      </c>
      <c r="H38" s="9">
        <f t="shared" si="1"/>
        <v>377</v>
      </c>
      <c r="I38" s="9">
        <f>(F38*U38)</f>
        <v>42623130</v>
      </c>
      <c r="J38" s="18" t="str">
        <f>ROUND((Table1[[#This Row],[actual_price]]-Table1[[#This Row],[discounted_price]])/Table1[[#This Row],[actual_price]]*100, 0) &amp; "%"</f>
        <v>10%</v>
      </c>
      <c r="K38" s="18" t="str">
        <f t="shared" si="2"/>
        <v>&lt;50%</v>
      </c>
      <c r="L38" s="18">
        <f t="shared" si="3"/>
        <v>10</v>
      </c>
      <c r="M38" s="15" t="str">
        <f t="shared" si="4"/>
        <v>Mild</v>
      </c>
      <c r="N38" s="1">
        <v>0.1</v>
      </c>
      <c r="O38">
        <v>3.4</v>
      </c>
      <c r="P38" t="str">
        <f t="shared" si="5"/>
        <v>Average</v>
      </c>
      <c r="Q38">
        <f>G38*U38</f>
        <v>47216875</v>
      </c>
      <c r="R38" t="str">
        <f t="shared" si="6"/>
        <v>#1k-#4.9k</v>
      </c>
      <c r="S38">
        <f>IF(Table1[[#This Row],[actual_price]]&lt;1000, 1, IF(Table1[[#This Row],[actual_price]]&lt;5000, 2, IF(Table1[[#This Row],[actual_price]]&lt;10000, 3, IF(Table1[[#This Row],[actual_price]]&lt;20000, 4, 5))))</f>
        <v>2</v>
      </c>
      <c r="T38" t="str">
        <f t="shared" si="7"/>
        <v>1000 and above</v>
      </c>
      <c r="U38" s="11">
        <v>12185</v>
      </c>
      <c r="V38" t="s">
        <v>5902</v>
      </c>
      <c r="W38" t="s">
        <v>5903</v>
      </c>
      <c r="X38" t="s">
        <v>5904</v>
      </c>
      <c r="Y38" t="s">
        <v>5905</v>
      </c>
      <c r="Z38" t="s">
        <v>5906</v>
      </c>
      <c r="AA38" t="s">
        <v>5907</v>
      </c>
    </row>
    <row r="39" spans="1:27">
      <c r="A39" t="s">
        <v>8258</v>
      </c>
      <c r="B39" t="s">
        <v>8259</v>
      </c>
      <c r="C39" t="str">
        <f t="shared" si="8"/>
        <v>INDIAS¬Æ‚Ñ¢ Electro-Instant Water G…</v>
      </c>
      <c r="D39" t="s">
        <v>6692</v>
      </c>
      <c r="E39" t="str">
        <f>IFERROR(VLOOKUP(TRIM(CLEAN(D39)),#REF!, 2, FALSE), "Other")</f>
        <v>Other</v>
      </c>
      <c r="F39" s="9">
        <v>999</v>
      </c>
      <c r="G39" s="9">
        <v>2600</v>
      </c>
      <c r="H39" s="9">
        <f t="shared" si="1"/>
        <v>1601</v>
      </c>
      <c r="I39" s="9">
        <f>(F39*U39)</f>
        <v>251748</v>
      </c>
      <c r="J39" s="18" t="str">
        <f>ROUND((Table1[[#This Row],[actual_price]]-Table1[[#This Row],[discounted_price]])/Table1[[#This Row],[actual_price]]*100, 0) &amp; "%"</f>
        <v>62%</v>
      </c>
      <c r="K39" s="18" t="str">
        <f t="shared" si="2"/>
        <v>≥ 50%</v>
      </c>
      <c r="L39" s="18">
        <f t="shared" si="3"/>
        <v>62</v>
      </c>
      <c r="M39" s="15" t="str">
        <f t="shared" si="4"/>
        <v>High</v>
      </c>
      <c r="N39" s="1">
        <v>0.62</v>
      </c>
      <c r="O39">
        <v>3.4</v>
      </c>
      <c r="P39" t="str">
        <f t="shared" si="5"/>
        <v>Average</v>
      </c>
      <c r="Q39">
        <f>G39*U39</f>
        <v>655200</v>
      </c>
      <c r="R39" t="str">
        <f t="shared" si="6"/>
        <v>#1k-#4.9k</v>
      </c>
      <c r="S39">
        <f>IF(Table1[[#This Row],[actual_price]]&lt;1000, 1, IF(Table1[[#This Row],[actual_price]]&lt;5000, 2, IF(Table1[[#This Row],[actual_price]]&lt;10000, 3, IF(Table1[[#This Row],[actual_price]]&lt;20000, 4, 5))))</f>
        <v>2</v>
      </c>
      <c r="T39" t="str">
        <f t="shared" si="7"/>
        <v>Fewer than 1000</v>
      </c>
      <c r="U39" s="11">
        <v>252</v>
      </c>
      <c r="V39" t="s">
        <v>8260</v>
      </c>
      <c r="W39" t="s">
        <v>8261</v>
      </c>
      <c r="X39" t="s">
        <v>8262</v>
      </c>
      <c r="Y39" t="s">
        <v>8263</v>
      </c>
      <c r="Z39" t="s">
        <v>8264</v>
      </c>
      <c r="AA39" t="s">
        <v>8265</v>
      </c>
    </row>
    <row r="40" spans="1:27">
      <c r="A40" t="s">
        <v>8750</v>
      </c>
      <c r="B40" t="s">
        <v>8751</v>
      </c>
      <c r="C40" t="str">
        <f t="shared" si="8"/>
        <v>!!HANEUL!!1000 Watt/2000-Watt Room …</v>
      </c>
      <c r="D40" t="s">
        <v>6564</v>
      </c>
      <c r="E40" t="str">
        <f>IFERROR(VLOOKUP(TRIM(CLEAN(D40)),#REF!, 2, FALSE), "Other")</f>
        <v>Other</v>
      </c>
      <c r="F40" s="9">
        <v>899</v>
      </c>
      <c r="G40" s="9">
        <v>1599</v>
      </c>
      <c r="H40" s="9">
        <f t="shared" si="1"/>
        <v>700</v>
      </c>
      <c r="I40" s="9">
        <f>(F40*U40)</f>
        <v>13485</v>
      </c>
      <c r="J40" s="18" t="str">
        <f>ROUND((Table1[[#This Row],[actual_price]]-Table1[[#This Row],[discounted_price]])/Table1[[#This Row],[actual_price]]*100, 0) &amp; "%"</f>
        <v>44%</v>
      </c>
      <c r="K40" s="18" t="str">
        <f t="shared" si="2"/>
        <v>&lt;50%</v>
      </c>
      <c r="L40" s="18">
        <f t="shared" si="3"/>
        <v>44</v>
      </c>
      <c r="M40" s="15" t="str">
        <f t="shared" si="4"/>
        <v>Medium</v>
      </c>
      <c r="N40" s="1">
        <v>0.44</v>
      </c>
      <c r="O40">
        <v>3.4</v>
      </c>
      <c r="P40" t="str">
        <f t="shared" si="5"/>
        <v>Average</v>
      </c>
      <c r="Q40">
        <f>G40*U40</f>
        <v>23985</v>
      </c>
      <c r="R40" t="str">
        <f t="shared" si="6"/>
        <v>#1k-#4.9k</v>
      </c>
      <c r="S40">
        <f>IF(Table1[[#This Row],[actual_price]]&lt;1000, 1, IF(Table1[[#This Row],[actual_price]]&lt;5000, 2, IF(Table1[[#This Row],[actual_price]]&lt;10000, 3, IF(Table1[[#This Row],[actual_price]]&lt;20000, 4, 5))))</f>
        <v>2</v>
      </c>
      <c r="T40" t="str">
        <f t="shared" si="7"/>
        <v>Fewer than 1000</v>
      </c>
      <c r="U40" s="11">
        <v>15</v>
      </c>
      <c r="V40" t="s">
        <v>8752</v>
      </c>
      <c r="W40" t="s">
        <v>8753</v>
      </c>
      <c r="X40" t="s">
        <v>8754</v>
      </c>
      <c r="Y40" t="s">
        <v>8755</v>
      </c>
      <c r="Z40" t="s">
        <v>8756</v>
      </c>
      <c r="AA40" t="s">
        <v>8757</v>
      </c>
    </row>
    <row r="41" spans="1:27">
      <c r="A41" t="s">
        <v>9183</v>
      </c>
      <c r="B41" t="s">
        <v>9184</v>
      </c>
      <c r="C41" t="str">
        <f t="shared" si="8"/>
        <v>Pigeon Zest Mixer Grinder 3 Speed C…</v>
      </c>
      <c r="D41" t="s">
        <v>6683</v>
      </c>
      <c r="E41" t="str">
        <f>IFERROR(VLOOKUP(TRIM(CLEAN(D41)),#REF!, 2, FALSE), "Other")</f>
        <v>Other</v>
      </c>
      <c r="F41" s="9">
        <v>2033</v>
      </c>
      <c r="G41" s="9">
        <v>4295</v>
      </c>
      <c r="H41" s="9">
        <f t="shared" si="1"/>
        <v>2262</v>
      </c>
      <c r="I41" s="9">
        <f>(F41*U41)</f>
        <v>857926</v>
      </c>
      <c r="J41" s="18" t="str">
        <f>ROUND((Table1[[#This Row],[actual_price]]-Table1[[#This Row],[discounted_price]])/Table1[[#This Row],[actual_price]]*100, 0) &amp; "%"</f>
        <v>53%</v>
      </c>
      <c r="K41" s="18" t="str">
        <f t="shared" si="2"/>
        <v>≥ 50%</v>
      </c>
      <c r="L41" s="18">
        <f t="shared" si="3"/>
        <v>53</v>
      </c>
      <c r="M41" s="15" t="str">
        <f t="shared" si="4"/>
        <v>High</v>
      </c>
      <c r="N41" s="1">
        <v>0.53</v>
      </c>
      <c r="O41">
        <v>3.4</v>
      </c>
      <c r="P41" t="str">
        <f t="shared" si="5"/>
        <v>Average</v>
      </c>
      <c r="Q41">
        <f>G41*U41</f>
        <v>1812490</v>
      </c>
      <c r="R41" t="str">
        <f t="shared" si="6"/>
        <v>#1k-#4.9k</v>
      </c>
      <c r="S41">
        <f>IF(Table1[[#This Row],[actual_price]]&lt;1000, 1, IF(Table1[[#This Row],[actual_price]]&lt;5000, 2, IF(Table1[[#This Row],[actual_price]]&lt;10000, 3, IF(Table1[[#This Row],[actual_price]]&lt;20000, 4, 5))))</f>
        <v>2</v>
      </c>
      <c r="T41" t="str">
        <f t="shared" si="7"/>
        <v>Fewer than 1000</v>
      </c>
      <c r="U41" s="11">
        <v>422</v>
      </c>
      <c r="V41" t="s">
        <v>9185</v>
      </c>
      <c r="W41" t="s">
        <v>9186</v>
      </c>
      <c r="X41" t="s">
        <v>9187</v>
      </c>
      <c r="Y41" t="s">
        <v>9188</v>
      </c>
      <c r="Z41" t="s">
        <v>9189</v>
      </c>
      <c r="AA41" t="s">
        <v>9190</v>
      </c>
    </row>
    <row r="42" spans="1:27">
      <c r="A42" t="s">
        <v>9338</v>
      </c>
      <c r="B42" t="s">
        <v>9339</v>
      </c>
      <c r="C42" t="str">
        <f t="shared" si="8"/>
        <v>Kitchen Kit Electric Kettle, 1.8L S…</v>
      </c>
      <c r="D42" t="s">
        <v>6725</v>
      </c>
      <c r="E42" t="str">
        <f>IFERROR(VLOOKUP(TRIM(CLEAN(D42)),#REF!, 2, FALSE), "Other")</f>
        <v>Other</v>
      </c>
      <c r="F42" s="9">
        <v>479</v>
      </c>
      <c r="G42" s="9">
        <v>1999</v>
      </c>
      <c r="H42" s="9">
        <f t="shared" si="1"/>
        <v>1520</v>
      </c>
      <c r="I42" s="9">
        <f>(F42*U42)</f>
        <v>510614</v>
      </c>
      <c r="J42" s="18" t="str">
        <f>ROUND((Table1[[#This Row],[actual_price]]-Table1[[#This Row],[discounted_price]])/Table1[[#This Row],[actual_price]]*100, 0) &amp; "%"</f>
        <v>76%</v>
      </c>
      <c r="K42" s="18" t="str">
        <f t="shared" si="2"/>
        <v>≥ 50%</v>
      </c>
      <c r="L42" s="18">
        <f t="shared" si="3"/>
        <v>76</v>
      </c>
      <c r="M42" s="15" t="str">
        <f t="shared" si="4"/>
        <v>High</v>
      </c>
      <c r="N42" s="1">
        <v>0.76</v>
      </c>
      <c r="O42">
        <v>3.4</v>
      </c>
      <c r="P42" t="str">
        <f t="shared" si="5"/>
        <v>Average</v>
      </c>
      <c r="Q42">
        <f>G42*U42</f>
        <v>2130934</v>
      </c>
      <c r="R42" t="str">
        <f t="shared" si="6"/>
        <v>#1k-#4.9k</v>
      </c>
      <c r="S42">
        <f>IF(Table1[[#This Row],[actual_price]]&lt;1000, 1, IF(Table1[[#This Row],[actual_price]]&lt;5000, 2, IF(Table1[[#This Row],[actual_price]]&lt;10000, 3, IF(Table1[[#This Row],[actual_price]]&lt;20000, 4, 5))))</f>
        <v>2</v>
      </c>
      <c r="T42" t="str">
        <f t="shared" si="7"/>
        <v>1000 and above</v>
      </c>
      <c r="U42" s="11">
        <v>1066</v>
      </c>
      <c r="V42" t="s">
        <v>9340</v>
      </c>
      <c r="W42" t="s">
        <v>9341</v>
      </c>
      <c r="X42" t="s">
        <v>9342</v>
      </c>
      <c r="Y42" t="s">
        <v>9343</v>
      </c>
      <c r="Z42" t="s">
        <v>9344</v>
      </c>
      <c r="AA42" t="s">
        <v>9345</v>
      </c>
    </row>
    <row r="43" spans="1:27">
      <c r="A43" t="s">
        <v>827</v>
      </c>
      <c r="B43" t="s">
        <v>828</v>
      </c>
      <c r="C43" t="str">
        <f t="shared" si="8"/>
        <v>King Shine Multi Retractable 3.0A F…</v>
      </c>
      <c r="D43" t="s">
        <v>16</v>
      </c>
      <c r="E43" t="str">
        <f>IFERROR(VLOOKUP(TRIM(CLEAN(D43)),#REF!, 2, FALSE), "Other")</f>
        <v>Other</v>
      </c>
      <c r="F43" s="9">
        <v>347</v>
      </c>
      <c r="G43" s="9">
        <v>999</v>
      </c>
      <c r="H43" s="9">
        <f t="shared" si="1"/>
        <v>652</v>
      </c>
      <c r="I43" s="9">
        <f>(F43*U43)</f>
        <v>388987</v>
      </c>
      <c r="J43" s="18" t="str">
        <f>ROUND((Table1[[#This Row],[actual_price]]-Table1[[#This Row],[discounted_price]])/Table1[[#This Row],[actual_price]]*100, 0) &amp; "%"</f>
        <v>65%</v>
      </c>
      <c r="K43" s="18" t="str">
        <f t="shared" si="2"/>
        <v>≥ 50%</v>
      </c>
      <c r="L43" s="18">
        <f t="shared" si="3"/>
        <v>65</v>
      </c>
      <c r="M43" s="15" t="str">
        <f t="shared" si="4"/>
        <v>High</v>
      </c>
      <c r="N43" s="1">
        <v>0.65</v>
      </c>
      <c r="O43">
        <v>3.5</v>
      </c>
      <c r="P43" t="str">
        <f t="shared" si="5"/>
        <v>Good</v>
      </c>
      <c r="Q43">
        <f>G43*U43</f>
        <v>1119879</v>
      </c>
      <c r="R43" t="str">
        <f t="shared" si="6"/>
        <v>#0-#999</v>
      </c>
      <c r="S43">
        <f>IF(Table1[[#This Row],[actual_price]]&lt;1000, 1, IF(Table1[[#This Row],[actual_price]]&lt;5000, 2, IF(Table1[[#This Row],[actual_price]]&lt;10000, 3, IF(Table1[[#This Row],[actual_price]]&lt;20000, 4, 5))))</f>
        <v>1</v>
      </c>
      <c r="T43" t="str">
        <f t="shared" si="7"/>
        <v>1000 and above</v>
      </c>
      <c r="U43" s="11">
        <v>1121</v>
      </c>
      <c r="V43" t="s">
        <v>829</v>
      </c>
      <c r="W43" t="s">
        <v>830</v>
      </c>
      <c r="X43" t="s">
        <v>831</v>
      </c>
      <c r="Y43" t="s">
        <v>832</v>
      </c>
      <c r="Z43" t="s">
        <v>833</v>
      </c>
      <c r="AA43" t="s">
        <v>834</v>
      </c>
    </row>
    <row r="44" spans="1:27">
      <c r="A44" t="s">
        <v>1441</v>
      </c>
      <c r="B44" t="s">
        <v>1442</v>
      </c>
      <c r="C44" t="str">
        <f t="shared" si="8"/>
        <v>7SEVEN¬Æ Compatible Tata Sky Remote…</v>
      </c>
      <c r="D44" t="s">
        <v>364</v>
      </c>
      <c r="E44" t="str">
        <f>IFERROR(VLOOKUP(TRIM(CLEAN(D44)),#REF!, 2, FALSE), "Other")</f>
        <v>Other</v>
      </c>
      <c r="F44" s="9">
        <v>235</v>
      </c>
      <c r="G44" s="9">
        <v>599</v>
      </c>
      <c r="H44" s="9">
        <f t="shared" si="1"/>
        <v>364</v>
      </c>
      <c r="I44" s="9">
        <f>(F44*U44)</f>
        <v>46295</v>
      </c>
      <c r="J44" s="18" t="str">
        <f>ROUND((Table1[[#This Row],[actual_price]]-Table1[[#This Row],[discounted_price]])/Table1[[#This Row],[actual_price]]*100, 0) &amp; "%"</f>
        <v>61%</v>
      </c>
      <c r="K44" s="18" t="str">
        <f t="shared" si="2"/>
        <v>≥ 50%</v>
      </c>
      <c r="L44" s="18">
        <f t="shared" si="3"/>
        <v>61</v>
      </c>
      <c r="M44" s="15" t="str">
        <f t="shared" si="4"/>
        <v>High</v>
      </c>
      <c r="N44" s="1">
        <v>0.61</v>
      </c>
      <c r="O44">
        <v>3.5</v>
      </c>
      <c r="P44" t="str">
        <f t="shared" si="5"/>
        <v>Good</v>
      </c>
      <c r="Q44">
        <f>G44*U44</f>
        <v>118003</v>
      </c>
      <c r="R44" t="str">
        <f t="shared" si="6"/>
        <v>#0-#999</v>
      </c>
      <c r="S44">
        <f>IF(Table1[[#This Row],[actual_price]]&lt;1000, 1, IF(Table1[[#This Row],[actual_price]]&lt;5000, 2, IF(Table1[[#This Row],[actual_price]]&lt;10000, 3, IF(Table1[[#This Row],[actual_price]]&lt;20000, 4, 5))))</f>
        <v>1</v>
      </c>
      <c r="T44" t="str">
        <f t="shared" si="7"/>
        <v>Fewer than 1000</v>
      </c>
      <c r="U44" s="11">
        <v>197</v>
      </c>
      <c r="V44" t="s">
        <v>1443</v>
      </c>
      <c r="W44" t="s">
        <v>1444</v>
      </c>
      <c r="X44" t="s">
        <v>1445</v>
      </c>
      <c r="Y44" t="s">
        <v>1446</v>
      </c>
      <c r="Z44" t="s">
        <v>1447</v>
      </c>
      <c r="AA44" t="s">
        <v>1448</v>
      </c>
    </row>
    <row r="45" spans="1:27">
      <c r="A45" t="s">
        <v>1609</v>
      </c>
      <c r="B45" t="s">
        <v>1610</v>
      </c>
      <c r="C45" t="str">
        <f t="shared" si="8"/>
        <v>LOHAYA LCD/LED Remote Compatible fo…</v>
      </c>
      <c r="D45" t="s">
        <v>364</v>
      </c>
      <c r="E45" t="str">
        <f>IFERROR(VLOOKUP(TRIM(CLEAN(D45)),#REF!, 2, FALSE), "Other")</f>
        <v>Other</v>
      </c>
      <c r="F45" s="9">
        <v>299</v>
      </c>
      <c r="G45" s="9">
        <v>1199</v>
      </c>
      <c r="H45" s="9">
        <f t="shared" si="1"/>
        <v>900</v>
      </c>
      <c r="I45" s="9">
        <f>(F45*U45)</f>
        <v>139334</v>
      </c>
      <c r="J45" s="18" t="str">
        <f>ROUND((Table1[[#This Row],[actual_price]]-Table1[[#This Row],[discounted_price]])/Table1[[#This Row],[actual_price]]*100, 0) &amp; "%"</f>
        <v>75%</v>
      </c>
      <c r="K45" s="18" t="str">
        <f t="shared" si="2"/>
        <v>≥ 50%</v>
      </c>
      <c r="L45" s="18">
        <f t="shared" si="3"/>
        <v>75</v>
      </c>
      <c r="M45" s="15" t="str">
        <f t="shared" si="4"/>
        <v>High</v>
      </c>
      <c r="N45" s="1">
        <v>0.75</v>
      </c>
      <c r="O45">
        <v>3.5</v>
      </c>
      <c r="P45" t="str">
        <f t="shared" si="5"/>
        <v>Good</v>
      </c>
      <c r="Q45">
        <f>G45*U45</f>
        <v>558734</v>
      </c>
      <c r="R45" t="str">
        <f t="shared" si="6"/>
        <v>#1k-#4.9k</v>
      </c>
      <c r="S45">
        <f>IF(Table1[[#This Row],[actual_price]]&lt;1000, 1, IF(Table1[[#This Row],[actual_price]]&lt;5000, 2, IF(Table1[[#This Row],[actual_price]]&lt;10000, 3, IF(Table1[[#This Row],[actual_price]]&lt;20000, 4, 5))))</f>
        <v>2</v>
      </c>
      <c r="T45" t="str">
        <f t="shared" si="7"/>
        <v>Fewer than 1000</v>
      </c>
      <c r="U45" s="11">
        <v>466</v>
      </c>
      <c r="V45" t="s">
        <v>1611</v>
      </c>
      <c r="W45" t="s">
        <v>1612</v>
      </c>
      <c r="X45" t="s">
        <v>1613</v>
      </c>
      <c r="Y45" t="s">
        <v>1614</v>
      </c>
      <c r="Z45" t="s">
        <v>1615</v>
      </c>
      <c r="AA45" t="s">
        <v>1616</v>
      </c>
    </row>
    <row r="46" spans="1:27">
      <c r="A46" t="s">
        <v>1925</v>
      </c>
      <c r="B46" t="s">
        <v>1926</v>
      </c>
      <c r="C46" t="str">
        <f t="shared" si="8"/>
        <v>Tata Sky Digital TV HD Setup Box Re…</v>
      </c>
      <c r="D46" t="s">
        <v>364</v>
      </c>
      <c r="E46" t="str">
        <f>IFERROR(VLOOKUP(TRIM(CLEAN(D46)),#REF!, 2, FALSE), "Other")</f>
        <v>Other</v>
      </c>
      <c r="F46" s="9">
        <v>215</v>
      </c>
      <c r="G46" s="9">
        <v>499</v>
      </c>
      <c r="H46" s="9">
        <f t="shared" si="1"/>
        <v>284</v>
      </c>
      <c r="I46" s="9">
        <f>(F46*U46)</f>
        <v>26015</v>
      </c>
      <c r="J46" s="18" t="str">
        <f>ROUND((Table1[[#This Row],[actual_price]]-Table1[[#This Row],[discounted_price]])/Table1[[#This Row],[actual_price]]*100, 0) &amp; "%"</f>
        <v>57%</v>
      </c>
      <c r="K46" s="18" t="str">
        <f t="shared" si="2"/>
        <v>≥ 50%</v>
      </c>
      <c r="L46" s="18">
        <f t="shared" si="3"/>
        <v>57</v>
      </c>
      <c r="M46" s="15" t="str">
        <f t="shared" si="4"/>
        <v>High</v>
      </c>
      <c r="N46" s="1">
        <v>0.56999999999999995</v>
      </c>
      <c r="O46">
        <v>3.5</v>
      </c>
      <c r="P46" t="str">
        <f t="shared" si="5"/>
        <v>Good</v>
      </c>
      <c r="Q46">
        <f>G46*U46</f>
        <v>60379</v>
      </c>
      <c r="R46" t="str">
        <f t="shared" si="6"/>
        <v>#0-#999</v>
      </c>
      <c r="S46">
        <f>IF(Table1[[#This Row],[actual_price]]&lt;1000, 1, IF(Table1[[#This Row],[actual_price]]&lt;5000, 2, IF(Table1[[#This Row],[actual_price]]&lt;10000, 3, IF(Table1[[#This Row],[actual_price]]&lt;20000, 4, 5))))</f>
        <v>1</v>
      </c>
      <c r="T46" t="str">
        <f t="shared" si="7"/>
        <v>Fewer than 1000</v>
      </c>
      <c r="U46" s="11">
        <v>121</v>
      </c>
      <c r="V46" t="s">
        <v>1927</v>
      </c>
      <c r="W46" t="s">
        <v>1928</v>
      </c>
      <c r="X46" t="s">
        <v>1929</v>
      </c>
      <c r="Y46" t="s">
        <v>1930</v>
      </c>
      <c r="Z46" t="s">
        <v>1931</v>
      </c>
      <c r="AA46" t="s">
        <v>1932</v>
      </c>
    </row>
    <row r="47" spans="1:27">
      <c r="A47" t="s">
        <v>2121</v>
      </c>
      <c r="B47" t="s">
        <v>2122</v>
      </c>
      <c r="C47" t="str">
        <f t="shared" si="8"/>
        <v>Irusu Play VR Plus Virtual Reality …</v>
      </c>
      <c r="D47" t="s">
        <v>2123</v>
      </c>
      <c r="E47" t="str">
        <f>IFERROR(VLOOKUP(TRIM(CLEAN(D47)),#REF!, 2, FALSE), "Other")</f>
        <v>Other</v>
      </c>
      <c r="F47" s="9">
        <v>2699</v>
      </c>
      <c r="G47" s="9">
        <v>3500</v>
      </c>
      <c r="H47" s="9">
        <f t="shared" si="1"/>
        <v>801</v>
      </c>
      <c r="I47" s="9">
        <f>(F47*U47)</f>
        <v>1676079</v>
      </c>
      <c r="J47" s="18" t="str">
        <f>ROUND((Table1[[#This Row],[actual_price]]-Table1[[#This Row],[discounted_price]])/Table1[[#This Row],[actual_price]]*100, 0) &amp; "%"</f>
        <v>23%</v>
      </c>
      <c r="K47" s="18" t="str">
        <f t="shared" si="2"/>
        <v>&lt;50%</v>
      </c>
      <c r="L47" s="18">
        <f t="shared" si="3"/>
        <v>23</v>
      </c>
      <c r="M47" s="15" t="str">
        <f t="shared" si="4"/>
        <v>Mild</v>
      </c>
      <c r="N47" s="1">
        <v>0.23</v>
      </c>
      <c r="O47">
        <v>3.5</v>
      </c>
      <c r="P47" t="str">
        <f t="shared" si="5"/>
        <v>Good</v>
      </c>
      <c r="Q47">
        <f>G47*U47</f>
        <v>2173500</v>
      </c>
      <c r="R47" t="str">
        <f t="shared" si="6"/>
        <v>#1k-#4.9k</v>
      </c>
      <c r="S47">
        <f>IF(Table1[[#This Row],[actual_price]]&lt;1000, 1, IF(Table1[[#This Row],[actual_price]]&lt;5000, 2, IF(Table1[[#This Row],[actual_price]]&lt;10000, 3, IF(Table1[[#This Row],[actual_price]]&lt;20000, 4, 5))))</f>
        <v>2</v>
      </c>
      <c r="T47" t="str">
        <f t="shared" si="7"/>
        <v>Fewer than 1000</v>
      </c>
      <c r="U47" s="11">
        <v>621</v>
      </c>
      <c r="V47" t="s">
        <v>2124</v>
      </c>
      <c r="W47" t="s">
        <v>2125</v>
      </c>
      <c r="X47" t="s">
        <v>2126</v>
      </c>
      <c r="Y47" t="s">
        <v>2127</v>
      </c>
      <c r="Z47" t="s">
        <v>2128</v>
      </c>
      <c r="AA47" t="s">
        <v>2129</v>
      </c>
    </row>
    <row r="48" spans="1:27">
      <c r="A48" t="s">
        <v>2755</v>
      </c>
      <c r="B48" t="s">
        <v>2756</v>
      </c>
      <c r="C48" t="str">
        <f t="shared" si="8"/>
        <v>PTron Tangent Lite Bluetooth 5.0 Ea…</v>
      </c>
      <c r="D48" t="s">
        <v>2376</v>
      </c>
      <c r="E48" t="str">
        <f>IFERROR(VLOOKUP(TRIM(CLEAN(D48)),#REF!, 2, FALSE), "Other")</f>
        <v>Other</v>
      </c>
      <c r="F48" s="9">
        <v>599</v>
      </c>
      <c r="G48" s="9">
        <v>1800</v>
      </c>
      <c r="H48" s="9">
        <f t="shared" si="1"/>
        <v>1201</v>
      </c>
      <c r="I48" s="9">
        <f>(F48*U48)</f>
        <v>50313604</v>
      </c>
      <c r="J48" s="18" t="str">
        <f>ROUND((Table1[[#This Row],[actual_price]]-Table1[[#This Row],[discounted_price]])/Table1[[#This Row],[actual_price]]*100, 0) &amp; "%"</f>
        <v>67%</v>
      </c>
      <c r="K48" s="18" t="str">
        <f t="shared" si="2"/>
        <v>≥ 50%</v>
      </c>
      <c r="L48" s="18">
        <f t="shared" si="3"/>
        <v>67</v>
      </c>
      <c r="M48" s="15" t="str">
        <f t="shared" si="4"/>
        <v>High</v>
      </c>
      <c r="N48" s="1">
        <v>0.67</v>
      </c>
      <c r="O48">
        <v>3.5</v>
      </c>
      <c r="P48" t="str">
        <f t="shared" si="5"/>
        <v>Good</v>
      </c>
      <c r="Q48">
        <f>G48*U48</f>
        <v>151192800</v>
      </c>
      <c r="R48" t="str">
        <f t="shared" si="6"/>
        <v>#1k-#4.9k</v>
      </c>
      <c r="S48">
        <f>IF(Table1[[#This Row],[actual_price]]&lt;1000, 1, IF(Table1[[#This Row],[actual_price]]&lt;5000, 2, IF(Table1[[#This Row],[actual_price]]&lt;10000, 3, IF(Table1[[#This Row],[actual_price]]&lt;20000, 4, 5))))</f>
        <v>2</v>
      </c>
      <c r="T48" t="str">
        <f t="shared" si="7"/>
        <v>1000 and above</v>
      </c>
      <c r="U48" s="11">
        <v>83996</v>
      </c>
      <c r="V48" t="s">
        <v>2757</v>
      </c>
      <c r="W48" t="s">
        <v>2758</v>
      </c>
      <c r="X48" t="s">
        <v>2759</v>
      </c>
      <c r="Y48" t="s">
        <v>2760</v>
      </c>
      <c r="Z48" t="s">
        <v>2761</v>
      </c>
      <c r="AA48" t="s">
        <v>2762</v>
      </c>
    </row>
    <row r="49" spans="1:27">
      <c r="A49" t="s">
        <v>3095</v>
      </c>
      <c r="B49" t="s">
        <v>3096</v>
      </c>
      <c r="C49" t="str">
        <f t="shared" si="8"/>
        <v>Noise ColorFit Pro 4 Alpha Bluetoot…</v>
      </c>
      <c r="D49" t="s">
        <v>2284</v>
      </c>
      <c r="E49" t="str">
        <f>IFERROR(VLOOKUP(TRIM(CLEAN(D49)),#REF!, 2, FALSE), "Other")</f>
        <v>Other</v>
      </c>
      <c r="F49" s="9">
        <v>4499</v>
      </c>
      <c r="G49" s="9">
        <v>7999</v>
      </c>
      <c r="H49" s="9">
        <f t="shared" si="1"/>
        <v>3500</v>
      </c>
      <c r="I49" s="9">
        <f>(F49*U49)</f>
        <v>166463</v>
      </c>
      <c r="J49" s="18" t="str">
        <f>ROUND((Table1[[#This Row],[actual_price]]-Table1[[#This Row],[discounted_price]])/Table1[[#This Row],[actual_price]]*100, 0) &amp; "%"</f>
        <v>44%</v>
      </c>
      <c r="K49" s="18" t="str">
        <f t="shared" si="2"/>
        <v>&lt;50%</v>
      </c>
      <c r="L49" s="18">
        <f t="shared" si="3"/>
        <v>44</v>
      </c>
      <c r="M49" s="15" t="str">
        <f t="shared" si="4"/>
        <v>Medium</v>
      </c>
      <c r="N49" s="1">
        <v>0.44</v>
      </c>
      <c r="O49">
        <v>3.5</v>
      </c>
      <c r="P49" t="str">
        <f t="shared" si="5"/>
        <v>Good</v>
      </c>
      <c r="Q49">
        <f>G49*U49</f>
        <v>295963</v>
      </c>
      <c r="R49" t="str">
        <f t="shared" si="6"/>
        <v>#5k-#9.9k</v>
      </c>
      <c r="S49">
        <f>IF(Table1[[#This Row],[actual_price]]&lt;1000, 1, IF(Table1[[#This Row],[actual_price]]&lt;5000, 2, IF(Table1[[#This Row],[actual_price]]&lt;10000, 3, IF(Table1[[#This Row],[actual_price]]&lt;20000, 4, 5))))</f>
        <v>3</v>
      </c>
      <c r="T49" t="str">
        <f t="shared" si="7"/>
        <v>Fewer than 1000</v>
      </c>
      <c r="U49" s="11">
        <v>37</v>
      </c>
      <c r="V49" t="s">
        <v>3097</v>
      </c>
      <c r="W49" t="s">
        <v>3098</v>
      </c>
      <c r="X49" t="s">
        <v>3099</v>
      </c>
      <c r="Y49" t="s">
        <v>3100</v>
      </c>
      <c r="Z49" t="s">
        <v>3101</v>
      </c>
      <c r="AA49" t="s">
        <v>3102</v>
      </c>
    </row>
    <row r="50" spans="1:27">
      <c r="A50" t="s">
        <v>3398</v>
      </c>
      <c r="B50" t="s">
        <v>3399</v>
      </c>
      <c r="C50" t="str">
        <f t="shared" si="8"/>
        <v>Nokia 8210 4G Volte keypad Phone wi…</v>
      </c>
      <c r="D50" t="s">
        <v>2359</v>
      </c>
      <c r="E50" t="str">
        <f>IFERROR(VLOOKUP(TRIM(CLEAN(D50)),#REF!, 2, FALSE), "Other")</f>
        <v>Other</v>
      </c>
      <c r="F50" s="9">
        <v>3799</v>
      </c>
      <c r="G50" s="9">
        <v>5299</v>
      </c>
      <c r="H50" s="9">
        <f t="shared" si="1"/>
        <v>1500</v>
      </c>
      <c r="I50" s="9">
        <f>(F50*U50)</f>
        <v>6234159</v>
      </c>
      <c r="J50" s="18" t="str">
        <f>ROUND((Table1[[#This Row],[actual_price]]-Table1[[#This Row],[discounted_price]])/Table1[[#This Row],[actual_price]]*100, 0) &amp; "%"</f>
        <v>28%</v>
      </c>
      <c r="K50" s="18" t="str">
        <f t="shared" si="2"/>
        <v>&lt;50%</v>
      </c>
      <c r="L50" s="18">
        <f t="shared" si="3"/>
        <v>28</v>
      </c>
      <c r="M50" s="15" t="str">
        <f t="shared" si="4"/>
        <v>Mild</v>
      </c>
      <c r="N50" s="1">
        <v>0.28000000000000003</v>
      </c>
      <c r="O50">
        <v>3.5</v>
      </c>
      <c r="P50" t="str">
        <f t="shared" si="5"/>
        <v>Good</v>
      </c>
      <c r="Q50">
        <f>G50*U50</f>
        <v>8695659</v>
      </c>
      <c r="R50" t="str">
        <f t="shared" si="6"/>
        <v>#5k-#9.9k</v>
      </c>
      <c r="S50">
        <f>IF(Table1[[#This Row],[actual_price]]&lt;1000, 1, IF(Table1[[#This Row],[actual_price]]&lt;5000, 2, IF(Table1[[#This Row],[actual_price]]&lt;10000, 3, IF(Table1[[#This Row],[actual_price]]&lt;20000, 4, 5))))</f>
        <v>3</v>
      </c>
      <c r="T50" t="str">
        <f t="shared" si="7"/>
        <v>1000 and above</v>
      </c>
      <c r="U50" s="11">
        <v>1641</v>
      </c>
      <c r="V50" t="s">
        <v>3400</v>
      </c>
      <c r="W50" t="s">
        <v>3401</v>
      </c>
      <c r="X50" t="s">
        <v>3402</v>
      </c>
      <c r="Y50" t="s">
        <v>3403</v>
      </c>
      <c r="Z50" t="s">
        <v>3404</v>
      </c>
      <c r="AA50" t="s">
        <v>3405</v>
      </c>
    </row>
    <row r="51" spans="1:27">
      <c r="A51" t="s">
        <v>3711</v>
      </c>
      <c r="B51" t="s">
        <v>3712</v>
      </c>
      <c r="C51" t="str">
        <f t="shared" si="8"/>
        <v>SKE Bed Study Table Portable Wood M…</v>
      </c>
      <c r="D51" t="s">
        <v>3713</v>
      </c>
      <c r="E51" t="str">
        <f>IFERROR(VLOOKUP(TRIM(CLEAN(D51)),#REF!, 2, FALSE), "Other")</f>
        <v>Other</v>
      </c>
      <c r="F51" s="9">
        <v>263</v>
      </c>
      <c r="G51" s="9">
        <v>699</v>
      </c>
      <c r="H51" s="9">
        <f t="shared" si="1"/>
        <v>436</v>
      </c>
      <c r="I51" s="9">
        <f>(F51*U51)</f>
        <v>181470</v>
      </c>
      <c r="J51" s="18" t="str">
        <f>ROUND((Table1[[#This Row],[actual_price]]-Table1[[#This Row],[discounted_price]])/Table1[[#This Row],[actual_price]]*100, 0) &amp; "%"</f>
        <v>62%</v>
      </c>
      <c r="K51" s="18" t="str">
        <f t="shared" si="2"/>
        <v>≥ 50%</v>
      </c>
      <c r="L51" s="18">
        <f t="shared" si="3"/>
        <v>62</v>
      </c>
      <c r="M51" s="15" t="str">
        <f t="shared" si="4"/>
        <v>High</v>
      </c>
      <c r="N51" s="1">
        <v>0.62</v>
      </c>
      <c r="O51">
        <v>3.5</v>
      </c>
      <c r="P51" t="str">
        <f t="shared" si="5"/>
        <v>Good</v>
      </c>
      <c r="Q51">
        <f>G51*U51</f>
        <v>482310</v>
      </c>
      <c r="R51" t="str">
        <f t="shared" si="6"/>
        <v>#0-#999</v>
      </c>
      <c r="S51">
        <f>IF(Table1[[#This Row],[actual_price]]&lt;1000, 1, IF(Table1[[#This Row],[actual_price]]&lt;5000, 2, IF(Table1[[#This Row],[actual_price]]&lt;10000, 3, IF(Table1[[#This Row],[actual_price]]&lt;20000, 4, 5))))</f>
        <v>1</v>
      </c>
      <c r="T51" t="str">
        <f t="shared" si="7"/>
        <v>Fewer than 1000</v>
      </c>
      <c r="U51" s="11">
        <v>690</v>
      </c>
      <c r="V51" t="s">
        <v>3714</v>
      </c>
      <c r="W51" t="s">
        <v>3715</v>
      </c>
      <c r="X51" t="s">
        <v>3716</v>
      </c>
      <c r="Y51" t="s">
        <v>3717</v>
      </c>
      <c r="Z51" t="s">
        <v>3718</v>
      </c>
      <c r="AA51" t="s">
        <v>3719</v>
      </c>
    </row>
    <row r="52" spans="1:27">
      <c r="A52" t="s">
        <v>3737</v>
      </c>
      <c r="B52" t="s">
        <v>3738</v>
      </c>
      <c r="C52" t="str">
        <f t="shared" si="8"/>
        <v>ZEBRONICS Zeb-Bro in Ear Wired Earp…</v>
      </c>
      <c r="D52" t="s">
        <v>2376</v>
      </c>
      <c r="E52" t="str">
        <f>IFERROR(VLOOKUP(TRIM(CLEAN(D52)),#REF!, 2, FALSE), "Other")</f>
        <v>Other</v>
      </c>
      <c r="F52" s="9">
        <v>149</v>
      </c>
      <c r="G52" s="9">
        <v>399</v>
      </c>
      <c r="H52" s="9">
        <f t="shared" si="1"/>
        <v>250</v>
      </c>
      <c r="I52" s="9">
        <f>(F52*U52)</f>
        <v>3242836</v>
      </c>
      <c r="J52" s="18" t="str">
        <f>ROUND((Table1[[#This Row],[actual_price]]-Table1[[#This Row],[discounted_price]])/Table1[[#This Row],[actual_price]]*100, 0) &amp; "%"</f>
        <v>63%</v>
      </c>
      <c r="K52" s="18" t="str">
        <f t="shared" si="2"/>
        <v>≥ 50%</v>
      </c>
      <c r="L52" s="18">
        <f t="shared" si="3"/>
        <v>63</v>
      </c>
      <c r="M52" s="15" t="str">
        <f t="shared" si="4"/>
        <v>High</v>
      </c>
      <c r="N52" s="1">
        <v>0.63</v>
      </c>
      <c r="O52">
        <v>3.5</v>
      </c>
      <c r="P52" t="str">
        <f t="shared" si="5"/>
        <v>Good</v>
      </c>
      <c r="Q52">
        <f>G52*U52</f>
        <v>8683836</v>
      </c>
      <c r="R52" t="str">
        <f t="shared" si="6"/>
        <v>#0-#999</v>
      </c>
      <c r="S52">
        <f>IF(Table1[[#This Row],[actual_price]]&lt;1000, 1, IF(Table1[[#This Row],[actual_price]]&lt;5000, 2, IF(Table1[[#This Row],[actual_price]]&lt;10000, 3, IF(Table1[[#This Row],[actual_price]]&lt;20000, 4, 5))))</f>
        <v>1</v>
      </c>
      <c r="T52" t="str">
        <f t="shared" si="7"/>
        <v>1000 and above</v>
      </c>
      <c r="U52" s="11">
        <v>21764</v>
      </c>
      <c r="V52" t="s">
        <v>3739</v>
      </c>
      <c r="W52" t="s">
        <v>3740</v>
      </c>
      <c r="X52" t="s">
        <v>3741</v>
      </c>
      <c r="Y52" t="s">
        <v>3742</v>
      </c>
      <c r="Z52" t="s">
        <v>3743</v>
      </c>
      <c r="AA52" t="s">
        <v>3744</v>
      </c>
    </row>
    <row r="53" spans="1:27">
      <c r="A53" t="s">
        <v>3911</v>
      </c>
      <c r="B53" t="s">
        <v>3912</v>
      </c>
      <c r="C53" t="str">
        <f t="shared" si="8"/>
        <v>ZEBRONICS Zeb-Dash Plus 2.4GHz High…</v>
      </c>
      <c r="D53" t="s">
        <v>3688</v>
      </c>
      <c r="E53" t="str">
        <f>IFERROR(VLOOKUP(TRIM(CLEAN(D53)),#REF!, 2, FALSE), "Other")</f>
        <v>Other</v>
      </c>
      <c r="F53" s="9">
        <v>299</v>
      </c>
      <c r="G53" s="9">
        <v>449</v>
      </c>
      <c r="H53" s="9">
        <f t="shared" si="1"/>
        <v>150</v>
      </c>
      <c r="I53" s="9">
        <f>(F53*U53)</f>
        <v>3536273</v>
      </c>
      <c r="J53" s="18" t="str">
        <f>ROUND((Table1[[#This Row],[actual_price]]-Table1[[#This Row],[discounted_price]])/Table1[[#This Row],[actual_price]]*100, 0) &amp; "%"</f>
        <v>33%</v>
      </c>
      <c r="K53" s="18" t="str">
        <f t="shared" si="2"/>
        <v>&lt;50%</v>
      </c>
      <c r="L53" s="18">
        <f t="shared" si="3"/>
        <v>33</v>
      </c>
      <c r="M53" s="15" t="str">
        <f t="shared" si="4"/>
        <v>Medium</v>
      </c>
      <c r="N53" s="1">
        <v>0.33</v>
      </c>
      <c r="O53">
        <v>3.5</v>
      </c>
      <c r="P53" t="str">
        <f t="shared" si="5"/>
        <v>Good</v>
      </c>
      <c r="Q53">
        <f>G53*U53</f>
        <v>5310323</v>
      </c>
      <c r="R53" t="str">
        <f t="shared" si="6"/>
        <v>#0-#999</v>
      </c>
      <c r="S53">
        <f>IF(Table1[[#This Row],[actual_price]]&lt;1000, 1, IF(Table1[[#This Row],[actual_price]]&lt;5000, 2, IF(Table1[[#This Row],[actual_price]]&lt;10000, 3, IF(Table1[[#This Row],[actual_price]]&lt;20000, 4, 5))))</f>
        <v>1</v>
      </c>
      <c r="T53" t="str">
        <f t="shared" si="7"/>
        <v>1000 and above</v>
      </c>
      <c r="U53" s="11">
        <v>11827</v>
      </c>
      <c r="V53" t="s">
        <v>3913</v>
      </c>
      <c r="W53" t="s">
        <v>3914</v>
      </c>
      <c r="X53" t="s">
        <v>3915</v>
      </c>
      <c r="Y53" t="s">
        <v>3916</v>
      </c>
      <c r="Z53" t="s">
        <v>3917</v>
      </c>
      <c r="AA53" t="s">
        <v>3918</v>
      </c>
    </row>
    <row r="54" spans="1:27">
      <c r="A54" t="s">
        <v>3919</v>
      </c>
      <c r="B54" t="s">
        <v>3920</v>
      </c>
      <c r="C54" t="str">
        <f t="shared" si="8"/>
        <v>Zebronics Zeb-Companion 107 USB Wir…</v>
      </c>
      <c r="D54" t="s">
        <v>3881</v>
      </c>
      <c r="E54" t="str">
        <f>IFERROR(VLOOKUP(TRIM(CLEAN(D54)),#REF!, 2, FALSE), "Other")</f>
        <v>Other</v>
      </c>
      <c r="F54" s="9">
        <v>699</v>
      </c>
      <c r="G54" s="9">
        <v>999</v>
      </c>
      <c r="H54" s="9">
        <f t="shared" si="1"/>
        <v>300</v>
      </c>
      <c r="I54" s="9">
        <f>(F54*U54)</f>
        <v>10691205</v>
      </c>
      <c r="J54" s="18" t="str">
        <f>ROUND((Table1[[#This Row],[actual_price]]-Table1[[#This Row],[discounted_price]])/Table1[[#This Row],[actual_price]]*100, 0) &amp; "%"</f>
        <v>30%</v>
      </c>
      <c r="K54" s="18" t="str">
        <f t="shared" si="2"/>
        <v>&lt;50%</v>
      </c>
      <c r="L54" s="18">
        <f t="shared" si="3"/>
        <v>30</v>
      </c>
      <c r="M54" s="15" t="str">
        <f t="shared" si="4"/>
        <v>Medium</v>
      </c>
      <c r="N54" s="1">
        <v>0.3</v>
      </c>
      <c r="O54">
        <v>3.5</v>
      </c>
      <c r="P54" t="str">
        <f t="shared" si="5"/>
        <v>Good</v>
      </c>
      <c r="Q54">
        <f>G54*U54</f>
        <v>15279705</v>
      </c>
      <c r="R54" t="str">
        <f t="shared" si="6"/>
        <v>#0-#999</v>
      </c>
      <c r="S54">
        <f>IF(Table1[[#This Row],[actual_price]]&lt;1000, 1, IF(Table1[[#This Row],[actual_price]]&lt;5000, 2, IF(Table1[[#This Row],[actual_price]]&lt;10000, 3, IF(Table1[[#This Row],[actual_price]]&lt;20000, 4, 5))))</f>
        <v>1</v>
      </c>
      <c r="T54" t="str">
        <f t="shared" si="7"/>
        <v>1000 and above</v>
      </c>
      <c r="U54" s="11">
        <v>15295</v>
      </c>
      <c r="V54" t="s">
        <v>3921</v>
      </c>
      <c r="W54" t="s">
        <v>3922</v>
      </c>
      <c r="X54" t="s">
        <v>3923</v>
      </c>
      <c r="Y54" t="s">
        <v>3924</v>
      </c>
      <c r="Z54" t="s">
        <v>3925</v>
      </c>
      <c r="AA54" t="s">
        <v>3926</v>
      </c>
    </row>
    <row r="55" spans="1:27">
      <c r="A55" t="s">
        <v>4007</v>
      </c>
      <c r="B55" t="s">
        <v>4008</v>
      </c>
      <c r="C55" t="str">
        <f t="shared" si="8"/>
        <v>GIZGA essentials Universal Silicone…</v>
      </c>
      <c r="D55" t="s">
        <v>4009</v>
      </c>
      <c r="E55" t="str">
        <f>IFERROR(VLOOKUP(TRIM(CLEAN(D55)),#REF!, 2, FALSE), "Other")</f>
        <v>Other</v>
      </c>
      <c r="F55" s="9">
        <v>39</v>
      </c>
      <c r="G55" s="9">
        <v>299</v>
      </c>
      <c r="H55" s="9">
        <f t="shared" si="1"/>
        <v>260</v>
      </c>
      <c r="I55" s="9">
        <f>(F55*U55)</f>
        <v>594087</v>
      </c>
      <c r="J55" s="18" t="str">
        <f>ROUND((Table1[[#This Row],[actual_price]]-Table1[[#This Row],[discounted_price]])/Table1[[#This Row],[actual_price]]*100, 0) &amp; "%"</f>
        <v>87%</v>
      </c>
      <c r="K55" s="18" t="str">
        <f t="shared" si="2"/>
        <v>≥ 50%</v>
      </c>
      <c r="L55" s="18">
        <f t="shared" si="3"/>
        <v>87</v>
      </c>
      <c r="M55" s="15" t="str">
        <f t="shared" si="4"/>
        <v>High</v>
      </c>
      <c r="N55" s="1">
        <v>0.87</v>
      </c>
      <c r="O55">
        <v>3.5</v>
      </c>
      <c r="P55" t="str">
        <f t="shared" si="5"/>
        <v>Good</v>
      </c>
      <c r="Q55">
        <f>G55*U55</f>
        <v>4554667</v>
      </c>
      <c r="R55" t="str">
        <f t="shared" si="6"/>
        <v>#0-#999</v>
      </c>
      <c r="S55">
        <f>IF(Table1[[#This Row],[actual_price]]&lt;1000, 1, IF(Table1[[#This Row],[actual_price]]&lt;5000, 2, IF(Table1[[#This Row],[actual_price]]&lt;10000, 3, IF(Table1[[#This Row],[actual_price]]&lt;20000, 4, 5))))</f>
        <v>1</v>
      </c>
      <c r="T55" t="str">
        <f t="shared" si="7"/>
        <v>1000 and above</v>
      </c>
      <c r="U55" s="11">
        <v>15233</v>
      </c>
      <c r="V55" t="s">
        <v>4010</v>
      </c>
      <c r="W55" t="s">
        <v>4011</v>
      </c>
      <c r="X55" t="s">
        <v>4012</v>
      </c>
      <c r="Y55" t="s">
        <v>4013</v>
      </c>
      <c r="Z55" t="s">
        <v>4014</v>
      </c>
      <c r="AA55" t="s">
        <v>4015</v>
      </c>
    </row>
    <row r="56" spans="1:27">
      <c r="A56" t="s">
        <v>4165</v>
      </c>
      <c r="B56" t="s">
        <v>4166</v>
      </c>
      <c r="C56" t="str">
        <f t="shared" si="8"/>
        <v>Zodo 8. 5 inch LCD E-Writer Electro…</v>
      </c>
      <c r="D56" t="s">
        <v>3697</v>
      </c>
      <c r="E56" t="str">
        <f>IFERROR(VLOOKUP(TRIM(CLEAN(D56)),#REF!, 2, FALSE), "Other")</f>
        <v>Other</v>
      </c>
      <c r="F56" s="9">
        <v>100</v>
      </c>
      <c r="G56" s="9">
        <v>499</v>
      </c>
      <c r="H56" s="9">
        <f t="shared" si="1"/>
        <v>399</v>
      </c>
      <c r="I56" s="9">
        <f>(F56*U56)</f>
        <v>963800</v>
      </c>
      <c r="J56" s="18" t="str">
        <f>ROUND((Table1[[#This Row],[actual_price]]-Table1[[#This Row],[discounted_price]])/Table1[[#This Row],[actual_price]]*100, 0) &amp; "%"</f>
        <v>80%</v>
      </c>
      <c r="K56" s="18" t="str">
        <f t="shared" si="2"/>
        <v>≥ 50%</v>
      </c>
      <c r="L56" s="18">
        <f t="shared" si="3"/>
        <v>80</v>
      </c>
      <c r="M56" s="15" t="str">
        <f t="shared" si="4"/>
        <v>High</v>
      </c>
      <c r="N56" s="1">
        <v>0.8</v>
      </c>
      <c r="O56">
        <v>3.5</v>
      </c>
      <c r="P56" t="str">
        <f t="shared" si="5"/>
        <v>Good</v>
      </c>
      <c r="Q56">
        <f>G56*U56</f>
        <v>4809362</v>
      </c>
      <c r="R56" t="str">
        <f t="shared" si="6"/>
        <v>#0-#999</v>
      </c>
      <c r="S56">
        <f>IF(Table1[[#This Row],[actual_price]]&lt;1000, 1, IF(Table1[[#This Row],[actual_price]]&lt;5000, 2, IF(Table1[[#This Row],[actual_price]]&lt;10000, 3, IF(Table1[[#This Row],[actual_price]]&lt;20000, 4, 5))))</f>
        <v>1</v>
      </c>
      <c r="T56" t="str">
        <f t="shared" si="7"/>
        <v>1000 and above</v>
      </c>
      <c r="U56" s="11">
        <v>9638</v>
      </c>
      <c r="V56" t="s">
        <v>4167</v>
      </c>
      <c r="W56" t="s">
        <v>4168</v>
      </c>
      <c r="X56" t="s">
        <v>4169</v>
      </c>
      <c r="Y56" t="s">
        <v>4170</v>
      </c>
      <c r="Z56" t="s">
        <v>4171</v>
      </c>
      <c r="AA56" t="s">
        <v>4172</v>
      </c>
    </row>
    <row r="57" spans="1:27">
      <c r="A57" t="s">
        <v>5348</v>
      </c>
      <c r="B57" t="s">
        <v>5349</v>
      </c>
      <c r="C57" t="str">
        <f t="shared" si="8"/>
        <v>LAPSTER Accessories Power Cable Cor…</v>
      </c>
      <c r="D57" t="s">
        <v>5285</v>
      </c>
      <c r="E57" t="str">
        <f>IFERROR(VLOOKUP(TRIM(CLEAN(D57)),#REF!, 2, FALSE), "Other")</f>
        <v>Other</v>
      </c>
      <c r="F57" s="9">
        <v>149</v>
      </c>
      <c r="G57" s="9">
        <v>999</v>
      </c>
      <c r="H57" s="9">
        <f t="shared" si="1"/>
        <v>850</v>
      </c>
      <c r="I57" s="9">
        <f>(F57*U57)</f>
        <v>375927</v>
      </c>
      <c r="J57" s="18" t="str">
        <f>ROUND((Table1[[#This Row],[actual_price]]-Table1[[#This Row],[discounted_price]])/Table1[[#This Row],[actual_price]]*100, 0) &amp; "%"</f>
        <v>85%</v>
      </c>
      <c r="K57" s="18" t="str">
        <f t="shared" si="2"/>
        <v>≥ 50%</v>
      </c>
      <c r="L57" s="18">
        <f t="shared" si="3"/>
        <v>85</v>
      </c>
      <c r="M57" s="15" t="str">
        <f t="shared" si="4"/>
        <v>High</v>
      </c>
      <c r="N57" s="1">
        <v>0.85</v>
      </c>
      <c r="O57">
        <v>3.5</v>
      </c>
      <c r="P57" t="str">
        <f t="shared" si="5"/>
        <v>Good</v>
      </c>
      <c r="Q57">
        <f>G57*U57</f>
        <v>2520477</v>
      </c>
      <c r="R57" t="str">
        <f t="shared" si="6"/>
        <v>#0-#999</v>
      </c>
      <c r="S57">
        <f>IF(Table1[[#This Row],[actual_price]]&lt;1000, 1, IF(Table1[[#This Row],[actual_price]]&lt;5000, 2, IF(Table1[[#This Row],[actual_price]]&lt;10000, 3, IF(Table1[[#This Row],[actual_price]]&lt;20000, 4, 5))))</f>
        <v>1</v>
      </c>
      <c r="T57" t="str">
        <f t="shared" si="7"/>
        <v>1000 and above</v>
      </c>
      <c r="U57" s="11">
        <v>2523</v>
      </c>
      <c r="V57" t="s">
        <v>5350</v>
      </c>
      <c r="W57" t="s">
        <v>5351</v>
      </c>
      <c r="X57" t="s">
        <v>5352</v>
      </c>
      <c r="Y57" t="s">
        <v>5353</v>
      </c>
      <c r="Z57" t="s">
        <v>5354</v>
      </c>
      <c r="AA57" t="s">
        <v>5355</v>
      </c>
    </row>
    <row r="58" spans="1:27">
      <c r="A58" t="s">
        <v>5537</v>
      </c>
      <c r="B58" t="s">
        <v>5538</v>
      </c>
      <c r="C58" t="str">
        <f t="shared" si="8"/>
        <v>Boult Audio Airbass Propods X TWS B…</v>
      </c>
      <c r="D58" t="s">
        <v>2376</v>
      </c>
      <c r="E58" t="str">
        <f>IFERROR(VLOOKUP(TRIM(CLEAN(D58)),#REF!, 2, FALSE), "Other")</f>
        <v>Other</v>
      </c>
      <c r="F58" s="9">
        <v>1099</v>
      </c>
      <c r="G58" s="9">
        <v>5999</v>
      </c>
      <c r="H58" s="9">
        <f t="shared" si="1"/>
        <v>4900</v>
      </c>
      <c r="I58" s="9">
        <f>(F58*U58)</f>
        <v>14249634</v>
      </c>
      <c r="J58" s="18" t="str">
        <f>ROUND((Table1[[#This Row],[actual_price]]-Table1[[#This Row],[discounted_price]])/Table1[[#This Row],[actual_price]]*100, 0) &amp; "%"</f>
        <v>82%</v>
      </c>
      <c r="K58" s="18" t="str">
        <f t="shared" si="2"/>
        <v>≥ 50%</v>
      </c>
      <c r="L58" s="18">
        <f t="shared" si="3"/>
        <v>82</v>
      </c>
      <c r="M58" s="15" t="str">
        <f t="shared" si="4"/>
        <v>High</v>
      </c>
      <c r="N58" s="1">
        <v>0.82</v>
      </c>
      <c r="O58">
        <v>3.5</v>
      </c>
      <c r="P58" t="str">
        <f t="shared" si="5"/>
        <v>Good</v>
      </c>
      <c r="Q58">
        <f>G58*U58</f>
        <v>77783034</v>
      </c>
      <c r="R58" t="str">
        <f t="shared" si="6"/>
        <v>#5k-#9.9k</v>
      </c>
      <c r="S58">
        <f>IF(Table1[[#This Row],[actual_price]]&lt;1000, 1, IF(Table1[[#This Row],[actual_price]]&lt;5000, 2, IF(Table1[[#This Row],[actual_price]]&lt;10000, 3, IF(Table1[[#This Row],[actual_price]]&lt;20000, 4, 5))))</f>
        <v>3</v>
      </c>
      <c r="T58" t="str">
        <f t="shared" si="7"/>
        <v>1000 and above</v>
      </c>
      <c r="U58" s="11">
        <v>12966</v>
      </c>
      <c r="V58" t="s">
        <v>4026</v>
      </c>
      <c r="W58" t="s">
        <v>5539</v>
      </c>
      <c r="X58" t="s">
        <v>5540</v>
      </c>
      <c r="Y58" t="s">
        <v>5541</v>
      </c>
      <c r="Z58" t="s">
        <v>5542</v>
      </c>
      <c r="AA58" t="s">
        <v>5543</v>
      </c>
    </row>
    <row r="59" spans="1:27">
      <c r="A59" t="s">
        <v>5576</v>
      </c>
      <c r="B59" t="s">
        <v>5577</v>
      </c>
      <c r="C59" t="str">
        <f t="shared" si="8"/>
        <v>HP Deskjet 2331 Colour Printer, Sca…</v>
      </c>
      <c r="D59" t="s">
        <v>5578</v>
      </c>
      <c r="E59" t="str">
        <f>IFERROR(VLOOKUP(TRIM(CLEAN(D59)),#REF!, 2, FALSE), "Other")</f>
        <v>Other</v>
      </c>
      <c r="F59" s="9">
        <v>3999</v>
      </c>
      <c r="G59" s="9">
        <v>4332.96</v>
      </c>
      <c r="H59" s="9">
        <f t="shared" si="1"/>
        <v>333.96000000000004</v>
      </c>
      <c r="I59" s="9">
        <f>(F59*U59)</f>
        <v>87026238</v>
      </c>
      <c r="J59" s="18" t="str">
        <f>ROUND((Table1[[#This Row],[actual_price]]-Table1[[#This Row],[discounted_price]])/Table1[[#This Row],[actual_price]]*100, 0) &amp; "%"</f>
        <v>8%</v>
      </c>
      <c r="K59" s="18" t="str">
        <f t="shared" si="2"/>
        <v>&lt;50%</v>
      </c>
      <c r="L59" s="18">
        <f t="shared" si="3"/>
        <v>8</v>
      </c>
      <c r="M59" s="15" t="str">
        <f t="shared" si="4"/>
        <v>Low</v>
      </c>
      <c r="N59" s="1">
        <v>0.08</v>
      </c>
      <c r="O59">
        <v>3.5</v>
      </c>
      <c r="P59" t="str">
        <f t="shared" si="5"/>
        <v>Good</v>
      </c>
      <c r="Q59">
        <f>G59*U59</f>
        <v>94293875.519999996</v>
      </c>
      <c r="R59" t="str">
        <f t="shared" si="6"/>
        <v>#1k-#4.9k</v>
      </c>
      <c r="S59">
        <f>IF(Table1[[#This Row],[actual_price]]&lt;1000, 1, IF(Table1[[#This Row],[actual_price]]&lt;5000, 2, IF(Table1[[#This Row],[actual_price]]&lt;10000, 3, IF(Table1[[#This Row],[actual_price]]&lt;20000, 4, 5))))</f>
        <v>2</v>
      </c>
      <c r="T59" t="str">
        <f t="shared" si="7"/>
        <v>1000 and above</v>
      </c>
      <c r="U59" s="11">
        <v>21762</v>
      </c>
      <c r="V59" t="s">
        <v>5579</v>
      </c>
      <c r="W59" t="s">
        <v>5580</v>
      </c>
      <c r="X59" t="s">
        <v>5581</v>
      </c>
      <c r="Y59" t="s">
        <v>5582</v>
      </c>
      <c r="Z59" t="s">
        <v>5583</v>
      </c>
      <c r="AA59" t="s">
        <v>5584</v>
      </c>
    </row>
    <row r="60" spans="1:27">
      <c r="A60" t="s">
        <v>5696</v>
      </c>
      <c r="B60" t="s">
        <v>5697</v>
      </c>
      <c r="C60" t="str">
        <f t="shared" si="8"/>
        <v>ZEBRONICS Zeb-Sound Bomb N1 True Wi…</v>
      </c>
      <c r="D60" t="s">
        <v>2376</v>
      </c>
      <c r="E60" t="str">
        <f>IFERROR(VLOOKUP(TRIM(CLEAN(D60)),#REF!, 2, FALSE), "Other")</f>
        <v>Other</v>
      </c>
      <c r="F60" s="9">
        <v>999</v>
      </c>
      <c r="G60" s="9">
        <v>4199</v>
      </c>
      <c r="H60" s="9">
        <f t="shared" si="1"/>
        <v>3200</v>
      </c>
      <c r="I60" s="9">
        <f>(F60*U60)</f>
        <v>1911087</v>
      </c>
      <c r="J60" s="18" t="str">
        <f>ROUND((Table1[[#This Row],[actual_price]]-Table1[[#This Row],[discounted_price]])/Table1[[#This Row],[actual_price]]*100, 0) &amp; "%"</f>
        <v>76%</v>
      </c>
      <c r="K60" s="18" t="str">
        <f t="shared" si="2"/>
        <v>≥ 50%</v>
      </c>
      <c r="L60" s="18">
        <f t="shared" si="3"/>
        <v>76</v>
      </c>
      <c r="M60" s="15" t="str">
        <f t="shared" si="4"/>
        <v>High</v>
      </c>
      <c r="N60" s="1">
        <v>0.76</v>
      </c>
      <c r="O60">
        <v>3.5</v>
      </c>
      <c r="P60" t="str">
        <f t="shared" si="5"/>
        <v>Good</v>
      </c>
      <c r="Q60">
        <f>G60*U60</f>
        <v>8032687</v>
      </c>
      <c r="R60" t="str">
        <f t="shared" si="6"/>
        <v>#1k-#4.9k</v>
      </c>
      <c r="S60">
        <f>IF(Table1[[#This Row],[actual_price]]&lt;1000, 1, IF(Table1[[#This Row],[actual_price]]&lt;5000, 2, IF(Table1[[#This Row],[actual_price]]&lt;10000, 3, IF(Table1[[#This Row],[actual_price]]&lt;20000, 4, 5))))</f>
        <v>2</v>
      </c>
      <c r="T60" t="str">
        <f t="shared" si="7"/>
        <v>1000 and above</v>
      </c>
      <c r="U60" s="11">
        <v>1913</v>
      </c>
      <c r="V60" t="s">
        <v>5698</v>
      </c>
      <c r="W60" t="s">
        <v>5699</v>
      </c>
      <c r="X60" t="s">
        <v>5700</v>
      </c>
      <c r="Y60" t="s">
        <v>5701</v>
      </c>
      <c r="Z60" t="s">
        <v>5702</v>
      </c>
      <c r="AA60" t="s">
        <v>5703</v>
      </c>
    </row>
    <row r="61" spans="1:27">
      <c r="A61" t="s">
        <v>5797</v>
      </c>
      <c r="B61" t="s">
        <v>5798</v>
      </c>
      <c r="C61" t="str">
        <f t="shared" si="8"/>
        <v>Hp Wired On Ear Headphones With Mic…</v>
      </c>
      <c r="D61" t="s">
        <v>5799</v>
      </c>
      <c r="E61" t="str">
        <f>IFERROR(VLOOKUP(TRIM(CLEAN(D61)),#REF!, 2, FALSE), "Other")</f>
        <v>Other</v>
      </c>
      <c r="F61" s="9">
        <v>649</v>
      </c>
      <c r="G61" s="9">
        <v>999</v>
      </c>
      <c r="H61" s="9">
        <f t="shared" si="1"/>
        <v>350</v>
      </c>
      <c r="I61" s="9">
        <f>(F61*U61)</f>
        <v>4687078</v>
      </c>
      <c r="J61" s="18" t="str">
        <f>ROUND((Table1[[#This Row],[actual_price]]-Table1[[#This Row],[discounted_price]])/Table1[[#This Row],[actual_price]]*100, 0) &amp; "%"</f>
        <v>35%</v>
      </c>
      <c r="K61" s="18" t="str">
        <f t="shared" si="2"/>
        <v>&lt;50%</v>
      </c>
      <c r="L61" s="18">
        <f t="shared" si="3"/>
        <v>35</v>
      </c>
      <c r="M61" s="15" t="str">
        <f t="shared" si="4"/>
        <v>Medium</v>
      </c>
      <c r="N61" s="1">
        <v>0.35</v>
      </c>
      <c r="O61">
        <v>3.5</v>
      </c>
      <c r="P61" t="str">
        <f t="shared" si="5"/>
        <v>Good</v>
      </c>
      <c r="Q61">
        <f>G61*U61</f>
        <v>7214778</v>
      </c>
      <c r="R61" t="str">
        <f t="shared" si="6"/>
        <v>#0-#999</v>
      </c>
      <c r="S61">
        <f>IF(Table1[[#This Row],[actual_price]]&lt;1000, 1, IF(Table1[[#This Row],[actual_price]]&lt;5000, 2, IF(Table1[[#This Row],[actual_price]]&lt;10000, 3, IF(Table1[[#This Row],[actual_price]]&lt;20000, 4, 5))))</f>
        <v>1</v>
      </c>
      <c r="T61" t="str">
        <f t="shared" si="7"/>
        <v>1000 and above</v>
      </c>
      <c r="U61" s="11">
        <v>7222</v>
      </c>
      <c r="V61" t="s">
        <v>5800</v>
      </c>
      <c r="W61" t="s">
        <v>5801</v>
      </c>
      <c r="X61" t="s">
        <v>5802</v>
      </c>
      <c r="Y61" t="s">
        <v>5803</v>
      </c>
      <c r="Z61" t="s">
        <v>5804</v>
      </c>
      <c r="AA61" t="s">
        <v>5805</v>
      </c>
    </row>
    <row r="62" spans="1:27">
      <c r="A62" t="s">
        <v>7626</v>
      </c>
      <c r="B62" t="s">
        <v>7627</v>
      </c>
      <c r="C62" t="str">
        <f t="shared" si="8"/>
        <v>Portable Lint Remover Pet Fur Remov…</v>
      </c>
      <c r="D62" t="s">
        <v>6573</v>
      </c>
      <c r="E62" t="str">
        <f>IFERROR(VLOOKUP(TRIM(CLEAN(D62)),#REF!, 2, FALSE), "Other")</f>
        <v>Other</v>
      </c>
      <c r="F62" s="9">
        <v>179</v>
      </c>
      <c r="G62" s="9">
        <v>799</v>
      </c>
      <c r="H62" s="9">
        <f t="shared" si="1"/>
        <v>620</v>
      </c>
      <c r="I62" s="9">
        <f>(F62*U62)</f>
        <v>23628</v>
      </c>
      <c r="J62" s="18" t="str">
        <f>ROUND((Table1[[#This Row],[actual_price]]-Table1[[#This Row],[discounted_price]])/Table1[[#This Row],[actual_price]]*100, 0) &amp; "%"</f>
        <v>78%</v>
      </c>
      <c r="K62" s="18" t="str">
        <f t="shared" si="2"/>
        <v>≥ 50%</v>
      </c>
      <c r="L62" s="18">
        <f t="shared" si="3"/>
        <v>78</v>
      </c>
      <c r="M62" s="15" t="str">
        <f t="shared" si="4"/>
        <v>High</v>
      </c>
      <c r="N62" s="1">
        <v>0.78</v>
      </c>
      <c r="O62">
        <v>3.5</v>
      </c>
      <c r="P62" t="str">
        <f t="shared" si="5"/>
        <v>Good</v>
      </c>
      <c r="Q62">
        <f>G62*U62</f>
        <v>105468</v>
      </c>
      <c r="R62" t="str">
        <f t="shared" si="6"/>
        <v>#0-#999</v>
      </c>
      <c r="S62">
        <f>IF(Table1[[#This Row],[actual_price]]&lt;1000, 1, IF(Table1[[#This Row],[actual_price]]&lt;5000, 2, IF(Table1[[#This Row],[actual_price]]&lt;10000, 3, IF(Table1[[#This Row],[actual_price]]&lt;20000, 4, 5))))</f>
        <v>1</v>
      </c>
      <c r="T62" t="str">
        <f t="shared" si="7"/>
        <v>Fewer than 1000</v>
      </c>
      <c r="U62" s="11">
        <v>132</v>
      </c>
      <c r="V62" t="s">
        <v>7628</v>
      </c>
      <c r="W62" t="s">
        <v>7629</v>
      </c>
      <c r="X62" t="s">
        <v>7630</v>
      </c>
      <c r="Y62" t="s">
        <v>7631</v>
      </c>
      <c r="Z62" t="s">
        <v>7632</v>
      </c>
      <c r="AA62" t="s">
        <v>7633</v>
      </c>
    </row>
    <row r="63" spans="1:27">
      <c r="A63" t="s">
        <v>8572</v>
      </c>
      <c r="B63" t="s">
        <v>8573</v>
      </c>
      <c r="C63" t="str">
        <f t="shared" si="8"/>
        <v>Ikea Little Loved Corner PRODUKT Mi…</v>
      </c>
      <c r="D63" t="s">
        <v>8574</v>
      </c>
      <c r="E63" t="str">
        <f>IFERROR(VLOOKUP(TRIM(CLEAN(D63)),#REF!, 2, FALSE), "Other")</f>
        <v>Other</v>
      </c>
      <c r="F63" s="9">
        <v>229</v>
      </c>
      <c r="G63" s="9">
        <v>499</v>
      </c>
      <c r="H63" s="9">
        <f t="shared" si="1"/>
        <v>270</v>
      </c>
      <c r="I63" s="9">
        <f>(F63*U63)</f>
        <v>42365</v>
      </c>
      <c r="J63" s="18" t="str">
        <f>ROUND((Table1[[#This Row],[actual_price]]-Table1[[#This Row],[discounted_price]])/Table1[[#This Row],[actual_price]]*100, 0) &amp; "%"</f>
        <v>54%</v>
      </c>
      <c r="K63" s="18" t="str">
        <f t="shared" si="2"/>
        <v>≥ 50%</v>
      </c>
      <c r="L63" s="18">
        <f t="shared" si="3"/>
        <v>54</v>
      </c>
      <c r="M63" s="15" t="str">
        <f t="shared" si="4"/>
        <v>High</v>
      </c>
      <c r="N63" s="1">
        <v>0.54</v>
      </c>
      <c r="O63">
        <v>3.5</v>
      </c>
      <c r="P63" t="str">
        <f t="shared" si="5"/>
        <v>Good</v>
      </c>
      <c r="Q63">
        <f>G63*U63</f>
        <v>92315</v>
      </c>
      <c r="R63" t="str">
        <f t="shared" si="6"/>
        <v>#0-#999</v>
      </c>
      <c r="S63">
        <f>IF(Table1[[#This Row],[actual_price]]&lt;1000, 1, IF(Table1[[#This Row],[actual_price]]&lt;5000, 2, IF(Table1[[#This Row],[actual_price]]&lt;10000, 3, IF(Table1[[#This Row],[actual_price]]&lt;20000, 4, 5))))</f>
        <v>1</v>
      </c>
      <c r="T63" t="str">
        <f t="shared" si="7"/>
        <v>Fewer than 1000</v>
      </c>
      <c r="U63" s="11">
        <v>185</v>
      </c>
      <c r="V63" t="s">
        <v>8575</v>
      </c>
      <c r="W63" t="s">
        <v>8576</v>
      </c>
      <c r="X63" t="s">
        <v>8577</v>
      </c>
      <c r="Y63" t="s">
        <v>8578</v>
      </c>
      <c r="Z63" t="s">
        <v>8579</v>
      </c>
      <c r="AA63" t="s">
        <v>8580</v>
      </c>
    </row>
    <row r="64" spans="1:27">
      <c r="A64" t="s">
        <v>9289</v>
      </c>
      <c r="B64" t="s">
        <v>9290</v>
      </c>
      <c r="C64" t="str">
        <f t="shared" si="8"/>
        <v>KHAITAN AVAANTE KA-2013 1200 Watt 3…</v>
      </c>
      <c r="D64" t="s">
        <v>7236</v>
      </c>
      <c r="E64" t="str">
        <f>IFERROR(VLOOKUP(TRIM(CLEAN(D64)),#REF!, 2, FALSE), "Other")</f>
        <v>Other</v>
      </c>
      <c r="F64" s="9">
        <v>2199</v>
      </c>
      <c r="G64" s="9">
        <v>3999</v>
      </c>
      <c r="H64" s="9">
        <f t="shared" si="1"/>
        <v>1800</v>
      </c>
      <c r="I64" s="9">
        <f>(F64*U64)</f>
        <v>747660</v>
      </c>
      <c r="J64" s="18" t="str">
        <f>ROUND((Table1[[#This Row],[actual_price]]-Table1[[#This Row],[discounted_price]])/Table1[[#This Row],[actual_price]]*100, 0) &amp; "%"</f>
        <v>45%</v>
      </c>
      <c r="K64" s="18" t="str">
        <f t="shared" si="2"/>
        <v>&lt;50%</v>
      </c>
      <c r="L64" s="18">
        <f t="shared" si="3"/>
        <v>45</v>
      </c>
      <c r="M64" s="15" t="str">
        <f t="shared" si="4"/>
        <v>Medium</v>
      </c>
      <c r="N64" s="1">
        <v>0.45</v>
      </c>
      <c r="O64">
        <v>3.5</v>
      </c>
      <c r="P64" t="str">
        <f t="shared" si="5"/>
        <v>Good</v>
      </c>
      <c r="Q64">
        <f>G64*U64</f>
        <v>1359660</v>
      </c>
      <c r="R64" t="str">
        <f t="shared" si="6"/>
        <v>#1k-#4.9k</v>
      </c>
      <c r="S64">
        <f>IF(Table1[[#This Row],[actual_price]]&lt;1000, 1, IF(Table1[[#This Row],[actual_price]]&lt;5000, 2, IF(Table1[[#This Row],[actual_price]]&lt;10000, 3, IF(Table1[[#This Row],[actual_price]]&lt;20000, 4, 5))))</f>
        <v>2</v>
      </c>
      <c r="T64" t="str">
        <f t="shared" si="7"/>
        <v>Fewer than 1000</v>
      </c>
      <c r="U64" s="11">
        <v>340</v>
      </c>
      <c r="V64" t="s">
        <v>9291</v>
      </c>
      <c r="W64" t="s">
        <v>9292</v>
      </c>
      <c r="X64" t="s">
        <v>9293</v>
      </c>
      <c r="Y64" t="s">
        <v>9294</v>
      </c>
      <c r="Z64" t="s">
        <v>9295</v>
      </c>
      <c r="AA64" t="s">
        <v>9296</v>
      </c>
    </row>
    <row r="65" spans="1:27">
      <c r="A65" t="s">
        <v>9322</v>
      </c>
      <c r="B65" t="s">
        <v>9323</v>
      </c>
      <c r="C65" t="str">
        <f t="shared" si="8"/>
        <v>Candes BlowHot All in One Silent Bl…</v>
      </c>
      <c r="D65" t="s">
        <v>6564</v>
      </c>
      <c r="E65" t="str">
        <f>IFERROR(VLOOKUP(TRIM(CLEAN(D65)),#REF!, 2, FALSE), "Other")</f>
        <v>Other</v>
      </c>
      <c r="F65" s="9">
        <v>1090</v>
      </c>
      <c r="G65" s="9">
        <v>2999</v>
      </c>
      <c r="H65" s="9">
        <f t="shared" si="1"/>
        <v>1909</v>
      </c>
      <c r="I65" s="9">
        <f>(F65*U65)</f>
        <v>62130</v>
      </c>
      <c r="J65" s="18" t="str">
        <f>ROUND((Table1[[#This Row],[actual_price]]-Table1[[#This Row],[discounted_price]])/Table1[[#This Row],[actual_price]]*100, 0) &amp; "%"</f>
        <v>64%</v>
      </c>
      <c r="K65" s="18" t="str">
        <f t="shared" si="2"/>
        <v>≥ 50%</v>
      </c>
      <c r="L65" s="18">
        <f t="shared" si="3"/>
        <v>64</v>
      </c>
      <c r="M65" s="15" t="str">
        <f t="shared" si="4"/>
        <v>High</v>
      </c>
      <c r="N65" s="1">
        <v>0.64</v>
      </c>
      <c r="O65">
        <v>3.5</v>
      </c>
      <c r="P65" t="str">
        <f t="shared" si="5"/>
        <v>Good</v>
      </c>
      <c r="Q65">
        <f>G65*U65</f>
        <v>170943</v>
      </c>
      <c r="R65" t="str">
        <f t="shared" si="6"/>
        <v>#1k-#4.9k</v>
      </c>
      <c r="S65">
        <f>IF(Table1[[#This Row],[actual_price]]&lt;1000, 1, IF(Table1[[#This Row],[actual_price]]&lt;5000, 2, IF(Table1[[#This Row],[actual_price]]&lt;10000, 3, IF(Table1[[#This Row],[actual_price]]&lt;20000, 4, 5))))</f>
        <v>2</v>
      </c>
      <c r="T65" t="str">
        <f t="shared" si="7"/>
        <v>Fewer than 1000</v>
      </c>
      <c r="U65" s="11">
        <v>57</v>
      </c>
      <c r="V65" t="s">
        <v>9324</v>
      </c>
      <c r="W65" t="s">
        <v>9325</v>
      </c>
      <c r="X65" t="s">
        <v>9326</v>
      </c>
      <c r="Y65" t="s">
        <v>9327</v>
      </c>
      <c r="Z65" t="s">
        <v>9328</v>
      </c>
      <c r="AA65" t="s">
        <v>9329</v>
      </c>
    </row>
    <row r="66" spans="1:27">
      <c r="A66" t="s">
        <v>9564</v>
      </c>
      <c r="B66" t="s">
        <v>9565</v>
      </c>
      <c r="C66" t="str">
        <f t="shared" si="8"/>
        <v>Bulfyss Plastic Sticky Lint Roller …</v>
      </c>
      <c r="D66" t="s">
        <v>6573</v>
      </c>
      <c r="E66" t="str">
        <f>IFERROR(VLOOKUP(TRIM(CLEAN(D66)),#REF!, 2, FALSE), "Other")</f>
        <v>Other</v>
      </c>
      <c r="F66" s="9">
        <v>279</v>
      </c>
      <c r="G66" s="9">
        <v>599</v>
      </c>
      <c r="H66" s="9">
        <f t="shared" ref="H66:H129" si="9">G66 - F66</f>
        <v>320</v>
      </c>
      <c r="I66" s="9">
        <f>(F66*U66)</f>
        <v>381393</v>
      </c>
      <c r="J66" s="18" t="str">
        <f>ROUND((Table1[[#This Row],[actual_price]]-Table1[[#This Row],[discounted_price]])/Table1[[#This Row],[actual_price]]*100, 0) &amp; "%"</f>
        <v>53%</v>
      </c>
      <c r="K66" s="18" t="str">
        <f t="shared" ref="K66:K129" si="10">IF(L66&gt;=50, "≥ 50%", "&lt;50%")</f>
        <v>≥ 50%</v>
      </c>
      <c r="L66" s="18">
        <f t="shared" ref="L66:L129" si="11">VALUE(SUBSTITUTE(J66, "%", ""))</f>
        <v>53</v>
      </c>
      <c r="M66" s="15" t="str">
        <f t="shared" ref="M66:M129" si="12">IF(L66&lt;10, "Low", IF(L66&lt;30, "Mild", IF(L66&lt;50, "Medium", "High")))</f>
        <v>High</v>
      </c>
      <c r="N66" s="1">
        <v>0.53</v>
      </c>
      <c r="O66">
        <v>3.5</v>
      </c>
      <c r="P66" t="str">
        <f t="shared" ref="P66:P129" si="13">IF(O66&gt;=4.5, "Excellent", IF(O66&gt;=3.5, "Good", IF(O66&gt;=2.5, "Average", "Poor")))</f>
        <v>Good</v>
      </c>
      <c r="Q66">
        <f>G66*U66</f>
        <v>818833</v>
      </c>
      <c r="R66" t="str">
        <f t="shared" ref="R66:R129" si="14">IF(G66&lt;1000, "#0-#999", IF(G66&lt;5000, "#1k-#4.9k", IF(G66&lt;10000, "#5k-#9.9k", IF(G66&lt;20000, "#10k-#19.9k", "#20k+"))))</f>
        <v>#0-#999</v>
      </c>
      <c r="S66">
        <f>IF(Table1[[#This Row],[actual_price]]&lt;1000, 1, IF(Table1[[#This Row],[actual_price]]&lt;5000, 2, IF(Table1[[#This Row],[actual_price]]&lt;10000, 3, IF(Table1[[#This Row],[actual_price]]&lt;20000, 4, 5))))</f>
        <v>1</v>
      </c>
      <c r="T66" t="str">
        <f t="shared" ref="T66:T129" si="15">IF(U66 &gt; 1000, "1000 and above", "Fewer than 1000")</f>
        <v>1000 and above</v>
      </c>
      <c r="U66" s="11">
        <v>1367</v>
      </c>
      <c r="V66" t="s">
        <v>9566</v>
      </c>
      <c r="W66" t="s">
        <v>9567</v>
      </c>
      <c r="X66" t="s">
        <v>9568</v>
      </c>
      <c r="Y66" t="s">
        <v>9569</v>
      </c>
      <c r="Z66" t="s">
        <v>9570</v>
      </c>
      <c r="AA66" t="s">
        <v>9571</v>
      </c>
    </row>
    <row r="67" spans="1:27">
      <c r="A67" t="s">
        <v>9992</v>
      </c>
      <c r="B67" t="s">
        <v>9993</v>
      </c>
      <c r="C67" t="str">
        <f t="shared" si="8"/>
        <v>Hilton Quartz Heater 400/800-Watt I…</v>
      </c>
      <c r="D67" t="s">
        <v>6555</v>
      </c>
      <c r="E67" t="str">
        <f>IFERROR(VLOOKUP(TRIM(CLEAN(D67)),#REF!, 2, FALSE), "Other")</f>
        <v>Other</v>
      </c>
      <c r="F67" s="9">
        <v>1149</v>
      </c>
      <c r="G67" s="9">
        <v>1899</v>
      </c>
      <c r="H67" s="9">
        <f t="shared" si="9"/>
        <v>750</v>
      </c>
      <c r="I67" s="9">
        <f>(F67*U67)</f>
        <v>27576</v>
      </c>
      <c r="J67" s="18" t="str">
        <f>ROUND((Table1[[#This Row],[actual_price]]-Table1[[#This Row],[discounted_price]])/Table1[[#This Row],[actual_price]]*100, 0) &amp; "%"</f>
        <v>39%</v>
      </c>
      <c r="K67" s="18" t="str">
        <f t="shared" si="10"/>
        <v>&lt;50%</v>
      </c>
      <c r="L67" s="18">
        <f t="shared" si="11"/>
        <v>39</v>
      </c>
      <c r="M67" s="15" t="str">
        <f t="shared" si="12"/>
        <v>Medium</v>
      </c>
      <c r="N67" s="1">
        <v>0.39</v>
      </c>
      <c r="O67">
        <v>3.5</v>
      </c>
      <c r="P67" t="str">
        <f t="shared" si="13"/>
        <v>Good</v>
      </c>
      <c r="Q67">
        <f>G67*U67</f>
        <v>45576</v>
      </c>
      <c r="R67" t="str">
        <f t="shared" si="14"/>
        <v>#1k-#4.9k</v>
      </c>
      <c r="S67">
        <f>IF(Table1[[#This Row],[actual_price]]&lt;1000, 1, IF(Table1[[#This Row],[actual_price]]&lt;5000, 2, IF(Table1[[#This Row],[actual_price]]&lt;10000, 3, IF(Table1[[#This Row],[actual_price]]&lt;20000, 4, 5))))</f>
        <v>2</v>
      </c>
      <c r="T67" t="str">
        <f t="shared" si="15"/>
        <v>Fewer than 1000</v>
      </c>
      <c r="U67" s="11">
        <v>24</v>
      </c>
      <c r="V67" t="s">
        <v>9994</v>
      </c>
      <c r="W67" t="s">
        <v>9995</v>
      </c>
      <c r="X67" t="s">
        <v>9996</v>
      </c>
      <c r="Y67" t="s">
        <v>9997</v>
      </c>
      <c r="Z67" t="s">
        <v>9998</v>
      </c>
      <c r="AA67" t="s">
        <v>9999</v>
      </c>
    </row>
    <row r="68" spans="1:27">
      <c r="A68" t="s">
        <v>10056</v>
      </c>
      <c r="B68" t="s">
        <v>10057</v>
      </c>
      <c r="C68" t="str">
        <f t="shared" si="8"/>
        <v>akiara - Makes life easy Mini Sewin…</v>
      </c>
      <c r="D68" t="s">
        <v>7933</v>
      </c>
      <c r="E68" t="str">
        <f>IFERROR(VLOOKUP(TRIM(CLEAN(D68)),#REF!, 2, FALSE), "Other")</f>
        <v>Other</v>
      </c>
      <c r="F68" s="9">
        <v>1563</v>
      </c>
      <c r="G68" s="9">
        <v>3098</v>
      </c>
      <c r="H68" s="9">
        <f t="shared" si="9"/>
        <v>1535</v>
      </c>
      <c r="I68" s="9">
        <f>(F68*U68)</f>
        <v>3568329</v>
      </c>
      <c r="J68" s="18" t="str">
        <f>ROUND((Table1[[#This Row],[actual_price]]-Table1[[#This Row],[discounted_price]])/Table1[[#This Row],[actual_price]]*100, 0) &amp; "%"</f>
        <v>50%</v>
      </c>
      <c r="K68" s="18" t="str">
        <f t="shared" si="10"/>
        <v>≥ 50%</v>
      </c>
      <c r="L68" s="18">
        <f t="shared" si="11"/>
        <v>50</v>
      </c>
      <c r="M68" s="15" t="str">
        <f t="shared" si="12"/>
        <v>High</v>
      </c>
      <c r="N68" s="1">
        <v>0.5</v>
      </c>
      <c r="O68">
        <v>3.5</v>
      </c>
      <c r="P68" t="str">
        <f t="shared" si="13"/>
        <v>Good</v>
      </c>
      <c r="Q68">
        <f>G68*U68</f>
        <v>7072734</v>
      </c>
      <c r="R68" t="str">
        <f t="shared" si="14"/>
        <v>#1k-#4.9k</v>
      </c>
      <c r="S68">
        <f>IF(Table1[[#This Row],[actual_price]]&lt;1000, 1, IF(Table1[[#This Row],[actual_price]]&lt;5000, 2, IF(Table1[[#This Row],[actual_price]]&lt;10000, 3, IF(Table1[[#This Row],[actual_price]]&lt;20000, 4, 5))))</f>
        <v>2</v>
      </c>
      <c r="T68" t="str">
        <f t="shared" si="15"/>
        <v>1000 and above</v>
      </c>
      <c r="U68" s="11">
        <v>2283</v>
      </c>
      <c r="V68" t="s">
        <v>10058</v>
      </c>
      <c r="W68" t="s">
        <v>10059</v>
      </c>
      <c r="X68" t="s">
        <v>10060</v>
      </c>
      <c r="Y68" t="s">
        <v>10061</v>
      </c>
      <c r="Z68" t="s">
        <v>10062</v>
      </c>
      <c r="AA68" t="s">
        <v>10063</v>
      </c>
    </row>
    <row r="69" spans="1:27">
      <c r="A69" t="s">
        <v>362</v>
      </c>
      <c r="B69" t="s">
        <v>363</v>
      </c>
      <c r="C69" t="str">
        <f t="shared" si="8"/>
        <v>7SEVEN¬Æ Compatible for Samsung Sma…</v>
      </c>
      <c r="D69" t="s">
        <v>364</v>
      </c>
      <c r="E69" t="str">
        <f>IFERROR(VLOOKUP(TRIM(CLEAN(D69)),#REF!, 2, FALSE), "Other")</f>
        <v>Other</v>
      </c>
      <c r="F69" s="9">
        <v>399</v>
      </c>
      <c r="G69" s="9">
        <v>999</v>
      </c>
      <c r="H69" s="9">
        <f t="shared" si="9"/>
        <v>600</v>
      </c>
      <c r="I69" s="9">
        <f>(F69*U69)</f>
        <v>196707</v>
      </c>
      <c r="J69" s="18" t="str">
        <f>ROUND((Table1[[#This Row],[actual_price]]-Table1[[#This Row],[discounted_price]])/Table1[[#This Row],[actual_price]]*100, 0) &amp; "%"</f>
        <v>60%</v>
      </c>
      <c r="K69" s="18" t="str">
        <f t="shared" si="10"/>
        <v>≥ 50%</v>
      </c>
      <c r="L69" s="18">
        <f t="shared" si="11"/>
        <v>60</v>
      </c>
      <c r="M69" s="15" t="str">
        <f t="shared" si="12"/>
        <v>High</v>
      </c>
      <c r="N69" s="1">
        <v>0.6</v>
      </c>
      <c r="O69">
        <v>3.6</v>
      </c>
      <c r="P69" t="str">
        <f t="shared" si="13"/>
        <v>Good</v>
      </c>
      <c r="Q69">
        <f>G69*U69</f>
        <v>492507</v>
      </c>
      <c r="R69" t="str">
        <f t="shared" si="14"/>
        <v>#0-#999</v>
      </c>
      <c r="S69">
        <f>IF(Table1[[#This Row],[actual_price]]&lt;1000, 1, IF(Table1[[#This Row],[actual_price]]&lt;5000, 2, IF(Table1[[#This Row],[actual_price]]&lt;10000, 3, IF(Table1[[#This Row],[actual_price]]&lt;20000, 4, 5))))</f>
        <v>1</v>
      </c>
      <c r="T69" t="str">
        <f t="shared" si="15"/>
        <v>Fewer than 1000</v>
      </c>
      <c r="U69" s="11">
        <v>493</v>
      </c>
      <c r="V69" t="s">
        <v>365</v>
      </c>
      <c r="W69" t="s">
        <v>366</v>
      </c>
      <c r="X69" t="s">
        <v>367</v>
      </c>
      <c r="Y69" t="s">
        <v>368</v>
      </c>
      <c r="Z69" t="s">
        <v>369</v>
      </c>
      <c r="AA69" t="s">
        <v>370</v>
      </c>
    </row>
    <row r="70" spans="1:27">
      <c r="A70" t="s">
        <v>646</v>
      </c>
      <c r="B70" t="s">
        <v>647</v>
      </c>
      <c r="C70" t="str">
        <f t="shared" si="8"/>
        <v>Gizga Essentials USB WiFi Adapter f…</v>
      </c>
      <c r="D70" t="s">
        <v>80</v>
      </c>
      <c r="E70" t="str">
        <f>IFERROR(VLOOKUP(TRIM(CLEAN(D70)),#REF!, 2, FALSE), "Other")</f>
        <v>Other</v>
      </c>
      <c r="F70" s="9">
        <v>269</v>
      </c>
      <c r="G70" s="9">
        <v>800</v>
      </c>
      <c r="H70" s="9">
        <f t="shared" si="9"/>
        <v>531</v>
      </c>
      <c r="I70" s="9">
        <f>(F70*U70)</f>
        <v>2726046</v>
      </c>
      <c r="J70" s="18" t="str">
        <f>ROUND((Table1[[#This Row],[actual_price]]-Table1[[#This Row],[discounted_price]])/Table1[[#This Row],[actual_price]]*100, 0) &amp; "%"</f>
        <v>66%</v>
      </c>
      <c r="K70" s="18" t="str">
        <f t="shared" si="10"/>
        <v>≥ 50%</v>
      </c>
      <c r="L70" s="18">
        <f t="shared" si="11"/>
        <v>66</v>
      </c>
      <c r="M70" s="15" t="str">
        <f t="shared" si="12"/>
        <v>High</v>
      </c>
      <c r="N70" s="1">
        <v>0.66</v>
      </c>
      <c r="O70">
        <v>3.6</v>
      </c>
      <c r="P70" t="str">
        <f t="shared" si="13"/>
        <v>Good</v>
      </c>
      <c r="Q70">
        <f>G70*U70</f>
        <v>8107200</v>
      </c>
      <c r="R70" t="str">
        <f t="shared" si="14"/>
        <v>#0-#999</v>
      </c>
      <c r="S70">
        <f>IF(Table1[[#This Row],[actual_price]]&lt;1000, 1, IF(Table1[[#This Row],[actual_price]]&lt;5000, 2, IF(Table1[[#This Row],[actual_price]]&lt;10000, 3, IF(Table1[[#This Row],[actual_price]]&lt;20000, 4, 5))))</f>
        <v>1</v>
      </c>
      <c r="T70" t="str">
        <f t="shared" si="15"/>
        <v>1000 and above</v>
      </c>
      <c r="U70" s="11">
        <v>10134</v>
      </c>
      <c r="V70" t="s">
        <v>648</v>
      </c>
      <c r="W70" t="s">
        <v>649</v>
      </c>
      <c r="X70" t="s">
        <v>650</v>
      </c>
      <c r="Y70" t="s">
        <v>651</v>
      </c>
      <c r="Z70" t="s">
        <v>652</v>
      </c>
      <c r="AA70" t="s">
        <v>653</v>
      </c>
    </row>
    <row r="71" spans="1:27">
      <c r="A71" t="s">
        <v>819</v>
      </c>
      <c r="B71" t="s">
        <v>820</v>
      </c>
      <c r="C71" t="str">
        <f t="shared" si="8"/>
        <v>Electvision Remote Control Compatib…</v>
      </c>
      <c r="D71" t="s">
        <v>364</v>
      </c>
      <c r="E71" t="str">
        <f>IFERROR(VLOOKUP(TRIM(CLEAN(D71)),#REF!, 2, FALSE), "Other")</f>
        <v>Other</v>
      </c>
      <c r="F71" s="9">
        <v>1299</v>
      </c>
      <c r="G71" s="9">
        <v>1999</v>
      </c>
      <c r="H71" s="9">
        <f t="shared" si="9"/>
        <v>700</v>
      </c>
      <c r="I71" s="9">
        <f>(F71*U71)</f>
        <v>766410</v>
      </c>
      <c r="J71" s="18" t="str">
        <f>ROUND((Table1[[#This Row],[actual_price]]-Table1[[#This Row],[discounted_price]])/Table1[[#This Row],[actual_price]]*100, 0) &amp; "%"</f>
        <v>35%</v>
      </c>
      <c r="K71" s="18" t="str">
        <f t="shared" si="10"/>
        <v>&lt;50%</v>
      </c>
      <c r="L71" s="18">
        <f t="shared" si="11"/>
        <v>35</v>
      </c>
      <c r="M71" s="15" t="str">
        <f t="shared" si="12"/>
        <v>Medium</v>
      </c>
      <c r="N71" s="1">
        <v>0.35</v>
      </c>
      <c r="O71">
        <v>3.6</v>
      </c>
      <c r="P71" t="str">
        <f t="shared" si="13"/>
        <v>Good</v>
      </c>
      <c r="Q71">
        <f>G71*U71</f>
        <v>1179410</v>
      </c>
      <c r="R71" t="str">
        <f t="shared" si="14"/>
        <v>#1k-#4.9k</v>
      </c>
      <c r="S71">
        <f>IF(Table1[[#This Row],[actual_price]]&lt;1000, 1, IF(Table1[[#This Row],[actual_price]]&lt;5000, 2, IF(Table1[[#This Row],[actual_price]]&lt;10000, 3, IF(Table1[[#This Row],[actual_price]]&lt;20000, 4, 5))))</f>
        <v>2</v>
      </c>
      <c r="T71" t="str">
        <f t="shared" si="15"/>
        <v>Fewer than 1000</v>
      </c>
      <c r="U71" s="11">
        <v>590</v>
      </c>
      <c r="V71" t="s">
        <v>821</v>
      </c>
      <c r="W71" t="s">
        <v>822</v>
      </c>
      <c r="X71" t="s">
        <v>823</v>
      </c>
      <c r="Y71" t="s">
        <v>824</v>
      </c>
      <c r="Z71" t="s">
        <v>825</v>
      </c>
      <c r="AA71" t="s">
        <v>826</v>
      </c>
    </row>
    <row r="72" spans="1:27">
      <c r="A72" t="s">
        <v>1425</v>
      </c>
      <c r="B72" t="s">
        <v>1426</v>
      </c>
      <c r="C72" t="str">
        <f t="shared" si="8"/>
        <v>Tata Sky Universal Remote Compatibl…</v>
      </c>
      <c r="D72" t="s">
        <v>364</v>
      </c>
      <c r="E72" t="str">
        <f>IFERROR(VLOOKUP(TRIM(CLEAN(D72)),#REF!, 2, FALSE), "Other")</f>
        <v>Other</v>
      </c>
      <c r="F72" s="9">
        <v>204</v>
      </c>
      <c r="G72" s="9">
        <v>599</v>
      </c>
      <c r="H72" s="9">
        <f t="shared" si="9"/>
        <v>395</v>
      </c>
      <c r="I72" s="9">
        <f>(F72*U72)</f>
        <v>69156</v>
      </c>
      <c r="J72" s="18" t="str">
        <f>ROUND((Table1[[#This Row],[actual_price]]-Table1[[#This Row],[discounted_price]])/Table1[[#This Row],[actual_price]]*100, 0) &amp; "%"</f>
        <v>66%</v>
      </c>
      <c r="K72" s="18" t="str">
        <f t="shared" si="10"/>
        <v>≥ 50%</v>
      </c>
      <c r="L72" s="18">
        <f t="shared" si="11"/>
        <v>66</v>
      </c>
      <c r="M72" s="15" t="str">
        <f t="shared" si="12"/>
        <v>High</v>
      </c>
      <c r="N72" s="1">
        <v>0.66</v>
      </c>
      <c r="O72">
        <v>3.6</v>
      </c>
      <c r="P72" t="str">
        <f t="shared" si="13"/>
        <v>Good</v>
      </c>
      <c r="Q72">
        <f>G72*U72</f>
        <v>203061</v>
      </c>
      <c r="R72" t="str">
        <f t="shared" si="14"/>
        <v>#0-#999</v>
      </c>
      <c r="S72">
        <f>IF(Table1[[#This Row],[actual_price]]&lt;1000, 1, IF(Table1[[#This Row],[actual_price]]&lt;5000, 2, IF(Table1[[#This Row],[actual_price]]&lt;10000, 3, IF(Table1[[#This Row],[actual_price]]&lt;20000, 4, 5))))</f>
        <v>1</v>
      </c>
      <c r="T72" t="str">
        <f t="shared" si="15"/>
        <v>Fewer than 1000</v>
      </c>
      <c r="U72" s="11">
        <v>339</v>
      </c>
      <c r="V72" t="s">
        <v>1427</v>
      </c>
      <c r="W72" t="s">
        <v>1428</v>
      </c>
      <c r="X72" t="s">
        <v>1429</v>
      </c>
      <c r="Y72" t="s">
        <v>1430</v>
      </c>
      <c r="Z72" t="s">
        <v>1431</v>
      </c>
      <c r="AA72" t="s">
        <v>1432</v>
      </c>
    </row>
    <row r="73" spans="1:27">
      <c r="A73" t="s">
        <v>1712</v>
      </c>
      <c r="B73" t="s">
        <v>1713</v>
      </c>
      <c r="C73" t="str">
        <f t="shared" si="8"/>
        <v>7SEVEN¬Æ Compatible for Mi tv Remot…</v>
      </c>
      <c r="D73" t="s">
        <v>364</v>
      </c>
      <c r="E73" t="str">
        <f>IFERROR(VLOOKUP(TRIM(CLEAN(D73)),#REF!, 2, FALSE), "Other")</f>
        <v>Other</v>
      </c>
      <c r="F73" s="9">
        <v>349</v>
      </c>
      <c r="G73" s="9">
        <v>799</v>
      </c>
      <c r="H73" s="9">
        <f t="shared" si="9"/>
        <v>450</v>
      </c>
      <c r="I73" s="9">
        <f>(F73*U73)</f>
        <v>112727</v>
      </c>
      <c r="J73" s="18" t="str">
        <f>ROUND((Table1[[#This Row],[actual_price]]-Table1[[#This Row],[discounted_price]])/Table1[[#This Row],[actual_price]]*100, 0) &amp; "%"</f>
        <v>56%</v>
      </c>
      <c r="K73" s="18" t="str">
        <f t="shared" si="10"/>
        <v>≥ 50%</v>
      </c>
      <c r="L73" s="18">
        <f t="shared" si="11"/>
        <v>56</v>
      </c>
      <c r="M73" s="15" t="str">
        <f t="shared" si="12"/>
        <v>High</v>
      </c>
      <c r="N73" s="1">
        <v>0.56000000000000005</v>
      </c>
      <c r="O73">
        <v>3.6</v>
      </c>
      <c r="P73" t="str">
        <f t="shared" si="13"/>
        <v>Good</v>
      </c>
      <c r="Q73">
        <f>G73*U73</f>
        <v>258077</v>
      </c>
      <c r="R73" t="str">
        <f t="shared" si="14"/>
        <v>#0-#999</v>
      </c>
      <c r="S73">
        <f>IF(Table1[[#This Row],[actual_price]]&lt;1000, 1, IF(Table1[[#This Row],[actual_price]]&lt;5000, 2, IF(Table1[[#This Row],[actual_price]]&lt;10000, 3, IF(Table1[[#This Row],[actual_price]]&lt;20000, 4, 5))))</f>
        <v>1</v>
      </c>
      <c r="T73" t="str">
        <f t="shared" si="15"/>
        <v>Fewer than 1000</v>
      </c>
      <c r="U73" s="11">
        <v>323</v>
      </c>
      <c r="V73" t="s">
        <v>1714</v>
      </c>
      <c r="W73" t="s">
        <v>1715</v>
      </c>
      <c r="X73" t="s">
        <v>1716</v>
      </c>
      <c r="Y73" t="s">
        <v>1717</v>
      </c>
      <c r="Z73" t="s">
        <v>1718</v>
      </c>
      <c r="AA73" t="s">
        <v>1719</v>
      </c>
    </row>
    <row r="74" spans="1:27">
      <c r="A74" t="s">
        <v>1739</v>
      </c>
      <c r="B74" t="s">
        <v>1740</v>
      </c>
      <c r="C74" t="str">
        <f t="shared" ref="C74:C137" si="16">LEFT(B74, 35) &amp; "…"</f>
        <v>SVM Products Unbreakable Set Top Bo…</v>
      </c>
      <c r="D74" t="s">
        <v>505</v>
      </c>
      <c r="E74" t="str">
        <f>IFERROR(VLOOKUP(TRIM(CLEAN(D74)),#REF!, 2, FALSE), "Other")</f>
        <v>Other</v>
      </c>
      <c r="F74" s="9">
        <v>96</v>
      </c>
      <c r="G74" s="9">
        <v>399</v>
      </c>
      <c r="H74" s="9">
        <f t="shared" si="9"/>
        <v>303</v>
      </c>
      <c r="I74" s="9">
        <f>(F74*U74)</f>
        <v>172416</v>
      </c>
      <c r="J74" s="18" t="str">
        <f>ROUND((Table1[[#This Row],[actual_price]]-Table1[[#This Row],[discounted_price]])/Table1[[#This Row],[actual_price]]*100, 0) &amp; "%"</f>
        <v>76%</v>
      </c>
      <c r="K74" s="18" t="str">
        <f t="shared" si="10"/>
        <v>≥ 50%</v>
      </c>
      <c r="L74" s="18">
        <f t="shared" si="11"/>
        <v>76</v>
      </c>
      <c r="M74" s="15" t="str">
        <f t="shared" si="12"/>
        <v>High</v>
      </c>
      <c r="N74" s="1">
        <v>0.76</v>
      </c>
      <c r="O74">
        <v>3.6</v>
      </c>
      <c r="P74" t="str">
        <f t="shared" si="13"/>
        <v>Good</v>
      </c>
      <c r="Q74">
        <f>G74*U74</f>
        <v>716604</v>
      </c>
      <c r="R74" t="str">
        <f t="shared" si="14"/>
        <v>#0-#999</v>
      </c>
      <c r="S74">
        <f>IF(Table1[[#This Row],[actual_price]]&lt;1000, 1, IF(Table1[[#This Row],[actual_price]]&lt;5000, 2, IF(Table1[[#This Row],[actual_price]]&lt;10000, 3, IF(Table1[[#This Row],[actual_price]]&lt;20000, 4, 5))))</f>
        <v>1</v>
      </c>
      <c r="T74" t="str">
        <f t="shared" si="15"/>
        <v>1000 and above</v>
      </c>
      <c r="U74" s="11">
        <v>1796</v>
      </c>
      <c r="V74" t="s">
        <v>1741</v>
      </c>
      <c r="W74" t="s">
        <v>1742</v>
      </c>
      <c r="X74" t="s">
        <v>1743</v>
      </c>
      <c r="Y74" t="s">
        <v>1744</v>
      </c>
      <c r="Z74" t="s">
        <v>1745</v>
      </c>
      <c r="AA74" t="s">
        <v>1746</v>
      </c>
    </row>
    <row r="75" spans="1:27">
      <c r="A75" t="s">
        <v>2717</v>
      </c>
      <c r="B75" t="s">
        <v>2718</v>
      </c>
      <c r="C75" t="str">
        <f t="shared" si="16"/>
        <v>PTron Boom Ultima 4D Dual Driver, i…</v>
      </c>
      <c r="D75" t="s">
        <v>2376</v>
      </c>
      <c r="E75" t="str">
        <f>IFERROR(VLOOKUP(TRIM(CLEAN(D75)),#REF!, 2, FALSE), "Other")</f>
        <v>Other</v>
      </c>
      <c r="F75" s="9">
        <v>299</v>
      </c>
      <c r="G75" s="9">
        <v>1900</v>
      </c>
      <c r="H75" s="9">
        <f t="shared" si="9"/>
        <v>1601</v>
      </c>
      <c r="I75" s="9">
        <f>(F75*U75)</f>
        <v>5442398</v>
      </c>
      <c r="J75" s="18" t="str">
        <f>ROUND((Table1[[#This Row],[actual_price]]-Table1[[#This Row],[discounted_price]])/Table1[[#This Row],[actual_price]]*100, 0) &amp; "%"</f>
        <v>84%</v>
      </c>
      <c r="K75" s="18" t="str">
        <f t="shared" si="10"/>
        <v>≥ 50%</v>
      </c>
      <c r="L75" s="18">
        <f t="shared" si="11"/>
        <v>84</v>
      </c>
      <c r="M75" s="15" t="str">
        <f t="shared" si="12"/>
        <v>High</v>
      </c>
      <c r="N75" s="1">
        <v>0.84</v>
      </c>
      <c r="O75">
        <v>3.6</v>
      </c>
      <c r="P75" t="str">
        <f t="shared" si="13"/>
        <v>Good</v>
      </c>
      <c r="Q75">
        <f>G75*U75</f>
        <v>34583800</v>
      </c>
      <c r="R75" t="str">
        <f t="shared" si="14"/>
        <v>#1k-#4.9k</v>
      </c>
      <c r="S75">
        <f>IF(Table1[[#This Row],[actual_price]]&lt;1000, 1, IF(Table1[[#This Row],[actual_price]]&lt;5000, 2, IF(Table1[[#This Row],[actual_price]]&lt;10000, 3, IF(Table1[[#This Row],[actual_price]]&lt;20000, 4, 5))))</f>
        <v>2</v>
      </c>
      <c r="T75" t="str">
        <f t="shared" si="15"/>
        <v>1000 and above</v>
      </c>
      <c r="U75" s="11">
        <v>18202</v>
      </c>
      <c r="V75" t="s">
        <v>2719</v>
      </c>
      <c r="W75" t="s">
        <v>2720</v>
      </c>
      <c r="X75" t="s">
        <v>2721</v>
      </c>
      <c r="Y75" t="s">
        <v>2722</v>
      </c>
      <c r="Z75" t="s">
        <v>2723</v>
      </c>
      <c r="AA75" t="s">
        <v>2724</v>
      </c>
    </row>
    <row r="76" spans="1:27">
      <c r="A76" t="s">
        <v>3318</v>
      </c>
      <c r="B76" t="s">
        <v>3319</v>
      </c>
      <c r="C76" t="str">
        <f t="shared" si="16"/>
        <v>EN LIGNE Adjustable Cell Phone Stan…</v>
      </c>
      <c r="D76" t="s">
        <v>2691</v>
      </c>
      <c r="E76" t="str">
        <f>IFERROR(VLOOKUP(TRIM(CLEAN(D76)),#REF!, 2, FALSE), "Other")</f>
        <v>Other</v>
      </c>
      <c r="F76" s="9">
        <v>209</v>
      </c>
      <c r="G76" s="9">
        <v>499</v>
      </c>
      <c r="H76" s="9">
        <f t="shared" si="9"/>
        <v>290</v>
      </c>
      <c r="I76" s="9">
        <f>(F76*U76)</f>
        <v>21736</v>
      </c>
      <c r="J76" s="18" t="str">
        <f>ROUND((Table1[[#This Row],[actual_price]]-Table1[[#This Row],[discounted_price]])/Table1[[#This Row],[actual_price]]*100, 0) &amp; "%"</f>
        <v>58%</v>
      </c>
      <c r="K76" s="18" t="str">
        <f t="shared" si="10"/>
        <v>≥ 50%</v>
      </c>
      <c r="L76" s="18">
        <f t="shared" si="11"/>
        <v>58</v>
      </c>
      <c r="M76" s="15" t="str">
        <f t="shared" si="12"/>
        <v>High</v>
      </c>
      <c r="N76" s="1">
        <v>0.57999999999999996</v>
      </c>
      <c r="O76">
        <v>3.6</v>
      </c>
      <c r="P76" t="str">
        <f t="shared" si="13"/>
        <v>Good</v>
      </c>
      <c r="Q76">
        <f>G76*U76</f>
        <v>51896</v>
      </c>
      <c r="R76" t="str">
        <f t="shared" si="14"/>
        <v>#0-#999</v>
      </c>
      <c r="S76">
        <f>IF(Table1[[#This Row],[actual_price]]&lt;1000, 1, IF(Table1[[#This Row],[actual_price]]&lt;5000, 2, IF(Table1[[#This Row],[actual_price]]&lt;10000, 3, IF(Table1[[#This Row],[actual_price]]&lt;20000, 4, 5))))</f>
        <v>1</v>
      </c>
      <c r="T76" t="str">
        <f t="shared" si="15"/>
        <v>Fewer than 1000</v>
      </c>
      <c r="U76" s="11">
        <v>104</v>
      </c>
      <c r="V76" t="s">
        <v>3320</v>
      </c>
      <c r="W76" t="s">
        <v>3321</v>
      </c>
      <c r="X76" t="s">
        <v>3322</v>
      </c>
      <c r="Y76" t="s">
        <v>3323</v>
      </c>
      <c r="Z76" t="s">
        <v>3324</v>
      </c>
      <c r="AA76" t="s">
        <v>3325</v>
      </c>
    </row>
    <row r="77" spans="1:27">
      <c r="A77" t="s">
        <v>4173</v>
      </c>
      <c r="B77" t="s">
        <v>4174</v>
      </c>
      <c r="C77" t="str">
        <f t="shared" si="16"/>
        <v>Zebronics ZEB-KM2100 Multimedia USB…</v>
      </c>
      <c r="D77" t="s">
        <v>3807</v>
      </c>
      <c r="E77" t="str">
        <f>IFERROR(VLOOKUP(TRIM(CLEAN(D77)),#REF!, 2, FALSE), "Other")</f>
        <v>Other</v>
      </c>
      <c r="F77" s="9">
        <v>329</v>
      </c>
      <c r="G77" s="9">
        <v>399</v>
      </c>
      <c r="H77" s="9">
        <f t="shared" si="9"/>
        <v>70</v>
      </c>
      <c r="I77" s="9">
        <f>(F77*U77)</f>
        <v>11098815</v>
      </c>
      <c r="J77" s="18" t="str">
        <f>ROUND((Table1[[#This Row],[actual_price]]-Table1[[#This Row],[discounted_price]])/Table1[[#This Row],[actual_price]]*100, 0) &amp; "%"</f>
        <v>18%</v>
      </c>
      <c r="K77" s="18" t="str">
        <f t="shared" si="10"/>
        <v>&lt;50%</v>
      </c>
      <c r="L77" s="18">
        <f t="shared" si="11"/>
        <v>18</v>
      </c>
      <c r="M77" s="15" t="str">
        <f t="shared" si="12"/>
        <v>Mild</v>
      </c>
      <c r="N77" s="1">
        <v>0.18</v>
      </c>
      <c r="O77">
        <v>3.6</v>
      </c>
      <c r="P77" t="str">
        <f t="shared" si="13"/>
        <v>Good</v>
      </c>
      <c r="Q77">
        <f>G77*U77</f>
        <v>13460265</v>
      </c>
      <c r="R77" t="str">
        <f t="shared" si="14"/>
        <v>#0-#999</v>
      </c>
      <c r="S77">
        <f>IF(Table1[[#This Row],[actual_price]]&lt;1000, 1, IF(Table1[[#This Row],[actual_price]]&lt;5000, 2, IF(Table1[[#This Row],[actual_price]]&lt;10000, 3, IF(Table1[[#This Row],[actual_price]]&lt;20000, 4, 5))))</f>
        <v>1</v>
      </c>
      <c r="T77" t="str">
        <f t="shared" si="15"/>
        <v>1000 and above</v>
      </c>
      <c r="U77" s="11">
        <v>33735</v>
      </c>
      <c r="V77" t="s">
        <v>4175</v>
      </c>
      <c r="W77" t="s">
        <v>4176</v>
      </c>
      <c r="X77" t="s">
        <v>4177</v>
      </c>
      <c r="Y77" t="s">
        <v>4178</v>
      </c>
      <c r="Z77" t="s">
        <v>4179</v>
      </c>
      <c r="AA77" t="s">
        <v>4180</v>
      </c>
    </row>
    <row r="78" spans="1:27">
      <c r="A78" t="s">
        <v>4913</v>
      </c>
      <c r="B78" t="s">
        <v>4914</v>
      </c>
      <c r="C78" t="str">
        <f t="shared" si="16"/>
        <v>Boult Audio Truebuds with 30H Playt…</v>
      </c>
      <c r="D78" t="s">
        <v>2376</v>
      </c>
      <c r="E78" t="str">
        <f>IFERROR(VLOOKUP(TRIM(CLEAN(D78)),#REF!, 2, FALSE), "Other")</f>
        <v>Other</v>
      </c>
      <c r="F78" s="9">
        <v>1199</v>
      </c>
      <c r="G78" s="9">
        <v>7999</v>
      </c>
      <c r="H78" s="9">
        <f t="shared" si="9"/>
        <v>6800</v>
      </c>
      <c r="I78" s="9">
        <f>(F78*U78)</f>
        <v>31066090</v>
      </c>
      <c r="J78" s="18" t="str">
        <f>ROUND((Table1[[#This Row],[actual_price]]-Table1[[#This Row],[discounted_price]])/Table1[[#This Row],[actual_price]]*100, 0) &amp; "%"</f>
        <v>85%</v>
      </c>
      <c r="K78" s="18" t="str">
        <f t="shared" si="10"/>
        <v>≥ 50%</v>
      </c>
      <c r="L78" s="18">
        <f t="shared" si="11"/>
        <v>85</v>
      </c>
      <c r="M78" s="15" t="str">
        <f t="shared" si="12"/>
        <v>High</v>
      </c>
      <c r="N78" s="1">
        <v>0.85</v>
      </c>
      <c r="O78">
        <v>3.6</v>
      </c>
      <c r="P78" t="str">
        <f t="shared" si="13"/>
        <v>Good</v>
      </c>
      <c r="Q78">
        <f>G78*U78</f>
        <v>207254090</v>
      </c>
      <c r="R78" t="str">
        <f t="shared" si="14"/>
        <v>#5k-#9.9k</v>
      </c>
      <c r="S78">
        <f>IF(Table1[[#This Row],[actual_price]]&lt;1000, 1, IF(Table1[[#This Row],[actual_price]]&lt;5000, 2, IF(Table1[[#This Row],[actual_price]]&lt;10000, 3, IF(Table1[[#This Row],[actual_price]]&lt;20000, 4, 5))))</f>
        <v>3</v>
      </c>
      <c r="T78" t="str">
        <f t="shared" si="15"/>
        <v>1000 and above</v>
      </c>
      <c r="U78" s="11">
        <v>25910</v>
      </c>
      <c r="V78" t="s">
        <v>4915</v>
      </c>
      <c r="W78" t="s">
        <v>4916</v>
      </c>
      <c r="X78" t="s">
        <v>4917</v>
      </c>
      <c r="Y78" t="s">
        <v>4918</v>
      </c>
      <c r="Z78" t="s">
        <v>4919</v>
      </c>
      <c r="AA78" t="s">
        <v>4920</v>
      </c>
    </row>
    <row r="79" spans="1:27">
      <c r="A79" t="s">
        <v>4929</v>
      </c>
      <c r="B79" t="s">
        <v>4930</v>
      </c>
      <c r="C79" t="str">
        <f t="shared" si="16"/>
        <v>Gizga Essentials Multi-Purpose Port…</v>
      </c>
      <c r="D79" t="s">
        <v>3713</v>
      </c>
      <c r="E79" t="str">
        <f>IFERROR(VLOOKUP(TRIM(CLEAN(D79)),#REF!, 2, FALSE), "Other")</f>
        <v>Other</v>
      </c>
      <c r="F79" s="9">
        <v>549</v>
      </c>
      <c r="G79" s="9">
        <v>1999</v>
      </c>
      <c r="H79" s="9">
        <f t="shared" si="9"/>
        <v>1450</v>
      </c>
      <c r="I79" s="9">
        <f>(F79*U79)</f>
        <v>3525678</v>
      </c>
      <c r="J79" s="18" t="str">
        <f>ROUND((Table1[[#This Row],[actual_price]]-Table1[[#This Row],[discounted_price]])/Table1[[#This Row],[actual_price]]*100, 0) &amp; "%"</f>
        <v>73%</v>
      </c>
      <c r="K79" s="18" t="str">
        <f t="shared" si="10"/>
        <v>≥ 50%</v>
      </c>
      <c r="L79" s="18">
        <f t="shared" si="11"/>
        <v>73</v>
      </c>
      <c r="M79" s="15" t="str">
        <f t="shared" si="12"/>
        <v>High</v>
      </c>
      <c r="N79" s="1">
        <v>0.73</v>
      </c>
      <c r="O79">
        <v>3.6</v>
      </c>
      <c r="P79" t="str">
        <f t="shared" si="13"/>
        <v>Good</v>
      </c>
      <c r="Q79">
        <f>G79*U79</f>
        <v>12837578</v>
      </c>
      <c r="R79" t="str">
        <f t="shared" si="14"/>
        <v>#1k-#4.9k</v>
      </c>
      <c r="S79">
        <f>IF(Table1[[#This Row],[actual_price]]&lt;1000, 1, IF(Table1[[#This Row],[actual_price]]&lt;5000, 2, IF(Table1[[#This Row],[actual_price]]&lt;10000, 3, IF(Table1[[#This Row],[actual_price]]&lt;20000, 4, 5))))</f>
        <v>2</v>
      </c>
      <c r="T79" t="str">
        <f t="shared" si="15"/>
        <v>1000 and above</v>
      </c>
      <c r="U79" s="11">
        <v>6422</v>
      </c>
      <c r="V79" t="s">
        <v>4931</v>
      </c>
      <c r="W79" t="s">
        <v>4932</v>
      </c>
      <c r="X79" t="s">
        <v>4933</v>
      </c>
      <c r="Y79" t="s">
        <v>4934</v>
      </c>
      <c r="Z79" t="s">
        <v>4935</v>
      </c>
      <c r="AA79" t="s">
        <v>4936</v>
      </c>
    </row>
    <row r="80" spans="1:27">
      <c r="A80" t="s">
        <v>5170</v>
      </c>
      <c r="B80" t="s">
        <v>5171</v>
      </c>
      <c r="C80" t="str">
        <f t="shared" si="16"/>
        <v>ZEBRONICS Zeb-Evolve Wireless in Ea…</v>
      </c>
      <c r="D80" t="s">
        <v>2376</v>
      </c>
      <c r="E80" t="str">
        <f>IFERROR(VLOOKUP(TRIM(CLEAN(D80)),#REF!, 2, FALSE), "Other")</f>
        <v>Other</v>
      </c>
      <c r="F80" s="9">
        <v>499</v>
      </c>
      <c r="G80" s="9">
        <v>1499</v>
      </c>
      <c r="H80" s="9">
        <f t="shared" si="9"/>
        <v>1000</v>
      </c>
      <c r="I80" s="9">
        <f>(F80*U80)</f>
        <v>4575331</v>
      </c>
      <c r="J80" s="18" t="str">
        <f>ROUND((Table1[[#This Row],[actual_price]]-Table1[[#This Row],[discounted_price]])/Table1[[#This Row],[actual_price]]*100, 0) &amp; "%"</f>
        <v>67%</v>
      </c>
      <c r="K80" s="18" t="str">
        <f t="shared" si="10"/>
        <v>≥ 50%</v>
      </c>
      <c r="L80" s="18">
        <f t="shared" si="11"/>
        <v>67</v>
      </c>
      <c r="M80" s="15" t="str">
        <f t="shared" si="12"/>
        <v>High</v>
      </c>
      <c r="N80" s="1">
        <v>0.67</v>
      </c>
      <c r="O80">
        <v>3.6</v>
      </c>
      <c r="P80" t="str">
        <f t="shared" si="13"/>
        <v>Good</v>
      </c>
      <c r="Q80">
        <f>G80*U80</f>
        <v>13744331</v>
      </c>
      <c r="R80" t="str">
        <f t="shared" si="14"/>
        <v>#1k-#4.9k</v>
      </c>
      <c r="S80">
        <f>IF(Table1[[#This Row],[actual_price]]&lt;1000, 1, IF(Table1[[#This Row],[actual_price]]&lt;5000, 2, IF(Table1[[#This Row],[actual_price]]&lt;10000, 3, IF(Table1[[#This Row],[actual_price]]&lt;20000, 4, 5))))</f>
        <v>2</v>
      </c>
      <c r="T80" t="str">
        <f t="shared" si="15"/>
        <v>1000 and above</v>
      </c>
      <c r="U80" s="11">
        <v>9169</v>
      </c>
      <c r="V80" t="s">
        <v>5172</v>
      </c>
      <c r="W80" t="s">
        <v>5173</v>
      </c>
      <c r="X80" t="s">
        <v>5174</v>
      </c>
      <c r="Y80" t="s">
        <v>5175</v>
      </c>
      <c r="Z80" t="s">
        <v>5176</v>
      </c>
      <c r="AA80" t="s">
        <v>5177</v>
      </c>
    </row>
    <row r="81" spans="1:27">
      <c r="A81" t="s">
        <v>5340</v>
      </c>
      <c r="B81" t="s">
        <v>5341</v>
      </c>
      <c r="C81" t="str">
        <f t="shared" si="16"/>
        <v>ZEBRONICS Zeb-Buds 30 3.5Mm Stereo …</v>
      </c>
      <c r="D81" t="s">
        <v>2376</v>
      </c>
      <c r="E81" t="str">
        <f>IFERROR(VLOOKUP(TRIM(CLEAN(D81)),#REF!, 2, FALSE), "Other")</f>
        <v>Other</v>
      </c>
      <c r="F81" s="9">
        <v>199</v>
      </c>
      <c r="G81" s="9">
        <v>499</v>
      </c>
      <c r="H81" s="9">
        <f t="shared" si="9"/>
        <v>300</v>
      </c>
      <c r="I81" s="9">
        <f>(F81*U81)</f>
        <v>495908</v>
      </c>
      <c r="J81" s="18" t="str">
        <f>ROUND((Table1[[#This Row],[actual_price]]-Table1[[#This Row],[discounted_price]])/Table1[[#This Row],[actual_price]]*100, 0) &amp; "%"</f>
        <v>60%</v>
      </c>
      <c r="K81" s="18" t="str">
        <f t="shared" si="10"/>
        <v>≥ 50%</v>
      </c>
      <c r="L81" s="18">
        <f t="shared" si="11"/>
        <v>60</v>
      </c>
      <c r="M81" s="15" t="str">
        <f t="shared" si="12"/>
        <v>High</v>
      </c>
      <c r="N81" s="1">
        <v>0.6</v>
      </c>
      <c r="O81">
        <v>3.6</v>
      </c>
      <c r="P81" t="str">
        <f t="shared" si="13"/>
        <v>Good</v>
      </c>
      <c r="Q81">
        <f>G81*U81</f>
        <v>1243508</v>
      </c>
      <c r="R81" t="str">
        <f t="shared" si="14"/>
        <v>#0-#999</v>
      </c>
      <c r="S81">
        <f>IF(Table1[[#This Row],[actual_price]]&lt;1000, 1, IF(Table1[[#This Row],[actual_price]]&lt;5000, 2, IF(Table1[[#This Row],[actual_price]]&lt;10000, 3, IF(Table1[[#This Row],[actual_price]]&lt;20000, 4, 5))))</f>
        <v>1</v>
      </c>
      <c r="T81" t="str">
        <f t="shared" si="15"/>
        <v>1000 and above</v>
      </c>
      <c r="U81" s="11">
        <v>2492</v>
      </c>
      <c r="V81" t="s">
        <v>5342</v>
      </c>
      <c r="W81" t="s">
        <v>5343</v>
      </c>
      <c r="X81" t="s">
        <v>5344</v>
      </c>
      <c r="Y81" t="s">
        <v>5345</v>
      </c>
      <c r="Z81" t="s">
        <v>5346</v>
      </c>
      <c r="AA81" t="s">
        <v>5347</v>
      </c>
    </row>
    <row r="82" spans="1:27">
      <c r="A82" t="s">
        <v>5625</v>
      </c>
      <c r="B82" t="s">
        <v>5626</v>
      </c>
      <c r="C82" t="str">
        <f t="shared" si="16"/>
        <v>Sony WI-C100 Wireless Headphones wi…</v>
      </c>
      <c r="D82" t="s">
        <v>2376</v>
      </c>
      <c r="E82" t="str">
        <f>IFERROR(VLOOKUP(TRIM(CLEAN(D82)),#REF!, 2, FALSE), "Other")</f>
        <v>Other</v>
      </c>
      <c r="F82" s="9">
        <v>1599</v>
      </c>
      <c r="G82" s="9">
        <v>2790</v>
      </c>
      <c r="H82" s="9">
        <f t="shared" si="9"/>
        <v>1191</v>
      </c>
      <c r="I82" s="9">
        <f>(F82*U82)</f>
        <v>3632928</v>
      </c>
      <c r="J82" s="18" t="str">
        <f>ROUND((Table1[[#This Row],[actual_price]]-Table1[[#This Row],[discounted_price]])/Table1[[#This Row],[actual_price]]*100, 0) &amp; "%"</f>
        <v>43%</v>
      </c>
      <c r="K82" s="18" t="str">
        <f t="shared" si="10"/>
        <v>&lt;50%</v>
      </c>
      <c r="L82" s="18">
        <f t="shared" si="11"/>
        <v>43</v>
      </c>
      <c r="M82" s="15" t="str">
        <f t="shared" si="12"/>
        <v>Medium</v>
      </c>
      <c r="N82" s="1">
        <v>0.43</v>
      </c>
      <c r="O82">
        <v>3.6</v>
      </c>
      <c r="P82" t="str">
        <f t="shared" si="13"/>
        <v>Good</v>
      </c>
      <c r="Q82">
        <f>G82*U82</f>
        <v>6338880</v>
      </c>
      <c r="R82" t="str">
        <f t="shared" si="14"/>
        <v>#1k-#4.9k</v>
      </c>
      <c r="S82">
        <f>IF(Table1[[#This Row],[actual_price]]&lt;1000, 1, IF(Table1[[#This Row],[actual_price]]&lt;5000, 2, IF(Table1[[#This Row],[actual_price]]&lt;10000, 3, IF(Table1[[#This Row],[actual_price]]&lt;20000, 4, 5))))</f>
        <v>2</v>
      </c>
      <c r="T82" t="str">
        <f t="shared" si="15"/>
        <v>1000 and above</v>
      </c>
      <c r="U82" s="11">
        <v>2272</v>
      </c>
      <c r="V82" t="s">
        <v>5627</v>
      </c>
      <c r="W82" t="s">
        <v>5628</v>
      </c>
      <c r="X82" t="s">
        <v>5629</v>
      </c>
      <c r="Y82" t="s">
        <v>5630</v>
      </c>
      <c r="Z82" t="s">
        <v>5631</v>
      </c>
      <c r="AA82" t="s">
        <v>5632</v>
      </c>
    </row>
    <row r="83" spans="1:27">
      <c r="A83" t="s">
        <v>6143</v>
      </c>
      <c r="B83" t="s">
        <v>6144</v>
      </c>
      <c r="C83" t="str">
        <f t="shared" si="16"/>
        <v>HP Deskjet 2723 AIO Printer, Copy, …</v>
      </c>
      <c r="D83" t="s">
        <v>5578</v>
      </c>
      <c r="E83" t="str">
        <f>IFERROR(VLOOKUP(TRIM(CLEAN(D83)),#REF!, 2, FALSE), "Other")</f>
        <v>Other</v>
      </c>
      <c r="F83" s="9">
        <v>5899</v>
      </c>
      <c r="G83" s="9">
        <v>7005</v>
      </c>
      <c r="H83" s="9">
        <f t="shared" si="9"/>
        <v>1106</v>
      </c>
      <c r="I83" s="9">
        <f>(F83*U83)</f>
        <v>24769901</v>
      </c>
      <c r="J83" s="18" t="str">
        <f>ROUND((Table1[[#This Row],[actual_price]]-Table1[[#This Row],[discounted_price]])/Table1[[#This Row],[actual_price]]*100, 0) &amp; "%"</f>
        <v>16%</v>
      </c>
      <c r="K83" s="18" t="str">
        <f t="shared" si="10"/>
        <v>&lt;50%</v>
      </c>
      <c r="L83" s="18">
        <f t="shared" si="11"/>
        <v>16</v>
      </c>
      <c r="M83" s="15" t="str">
        <f t="shared" si="12"/>
        <v>Mild</v>
      </c>
      <c r="N83" s="1">
        <v>0.16</v>
      </c>
      <c r="O83">
        <v>3.6</v>
      </c>
      <c r="P83" t="str">
        <f t="shared" si="13"/>
        <v>Good</v>
      </c>
      <c r="Q83">
        <f>G83*U83</f>
        <v>29413995</v>
      </c>
      <c r="R83" t="str">
        <f t="shared" si="14"/>
        <v>#5k-#9.9k</v>
      </c>
      <c r="S83">
        <f>IF(Table1[[#This Row],[actual_price]]&lt;1000, 1, IF(Table1[[#This Row],[actual_price]]&lt;5000, 2, IF(Table1[[#This Row],[actual_price]]&lt;10000, 3, IF(Table1[[#This Row],[actual_price]]&lt;20000, 4, 5))))</f>
        <v>3</v>
      </c>
      <c r="T83" t="str">
        <f t="shared" si="15"/>
        <v>1000 and above</v>
      </c>
      <c r="U83" s="11">
        <v>4199</v>
      </c>
      <c r="V83" t="s">
        <v>6145</v>
      </c>
      <c r="W83" t="s">
        <v>6146</v>
      </c>
      <c r="X83" t="s">
        <v>6147</v>
      </c>
      <c r="Y83" t="s">
        <v>6148</v>
      </c>
      <c r="Z83" t="s">
        <v>6149</v>
      </c>
      <c r="AA83" t="s">
        <v>6150</v>
      </c>
    </row>
    <row r="84" spans="1:27">
      <c r="A84" t="s">
        <v>6232</v>
      </c>
      <c r="B84" t="s">
        <v>6233</v>
      </c>
      <c r="C84" t="str">
        <f t="shared" si="16"/>
        <v>Artis AR-45W-MG2 45 Watts MG2 Lapto…</v>
      </c>
      <c r="D84" t="s">
        <v>5285</v>
      </c>
      <c r="E84" t="str">
        <f>IFERROR(VLOOKUP(TRIM(CLEAN(D84)),#REF!, 2, FALSE), "Other")</f>
        <v>Other</v>
      </c>
      <c r="F84" s="9">
        <v>1699</v>
      </c>
      <c r="G84" s="9">
        <v>3499</v>
      </c>
      <c r="H84" s="9">
        <f t="shared" si="9"/>
        <v>1800</v>
      </c>
      <c r="I84" s="9">
        <f>(F84*U84)</f>
        <v>13063611</v>
      </c>
      <c r="J84" s="18" t="str">
        <f>ROUND((Table1[[#This Row],[actual_price]]-Table1[[#This Row],[discounted_price]])/Table1[[#This Row],[actual_price]]*100, 0) &amp; "%"</f>
        <v>51%</v>
      </c>
      <c r="K84" s="18" t="str">
        <f t="shared" si="10"/>
        <v>≥ 50%</v>
      </c>
      <c r="L84" s="18">
        <f t="shared" si="11"/>
        <v>51</v>
      </c>
      <c r="M84" s="15" t="str">
        <f t="shared" si="12"/>
        <v>High</v>
      </c>
      <c r="N84" s="1">
        <v>0.51</v>
      </c>
      <c r="O84">
        <v>3.6</v>
      </c>
      <c r="P84" t="str">
        <f t="shared" si="13"/>
        <v>Good</v>
      </c>
      <c r="Q84">
        <f>G84*U84</f>
        <v>26903811</v>
      </c>
      <c r="R84" t="str">
        <f t="shared" si="14"/>
        <v>#1k-#4.9k</v>
      </c>
      <c r="S84">
        <f>IF(Table1[[#This Row],[actual_price]]&lt;1000, 1, IF(Table1[[#This Row],[actual_price]]&lt;5000, 2, IF(Table1[[#This Row],[actual_price]]&lt;10000, 3, IF(Table1[[#This Row],[actual_price]]&lt;20000, 4, 5))))</f>
        <v>2</v>
      </c>
      <c r="T84" t="str">
        <f t="shared" si="15"/>
        <v>1000 and above</v>
      </c>
      <c r="U84" s="11">
        <v>7689</v>
      </c>
      <c r="V84" t="s">
        <v>6234</v>
      </c>
      <c r="W84" t="s">
        <v>6235</v>
      </c>
      <c r="X84" t="s">
        <v>6236</v>
      </c>
      <c r="Y84" t="s">
        <v>6237</v>
      </c>
      <c r="Z84" t="s">
        <v>6238</v>
      </c>
      <c r="AA84" t="s">
        <v>6239</v>
      </c>
    </row>
    <row r="85" spans="1:27">
      <c r="A85" t="s">
        <v>6390</v>
      </c>
      <c r="B85" t="s">
        <v>6391</v>
      </c>
      <c r="C85" t="str">
        <f t="shared" si="16"/>
        <v>Inventis 5V 1.2W Portable Flexible …</v>
      </c>
      <c r="D85" t="s">
        <v>4438</v>
      </c>
      <c r="E85" t="str">
        <f>IFERROR(VLOOKUP(TRIM(CLEAN(D85)),#REF!, 2, FALSE), "Other")</f>
        <v>Other</v>
      </c>
      <c r="F85" s="9">
        <v>39</v>
      </c>
      <c r="G85" s="9">
        <v>39</v>
      </c>
      <c r="H85" s="9">
        <f t="shared" si="9"/>
        <v>0</v>
      </c>
      <c r="I85" s="9">
        <f>(F85*U85)</f>
        <v>529308</v>
      </c>
      <c r="J85" s="18" t="str">
        <f>ROUND((Table1[[#This Row],[actual_price]]-Table1[[#This Row],[discounted_price]])/Table1[[#This Row],[actual_price]]*100, 0) &amp; "%"</f>
        <v>0%</v>
      </c>
      <c r="K85" s="18" t="str">
        <f t="shared" si="10"/>
        <v>&lt;50%</v>
      </c>
      <c r="L85" s="18">
        <f t="shared" si="11"/>
        <v>0</v>
      </c>
      <c r="M85" s="15" t="str">
        <f t="shared" si="12"/>
        <v>Low</v>
      </c>
      <c r="N85" s="1">
        <v>0</v>
      </c>
      <c r="O85">
        <v>3.6</v>
      </c>
      <c r="P85" t="str">
        <f t="shared" si="13"/>
        <v>Good</v>
      </c>
      <c r="Q85">
        <f>G85*U85</f>
        <v>529308</v>
      </c>
      <c r="R85" t="str">
        <f t="shared" si="14"/>
        <v>#0-#999</v>
      </c>
      <c r="S85">
        <f>IF(Table1[[#This Row],[actual_price]]&lt;1000, 1, IF(Table1[[#This Row],[actual_price]]&lt;5000, 2, IF(Table1[[#This Row],[actual_price]]&lt;10000, 3, IF(Table1[[#This Row],[actual_price]]&lt;20000, 4, 5))))</f>
        <v>1</v>
      </c>
      <c r="T85" t="str">
        <f t="shared" si="15"/>
        <v>1000 and above</v>
      </c>
      <c r="U85" s="11">
        <v>13572</v>
      </c>
      <c r="V85" t="s">
        <v>6250</v>
      </c>
      <c r="W85" t="s">
        <v>6392</v>
      </c>
      <c r="X85" t="s">
        <v>6393</v>
      </c>
      <c r="Y85" t="s">
        <v>6394</v>
      </c>
      <c r="Z85" t="s">
        <v>6395</v>
      </c>
      <c r="AA85" t="s">
        <v>6396</v>
      </c>
    </row>
    <row r="86" spans="1:27">
      <c r="A86" t="s">
        <v>6553</v>
      </c>
      <c r="B86" t="s">
        <v>6554</v>
      </c>
      <c r="C86" t="str">
        <f t="shared" si="16"/>
        <v>USHA Quartz Room Heater with Overhe…</v>
      </c>
      <c r="D86" t="s">
        <v>6555</v>
      </c>
      <c r="E86" t="str">
        <f>IFERROR(VLOOKUP(TRIM(CLEAN(D86)),#REF!, 2, FALSE), "Other")</f>
        <v>Other</v>
      </c>
      <c r="F86" s="9">
        <v>1199</v>
      </c>
      <c r="G86" s="9">
        <v>1695</v>
      </c>
      <c r="H86" s="9">
        <f t="shared" si="9"/>
        <v>496</v>
      </c>
      <c r="I86" s="9">
        <f>(F86*U86)</f>
        <v>15946700</v>
      </c>
      <c r="J86" s="18" t="str">
        <f>ROUND((Table1[[#This Row],[actual_price]]-Table1[[#This Row],[discounted_price]])/Table1[[#This Row],[actual_price]]*100, 0) &amp; "%"</f>
        <v>29%</v>
      </c>
      <c r="K86" s="18" t="str">
        <f t="shared" si="10"/>
        <v>&lt;50%</v>
      </c>
      <c r="L86" s="18">
        <f t="shared" si="11"/>
        <v>29</v>
      </c>
      <c r="M86" s="15" t="str">
        <f t="shared" si="12"/>
        <v>Mild</v>
      </c>
      <c r="N86" s="1">
        <v>0.28999999999999998</v>
      </c>
      <c r="O86">
        <v>3.6</v>
      </c>
      <c r="P86" t="str">
        <f t="shared" si="13"/>
        <v>Good</v>
      </c>
      <c r="Q86">
        <f>G86*U86</f>
        <v>22543500</v>
      </c>
      <c r="R86" t="str">
        <f t="shared" si="14"/>
        <v>#1k-#4.9k</v>
      </c>
      <c r="S86">
        <f>IF(Table1[[#This Row],[actual_price]]&lt;1000, 1, IF(Table1[[#This Row],[actual_price]]&lt;5000, 2, IF(Table1[[#This Row],[actual_price]]&lt;10000, 3, IF(Table1[[#This Row],[actual_price]]&lt;20000, 4, 5))))</f>
        <v>2</v>
      </c>
      <c r="T86" t="str">
        <f t="shared" si="15"/>
        <v>1000 and above</v>
      </c>
      <c r="U86" s="11">
        <v>13300</v>
      </c>
      <c r="V86" t="s">
        <v>6556</v>
      </c>
      <c r="W86" t="s">
        <v>6557</v>
      </c>
      <c r="X86" t="s">
        <v>6558</v>
      </c>
      <c r="Y86" t="s">
        <v>6559</v>
      </c>
      <c r="Z86" t="s">
        <v>6560</v>
      </c>
      <c r="AA86" t="s">
        <v>6561</v>
      </c>
    </row>
    <row r="87" spans="1:27">
      <c r="A87" t="s">
        <v>6765</v>
      </c>
      <c r="B87" t="s">
        <v>6766</v>
      </c>
      <c r="C87" t="str">
        <f t="shared" si="16"/>
        <v>Lifelong LLEK15 Electric Kettle 1.5…</v>
      </c>
      <c r="D87" t="s">
        <v>6725</v>
      </c>
      <c r="E87" t="str">
        <f>IFERROR(VLOOKUP(TRIM(CLEAN(D87)),#REF!, 2, FALSE), "Other")</f>
        <v>Other</v>
      </c>
      <c r="F87" s="9">
        <v>549</v>
      </c>
      <c r="G87" s="9">
        <v>1000</v>
      </c>
      <c r="H87" s="9">
        <f t="shared" si="9"/>
        <v>451</v>
      </c>
      <c r="I87" s="9">
        <f>(F87*U87)</f>
        <v>589626</v>
      </c>
      <c r="J87" s="18" t="str">
        <f>ROUND((Table1[[#This Row],[actual_price]]-Table1[[#This Row],[discounted_price]])/Table1[[#This Row],[actual_price]]*100, 0) &amp; "%"</f>
        <v>45%</v>
      </c>
      <c r="K87" s="18" t="str">
        <f t="shared" si="10"/>
        <v>&lt;50%</v>
      </c>
      <c r="L87" s="18">
        <f t="shared" si="11"/>
        <v>45</v>
      </c>
      <c r="M87" s="15" t="str">
        <f t="shared" si="12"/>
        <v>Medium</v>
      </c>
      <c r="N87" s="1">
        <v>0.45</v>
      </c>
      <c r="O87">
        <v>3.6</v>
      </c>
      <c r="P87" t="str">
        <f t="shared" si="13"/>
        <v>Good</v>
      </c>
      <c r="Q87">
        <f>G87*U87</f>
        <v>1074000</v>
      </c>
      <c r="R87" t="str">
        <f t="shared" si="14"/>
        <v>#1k-#4.9k</v>
      </c>
      <c r="S87">
        <f>IF(Table1[[#This Row],[actual_price]]&lt;1000, 1, IF(Table1[[#This Row],[actual_price]]&lt;5000, 2, IF(Table1[[#This Row],[actual_price]]&lt;10000, 3, IF(Table1[[#This Row],[actual_price]]&lt;20000, 4, 5))))</f>
        <v>2</v>
      </c>
      <c r="T87" t="str">
        <f t="shared" si="15"/>
        <v>1000 and above</v>
      </c>
      <c r="U87" s="11">
        <v>1074</v>
      </c>
      <c r="V87" t="s">
        <v>6767</v>
      </c>
      <c r="W87" t="s">
        <v>6768</v>
      </c>
      <c r="X87" t="s">
        <v>6769</v>
      </c>
      <c r="Y87" t="s">
        <v>6770</v>
      </c>
      <c r="Z87" t="s">
        <v>6771</v>
      </c>
      <c r="AA87" t="s">
        <v>6772</v>
      </c>
    </row>
    <row r="88" spans="1:27">
      <c r="A88" t="s">
        <v>6981</v>
      </c>
      <c r="B88" t="s">
        <v>6982</v>
      </c>
      <c r="C88" t="str">
        <f t="shared" si="16"/>
        <v>Lifelong LLFH921 Regalia 2000 W Fan…</v>
      </c>
      <c r="D88" t="s">
        <v>6564</v>
      </c>
      <c r="E88" t="str">
        <f>IFERROR(VLOOKUP(TRIM(CLEAN(D88)),#REF!, 2, FALSE), "Other")</f>
        <v>Other</v>
      </c>
      <c r="F88" s="9">
        <v>899</v>
      </c>
      <c r="G88" s="9">
        <v>2000</v>
      </c>
      <c r="H88" s="9">
        <f t="shared" si="9"/>
        <v>1101</v>
      </c>
      <c r="I88" s="9">
        <f>(F88*U88)</f>
        <v>261609</v>
      </c>
      <c r="J88" s="18" t="str">
        <f>ROUND((Table1[[#This Row],[actual_price]]-Table1[[#This Row],[discounted_price]])/Table1[[#This Row],[actual_price]]*100, 0) &amp; "%"</f>
        <v>55%</v>
      </c>
      <c r="K88" s="18" t="str">
        <f t="shared" si="10"/>
        <v>≥ 50%</v>
      </c>
      <c r="L88" s="18">
        <f t="shared" si="11"/>
        <v>55</v>
      </c>
      <c r="M88" s="15" t="str">
        <f t="shared" si="12"/>
        <v>High</v>
      </c>
      <c r="N88" s="1">
        <v>0.55000000000000004</v>
      </c>
      <c r="O88">
        <v>3.6</v>
      </c>
      <c r="P88" t="str">
        <f t="shared" si="13"/>
        <v>Good</v>
      </c>
      <c r="Q88">
        <f>G88*U88</f>
        <v>582000</v>
      </c>
      <c r="R88" t="str">
        <f t="shared" si="14"/>
        <v>#1k-#4.9k</v>
      </c>
      <c r="S88">
        <f>IF(Table1[[#This Row],[actual_price]]&lt;1000, 1, IF(Table1[[#This Row],[actual_price]]&lt;5000, 2, IF(Table1[[#This Row],[actual_price]]&lt;10000, 3, IF(Table1[[#This Row],[actual_price]]&lt;20000, 4, 5))))</f>
        <v>2</v>
      </c>
      <c r="T88" t="str">
        <f t="shared" si="15"/>
        <v>Fewer than 1000</v>
      </c>
      <c r="U88" s="11">
        <v>291</v>
      </c>
      <c r="V88" t="s">
        <v>6983</v>
      </c>
      <c r="W88" t="s">
        <v>6984</v>
      </c>
      <c r="X88" t="s">
        <v>6985</v>
      </c>
      <c r="Y88" t="s">
        <v>6986</v>
      </c>
      <c r="Z88" t="s">
        <v>6987</v>
      </c>
      <c r="AA88" t="s">
        <v>6988</v>
      </c>
    </row>
    <row r="89" spans="1:27">
      <c r="A89" t="s">
        <v>7867</v>
      </c>
      <c r="B89" t="s">
        <v>7868</v>
      </c>
      <c r="C89" t="str">
        <f t="shared" si="16"/>
        <v>KENT Gold Optima Gravity Water Puri…</v>
      </c>
      <c r="D89" t="s">
        <v>7795</v>
      </c>
      <c r="E89" t="str">
        <f>IFERROR(VLOOKUP(TRIM(CLEAN(D89)),#REF!, 2, FALSE), "Other")</f>
        <v>Other</v>
      </c>
      <c r="F89" s="9">
        <v>1699</v>
      </c>
      <c r="G89" s="9">
        <v>1900</v>
      </c>
      <c r="H89" s="9">
        <f t="shared" si="9"/>
        <v>201</v>
      </c>
      <c r="I89" s="9">
        <f>(F89*U89)</f>
        <v>19463744</v>
      </c>
      <c r="J89" s="18" t="str">
        <f>ROUND((Table1[[#This Row],[actual_price]]-Table1[[#This Row],[discounted_price]])/Table1[[#This Row],[actual_price]]*100, 0) &amp; "%"</f>
        <v>11%</v>
      </c>
      <c r="K89" s="18" t="str">
        <f t="shared" si="10"/>
        <v>&lt;50%</v>
      </c>
      <c r="L89" s="18">
        <f t="shared" si="11"/>
        <v>11</v>
      </c>
      <c r="M89" s="15" t="str">
        <f t="shared" si="12"/>
        <v>Mild</v>
      </c>
      <c r="N89" s="1">
        <v>0.11</v>
      </c>
      <c r="O89">
        <v>3.6</v>
      </c>
      <c r="P89" t="str">
        <f t="shared" si="13"/>
        <v>Good</v>
      </c>
      <c r="Q89">
        <f>G89*U89</f>
        <v>21766400</v>
      </c>
      <c r="R89" t="str">
        <f t="shared" si="14"/>
        <v>#1k-#4.9k</v>
      </c>
      <c r="S89">
        <f>IF(Table1[[#This Row],[actual_price]]&lt;1000, 1, IF(Table1[[#This Row],[actual_price]]&lt;5000, 2, IF(Table1[[#This Row],[actual_price]]&lt;10000, 3, IF(Table1[[#This Row],[actual_price]]&lt;20000, 4, 5))))</f>
        <v>2</v>
      </c>
      <c r="T89" t="str">
        <f t="shared" si="15"/>
        <v>1000 and above</v>
      </c>
      <c r="U89" s="11">
        <v>11456</v>
      </c>
      <c r="V89" t="s">
        <v>7869</v>
      </c>
      <c r="W89" t="s">
        <v>7870</v>
      </c>
      <c r="X89" t="s">
        <v>7871</v>
      </c>
      <c r="Y89" t="s">
        <v>7872</v>
      </c>
      <c r="Z89" t="s">
        <v>7873</v>
      </c>
      <c r="AA89" t="s">
        <v>7874</v>
      </c>
    </row>
    <row r="90" spans="1:27">
      <c r="A90" t="s">
        <v>7940</v>
      </c>
      <c r="B90" t="s">
        <v>7941</v>
      </c>
      <c r="C90" t="str">
        <f t="shared" si="16"/>
        <v>Usha Steam Pro SI 3713, 1300 W Stea…</v>
      </c>
      <c r="D90" t="s">
        <v>6834</v>
      </c>
      <c r="E90" t="str">
        <f>IFERROR(VLOOKUP(TRIM(CLEAN(D90)),#REF!, 2, FALSE), "Other")</f>
        <v>Other</v>
      </c>
      <c r="F90" s="9">
        <v>999</v>
      </c>
      <c r="G90" s="9">
        <v>1560</v>
      </c>
      <c r="H90" s="9">
        <f t="shared" si="9"/>
        <v>561</v>
      </c>
      <c r="I90" s="9">
        <f>(F90*U90)</f>
        <v>4876119</v>
      </c>
      <c r="J90" s="18" t="str">
        <f>ROUND((Table1[[#This Row],[actual_price]]-Table1[[#This Row],[discounted_price]])/Table1[[#This Row],[actual_price]]*100, 0) &amp; "%"</f>
        <v>36%</v>
      </c>
      <c r="K90" s="18" t="str">
        <f t="shared" si="10"/>
        <v>&lt;50%</v>
      </c>
      <c r="L90" s="18">
        <f t="shared" si="11"/>
        <v>36</v>
      </c>
      <c r="M90" s="15" t="str">
        <f t="shared" si="12"/>
        <v>Medium</v>
      </c>
      <c r="N90" s="1">
        <v>0.36</v>
      </c>
      <c r="O90">
        <v>3.6</v>
      </c>
      <c r="P90" t="str">
        <f t="shared" si="13"/>
        <v>Good</v>
      </c>
      <c r="Q90">
        <f>G90*U90</f>
        <v>7614360</v>
      </c>
      <c r="R90" t="str">
        <f t="shared" si="14"/>
        <v>#1k-#4.9k</v>
      </c>
      <c r="S90">
        <f>IF(Table1[[#This Row],[actual_price]]&lt;1000, 1, IF(Table1[[#This Row],[actual_price]]&lt;5000, 2, IF(Table1[[#This Row],[actual_price]]&lt;10000, 3, IF(Table1[[#This Row],[actual_price]]&lt;20000, 4, 5))))</f>
        <v>2</v>
      </c>
      <c r="T90" t="str">
        <f t="shared" si="15"/>
        <v>1000 and above</v>
      </c>
      <c r="U90" s="11">
        <v>4881</v>
      </c>
      <c r="V90" t="s">
        <v>7942</v>
      </c>
      <c r="W90" t="s">
        <v>7943</v>
      </c>
      <c r="X90" t="s">
        <v>7944</v>
      </c>
      <c r="Y90" t="s">
        <v>7945</v>
      </c>
      <c r="Z90" t="s">
        <v>7946</v>
      </c>
      <c r="AA90" t="s">
        <v>7947</v>
      </c>
    </row>
    <row r="91" spans="1:27">
      <c r="A91" t="s">
        <v>8474</v>
      </c>
      <c r="B91" t="s">
        <v>8475</v>
      </c>
      <c r="C91" t="str">
        <f t="shared" si="16"/>
        <v>CSI INTERNATIONAL¬Æ Instant Water G…</v>
      </c>
      <c r="D91" t="s">
        <v>6692</v>
      </c>
      <c r="E91" t="str">
        <f>IFERROR(VLOOKUP(TRIM(CLEAN(D91)),#REF!, 2, FALSE), "Other")</f>
        <v>Other</v>
      </c>
      <c r="F91" s="9">
        <v>1049</v>
      </c>
      <c r="G91" s="9">
        <v>2499</v>
      </c>
      <c r="H91" s="9">
        <f t="shared" si="9"/>
        <v>1450</v>
      </c>
      <c r="I91" s="9">
        <f>(F91*U91)</f>
        <v>344072</v>
      </c>
      <c r="J91" s="18" t="str">
        <f>ROUND((Table1[[#This Row],[actual_price]]-Table1[[#This Row],[discounted_price]])/Table1[[#This Row],[actual_price]]*100, 0) &amp; "%"</f>
        <v>58%</v>
      </c>
      <c r="K91" s="18" t="str">
        <f t="shared" si="10"/>
        <v>≥ 50%</v>
      </c>
      <c r="L91" s="18">
        <f t="shared" si="11"/>
        <v>58</v>
      </c>
      <c r="M91" s="15" t="str">
        <f t="shared" si="12"/>
        <v>High</v>
      </c>
      <c r="N91" s="1">
        <v>0.57999999999999996</v>
      </c>
      <c r="O91">
        <v>3.6</v>
      </c>
      <c r="P91" t="str">
        <f t="shared" si="13"/>
        <v>Good</v>
      </c>
      <c r="Q91">
        <f>G91*U91</f>
        <v>819672</v>
      </c>
      <c r="R91" t="str">
        <f t="shared" si="14"/>
        <v>#1k-#4.9k</v>
      </c>
      <c r="S91">
        <f>IF(Table1[[#This Row],[actual_price]]&lt;1000, 1, IF(Table1[[#This Row],[actual_price]]&lt;5000, 2, IF(Table1[[#This Row],[actual_price]]&lt;10000, 3, IF(Table1[[#This Row],[actual_price]]&lt;20000, 4, 5))))</f>
        <v>2</v>
      </c>
      <c r="T91" t="str">
        <f t="shared" si="15"/>
        <v>Fewer than 1000</v>
      </c>
      <c r="U91" s="11">
        <v>328</v>
      </c>
      <c r="V91" t="s">
        <v>8476</v>
      </c>
      <c r="W91" t="s">
        <v>8477</v>
      </c>
      <c r="X91" t="s">
        <v>8478</v>
      </c>
      <c r="Y91" t="s">
        <v>8479</v>
      </c>
      <c r="Z91" t="s">
        <v>8480</v>
      </c>
      <c r="AA91" t="s">
        <v>8481</v>
      </c>
    </row>
    <row r="92" spans="1:27">
      <c r="A92" t="s">
        <v>8880</v>
      </c>
      <c r="B92" t="s">
        <v>8881</v>
      </c>
      <c r="C92" t="str">
        <f t="shared" si="16"/>
        <v>AVNISH Tap Water Purifier Filter Fa…</v>
      </c>
      <c r="D92" t="s">
        <v>7426</v>
      </c>
      <c r="E92" t="str">
        <f>IFERROR(VLOOKUP(TRIM(CLEAN(D92)),#REF!, 2, FALSE), "Other")</f>
        <v>Other</v>
      </c>
      <c r="F92" s="9">
        <v>193</v>
      </c>
      <c r="G92" s="9">
        <v>399</v>
      </c>
      <c r="H92" s="9">
        <f t="shared" si="9"/>
        <v>206</v>
      </c>
      <c r="I92" s="9">
        <f>(F92*U92)</f>
        <v>7141</v>
      </c>
      <c r="J92" s="18" t="str">
        <f>ROUND((Table1[[#This Row],[actual_price]]-Table1[[#This Row],[discounted_price]])/Table1[[#This Row],[actual_price]]*100, 0) &amp; "%"</f>
        <v>52%</v>
      </c>
      <c r="K92" s="18" t="str">
        <f t="shared" si="10"/>
        <v>≥ 50%</v>
      </c>
      <c r="L92" s="18">
        <f t="shared" si="11"/>
        <v>52</v>
      </c>
      <c r="M92" s="15" t="str">
        <f t="shared" si="12"/>
        <v>High</v>
      </c>
      <c r="N92" s="1">
        <v>0.52</v>
      </c>
      <c r="O92">
        <v>3.6</v>
      </c>
      <c r="P92" t="str">
        <f t="shared" si="13"/>
        <v>Good</v>
      </c>
      <c r="Q92">
        <f>G92*U92</f>
        <v>14763</v>
      </c>
      <c r="R92" t="str">
        <f t="shared" si="14"/>
        <v>#0-#999</v>
      </c>
      <c r="S92">
        <f>IF(Table1[[#This Row],[actual_price]]&lt;1000, 1, IF(Table1[[#This Row],[actual_price]]&lt;5000, 2, IF(Table1[[#This Row],[actual_price]]&lt;10000, 3, IF(Table1[[#This Row],[actual_price]]&lt;20000, 4, 5))))</f>
        <v>1</v>
      </c>
      <c r="T92" t="str">
        <f t="shared" si="15"/>
        <v>Fewer than 1000</v>
      </c>
      <c r="U92" s="11">
        <v>37</v>
      </c>
      <c r="V92" t="s">
        <v>8882</v>
      </c>
      <c r="W92" t="s">
        <v>8883</v>
      </c>
      <c r="X92" t="s">
        <v>8884</v>
      </c>
      <c r="Y92" t="s">
        <v>8885</v>
      </c>
      <c r="Z92" t="s">
        <v>8886</v>
      </c>
      <c r="AA92" t="s">
        <v>8887</v>
      </c>
    </row>
    <row r="93" spans="1:27">
      <c r="A93" t="s">
        <v>8967</v>
      </c>
      <c r="B93" t="s">
        <v>8968</v>
      </c>
      <c r="C93" t="str">
        <f t="shared" si="16"/>
        <v>Wipro Vesta 1200 Watt GD201 Lightwe…</v>
      </c>
      <c r="D93" t="s">
        <v>6674</v>
      </c>
      <c r="E93" t="str">
        <f>IFERROR(VLOOKUP(TRIM(CLEAN(D93)),#REF!, 2, FALSE), "Other")</f>
        <v>Other</v>
      </c>
      <c r="F93" s="9">
        <v>660</v>
      </c>
      <c r="G93" s="9">
        <v>1100</v>
      </c>
      <c r="H93" s="9">
        <f t="shared" si="9"/>
        <v>440</v>
      </c>
      <c r="I93" s="9">
        <f>(F93*U93)</f>
        <v>60060</v>
      </c>
      <c r="J93" s="18" t="str">
        <f>ROUND((Table1[[#This Row],[actual_price]]-Table1[[#This Row],[discounted_price]])/Table1[[#This Row],[actual_price]]*100, 0) &amp; "%"</f>
        <v>40%</v>
      </c>
      <c r="K93" s="18" t="str">
        <f t="shared" si="10"/>
        <v>&lt;50%</v>
      </c>
      <c r="L93" s="18">
        <f t="shared" si="11"/>
        <v>40</v>
      </c>
      <c r="M93" s="15" t="str">
        <f t="shared" si="12"/>
        <v>Medium</v>
      </c>
      <c r="N93" s="1">
        <v>0.4</v>
      </c>
      <c r="O93">
        <v>3.6</v>
      </c>
      <c r="P93" t="str">
        <f t="shared" si="13"/>
        <v>Good</v>
      </c>
      <c r="Q93">
        <f>G93*U93</f>
        <v>100100</v>
      </c>
      <c r="R93" t="str">
        <f t="shared" si="14"/>
        <v>#1k-#4.9k</v>
      </c>
      <c r="S93">
        <f>IF(Table1[[#This Row],[actual_price]]&lt;1000, 1, IF(Table1[[#This Row],[actual_price]]&lt;5000, 2, IF(Table1[[#This Row],[actual_price]]&lt;10000, 3, IF(Table1[[#This Row],[actual_price]]&lt;20000, 4, 5))))</f>
        <v>2</v>
      </c>
      <c r="T93" t="str">
        <f t="shared" si="15"/>
        <v>Fewer than 1000</v>
      </c>
      <c r="U93" s="11">
        <v>91</v>
      </c>
      <c r="V93" t="s">
        <v>8969</v>
      </c>
      <c r="W93" t="s">
        <v>8970</v>
      </c>
      <c r="X93" t="s">
        <v>8971</v>
      </c>
      <c r="Y93" t="s">
        <v>8972</v>
      </c>
      <c r="Z93" t="s">
        <v>8973</v>
      </c>
      <c r="AA93" t="s">
        <v>8974</v>
      </c>
    </row>
    <row r="94" spans="1:27">
      <c r="A94" t="s">
        <v>9031</v>
      </c>
      <c r="B94" t="s">
        <v>9032</v>
      </c>
      <c r="C94" t="str">
        <f t="shared" si="16"/>
        <v>Milk Frother, Immersion Blender Cor…</v>
      </c>
      <c r="D94" t="s">
        <v>6665</v>
      </c>
      <c r="E94" t="str">
        <f>IFERROR(VLOOKUP(TRIM(CLEAN(D94)),#REF!, 2, FALSE), "Other")</f>
        <v>Other</v>
      </c>
      <c r="F94" s="9">
        <v>375</v>
      </c>
      <c r="G94" s="9">
        <v>999</v>
      </c>
      <c r="H94" s="9">
        <f t="shared" si="9"/>
        <v>624</v>
      </c>
      <c r="I94" s="9">
        <f>(F94*U94)</f>
        <v>745500</v>
      </c>
      <c r="J94" s="18" t="str">
        <f>ROUND((Table1[[#This Row],[actual_price]]-Table1[[#This Row],[discounted_price]])/Table1[[#This Row],[actual_price]]*100, 0) &amp; "%"</f>
        <v>62%</v>
      </c>
      <c r="K94" s="18" t="str">
        <f t="shared" si="10"/>
        <v>≥ 50%</v>
      </c>
      <c r="L94" s="18">
        <f t="shared" si="11"/>
        <v>62</v>
      </c>
      <c r="M94" s="15" t="str">
        <f t="shared" si="12"/>
        <v>High</v>
      </c>
      <c r="N94" s="1">
        <v>0.62</v>
      </c>
      <c r="O94">
        <v>3.6</v>
      </c>
      <c r="P94" t="str">
        <f t="shared" si="13"/>
        <v>Good</v>
      </c>
      <c r="Q94">
        <f>G94*U94</f>
        <v>1986012</v>
      </c>
      <c r="R94" t="str">
        <f t="shared" si="14"/>
        <v>#0-#999</v>
      </c>
      <c r="S94">
        <f>IF(Table1[[#This Row],[actual_price]]&lt;1000, 1, IF(Table1[[#This Row],[actual_price]]&lt;5000, 2, IF(Table1[[#This Row],[actual_price]]&lt;10000, 3, IF(Table1[[#This Row],[actual_price]]&lt;20000, 4, 5))))</f>
        <v>1</v>
      </c>
      <c r="T94" t="str">
        <f t="shared" si="15"/>
        <v>1000 and above</v>
      </c>
      <c r="U94" s="11">
        <v>1988</v>
      </c>
      <c r="V94" t="s">
        <v>9033</v>
      </c>
      <c r="W94" t="s">
        <v>9034</v>
      </c>
      <c r="X94" t="s">
        <v>9035</v>
      </c>
      <c r="Y94" t="s">
        <v>9036</v>
      </c>
      <c r="Z94" t="s">
        <v>9037</v>
      </c>
      <c r="AA94" t="s">
        <v>9038</v>
      </c>
    </row>
    <row r="95" spans="1:27">
      <c r="A95" t="s">
        <v>9444</v>
      </c>
      <c r="B95" t="s">
        <v>9445</v>
      </c>
      <c r="C95" t="str">
        <f t="shared" si="16"/>
        <v>TE‚Ñ¢ Instant Electric Heating Hot …</v>
      </c>
      <c r="D95" t="s">
        <v>6692</v>
      </c>
      <c r="E95" t="str">
        <f>IFERROR(VLOOKUP(TRIM(CLEAN(D95)),#REF!, 2, FALSE), "Other")</f>
        <v>Other</v>
      </c>
      <c r="F95" s="9">
        <v>1449</v>
      </c>
      <c r="G95" s="9">
        <v>4999</v>
      </c>
      <c r="H95" s="9">
        <f t="shared" si="9"/>
        <v>3550</v>
      </c>
      <c r="I95" s="9">
        <f>(F95*U95)</f>
        <v>91287</v>
      </c>
      <c r="J95" s="18" t="str">
        <f>ROUND((Table1[[#This Row],[actual_price]]-Table1[[#This Row],[discounted_price]])/Table1[[#This Row],[actual_price]]*100, 0) &amp; "%"</f>
        <v>71%</v>
      </c>
      <c r="K95" s="18" t="str">
        <f t="shared" si="10"/>
        <v>≥ 50%</v>
      </c>
      <c r="L95" s="18">
        <f t="shared" si="11"/>
        <v>71</v>
      </c>
      <c r="M95" s="15" t="str">
        <f t="shared" si="12"/>
        <v>High</v>
      </c>
      <c r="N95" s="1">
        <v>0.71</v>
      </c>
      <c r="O95">
        <v>3.6</v>
      </c>
      <c r="P95" t="str">
        <f t="shared" si="13"/>
        <v>Good</v>
      </c>
      <c r="Q95">
        <f>G95*U95</f>
        <v>314937</v>
      </c>
      <c r="R95" t="str">
        <f t="shared" si="14"/>
        <v>#1k-#4.9k</v>
      </c>
      <c r="S95">
        <f>IF(Table1[[#This Row],[actual_price]]&lt;1000, 1, IF(Table1[[#This Row],[actual_price]]&lt;5000, 2, IF(Table1[[#This Row],[actual_price]]&lt;10000, 3, IF(Table1[[#This Row],[actual_price]]&lt;20000, 4, 5))))</f>
        <v>2</v>
      </c>
      <c r="T95" t="str">
        <f t="shared" si="15"/>
        <v>Fewer than 1000</v>
      </c>
      <c r="U95" s="11">
        <v>63</v>
      </c>
      <c r="V95" t="s">
        <v>9446</v>
      </c>
      <c r="W95" t="s">
        <v>9447</v>
      </c>
      <c r="X95" t="s">
        <v>9448</v>
      </c>
      <c r="Y95" t="s">
        <v>9449</v>
      </c>
      <c r="Z95" t="s">
        <v>9450</v>
      </c>
      <c r="AA95" t="s">
        <v>9451</v>
      </c>
    </row>
    <row r="96" spans="1:27">
      <c r="A96" t="s">
        <v>9500</v>
      </c>
      <c r="B96" t="s">
        <v>9501</v>
      </c>
      <c r="C96" t="str">
        <f t="shared" si="16"/>
        <v>VAPJA¬Æ Portable Mini Juicer Cup Bl…</v>
      </c>
      <c r="D96" t="s">
        <v>6867</v>
      </c>
      <c r="E96" t="str">
        <f>IFERROR(VLOOKUP(TRIM(CLEAN(D96)),#REF!, 2, FALSE), "Other")</f>
        <v>Other</v>
      </c>
      <c r="F96" s="9">
        <v>649</v>
      </c>
      <c r="G96" s="9">
        <v>999</v>
      </c>
      <c r="H96" s="9">
        <f t="shared" si="9"/>
        <v>350</v>
      </c>
      <c r="I96" s="9">
        <f>(F96*U96)</f>
        <v>2596</v>
      </c>
      <c r="J96" s="18" t="str">
        <f>ROUND((Table1[[#This Row],[actual_price]]-Table1[[#This Row],[discounted_price]])/Table1[[#This Row],[actual_price]]*100, 0) &amp; "%"</f>
        <v>35%</v>
      </c>
      <c r="K96" s="18" t="str">
        <f t="shared" si="10"/>
        <v>&lt;50%</v>
      </c>
      <c r="L96" s="18">
        <f t="shared" si="11"/>
        <v>35</v>
      </c>
      <c r="M96" s="15" t="str">
        <f t="shared" si="12"/>
        <v>Medium</v>
      </c>
      <c r="N96" s="1">
        <v>0.35</v>
      </c>
      <c r="O96">
        <v>3.6</v>
      </c>
      <c r="P96" t="str">
        <f t="shared" si="13"/>
        <v>Good</v>
      </c>
      <c r="Q96">
        <f>G96*U96</f>
        <v>3996</v>
      </c>
      <c r="R96" t="str">
        <f t="shared" si="14"/>
        <v>#0-#999</v>
      </c>
      <c r="S96">
        <f>IF(Table1[[#This Row],[actual_price]]&lt;1000, 1, IF(Table1[[#This Row],[actual_price]]&lt;5000, 2, IF(Table1[[#This Row],[actual_price]]&lt;10000, 3, IF(Table1[[#This Row],[actual_price]]&lt;20000, 4, 5))))</f>
        <v>1</v>
      </c>
      <c r="T96" t="str">
        <f t="shared" si="15"/>
        <v>Fewer than 1000</v>
      </c>
      <c r="U96" s="11">
        <v>4</v>
      </c>
      <c r="V96" t="s">
        <v>9502</v>
      </c>
      <c r="W96" t="s">
        <v>9503</v>
      </c>
      <c r="X96" t="s">
        <v>9504</v>
      </c>
      <c r="Y96" t="s">
        <v>9505</v>
      </c>
      <c r="Z96" t="s">
        <v>9506</v>
      </c>
      <c r="AA96" t="s">
        <v>9507</v>
      </c>
    </row>
    <row r="97" spans="1:27">
      <c r="A97" t="s">
        <v>9685</v>
      </c>
      <c r="B97" t="s">
        <v>9686</v>
      </c>
      <c r="C97" t="str">
        <f t="shared" si="16"/>
        <v>Wolpin 1 Lint Roller with 60 Sheets…</v>
      </c>
      <c r="D97" t="s">
        <v>6573</v>
      </c>
      <c r="E97" t="str">
        <f>IFERROR(VLOOKUP(TRIM(CLEAN(D97)),#REF!, 2, FALSE), "Other")</f>
        <v>Other</v>
      </c>
      <c r="F97" s="9">
        <v>179</v>
      </c>
      <c r="G97" s="9">
        <v>799</v>
      </c>
      <c r="H97" s="9">
        <f t="shared" si="9"/>
        <v>620</v>
      </c>
      <c r="I97" s="9">
        <f>(F97*U97)</f>
        <v>18079</v>
      </c>
      <c r="J97" s="18" t="str">
        <f>ROUND((Table1[[#This Row],[actual_price]]-Table1[[#This Row],[discounted_price]])/Table1[[#This Row],[actual_price]]*100, 0) &amp; "%"</f>
        <v>78%</v>
      </c>
      <c r="K97" s="18" t="str">
        <f t="shared" si="10"/>
        <v>≥ 50%</v>
      </c>
      <c r="L97" s="18">
        <f t="shared" si="11"/>
        <v>78</v>
      </c>
      <c r="M97" s="15" t="str">
        <f t="shared" si="12"/>
        <v>High</v>
      </c>
      <c r="N97" s="1">
        <v>0.78</v>
      </c>
      <c r="O97">
        <v>3.6</v>
      </c>
      <c r="P97" t="str">
        <f t="shared" si="13"/>
        <v>Good</v>
      </c>
      <c r="Q97">
        <f>G97*U97</f>
        <v>80699</v>
      </c>
      <c r="R97" t="str">
        <f t="shared" si="14"/>
        <v>#0-#999</v>
      </c>
      <c r="S97">
        <f>IF(Table1[[#This Row],[actual_price]]&lt;1000, 1, IF(Table1[[#This Row],[actual_price]]&lt;5000, 2, IF(Table1[[#This Row],[actual_price]]&lt;10000, 3, IF(Table1[[#This Row],[actual_price]]&lt;20000, 4, 5))))</f>
        <v>1</v>
      </c>
      <c r="T97" t="str">
        <f t="shared" si="15"/>
        <v>Fewer than 1000</v>
      </c>
      <c r="U97" s="11">
        <v>101</v>
      </c>
      <c r="V97" t="s">
        <v>9687</v>
      </c>
      <c r="W97" t="s">
        <v>9688</v>
      </c>
      <c r="X97" t="s">
        <v>9689</v>
      </c>
      <c r="Y97" t="s">
        <v>9690</v>
      </c>
      <c r="Z97" t="s">
        <v>9691</v>
      </c>
      <c r="AA97" t="s">
        <v>9692</v>
      </c>
    </row>
    <row r="98" spans="1:27">
      <c r="A98" t="s">
        <v>9854</v>
      </c>
      <c r="B98" t="s">
        <v>9855</v>
      </c>
      <c r="C98" t="str">
        <f t="shared" si="16"/>
        <v>Wipro Vesta 1380W Cordless Steam Ir…</v>
      </c>
      <c r="D98" t="s">
        <v>6834</v>
      </c>
      <c r="E98" t="str">
        <f>IFERROR(VLOOKUP(TRIM(CLEAN(D98)),#REF!, 2, FALSE), "Other")</f>
        <v>Other</v>
      </c>
      <c r="F98" s="9">
        <v>1799</v>
      </c>
      <c r="G98" s="9">
        <v>2599</v>
      </c>
      <c r="H98" s="9">
        <f t="shared" si="9"/>
        <v>800</v>
      </c>
      <c r="I98" s="9">
        <f>(F98*U98)</f>
        <v>1387029</v>
      </c>
      <c r="J98" s="18" t="str">
        <f>ROUND((Table1[[#This Row],[actual_price]]-Table1[[#This Row],[discounted_price]])/Table1[[#This Row],[actual_price]]*100, 0) &amp; "%"</f>
        <v>31%</v>
      </c>
      <c r="K98" s="18" t="str">
        <f t="shared" si="10"/>
        <v>&lt;50%</v>
      </c>
      <c r="L98" s="18">
        <f t="shared" si="11"/>
        <v>31</v>
      </c>
      <c r="M98" s="15" t="str">
        <f t="shared" si="12"/>
        <v>Medium</v>
      </c>
      <c r="N98" s="1">
        <v>0.31</v>
      </c>
      <c r="O98">
        <v>3.6</v>
      </c>
      <c r="P98" t="str">
        <f t="shared" si="13"/>
        <v>Good</v>
      </c>
      <c r="Q98">
        <f>G98*U98</f>
        <v>2003829</v>
      </c>
      <c r="R98" t="str">
        <f t="shared" si="14"/>
        <v>#1k-#4.9k</v>
      </c>
      <c r="S98">
        <f>IF(Table1[[#This Row],[actual_price]]&lt;1000, 1, IF(Table1[[#This Row],[actual_price]]&lt;5000, 2, IF(Table1[[#This Row],[actual_price]]&lt;10000, 3, IF(Table1[[#This Row],[actual_price]]&lt;20000, 4, 5))))</f>
        <v>2</v>
      </c>
      <c r="T98" t="str">
        <f t="shared" si="15"/>
        <v>Fewer than 1000</v>
      </c>
      <c r="U98" s="11">
        <v>771</v>
      </c>
      <c r="V98" t="s">
        <v>9856</v>
      </c>
      <c r="W98" t="s">
        <v>9857</v>
      </c>
      <c r="X98" t="s">
        <v>9858</v>
      </c>
      <c r="Y98" t="s">
        <v>9859</v>
      </c>
      <c r="Z98" t="s">
        <v>9860</v>
      </c>
      <c r="AA98" t="s">
        <v>9861</v>
      </c>
    </row>
    <row r="99" spans="1:27">
      <c r="A99" t="s">
        <v>9984</v>
      </c>
      <c r="B99" t="s">
        <v>9985</v>
      </c>
      <c r="C99" t="str">
        <f t="shared" si="16"/>
        <v>Larrito wooden Cool Mist Humidifier…</v>
      </c>
      <c r="D99" t="s">
        <v>8607</v>
      </c>
      <c r="E99" t="str">
        <f>IFERROR(VLOOKUP(TRIM(CLEAN(D99)),#REF!, 2, FALSE), "Other")</f>
        <v>Other</v>
      </c>
      <c r="F99" s="9">
        <v>499</v>
      </c>
      <c r="G99" s="9">
        <v>799</v>
      </c>
      <c r="H99" s="9">
        <f t="shared" si="9"/>
        <v>300</v>
      </c>
      <c r="I99" s="9">
        <f>(F99*U99)</f>
        <v>105788</v>
      </c>
      <c r="J99" s="18" t="str">
        <f>ROUND((Table1[[#This Row],[actual_price]]-Table1[[#This Row],[discounted_price]])/Table1[[#This Row],[actual_price]]*100, 0) &amp; "%"</f>
        <v>38%</v>
      </c>
      <c r="K99" s="18" t="str">
        <f t="shared" si="10"/>
        <v>&lt;50%</v>
      </c>
      <c r="L99" s="18">
        <f t="shared" si="11"/>
        <v>38</v>
      </c>
      <c r="M99" s="15" t="str">
        <f t="shared" si="12"/>
        <v>Medium</v>
      </c>
      <c r="N99" s="1">
        <v>0.38</v>
      </c>
      <c r="O99">
        <v>3.6</v>
      </c>
      <c r="P99" t="str">
        <f t="shared" si="13"/>
        <v>Good</v>
      </c>
      <c r="Q99">
        <f>G99*U99</f>
        <v>169388</v>
      </c>
      <c r="R99" t="str">
        <f t="shared" si="14"/>
        <v>#0-#999</v>
      </c>
      <c r="S99">
        <f>IF(Table1[[#This Row],[actual_price]]&lt;1000, 1, IF(Table1[[#This Row],[actual_price]]&lt;5000, 2, IF(Table1[[#This Row],[actual_price]]&lt;10000, 3, IF(Table1[[#This Row],[actual_price]]&lt;20000, 4, 5))))</f>
        <v>1</v>
      </c>
      <c r="T99" t="str">
        <f t="shared" si="15"/>
        <v>Fewer than 1000</v>
      </c>
      <c r="U99" s="11">
        <v>212</v>
      </c>
      <c r="V99" t="s">
        <v>9986</v>
      </c>
      <c r="W99" t="s">
        <v>9987</v>
      </c>
      <c r="X99" t="s">
        <v>9988</v>
      </c>
      <c r="Y99" t="s">
        <v>9989</v>
      </c>
      <c r="Z99" t="s">
        <v>9990</v>
      </c>
      <c r="AA99" t="s">
        <v>9991</v>
      </c>
    </row>
    <row r="100" spans="1:27">
      <c r="A100" t="s">
        <v>10008</v>
      </c>
      <c r="B100" t="s">
        <v>10009</v>
      </c>
      <c r="C100" t="str">
        <f t="shared" si="16"/>
        <v>IKEA Milk Frother for Your Milk, Co…</v>
      </c>
      <c r="D100" t="s">
        <v>8574</v>
      </c>
      <c r="E100" t="str">
        <f>IFERROR(VLOOKUP(TRIM(CLEAN(D100)),#REF!, 2, FALSE), "Other")</f>
        <v>Other</v>
      </c>
      <c r="F100" s="9">
        <v>229</v>
      </c>
      <c r="G100" s="9">
        <v>399</v>
      </c>
      <c r="H100" s="9">
        <f t="shared" si="9"/>
        <v>170</v>
      </c>
      <c r="I100" s="9">
        <f>(F100*U100)</f>
        <v>103279</v>
      </c>
      <c r="J100" s="18" t="str">
        <f>ROUND((Table1[[#This Row],[actual_price]]-Table1[[#This Row],[discounted_price]])/Table1[[#This Row],[actual_price]]*100, 0) &amp; "%"</f>
        <v>43%</v>
      </c>
      <c r="K100" s="18" t="str">
        <f t="shared" si="10"/>
        <v>&lt;50%</v>
      </c>
      <c r="L100" s="18">
        <f t="shared" si="11"/>
        <v>43</v>
      </c>
      <c r="M100" s="15" t="str">
        <f t="shared" si="12"/>
        <v>Medium</v>
      </c>
      <c r="N100" s="1">
        <v>0.43</v>
      </c>
      <c r="O100">
        <v>3.6</v>
      </c>
      <c r="P100" t="str">
        <f t="shared" si="13"/>
        <v>Good</v>
      </c>
      <c r="Q100">
        <f>G100*U100</f>
        <v>179949</v>
      </c>
      <c r="R100" t="str">
        <f t="shared" si="14"/>
        <v>#0-#999</v>
      </c>
      <c r="S100">
        <f>IF(Table1[[#This Row],[actual_price]]&lt;1000, 1, IF(Table1[[#This Row],[actual_price]]&lt;5000, 2, IF(Table1[[#This Row],[actual_price]]&lt;10000, 3, IF(Table1[[#This Row],[actual_price]]&lt;20000, 4, 5))))</f>
        <v>1</v>
      </c>
      <c r="T100" t="str">
        <f t="shared" si="15"/>
        <v>Fewer than 1000</v>
      </c>
      <c r="U100" s="11">
        <v>451</v>
      </c>
      <c r="V100" t="s">
        <v>10010</v>
      </c>
      <c r="W100" t="s">
        <v>10011</v>
      </c>
      <c r="X100" t="s">
        <v>10012</v>
      </c>
      <c r="Y100" t="s">
        <v>10013</v>
      </c>
      <c r="Z100" t="s">
        <v>10014</v>
      </c>
      <c r="AA100" t="s">
        <v>10015</v>
      </c>
    </row>
    <row r="101" spans="1:27">
      <c r="A101" t="s">
        <v>10088</v>
      </c>
      <c r="B101" t="s">
        <v>10089</v>
      </c>
      <c r="C101" t="str">
        <f t="shared" si="16"/>
        <v>Libra Room Heater for Home, Room He…</v>
      </c>
      <c r="D101" t="s">
        <v>6555</v>
      </c>
      <c r="E101" t="str">
        <f>IFERROR(VLOOKUP(TRIM(CLEAN(D101)),#REF!, 2, FALSE), "Other")</f>
        <v>Other</v>
      </c>
      <c r="F101" s="9">
        <v>949</v>
      </c>
      <c r="G101" s="9">
        <v>2299</v>
      </c>
      <c r="H101" s="9">
        <f t="shared" si="9"/>
        <v>1350</v>
      </c>
      <c r="I101" s="9">
        <f>(F101*U101)</f>
        <v>521950</v>
      </c>
      <c r="J101" s="18" t="str">
        <f>ROUND((Table1[[#This Row],[actual_price]]-Table1[[#This Row],[discounted_price]])/Table1[[#This Row],[actual_price]]*100, 0) &amp; "%"</f>
        <v>59%</v>
      </c>
      <c r="K101" s="18" t="str">
        <f t="shared" si="10"/>
        <v>≥ 50%</v>
      </c>
      <c r="L101" s="18">
        <f t="shared" si="11"/>
        <v>59</v>
      </c>
      <c r="M101" s="15" t="str">
        <f t="shared" si="12"/>
        <v>High</v>
      </c>
      <c r="N101" s="1">
        <v>0.59</v>
      </c>
      <c r="O101">
        <v>3.6</v>
      </c>
      <c r="P101" t="str">
        <f t="shared" si="13"/>
        <v>Good</v>
      </c>
      <c r="Q101">
        <f>G101*U101</f>
        <v>1264450</v>
      </c>
      <c r="R101" t="str">
        <f t="shared" si="14"/>
        <v>#1k-#4.9k</v>
      </c>
      <c r="S101">
        <f>IF(Table1[[#This Row],[actual_price]]&lt;1000, 1, IF(Table1[[#This Row],[actual_price]]&lt;5000, 2, IF(Table1[[#This Row],[actual_price]]&lt;10000, 3, IF(Table1[[#This Row],[actual_price]]&lt;20000, 4, 5))))</f>
        <v>2</v>
      </c>
      <c r="T101" t="str">
        <f t="shared" si="15"/>
        <v>Fewer than 1000</v>
      </c>
      <c r="U101" s="11">
        <v>550</v>
      </c>
      <c r="V101" t="s">
        <v>10090</v>
      </c>
      <c r="W101" t="s">
        <v>10091</v>
      </c>
      <c r="X101" t="s">
        <v>10092</v>
      </c>
      <c r="Y101" t="s">
        <v>10093</v>
      </c>
      <c r="Z101" t="s">
        <v>10094</v>
      </c>
      <c r="AA101" t="s">
        <v>10095</v>
      </c>
    </row>
    <row r="102" spans="1:27">
      <c r="A102" t="s">
        <v>10120</v>
      </c>
      <c r="B102" t="s">
        <v>10121</v>
      </c>
      <c r="C102" t="str">
        <f t="shared" si="16"/>
        <v>Bajaj Majesty RX10 2000 Watts Heat …</v>
      </c>
      <c r="D102" t="s">
        <v>7302</v>
      </c>
      <c r="E102" t="str">
        <f>IFERROR(VLOOKUP(TRIM(CLEAN(D102)),#REF!, 2, FALSE), "Other")</f>
        <v>Other</v>
      </c>
      <c r="F102" s="9">
        <v>2219</v>
      </c>
      <c r="G102" s="9">
        <v>3080</v>
      </c>
      <c r="H102" s="9">
        <f t="shared" si="9"/>
        <v>861</v>
      </c>
      <c r="I102" s="9">
        <f>(F102*U102)</f>
        <v>1038492</v>
      </c>
      <c r="J102" s="18" t="str">
        <f>ROUND((Table1[[#This Row],[actual_price]]-Table1[[#This Row],[discounted_price]])/Table1[[#This Row],[actual_price]]*100, 0) &amp; "%"</f>
        <v>28%</v>
      </c>
      <c r="K102" s="18" t="str">
        <f t="shared" si="10"/>
        <v>&lt;50%</v>
      </c>
      <c r="L102" s="18">
        <f t="shared" si="11"/>
        <v>28</v>
      </c>
      <c r="M102" s="15" t="str">
        <f t="shared" si="12"/>
        <v>Mild</v>
      </c>
      <c r="N102" s="1">
        <v>0.28000000000000003</v>
      </c>
      <c r="O102">
        <v>3.6</v>
      </c>
      <c r="P102" t="str">
        <f t="shared" si="13"/>
        <v>Good</v>
      </c>
      <c r="Q102">
        <f>G102*U102</f>
        <v>1441440</v>
      </c>
      <c r="R102" t="str">
        <f t="shared" si="14"/>
        <v>#1k-#4.9k</v>
      </c>
      <c r="S102">
        <f>IF(Table1[[#This Row],[actual_price]]&lt;1000, 1, IF(Table1[[#This Row],[actual_price]]&lt;5000, 2, IF(Table1[[#This Row],[actual_price]]&lt;10000, 3, IF(Table1[[#This Row],[actual_price]]&lt;20000, 4, 5))))</f>
        <v>2</v>
      </c>
      <c r="T102" t="str">
        <f t="shared" si="15"/>
        <v>Fewer than 1000</v>
      </c>
      <c r="U102" s="11">
        <v>468</v>
      </c>
      <c r="V102" t="s">
        <v>10122</v>
      </c>
      <c r="W102" t="s">
        <v>10123</v>
      </c>
      <c r="X102" t="s">
        <v>10124</v>
      </c>
      <c r="Y102" t="s">
        <v>10125</v>
      </c>
      <c r="Z102" t="s">
        <v>10126</v>
      </c>
      <c r="AA102" t="s">
        <v>10127</v>
      </c>
    </row>
    <row r="103" spans="1:27">
      <c r="A103" t="s">
        <v>169</v>
      </c>
      <c r="B103" t="s">
        <v>170</v>
      </c>
      <c r="C103" t="str">
        <f t="shared" si="16"/>
        <v>tizum HDMI to VGA Adapter Cable 108…</v>
      </c>
      <c r="D103" t="s">
        <v>103</v>
      </c>
      <c r="E103" t="str">
        <f>IFERROR(VLOOKUP(TRIM(CLEAN(D103)),#REF!, 2, FALSE), "Other")</f>
        <v>Other</v>
      </c>
      <c r="F103" s="9">
        <v>279</v>
      </c>
      <c r="G103" s="9">
        <v>499</v>
      </c>
      <c r="H103" s="9">
        <f t="shared" si="9"/>
        <v>220</v>
      </c>
      <c r="I103" s="9">
        <f>(F103*U103)</f>
        <v>3058398</v>
      </c>
      <c r="J103" s="18" t="str">
        <f>ROUND((Table1[[#This Row],[actual_price]]-Table1[[#This Row],[discounted_price]])/Table1[[#This Row],[actual_price]]*100, 0) &amp; "%"</f>
        <v>44%</v>
      </c>
      <c r="K103" s="18" t="str">
        <f t="shared" si="10"/>
        <v>&lt;50%</v>
      </c>
      <c r="L103" s="18">
        <f t="shared" si="11"/>
        <v>44</v>
      </c>
      <c r="M103" s="15" t="str">
        <f t="shared" si="12"/>
        <v>Medium</v>
      </c>
      <c r="N103" s="1">
        <v>0.44</v>
      </c>
      <c r="O103">
        <v>3.7</v>
      </c>
      <c r="P103" t="str">
        <f t="shared" si="13"/>
        <v>Good</v>
      </c>
      <c r="Q103">
        <f>G103*U103</f>
        <v>5470038</v>
      </c>
      <c r="R103" t="str">
        <f t="shared" si="14"/>
        <v>#0-#999</v>
      </c>
      <c r="S103">
        <f>IF(Table1[[#This Row],[actual_price]]&lt;1000, 1, IF(Table1[[#This Row],[actual_price]]&lt;5000, 2, IF(Table1[[#This Row],[actual_price]]&lt;10000, 3, IF(Table1[[#This Row],[actual_price]]&lt;20000, 4, 5))))</f>
        <v>1</v>
      </c>
      <c r="T103" t="str">
        <f t="shared" si="15"/>
        <v>1000 and above</v>
      </c>
      <c r="U103" s="11">
        <v>10962</v>
      </c>
      <c r="V103" t="s">
        <v>171</v>
      </c>
      <c r="W103" t="s">
        <v>172</v>
      </c>
      <c r="X103" t="s">
        <v>173</v>
      </c>
      <c r="Y103" t="s">
        <v>174</v>
      </c>
      <c r="Z103" t="s">
        <v>175</v>
      </c>
      <c r="AA103" t="s">
        <v>176</v>
      </c>
    </row>
    <row r="104" spans="1:27">
      <c r="A104" t="s">
        <v>414</v>
      </c>
      <c r="B104" t="s">
        <v>415</v>
      </c>
      <c r="C104" t="str">
        <f t="shared" si="16"/>
        <v>Tata Sky Universal Remote…</v>
      </c>
      <c r="D104" t="s">
        <v>364</v>
      </c>
      <c r="E104" t="str">
        <f>IFERROR(VLOOKUP(TRIM(CLEAN(D104)),#REF!, 2, FALSE), "Other")</f>
        <v>Other</v>
      </c>
      <c r="F104" s="9">
        <v>230</v>
      </c>
      <c r="G104" s="9">
        <v>499</v>
      </c>
      <c r="H104" s="9">
        <f t="shared" si="9"/>
        <v>269</v>
      </c>
      <c r="I104" s="9">
        <f>(F104*U104)</f>
        <v>680800</v>
      </c>
      <c r="J104" s="18" t="str">
        <f>ROUND((Table1[[#This Row],[actual_price]]-Table1[[#This Row],[discounted_price]])/Table1[[#This Row],[actual_price]]*100, 0) &amp; "%"</f>
        <v>54%</v>
      </c>
      <c r="K104" s="18" t="str">
        <f t="shared" si="10"/>
        <v>≥ 50%</v>
      </c>
      <c r="L104" s="18">
        <f t="shared" si="11"/>
        <v>54</v>
      </c>
      <c r="M104" s="15" t="str">
        <f t="shared" si="12"/>
        <v>High</v>
      </c>
      <c r="N104" s="1">
        <v>0.54</v>
      </c>
      <c r="O104">
        <v>3.7</v>
      </c>
      <c r="P104" t="str">
        <f t="shared" si="13"/>
        <v>Good</v>
      </c>
      <c r="Q104">
        <f>G104*U104</f>
        <v>1477040</v>
      </c>
      <c r="R104" t="str">
        <f t="shared" si="14"/>
        <v>#0-#999</v>
      </c>
      <c r="S104">
        <f>IF(Table1[[#This Row],[actual_price]]&lt;1000, 1, IF(Table1[[#This Row],[actual_price]]&lt;5000, 2, IF(Table1[[#This Row],[actual_price]]&lt;10000, 3, IF(Table1[[#This Row],[actual_price]]&lt;20000, 4, 5))))</f>
        <v>1</v>
      </c>
      <c r="T104" t="str">
        <f t="shared" si="15"/>
        <v>1000 and above</v>
      </c>
      <c r="U104" s="11">
        <v>2960</v>
      </c>
      <c r="V104" t="s">
        <v>416</v>
      </c>
      <c r="W104" t="s">
        <v>417</v>
      </c>
      <c r="X104" t="s">
        <v>418</v>
      </c>
      <c r="Y104" t="s">
        <v>419</v>
      </c>
      <c r="Z104" t="s">
        <v>420</v>
      </c>
      <c r="AA104" t="s">
        <v>421</v>
      </c>
    </row>
    <row r="105" spans="1:27">
      <c r="A105" t="s">
        <v>444</v>
      </c>
      <c r="B105" t="s">
        <v>445</v>
      </c>
      <c r="C105" t="str">
        <f t="shared" si="16"/>
        <v>Airtel DigitalTV DTH Television, Se…</v>
      </c>
      <c r="D105" t="s">
        <v>364</v>
      </c>
      <c r="E105" t="str">
        <f>IFERROR(VLOOKUP(TRIM(CLEAN(D105)),#REF!, 2, FALSE), "Other")</f>
        <v>Other</v>
      </c>
      <c r="F105" s="9">
        <v>179</v>
      </c>
      <c r="G105" s="9">
        <v>799</v>
      </c>
      <c r="H105" s="9">
        <f t="shared" si="9"/>
        <v>620</v>
      </c>
      <c r="I105" s="9">
        <f>(F105*U105)</f>
        <v>393979</v>
      </c>
      <c r="J105" s="18" t="str">
        <f>ROUND((Table1[[#This Row],[actual_price]]-Table1[[#This Row],[discounted_price]])/Table1[[#This Row],[actual_price]]*100, 0) &amp; "%"</f>
        <v>78%</v>
      </c>
      <c r="K105" s="18" t="str">
        <f t="shared" si="10"/>
        <v>≥ 50%</v>
      </c>
      <c r="L105" s="18">
        <f t="shared" si="11"/>
        <v>78</v>
      </c>
      <c r="M105" s="15" t="str">
        <f t="shared" si="12"/>
        <v>High</v>
      </c>
      <c r="N105" s="1">
        <v>0.78</v>
      </c>
      <c r="O105">
        <v>3.7</v>
      </c>
      <c r="P105" t="str">
        <f t="shared" si="13"/>
        <v>Good</v>
      </c>
      <c r="Q105">
        <f>G105*U105</f>
        <v>1758599</v>
      </c>
      <c r="R105" t="str">
        <f t="shared" si="14"/>
        <v>#0-#999</v>
      </c>
      <c r="S105">
        <f>IF(Table1[[#This Row],[actual_price]]&lt;1000, 1, IF(Table1[[#This Row],[actual_price]]&lt;5000, 2, IF(Table1[[#This Row],[actual_price]]&lt;10000, 3, IF(Table1[[#This Row],[actual_price]]&lt;20000, 4, 5))))</f>
        <v>1</v>
      </c>
      <c r="T105" t="str">
        <f t="shared" si="15"/>
        <v>1000 and above</v>
      </c>
      <c r="U105" s="11">
        <v>2201</v>
      </c>
      <c r="V105" t="s">
        <v>446</v>
      </c>
      <c r="W105" t="s">
        <v>447</v>
      </c>
      <c r="X105" t="s">
        <v>448</v>
      </c>
      <c r="Y105" t="s">
        <v>449</v>
      </c>
      <c r="Z105" t="s">
        <v>450</v>
      </c>
      <c r="AA105" t="s">
        <v>451</v>
      </c>
    </row>
    <row r="106" spans="1:27">
      <c r="A106" t="s">
        <v>675</v>
      </c>
      <c r="B106" t="s">
        <v>676</v>
      </c>
      <c r="C106" t="str">
        <f t="shared" si="16"/>
        <v>ZEBRONICS ZEB-USB150WF1 WiFi USB Mi…</v>
      </c>
      <c r="D106" t="s">
        <v>80</v>
      </c>
      <c r="E106" t="str">
        <f>IFERROR(VLOOKUP(TRIM(CLEAN(D106)),#REF!, 2, FALSE), "Other")</f>
        <v>Other</v>
      </c>
      <c r="F106" s="9">
        <v>290</v>
      </c>
      <c r="G106" s="9">
        <v>349</v>
      </c>
      <c r="H106" s="9">
        <f t="shared" si="9"/>
        <v>59</v>
      </c>
      <c r="I106" s="9">
        <f>(F106*U106)</f>
        <v>573330</v>
      </c>
      <c r="J106" s="18" t="str">
        <f>ROUND((Table1[[#This Row],[actual_price]]-Table1[[#This Row],[discounted_price]])/Table1[[#This Row],[actual_price]]*100, 0) &amp; "%"</f>
        <v>17%</v>
      </c>
      <c r="K106" s="18" t="str">
        <f t="shared" si="10"/>
        <v>&lt;50%</v>
      </c>
      <c r="L106" s="18">
        <f t="shared" si="11"/>
        <v>17</v>
      </c>
      <c r="M106" s="15" t="str">
        <f t="shared" si="12"/>
        <v>Mild</v>
      </c>
      <c r="N106" s="1">
        <v>0.17</v>
      </c>
      <c r="O106">
        <v>3.7</v>
      </c>
      <c r="P106" t="str">
        <f t="shared" si="13"/>
        <v>Good</v>
      </c>
      <c r="Q106">
        <f>G106*U106</f>
        <v>689973</v>
      </c>
      <c r="R106" t="str">
        <f t="shared" si="14"/>
        <v>#0-#999</v>
      </c>
      <c r="S106">
        <f>IF(Table1[[#This Row],[actual_price]]&lt;1000, 1, IF(Table1[[#This Row],[actual_price]]&lt;5000, 2, IF(Table1[[#This Row],[actual_price]]&lt;10000, 3, IF(Table1[[#This Row],[actual_price]]&lt;20000, 4, 5))))</f>
        <v>1</v>
      </c>
      <c r="T106" t="str">
        <f t="shared" si="15"/>
        <v>1000 and above</v>
      </c>
      <c r="U106" s="11">
        <v>1977</v>
      </c>
      <c r="V106" t="s">
        <v>677</v>
      </c>
      <c r="W106" t="s">
        <v>678</v>
      </c>
      <c r="X106" t="s">
        <v>679</v>
      </c>
      <c r="Y106" t="s">
        <v>680</v>
      </c>
      <c r="Z106" t="s">
        <v>681</v>
      </c>
      <c r="AA106" t="s">
        <v>682</v>
      </c>
    </row>
    <row r="107" spans="1:27">
      <c r="A107" t="s">
        <v>691</v>
      </c>
      <c r="B107" t="s">
        <v>692</v>
      </c>
      <c r="C107" t="str">
        <f t="shared" si="16"/>
        <v>Gilary Multi Charging Cable, 3 in 1…</v>
      </c>
      <c r="D107" t="s">
        <v>16</v>
      </c>
      <c r="E107" t="str">
        <f>IFERROR(VLOOKUP(TRIM(CLEAN(D107)),#REF!, 2, FALSE), "Other")</f>
        <v>Other</v>
      </c>
      <c r="F107" s="9">
        <v>345</v>
      </c>
      <c r="G107" s="9">
        <v>999</v>
      </c>
      <c r="H107" s="9">
        <f t="shared" si="9"/>
        <v>654</v>
      </c>
      <c r="I107" s="9">
        <f>(F107*U107)</f>
        <v>378465</v>
      </c>
      <c r="J107" s="18" t="str">
        <f>ROUND((Table1[[#This Row],[actual_price]]-Table1[[#This Row],[discounted_price]])/Table1[[#This Row],[actual_price]]*100, 0) &amp; "%"</f>
        <v>65%</v>
      </c>
      <c r="K107" s="18" t="str">
        <f t="shared" si="10"/>
        <v>≥ 50%</v>
      </c>
      <c r="L107" s="18">
        <f t="shared" si="11"/>
        <v>65</v>
      </c>
      <c r="M107" s="15" t="str">
        <f t="shared" si="12"/>
        <v>High</v>
      </c>
      <c r="N107" s="1">
        <v>0.65</v>
      </c>
      <c r="O107">
        <v>3.7</v>
      </c>
      <c r="P107" t="str">
        <f t="shared" si="13"/>
        <v>Good</v>
      </c>
      <c r="Q107">
        <f>G107*U107</f>
        <v>1095903</v>
      </c>
      <c r="R107" t="str">
        <f t="shared" si="14"/>
        <v>#0-#999</v>
      </c>
      <c r="S107">
        <f>IF(Table1[[#This Row],[actual_price]]&lt;1000, 1, IF(Table1[[#This Row],[actual_price]]&lt;5000, 2, IF(Table1[[#This Row],[actual_price]]&lt;10000, 3, IF(Table1[[#This Row],[actual_price]]&lt;20000, 4, 5))))</f>
        <v>1</v>
      </c>
      <c r="T107" t="str">
        <f t="shared" si="15"/>
        <v>1000 and above</v>
      </c>
      <c r="U107" s="11">
        <v>1097</v>
      </c>
      <c r="V107" t="s">
        <v>693</v>
      </c>
      <c r="W107" t="s">
        <v>694</v>
      </c>
      <c r="X107" t="s">
        <v>695</v>
      </c>
      <c r="Y107" t="s">
        <v>696</v>
      </c>
      <c r="Z107" t="s">
        <v>697</v>
      </c>
      <c r="AA107" t="s">
        <v>698</v>
      </c>
    </row>
    <row r="108" spans="1:27">
      <c r="A108" t="s">
        <v>854</v>
      </c>
      <c r="B108" t="s">
        <v>855</v>
      </c>
      <c r="C108" t="str">
        <f t="shared" si="16"/>
        <v>Remote Control Compatible for Amazo…</v>
      </c>
      <c r="D108" t="s">
        <v>364</v>
      </c>
      <c r="E108" t="str">
        <f>IFERROR(VLOOKUP(TRIM(CLEAN(D108)),#REF!, 2, FALSE), "Other")</f>
        <v>Other</v>
      </c>
      <c r="F108" s="9">
        <v>1499</v>
      </c>
      <c r="G108" s="9">
        <v>3999</v>
      </c>
      <c r="H108" s="9">
        <f t="shared" si="9"/>
        <v>2500</v>
      </c>
      <c r="I108" s="9">
        <f>(F108*U108)</f>
        <v>55463</v>
      </c>
      <c r="J108" s="18" t="str">
        <f>ROUND((Table1[[#This Row],[actual_price]]-Table1[[#This Row],[discounted_price]])/Table1[[#This Row],[actual_price]]*100, 0) &amp; "%"</f>
        <v>63%</v>
      </c>
      <c r="K108" s="18" t="str">
        <f t="shared" si="10"/>
        <v>≥ 50%</v>
      </c>
      <c r="L108" s="18">
        <f t="shared" si="11"/>
        <v>63</v>
      </c>
      <c r="M108" s="15" t="str">
        <f t="shared" si="12"/>
        <v>High</v>
      </c>
      <c r="N108" s="1">
        <v>0.63</v>
      </c>
      <c r="O108">
        <v>3.7</v>
      </c>
      <c r="P108" t="str">
        <f t="shared" si="13"/>
        <v>Good</v>
      </c>
      <c r="Q108">
        <f>G108*U108</f>
        <v>147963</v>
      </c>
      <c r="R108" t="str">
        <f t="shared" si="14"/>
        <v>#1k-#4.9k</v>
      </c>
      <c r="S108">
        <f>IF(Table1[[#This Row],[actual_price]]&lt;1000, 1, IF(Table1[[#This Row],[actual_price]]&lt;5000, 2, IF(Table1[[#This Row],[actual_price]]&lt;10000, 3, IF(Table1[[#This Row],[actual_price]]&lt;20000, 4, 5))))</f>
        <v>2</v>
      </c>
      <c r="T108" t="str">
        <f t="shared" si="15"/>
        <v>Fewer than 1000</v>
      </c>
      <c r="U108" s="11">
        <v>37</v>
      </c>
      <c r="V108" t="s">
        <v>856</v>
      </c>
      <c r="W108" t="s">
        <v>857</v>
      </c>
      <c r="X108" t="s">
        <v>858</v>
      </c>
      <c r="Y108" t="s">
        <v>859</v>
      </c>
      <c r="Z108" t="s">
        <v>860</v>
      </c>
      <c r="AA108" t="s">
        <v>861</v>
      </c>
    </row>
    <row r="109" spans="1:27">
      <c r="A109" t="s">
        <v>1012</v>
      </c>
      <c r="B109" t="s">
        <v>1013</v>
      </c>
      <c r="C109" t="str">
        <f t="shared" si="16"/>
        <v>Airtel DigitalTV DTH Remote SD/HD/H…</v>
      </c>
      <c r="D109" t="s">
        <v>364</v>
      </c>
      <c r="E109" t="str">
        <f>IFERROR(VLOOKUP(TRIM(CLEAN(D109)),#REF!, 2, FALSE), "Other")</f>
        <v>Other</v>
      </c>
      <c r="F109" s="9">
        <v>195</v>
      </c>
      <c r="G109" s="9">
        <v>499</v>
      </c>
      <c r="H109" s="9">
        <f t="shared" si="9"/>
        <v>304</v>
      </c>
      <c r="I109" s="9">
        <f>(F109*U109)</f>
        <v>269685</v>
      </c>
      <c r="J109" s="18" t="str">
        <f>ROUND((Table1[[#This Row],[actual_price]]-Table1[[#This Row],[discounted_price]])/Table1[[#This Row],[actual_price]]*100, 0) &amp; "%"</f>
        <v>61%</v>
      </c>
      <c r="K109" s="18" t="str">
        <f t="shared" si="10"/>
        <v>≥ 50%</v>
      </c>
      <c r="L109" s="18">
        <f t="shared" si="11"/>
        <v>61</v>
      </c>
      <c r="M109" s="15" t="str">
        <f t="shared" si="12"/>
        <v>High</v>
      </c>
      <c r="N109" s="1">
        <v>0.61</v>
      </c>
      <c r="O109">
        <v>3.7</v>
      </c>
      <c r="P109" t="str">
        <f t="shared" si="13"/>
        <v>Good</v>
      </c>
      <c r="Q109">
        <f>G109*U109</f>
        <v>690117</v>
      </c>
      <c r="R109" t="str">
        <f t="shared" si="14"/>
        <v>#0-#999</v>
      </c>
      <c r="S109">
        <f>IF(Table1[[#This Row],[actual_price]]&lt;1000, 1, IF(Table1[[#This Row],[actual_price]]&lt;5000, 2, IF(Table1[[#This Row],[actual_price]]&lt;10000, 3, IF(Table1[[#This Row],[actual_price]]&lt;20000, 4, 5))))</f>
        <v>1</v>
      </c>
      <c r="T109" t="str">
        <f t="shared" si="15"/>
        <v>1000 and above</v>
      </c>
      <c r="U109" s="11">
        <v>1383</v>
      </c>
      <c r="V109" t="s">
        <v>1014</v>
      </c>
      <c r="W109" t="s">
        <v>1015</v>
      </c>
      <c r="X109" t="s">
        <v>1016</v>
      </c>
      <c r="Y109" t="s">
        <v>1017</v>
      </c>
      <c r="Z109" t="s">
        <v>1018</v>
      </c>
      <c r="AA109" t="s">
        <v>1019</v>
      </c>
    </row>
    <row r="110" spans="1:27">
      <c r="A110" t="s">
        <v>1210</v>
      </c>
      <c r="B110" t="s">
        <v>1211</v>
      </c>
      <c r="C110" t="str">
        <f t="shared" si="16"/>
        <v>Skadioo WiFi Adapter for pc | Car A…</v>
      </c>
      <c r="D110" t="s">
        <v>80</v>
      </c>
      <c r="E110" t="str">
        <f>IFERROR(VLOOKUP(TRIM(CLEAN(D110)),#REF!, 2, FALSE), "Other")</f>
        <v>Other</v>
      </c>
      <c r="F110" s="9">
        <v>199</v>
      </c>
      <c r="G110" s="9">
        <v>499</v>
      </c>
      <c r="H110" s="9">
        <f t="shared" si="9"/>
        <v>300</v>
      </c>
      <c r="I110" s="9">
        <f>(F110*U110)</f>
        <v>121788</v>
      </c>
      <c r="J110" s="18" t="str">
        <f>ROUND((Table1[[#This Row],[actual_price]]-Table1[[#This Row],[discounted_price]])/Table1[[#This Row],[actual_price]]*100, 0) &amp; "%"</f>
        <v>60%</v>
      </c>
      <c r="K110" s="18" t="str">
        <f t="shared" si="10"/>
        <v>≥ 50%</v>
      </c>
      <c r="L110" s="18">
        <f t="shared" si="11"/>
        <v>60</v>
      </c>
      <c r="M110" s="15" t="str">
        <f t="shared" si="12"/>
        <v>High</v>
      </c>
      <c r="N110" s="1">
        <v>0.6</v>
      </c>
      <c r="O110">
        <v>3.7</v>
      </c>
      <c r="P110" t="str">
        <f t="shared" si="13"/>
        <v>Good</v>
      </c>
      <c r="Q110">
        <f>G110*U110</f>
        <v>305388</v>
      </c>
      <c r="R110" t="str">
        <f t="shared" si="14"/>
        <v>#0-#999</v>
      </c>
      <c r="S110">
        <f>IF(Table1[[#This Row],[actual_price]]&lt;1000, 1, IF(Table1[[#This Row],[actual_price]]&lt;5000, 2, IF(Table1[[#This Row],[actual_price]]&lt;10000, 3, IF(Table1[[#This Row],[actual_price]]&lt;20000, 4, 5))))</f>
        <v>1</v>
      </c>
      <c r="T110" t="str">
        <f t="shared" si="15"/>
        <v>Fewer than 1000</v>
      </c>
      <c r="U110" s="11">
        <v>612</v>
      </c>
      <c r="V110" t="s">
        <v>1212</v>
      </c>
      <c r="W110" t="s">
        <v>1213</v>
      </c>
      <c r="X110" t="s">
        <v>1214</v>
      </c>
      <c r="Y110" t="s">
        <v>1215</v>
      </c>
      <c r="Z110" t="s">
        <v>1216</v>
      </c>
      <c r="AA110" t="s">
        <v>1217</v>
      </c>
    </row>
    <row r="111" spans="1:27">
      <c r="A111" t="s">
        <v>1308</v>
      </c>
      <c r="B111" t="s">
        <v>1309</v>
      </c>
      <c r="C111" t="str">
        <f t="shared" si="16"/>
        <v>LOHAYA Television Remote Compatible…</v>
      </c>
      <c r="D111" t="s">
        <v>364</v>
      </c>
      <c r="E111" t="str">
        <f>IFERROR(VLOOKUP(TRIM(CLEAN(D111)),#REF!, 2, FALSE), "Other")</f>
        <v>Other</v>
      </c>
      <c r="F111" s="9">
        <v>299</v>
      </c>
      <c r="G111" s="9">
        <v>1199</v>
      </c>
      <c r="H111" s="9">
        <f t="shared" si="9"/>
        <v>900</v>
      </c>
      <c r="I111" s="9">
        <f>(F111*U111)</f>
        <v>146510</v>
      </c>
      <c r="J111" s="18" t="str">
        <f>ROUND((Table1[[#This Row],[actual_price]]-Table1[[#This Row],[discounted_price]])/Table1[[#This Row],[actual_price]]*100, 0) &amp; "%"</f>
        <v>75%</v>
      </c>
      <c r="K111" s="18" t="str">
        <f t="shared" si="10"/>
        <v>≥ 50%</v>
      </c>
      <c r="L111" s="18">
        <f t="shared" si="11"/>
        <v>75</v>
      </c>
      <c r="M111" s="15" t="str">
        <f t="shared" si="12"/>
        <v>High</v>
      </c>
      <c r="N111" s="1">
        <v>0.75</v>
      </c>
      <c r="O111">
        <v>3.7</v>
      </c>
      <c r="P111" t="str">
        <f t="shared" si="13"/>
        <v>Good</v>
      </c>
      <c r="Q111">
        <f>G111*U111</f>
        <v>587510</v>
      </c>
      <c r="R111" t="str">
        <f t="shared" si="14"/>
        <v>#1k-#4.9k</v>
      </c>
      <c r="S111">
        <f>IF(Table1[[#This Row],[actual_price]]&lt;1000, 1, IF(Table1[[#This Row],[actual_price]]&lt;5000, 2, IF(Table1[[#This Row],[actual_price]]&lt;10000, 3, IF(Table1[[#This Row],[actual_price]]&lt;20000, 4, 5))))</f>
        <v>2</v>
      </c>
      <c r="T111" t="str">
        <f t="shared" si="15"/>
        <v>Fewer than 1000</v>
      </c>
      <c r="U111" s="11">
        <v>490</v>
      </c>
      <c r="V111" t="s">
        <v>1310</v>
      </c>
      <c r="W111" t="s">
        <v>1311</v>
      </c>
      <c r="X111" t="s">
        <v>1312</v>
      </c>
      <c r="Y111" t="s">
        <v>1313</v>
      </c>
      <c r="Z111" t="s">
        <v>1314</v>
      </c>
      <c r="AA111" t="s">
        <v>1315</v>
      </c>
    </row>
    <row r="112" spans="1:27">
      <c r="A112" t="s">
        <v>1417</v>
      </c>
      <c r="B112" t="s">
        <v>1418</v>
      </c>
      <c r="C112" t="str">
        <f t="shared" si="16"/>
        <v>MYVN LTG to USB for¬†Fast Charging …</v>
      </c>
      <c r="D112" t="s">
        <v>16</v>
      </c>
      <c r="E112" t="str">
        <f>IFERROR(VLOOKUP(TRIM(CLEAN(D112)),#REF!, 2, FALSE), "Other")</f>
        <v>Other</v>
      </c>
      <c r="F112" s="9">
        <v>252</v>
      </c>
      <c r="G112" s="9">
        <v>999</v>
      </c>
      <c r="H112" s="9">
        <f t="shared" si="9"/>
        <v>747</v>
      </c>
      <c r="I112" s="9">
        <f>(F112*U112)</f>
        <v>566748</v>
      </c>
      <c r="J112" s="18" t="str">
        <f>ROUND((Table1[[#This Row],[actual_price]]-Table1[[#This Row],[discounted_price]])/Table1[[#This Row],[actual_price]]*100, 0) &amp; "%"</f>
        <v>75%</v>
      </c>
      <c r="K112" s="18" t="str">
        <f t="shared" si="10"/>
        <v>≥ 50%</v>
      </c>
      <c r="L112" s="18">
        <f t="shared" si="11"/>
        <v>75</v>
      </c>
      <c r="M112" s="15" t="str">
        <f t="shared" si="12"/>
        <v>High</v>
      </c>
      <c r="N112" s="1">
        <v>0.75</v>
      </c>
      <c r="O112">
        <v>3.7</v>
      </c>
      <c r="P112" t="str">
        <f t="shared" si="13"/>
        <v>Good</v>
      </c>
      <c r="Q112">
        <f>G112*U112</f>
        <v>2246751</v>
      </c>
      <c r="R112" t="str">
        <f t="shared" si="14"/>
        <v>#0-#999</v>
      </c>
      <c r="S112">
        <f>IF(Table1[[#This Row],[actual_price]]&lt;1000, 1, IF(Table1[[#This Row],[actual_price]]&lt;5000, 2, IF(Table1[[#This Row],[actual_price]]&lt;10000, 3, IF(Table1[[#This Row],[actual_price]]&lt;20000, 4, 5))))</f>
        <v>1</v>
      </c>
      <c r="T112" t="str">
        <f t="shared" si="15"/>
        <v>1000 and above</v>
      </c>
      <c r="U112" s="11">
        <v>2249</v>
      </c>
      <c r="V112" t="s">
        <v>1419</v>
      </c>
      <c r="W112" t="s">
        <v>1420</v>
      </c>
      <c r="X112" t="s">
        <v>1421</v>
      </c>
      <c r="Y112" t="s">
        <v>1422</v>
      </c>
      <c r="Z112" t="s">
        <v>1423</v>
      </c>
      <c r="AA112" t="s">
        <v>1424</v>
      </c>
    </row>
    <row r="113" spans="1:27">
      <c r="A113" t="s">
        <v>1544</v>
      </c>
      <c r="B113" t="s">
        <v>1545</v>
      </c>
      <c r="C113" t="str">
        <f t="shared" si="16"/>
        <v>Remote Compatible for Samsung LED/L…</v>
      </c>
      <c r="D113" t="s">
        <v>364</v>
      </c>
      <c r="E113" t="str">
        <f>IFERROR(VLOOKUP(TRIM(CLEAN(D113)),#REF!, 2, FALSE), "Other")</f>
        <v>Other</v>
      </c>
      <c r="F113" s="9">
        <v>213</v>
      </c>
      <c r="G113" s="9">
        <v>499</v>
      </c>
      <c r="H113" s="9">
        <f t="shared" si="9"/>
        <v>286</v>
      </c>
      <c r="I113" s="9">
        <f>(F113*U113)</f>
        <v>52398</v>
      </c>
      <c r="J113" s="18" t="str">
        <f>ROUND((Table1[[#This Row],[actual_price]]-Table1[[#This Row],[discounted_price]])/Table1[[#This Row],[actual_price]]*100, 0) &amp; "%"</f>
        <v>57%</v>
      </c>
      <c r="K113" s="18" t="str">
        <f t="shared" si="10"/>
        <v>≥ 50%</v>
      </c>
      <c r="L113" s="18">
        <f t="shared" si="11"/>
        <v>57</v>
      </c>
      <c r="M113" s="15" t="str">
        <f t="shared" si="12"/>
        <v>High</v>
      </c>
      <c r="N113" s="1">
        <v>0.56999999999999995</v>
      </c>
      <c r="O113">
        <v>3.7</v>
      </c>
      <c r="P113" t="str">
        <f t="shared" si="13"/>
        <v>Good</v>
      </c>
      <c r="Q113">
        <f>G113*U113</f>
        <v>122754</v>
      </c>
      <c r="R113" t="str">
        <f t="shared" si="14"/>
        <v>#0-#999</v>
      </c>
      <c r="S113">
        <f>IF(Table1[[#This Row],[actual_price]]&lt;1000, 1, IF(Table1[[#This Row],[actual_price]]&lt;5000, 2, IF(Table1[[#This Row],[actual_price]]&lt;10000, 3, IF(Table1[[#This Row],[actual_price]]&lt;20000, 4, 5))))</f>
        <v>1</v>
      </c>
      <c r="T113" t="str">
        <f t="shared" si="15"/>
        <v>Fewer than 1000</v>
      </c>
      <c r="U113" s="11">
        <v>246</v>
      </c>
      <c r="V113" t="s">
        <v>1546</v>
      </c>
      <c r="W113" t="s">
        <v>1547</v>
      </c>
      <c r="X113" t="s">
        <v>1548</v>
      </c>
      <c r="Y113" t="s">
        <v>1549</v>
      </c>
      <c r="Z113" t="s">
        <v>1550</v>
      </c>
      <c r="AA113" t="s">
        <v>1551</v>
      </c>
    </row>
    <row r="114" spans="1:27">
      <c r="A114" t="s">
        <v>1720</v>
      </c>
      <c r="B114" t="s">
        <v>1721</v>
      </c>
      <c r="C114" t="str">
        <f t="shared" si="16"/>
        <v>7SEVEN¬Æ Compatible Vu Smart Tv Rem…</v>
      </c>
      <c r="D114" t="s">
        <v>364</v>
      </c>
      <c r="E114" t="str">
        <f>IFERROR(VLOOKUP(TRIM(CLEAN(D114)),#REF!, 2, FALSE), "Other")</f>
        <v>Other</v>
      </c>
      <c r="F114" s="9">
        <v>499</v>
      </c>
      <c r="G114" s="9">
        <v>899</v>
      </c>
      <c r="H114" s="9">
        <f t="shared" si="9"/>
        <v>400</v>
      </c>
      <c r="I114" s="9">
        <f>(F114*U114)</f>
        <v>92315</v>
      </c>
      <c r="J114" s="18" t="str">
        <f>ROUND((Table1[[#This Row],[actual_price]]-Table1[[#This Row],[discounted_price]])/Table1[[#This Row],[actual_price]]*100, 0) &amp; "%"</f>
        <v>44%</v>
      </c>
      <c r="K114" s="18" t="str">
        <f t="shared" si="10"/>
        <v>&lt;50%</v>
      </c>
      <c r="L114" s="18">
        <f t="shared" si="11"/>
        <v>44</v>
      </c>
      <c r="M114" s="15" t="str">
        <f t="shared" si="12"/>
        <v>Medium</v>
      </c>
      <c r="N114" s="1">
        <v>0.44</v>
      </c>
      <c r="O114">
        <v>3.7</v>
      </c>
      <c r="P114" t="str">
        <f t="shared" si="13"/>
        <v>Good</v>
      </c>
      <c r="Q114">
        <f>G114*U114</f>
        <v>166315</v>
      </c>
      <c r="R114" t="str">
        <f t="shared" si="14"/>
        <v>#0-#999</v>
      </c>
      <c r="S114">
        <f>IF(Table1[[#This Row],[actual_price]]&lt;1000, 1, IF(Table1[[#This Row],[actual_price]]&lt;5000, 2, IF(Table1[[#This Row],[actual_price]]&lt;10000, 3, IF(Table1[[#This Row],[actual_price]]&lt;20000, 4, 5))))</f>
        <v>1</v>
      </c>
      <c r="T114" t="str">
        <f t="shared" si="15"/>
        <v>Fewer than 1000</v>
      </c>
      <c r="U114" s="11">
        <v>185</v>
      </c>
      <c r="V114" t="s">
        <v>1722</v>
      </c>
      <c r="W114" t="s">
        <v>1723</v>
      </c>
      <c r="X114" t="s">
        <v>1724</v>
      </c>
      <c r="Y114" t="s">
        <v>1725</v>
      </c>
      <c r="Z114" t="s">
        <v>1726</v>
      </c>
      <c r="AA114" t="s">
        <v>1727</v>
      </c>
    </row>
    <row r="115" spans="1:27">
      <c r="A115" t="s">
        <v>1891</v>
      </c>
      <c r="B115" t="s">
        <v>1892</v>
      </c>
      <c r="C115" t="str">
        <f t="shared" si="16"/>
        <v>Astigo Compatible Remote Control fo…</v>
      </c>
      <c r="D115" t="s">
        <v>364</v>
      </c>
      <c r="E115" t="str">
        <f>IFERROR(VLOOKUP(TRIM(CLEAN(D115)),#REF!, 2, FALSE), "Other")</f>
        <v>Other</v>
      </c>
      <c r="F115" s="9">
        <v>299</v>
      </c>
      <c r="G115" s="9">
        <v>599</v>
      </c>
      <c r="H115" s="9">
        <f t="shared" si="9"/>
        <v>300</v>
      </c>
      <c r="I115" s="9">
        <f>(F115*U115)</f>
        <v>211692</v>
      </c>
      <c r="J115" s="18" t="str">
        <f>ROUND((Table1[[#This Row],[actual_price]]-Table1[[#This Row],[discounted_price]])/Table1[[#This Row],[actual_price]]*100, 0) &amp; "%"</f>
        <v>50%</v>
      </c>
      <c r="K115" s="18" t="str">
        <f t="shared" si="10"/>
        <v>≥ 50%</v>
      </c>
      <c r="L115" s="18">
        <f t="shared" si="11"/>
        <v>50</v>
      </c>
      <c r="M115" s="15" t="str">
        <f t="shared" si="12"/>
        <v>High</v>
      </c>
      <c r="N115" s="1">
        <v>0.5</v>
      </c>
      <c r="O115">
        <v>3.7</v>
      </c>
      <c r="P115" t="str">
        <f t="shared" si="13"/>
        <v>Good</v>
      </c>
      <c r="Q115">
        <f>G115*U115</f>
        <v>424092</v>
      </c>
      <c r="R115" t="str">
        <f t="shared" si="14"/>
        <v>#0-#999</v>
      </c>
      <c r="S115">
        <f>IF(Table1[[#This Row],[actual_price]]&lt;1000, 1, IF(Table1[[#This Row],[actual_price]]&lt;5000, 2, IF(Table1[[#This Row],[actual_price]]&lt;10000, 3, IF(Table1[[#This Row],[actual_price]]&lt;20000, 4, 5))))</f>
        <v>1</v>
      </c>
      <c r="T115" t="str">
        <f t="shared" si="15"/>
        <v>Fewer than 1000</v>
      </c>
      <c r="U115" s="11">
        <v>708</v>
      </c>
      <c r="V115" t="s">
        <v>1893</v>
      </c>
      <c r="W115" t="s">
        <v>1894</v>
      </c>
      <c r="X115" t="s">
        <v>1895</v>
      </c>
      <c r="Y115" t="s">
        <v>1896</v>
      </c>
      <c r="Z115" t="s">
        <v>1897</v>
      </c>
      <c r="AA115" t="s">
        <v>1898</v>
      </c>
    </row>
    <row r="116" spans="1:27">
      <c r="A116" t="s">
        <v>2035</v>
      </c>
      <c r="B116" t="s">
        <v>2036</v>
      </c>
      <c r="C116" t="str">
        <f t="shared" si="16"/>
        <v>Lava Charging Adapter Elements D3 2…</v>
      </c>
      <c r="D116" t="s">
        <v>16</v>
      </c>
      <c r="E116" t="str">
        <f>IFERROR(VLOOKUP(TRIM(CLEAN(D116)),#REF!, 2, FALSE), "Other")</f>
        <v>Other</v>
      </c>
      <c r="F116" s="9">
        <v>129</v>
      </c>
      <c r="G116" s="9">
        <v>449</v>
      </c>
      <c r="H116" s="9">
        <f t="shared" si="9"/>
        <v>320</v>
      </c>
      <c r="I116" s="9">
        <f>(F116*U116)</f>
        <v>5289</v>
      </c>
      <c r="J116" s="18" t="str">
        <f>ROUND((Table1[[#This Row],[actual_price]]-Table1[[#This Row],[discounted_price]])/Table1[[#This Row],[actual_price]]*100, 0) &amp; "%"</f>
        <v>71%</v>
      </c>
      <c r="K116" s="18" t="str">
        <f t="shared" si="10"/>
        <v>≥ 50%</v>
      </c>
      <c r="L116" s="18">
        <f t="shared" si="11"/>
        <v>71</v>
      </c>
      <c r="M116" s="15" t="str">
        <f t="shared" si="12"/>
        <v>High</v>
      </c>
      <c r="N116" s="1">
        <v>0.71</v>
      </c>
      <c r="O116">
        <v>3.7</v>
      </c>
      <c r="P116" t="str">
        <f t="shared" si="13"/>
        <v>Good</v>
      </c>
      <c r="Q116">
        <f>G116*U116</f>
        <v>18409</v>
      </c>
      <c r="R116" t="str">
        <f t="shared" si="14"/>
        <v>#0-#999</v>
      </c>
      <c r="S116">
        <f>IF(Table1[[#This Row],[actual_price]]&lt;1000, 1, IF(Table1[[#This Row],[actual_price]]&lt;5000, 2, IF(Table1[[#This Row],[actual_price]]&lt;10000, 3, IF(Table1[[#This Row],[actual_price]]&lt;20000, 4, 5))))</f>
        <v>1</v>
      </c>
      <c r="T116" t="str">
        <f t="shared" si="15"/>
        <v>Fewer than 1000</v>
      </c>
      <c r="U116" s="11">
        <v>41</v>
      </c>
      <c r="V116" t="s">
        <v>2037</v>
      </c>
      <c r="W116" t="s">
        <v>2038</v>
      </c>
      <c r="X116" t="s">
        <v>2039</v>
      </c>
      <c r="Y116" t="s">
        <v>2040</v>
      </c>
      <c r="Z116" t="s">
        <v>2041</v>
      </c>
      <c r="AA116" t="s">
        <v>2042</v>
      </c>
    </row>
    <row r="117" spans="1:27">
      <c r="A117" t="s">
        <v>2094</v>
      </c>
      <c r="B117" t="s">
        <v>2095</v>
      </c>
      <c r="C117" t="str">
        <f t="shared" si="16"/>
        <v>Sansui 80cm (32 inches) HD Ready Sm…</v>
      </c>
      <c r="D117" t="s">
        <v>135</v>
      </c>
      <c r="E117" t="str">
        <f>IFERROR(VLOOKUP(TRIM(CLEAN(D117)),#REF!, 2, FALSE), "Other")</f>
        <v>Other</v>
      </c>
      <c r="F117" s="9">
        <v>10990</v>
      </c>
      <c r="G117" s="9">
        <v>19990</v>
      </c>
      <c r="H117" s="9">
        <f t="shared" si="9"/>
        <v>9000</v>
      </c>
      <c r="I117" s="9">
        <f>(F117*U117)</f>
        <v>1417710</v>
      </c>
      <c r="J117" s="18" t="str">
        <f>ROUND((Table1[[#This Row],[actual_price]]-Table1[[#This Row],[discounted_price]])/Table1[[#This Row],[actual_price]]*100, 0) &amp; "%"</f>
        <v>45%</v>
      </c>
      <c r="K117" s="18" t="str">
        <f t="shared" si="10"/>
        <v>&lt;50%</v>
      </c>
      <c r="L117" s="18">
        <f t="shared" si="11"/>
        <v>45</v>
      </c>
      <c r="M117" s="15" t="str">
        <f t="shared" si="12"/>
        <v>Medium</v>
      </c>
      <c r="N117" s="1">
        <v>0.45</v>
      </c>
      <c r="O117">
        <v>3.7</v>
      </c>
      <c r="P117" t="str">
        <f t="shared" si="13"/>
        <v>Good</v>
      </c>
      <c r="Q117">
        <f>G117*U117</f>
        <v>2578710</v>
      </c>
      <c r="R117" t="str">
        <f t="shared" si="14"/>
        <v>#10k-#19.9k</v>
      </c>
      <c r="S117">
        <f>IF(Table1[[#This Row],[actual_price]]&lt;1000, 1, IF(Table1[[#This Row],[actual_price]]&lt;5000, 2, IF(Table1[[#This Row],[actual_price]]&lt;10000, 3, IF(Table1[[#This Row],[actual_price]]&lt;20000, 4, 5))))</f>
        <v>4</v>
      </c>
      <c r="T117" t="str">
        <f t="shared" si="15"/>
        <v>Fewer than 1000</v>
      </c>
      <c r="U117" s="11">
        <v>129</v>
      </c>
      <c r="V117" t="s">
        <v>2096</v>
      </c>
      <c r="W117" t="s">
        <v>2097</v>
      </c>
      <c r="X117" t="s">
        <v>2098</v>
      </c>
      <c r="Y117" t="s">
        <v>2099</v>
      </c>
      <c r="Z117" t="s">
        <v>2100</v>
      </c>
      <c r="AA117" t="s">
        <v>2101</v>
      </c>
    </row>
    <row r="118" spans="1:27">
      <c r="A118" t="s">
        <v>3010</v>
      </c>
      <c r="B118" t="s">
        <v>3011</v>
      </c>
      <c r="C118" t="str">
        <f t="shared" si="16"/>
        <v>SWAPKART Flexible Mobile Tabletop S…</v>
      </c>
      <c r="D118" t="s">
        <v>3012</v>
      </c>
      <c r="E118" t="str">
        <f>IFERROR(VLOOKUP(TRIM(CLEAN(D118)),#REF!, 2, FALSE), "Other")</f>
        <v>Other</v>
      </c>
      <c r="F118" s="9">
        <v>251</v>
      </c>
      <c r="G118" s="9">
        <v>999</v>
      </c>
      <c r="H118" s="9">
        <f t="shared" si="9"/>
        <v>748</v>
      </c>
      <c r="I118" s="9">
        <f>(F118*U118)</f>
        <v>811734</v>
      </c>
      <c r="J118" s="18" t="str">
        <f>ROUND((Table1[[#This Row],[actual_price]]-Table1[[#This Row],[discounted_price]])/Table1[[#This Row],[actual_price]]*100, 0) &amp; "%"</f>
        <v>75%</v>
      </c>
      <c r="K118" s="18" t="str">
        <f t="shared" si="10"/>
        <v>≥ 50%</v>
      </c>
      <c r="L118" s="18">
        <f t="shared" si="11"/>
        <v>75</v>
      </c>
      <c r="M118" s="15" t="str">
        <f t="shared" si="12"/>
        <v>High</v>
      </c>
      <c r="N118" s="1">
        <v>0.75</v>
      </c>
      <c r="O118">
        <v>3.7</v>
      </c>
      <c r="P118" t="str">
        <f t="shared" si="13"/>
        <v>Good</v>
      </c>
      <c r="Q118">
        <f>G118*U118</f>
        <v>3230766</v>
      </c>
      <c r="R118" t="str">
        <f t="shared" si="14"/>
        <v>#0-#999</v>
      </c>
      <c r="S118">
        <f>IF(Table1[[#This Row],[actual_price]]&lt;1000, 1, IF(Table1[[#This Row],[actual_price]]&lt;5000, 2, IF(Table1[[#This Row],[actual_price]]&lt;10000, 3, IF(Table1[[#This Row],[actual_price]]&lt;20000, 4, 5))))</f>
        <v>1</v>
      </c>
      <c r="T118" t="str">
        <f t="shared" si="15"/>
        <v>1000 and above</v>
      </c>
      <c r="U118" s="11">
        <v>3234</v>
      </c>
      <c r="V118" t="s">
        <v>3013</v>
      </c>
      <c r="W118" t="s">
        <v>3014</v>
      </c>
      <c r="X118" t="s">
        <v>3015</v>
      </c>
      <c r="Y118" t="s">
        <v>3016</v>
      </c>
      <c r="Z118" t="s">
        <v>3017</v>
      </c>
      <c r="AA118" t="s">
        <v>3018</v>
      </c>
    </row>
    <row r="119" spans="1:27">
      <c r="A119" t="s">
        <v>3239</v>
      </c>
      <c r="B119" t="s">
        <v>3240</v>
      </c>
      <c r="C119" t="str">
        <f t="shared" si="16"/>
        <v>Noise Agile 2 Buzz Bluetooth Callin…</v>
      </c>
      <c r="D119" t="s">
        <v>2284</v>
      </c>
      <c r="E119" t="str">
        <f>IFERROR(VLOOKUP(TRIM(CLEAN(D119)),#REF!, 2, FALSE), "Other")</f>
        <v>Other</v>
      </c>
      <c r="F119" s="9">
        <v>2499</v>
      </c>
      <c r="G119" s="9">
        <v>5999</v>
      </c>
      <c r="H119" s="9">
        <f t="shared" si="9"/>
        <v>3500</v>
      </c>
      <c r="I119" s="9">
        <f>(F119*U119)</f>
        <v>2069172</v>
      </c>
      <c r="J119" s="18" t="str">
        <f>ROUND((Table1[[#This Row],[actual_price]]-Table1[[#This Row],[discounted_price]])/Table1[[#This Row],[actual_price]]*100, 0) &amp; "%"</f>
        <v>58%</v>
      </c>
      <c r="K119" s="18" t="str">
        <f t="shared" si="10"/>
        <v>≥ 50%</v>
      </c>
      <c r="L119" s="18">
        <f t="shared" si="11"/>
        <v>58</v>
      </c>
      <c r="M119" s="15" t="str">
        <f t="shared" si="12"/>
        <v>High</v>
      </c>
      <c r="N119" s="1">
        <v>0.57999999999999996</v>
      </c>
      <c r="O119">
        <v>3.7</v>
      </c>
      <c r="P119" t="str">
        <f t="shared" si="13"/>
        <v>Good</v>
      </c>
      <c r="Q119">
        <f>G119*U119</f>
        <v>4967172</v>
      </c>
      <c r="R119" t="str">
        <f t="shared" si="14"/>
        <v>#5k-#9.9k</v>
      </c>
      <c r="S119">
        <f>IF(Table1[[#This Row],[actual_price]]&lt;1000, 1, IF(Table1[[#This Row],[actual_price]]&lt;5000, 2, IF(Table1[[#This Row],[actual_price]]&lt;10000, 3, IF(Table1[[#This Row],[actual_price]]&lt;20000, 4, 5))))</f>
        <v>3</v>
      </c>
      <c r="T119" t="str">
        <f t="shared" si="15"/>
        <v>Fewer than 1000</v>
      </c>
      <c r="U119" s="11">
        <v>828</v>
      </c>
      <c r="V119" t="s">
        <v>3241</v>
      </c>
      <c r="W119" t="s">
        <v>3242</v>
      </c>
      <c r="X119" t="s">
        <v>3243</v>
      </c>
      <c r="Y119" t="s">
        <v>3244</v>
      </c>
      <c r="Z119" t="s">
        <v>3245</v>
      </c>
      <c r="AA119" t="s">
        <v>3246</v>
      </c>
    </row>
    <row r="120" spans="1:27">
      <c r="A120" t="s">
        <v>3564</v>
      </c>
      <c r="B120" t="s">
        <v>3565</v>
      </c>
      <c r="C120" t="str">
        <f t="shared" si="16"/>
        <v>Prolet Classic Bumper Case Cover fo…</v>
      </c>
      <c r="D120" t="s">
        <v>2284</v>
      </c>
      <c r="E120" t="str">
        <f>IFERROR(VLOOKUP(TRIM(CLEAN(D120)),#REF!, 2, FALSE), "Other")</f>
        <v>Other</v>
      </c>
      <c r="F120" s="9">
        <v>265</v>
      </c>
      <c r="G120" s="9">
        <v>999</v>
      </c>
      <c r="H120" s="9">
        <f t="shared" si="9"/>
        <v>734</v>
      </c>
      <c r="I120" s="9">
        <f>(F120*U120)</f>
        <v>123225</v>
      </c>
      <c r="J120" s="18" t="str">
        <f>ROUND((Table1[[#This Row],[actual_price]]-Table1[[#This Row],[discounted_price]])/Table1[[#This Row],[actual_price]]*100, 0) &amp; "%"</f>
        <v>73%</v>
      </c>
      <c r="K120" s="18" t="str">
        <f t="shared" si="10"/>
        <v>≥ 50%</v>
      </c>
      <c r="L120" s="18">
        <f t="shared" si="11"/>
        <v>73</v>
      </c>
      <c r="M120" s="15" t="str">
        <f t="shared" si="12"/>
        <v>High</v>
      </c>
      <c r="N120" s="1">
        <v>0.73</v>
      </c>
      <c r="O120">
        <v>3.7</v>
      </c>
      <c r="P120" t="str">
        <f t="shared" si="13"/>
        <v>Good</v>
      </c>
      <c r="Q120">
        <f>G120*U120</f>
        <v>464535</v>
      </c>
      <c r="R120" t="str">
        <f t="shared" si="14"/>
        <v>#0-#999</v>
      </c>
      <c r="S120">
        <f>IF(Table1[[#This Row],[actual_price]]&lt;1000, 1, IF(Table1[[#This Row],[actual_price]]&lt;5000, 2, IF(Table1[[#This Row],[actual_price]]&lt;10000, 3, IF(Table1[[#This Row],[actual_price]]&lt;20000, 4, 5))))</f>
        <v>1</v>
      </c>
      <c r="T120" t="str">
        <f t="shared" si="15"/>
        <v>Fewer than 1000</v>
      </c>
      <c r="U120" s="11">
        <v>465</v>
      </c>
      <c r="V120" t="s">
        <v>3566</v>
      </c>
      <c r="W120" t="s">
        <v>3567</v>
      </c>
      <c r="X120" t="s">
        <v>3568</v>
      </c>
      <c r="Y120" t="s">
        <v>3569</v>
      </c>
      <c r="Z120" t="s">
        <v>3570</v>
      </c>
      <c r="AA120" t="s">
        <v>3571</v>
      </c>
    </row>
    <row r="121" spans="1:27">
      <c r="A121" t="s">
        <v>3902</v>
      </c>
      <c r="B121" t="s">
        <v>3903</v>
      </c>
      <c r="C121" t="str">
        <f t="shared" si="16"/>
        <v>HP w100 480P 30 FPS Digital Webcam …</v>
      </c>
      <c r="D121" t="s">
        <v>3904</v>
      </c>
      <c r="E121" t="str">
        <f>IFERROR(VLOOKUP(TRIM(CLEAN(D121)),#REF!, 2, FALSE), "Other")</f>
        <v>Other</v>
      </c>
      <c r="F121" s="9">
        <v>499</v>
      </c>
      <c r="G121" s="9">
        <v>1999</v>
      </c>
      <c r="H121" s="9">
        <f t="shared" si="9"/>
        <v>1500</v>
      </c>
      <c r="I121" s="9">
        <f>(F121*U121)</f>
        <v>1681131</v>
      </c>
      <c r="J121" s="18" t="str">
        <f>ROUND((Table1[[#This Row],[actual_price]]-Table1[[#This Row],[discounted_price]])/Table1[[#This Row],[actual_price]]*100, 0) &amp; "%"</f>
        <v>75%</v>
      </c>
      <c r="K121" s="18" t="str">
        <f t="shared" si="10"/>
        <v>≥ 50%</v>
      </c>
      <c r="L121" s="18">
        <f t="shared" si="11"/>
        <v>75</v>
      </c>
      <c r="M121" s="15" t="str">
        <f t="shared" si="12"/>
        <v>High</v>
      </c>
      <c r="N121" s="1">
        <v>0.75</v>
      </c>
      <c r="O121">
        <v>3.7</v>
      </c>
      <c r="P121" t="str">
        <f t="shared" si="13"/>
        <v>Good</v>
      </c>
      <c r="Q121">
        <f>G121*U121</f>
        <v>6734631</v>
      </c>
      <c r="R121" t="str">
        <f t="shared" si="14"/>
        <v>#1k-#4.9k</v>
      </c>
      <c r="S121">
        <f>IF(Table1[[#This Row],[actual_price]]&lt;1000, 1, IF(Table1[[#This Row],[actual_price]]&lt;5000, 2, IF(Table1[[#This Row],[actual_price]]&lt;10000, 3, IF(Table1[[#This Row],[actual_price]]&lt;20000, 4, 5))))</f>
        <v>2</v>
      </c>
      <c r="T121" t="str">
        <f t="shared" si="15"/>
        <v>1000 and above</v>
      </c>
      <c r="U121" s="11">
        <v>3369</v>
      </c>
      <c r="V121" t="s">
        <v>3905</v>
      </c>
      <c r="W121" t="s">
        <v>3906</v>
      </c>
      <c r="X121" t="s">
        <v>3907</v>
      </c>
      <c r="Y121" t="s">
        <v>3908</v>
      </c>
      <c r="Z121" t="s">
        <v>3909</v>
      </c>
      <c r="AA121" t="s">
        <v>3910</v>
      </c>
    </row>
    <row r="122" spans="1:27">
      <c r="A122" t="s">
        <v>4040</v>
      </c>
      <c r="B122" t="s">
        <v>4041</v>
      </c>
      <c r="C122" t="str">
        <f t="shared" si="16"/>
        <v>Boult Audio AirBass PowerBuds with …</v>
      </c>
      <c r="D122" t="s">
        <v>2376</v>
      </c>
      <c r="E122" t="str">
        <f>IFERROR(VLOOKUP(TRIM(CLEAN(D122)),#REF!, 2, FALSE), "Other")</f>
        <v>Other</v>
      </c>
      <c r="F122" s="9">
        <v>1499</v>
      </c>
      <c r="G122" s="9">
        <v>8999</v>
      </c>
      <c r="H122" s="9">
        <f t="shared" si="9"/>
        <v>7500</v>
      </c>
      <c r="I122" s="9">
        <f>(F122*U122)</f>
        <v>42457676</v>
      </c>
      <c r="J122" s="18" t="str">
        <f>ROUND((Table1[[#This Row],[actual_price]]-Table1[[#This Row],[discounted_price]])/Table1[[#This Row],[actual_price]]*100, 0) &amp; "%"</f>
        <v>83%</v>
      </c>
      <c r="K122" s="18" t="str">
        <f t="shared" si="10"/>
        <v>≥ 50%</v>
      </c>
      <c r="L122" s="18">
        <f t="shared" si="11"/>
        <v>83</v>
      </c>
      <c r="M122" s="15" t="str">
        <f t="shared" si="12"/>
        <v>High</v>
      </c>
      <c r="N122" s="1">
        <v>0.83</v>
      </c>
      <c r="O122">
        <v>3.7</v>
      </c>
      <c r="P122" t="str">
        <f t="shared" si="13"/>
        <v>Good</v>
      </c>
      <c r="Q122">
        <f>G122*U122</f>
        <v>254887676</v>
      </c>
      <c r="R122" t="str">
        <f t="shared" si="14"/>
        <v>#5k-#9.9k</v>
      </c>
      <c r="S122">
        <f>IF(Table1[[#This Row],[actual_price]]&lt;1000, 1, IF(Table1[[#This Row],[actual_price]]&lt;5000, 2, IF(Table1[[#This Row],[actual_price]]&lt;10000, 3, IF(Table1[[#This Row],[actual_price]]&lt;20000, 4, 5))))</f>
        <v>3</v>
      </c>
      <c r="T122" t="str">
        <f t="shared" si="15"/>
        <v>1000 and above</v>
      </c>
      <c r="U122" s="11">
        <v>28324</v>
      </c>
      <c r="V122" t="s">
        <v>4042</v>
      </c>
      <c r="W122" t="s">
        <v>4043</v>
      </c>
      <c r="X122" t="s">
        <v>4044</v>
      </c>
      <c r="Y122" t="s">
        <v>4045</v>
      </c>
      <c r="Z122" t="s">
        <v>4046</v>
      </c>
      <c r="AA122" t="s">
        <v>4047</v>
      </c>
    </row>
    <row r="123" spans="1:27">
      <c r="A123" t="s">
        <v>4469</v>
      </c>
      <c r="B123" t="s">
        <v>4470</v>
      </c>
      <c r="C123" t="str">
        <f t="shared" si="16"/>
        <v>JBL Tune 215BT, 16 Hrs Playtime wit…</v>
      </c>
      <c r="D123" t="s">
        <v>2376</v>
      </c>
      <c r="E123" t="str">
        <f>IFERROR(VLOOKUP(TRIM(CLEAN(D123)),#REF!, 2, FALSE), "Other")</f>
        <v>Other</v>
      </c>
      <c r="F123" s="9">
        <v>1499</v>
      </c>
      <c r="G123" s="9">
        <v>2999</v>
      </c>
      <c r="H123" s="9">
        <f t="shared" si="9"/>
        <v>1500</v>
      </c>
      <c r="I123" s="9">
        <f>(F123*U123)</f>
        <v>131609202</v>
      </c>
      <c r="J123" s="18" t="str">
        <f>ROUND((Table1[[#This Row],[actual_price]]-Table1[[#This Row],[discounted_price]])/Table1[[#This Row],[actual_price]]*100, 0) &amp; "%"</f>
        <v>50%</v>
      </c>
      <c r="K123" s="18" t="str">
        <f t="shared" si="10"/>
        <v>≥ 50%</v>
      </c>
      <c r="L123" s="18">
        <f t="shared" si="11"/>
        <v>50</v>
      </c>
      <c r="M123" s="15" t="str">
        <f t="shared" si="12"/>
        <v>High</v>
      </c>
      <c r="N123" s="1">
        <v>0.5</v>
      </c>
      <c r="O123">
        <v>3.7</v>
      </c>
      <c r="P123" t="str">
        <f t="shared" si="13"/>
        <v>Good</v>
      </c>
      <c r="Q123">
        <f>G123*U123</f>
        <v>263306202</v>
      </c>
      <c r="R123" t="str">
        <f t="shared" si="14"/>
        <v>#1k-#4.9k</v>
      </c>
      <c r="S123">
        <f>IF(Table1[[#This Row],[actual_price]]&lt;1000, 1, IF(Table1[[#This Row],[actual_price]]&lt;5000, 2, IF(Table1[[#This Row],[actual_price]]&lt;10000, 3, IF(Table1[[#This Row],[actual_price]]&lt;20000, 4, 5))))</f>
        <v>2</v>
      </c>
      <c r="T123" t="str">
        <f t="shared" si="15"/>
        <v>1000 and above</v>
      </c>
      <c r="U123" s="11">
        <v>87798</v>
      </c>
      <c r="V123" t="s">
        <v>4471</v>
      </c>
      <c r="W123" t="s">
        <v>4472</v>
      </c>
      <c r="X123" t="s">
        <v>4473</v>
      </c>
      <c r="Y123" t="s">
        <v>4474</v>
      </c>
      <c r="Z123" t="s">
        <v>4475</v>
      </c>
      <c r="AA123" t="s">
        <v>4476</v>
      </c>
    </row>
    <row r="124" spans="1:27">
      <c r="A124" t="s">
        <v>4857</v>
      </c>
      <c r="B124" t="s">
        <v>4858</v>
      </c>
      <c r="C124" t="str">
        <f t="shared" si="16"/>
        <v>Boult Audio Omega with 30dB ANC+ EN…</v>
      </c>
      <c r="D124" t="s">
        <v>2376</v>
      </c>
      <c r="E124" t="str">
        <f>IFERROR(VLOOKUP(TRIM(CLEAN(D124)),#REF!, 2, FALSE), "Other")</f>
        <v>Other</v>
      </c>
      <c r="F124" s="9">
        <v>1999</v>
      </c>
      <c r="G124" s="9">
        <v>9999</v>
      </c>
      <c r="H124" s="9">
        <f t="shared" si="9"/>
        <v>8000</v>
      </c>
      <c r="I124" s="9">
        <f>(F124*U124)</f>
        <v>3970014</v>
      </c>
      <c r="J124" s="18" t="str">
        <f>ROUND((Table1[[#This Row],[actual_price]]-Table1[[#This Row],[discounted_price]])/Table1[[#This Row],[actual_price]]*100, 0) &amp; "%"</f>
        <v>80%</v>
      </c>
      <c r="K124" s="18" t="str">
        <f t="shared" si="10"/>
        <v>≥ 50%</v>
      </c>
      <c r="L124" s="18">
        <f t="shared" si="11"/>
        <v>80</v>
      </c>
      <c r="M124" s="15" t="str">
        <f t="shared" si="12"/>
        <v>High</v>
      </c>
      <c r="N124" s="1">
        <v>0.8</v>
      </c>
      <c r="O124">
        <v>3.7</v>
      </c>
      <c r="P124" t="str">
        <f t="shared" si="13"/>
        <v>Good</v>
      </c>
      <c r="Q124">
        <f>G124*U124</f>
        <v>19858014</v>
      </c>
      <c r="R124" t="str">
        <f t="shared" si="14"/>
        <v>#5k-#9.9k</v>
      </c>
      <c r="S124">
        <f>IF(Table1[[#This Row],[actual_price]]&lt;1000, 1, IF(Table1[[#This Row],[actual_price]]&lt;5000, 2, IF(Table1[[#This Row],[actual_price]]&lt;10000, 3, IF(Table1[[#This Row],[actual_price]]&lt;20000, 4, 5))))</f>
        <v>3</v>
      </c>
      <c r="T124" t="str">
        <f t="shared" si="15"/>
        <v>1000 and above</v>
      </c>
      <c r="U124" s="11">
        <v>1986</v>
      </c>
      <c r="V124" t="s">
        <v>4026</v>
      </c>
      <c r="W124" t="s">
        <v>4859</v>
      </c>
      <c r="X124" t="s">
        <v>4860</v>
      </c>
      <c r="Y124" t="s">
        <v>4861</v>
      </c>
      <c r="Z124" t="s">
        <v>4862</v>
      </c>
      <c r="AA124" t="s">
        <v>4863</v>
      </c>
    </row>
    <row r="125" spans="1:27">
      <c r="A125" t="s">
        <v>5472</v>
      </c>
      <c r="B125" t="s">
        <v>5473</v>
      </c>
      <c r="C125" t="str">
        <f t="shared" si="16"/>
        <v>boAt Airdopes 191G True Wireless Ea…</v>
      </c>
      <c r="D125" t="s">
        <v>2376</v>
      </c>
      <c r="E125" t="str">
        <f>IFERROR(VLOOKUP(TRIM(CLEAN(D125)),#REF!, 2, FALSE), "Other")</f>
        <v>Other</v>
      </c>
      <c r="F125" s="9">
        <v>1599</v>
      </c>
      <c r="G125" s="9">
        <v>3490</v>
      </c>
      <c r="H125" s="9">
        <f t="shared" si="9"/>
        <v>1891</v>
      </c>
      <c r="I125" s="9">
        <f>(F125*U125)</f>
        <v>1080924</v>
      </c>
      <c r="J125" s="18" t="str">
        <f>ROUND((Table1[[#This Row],[actual_price]]-Table1[[#This Row],[discounted_price]])/Table1[[#This Row],[actual_price]]*100, 0) &amp; "%"</f>
        <v>54%</v>
      </c>
      <c r="K125" s="18" t="str">
        <f t="shared" si="10"/>
        <v>≥ 50%</v>
      </c>
      <c r="L125" s="18">
        <f t="shared" si="11"/>
        <v>54</v>
      </c>
      <c r="M125" s="15" t="str">
        <f t="shared" si="12"/>
        <v>High</v>
      </c>
      <c r="N125" s="1">
        <v>0.54</v>
      </c>
      <c r="O125">
        <v>3.7</v>
      </c>
      <c r="P125" t="str">
        <f t="shared" si="13"/>
        <v>Good</v>
      </c>
      <c r="Q125">
        <f>G125*U125</f>
        <v>2359240</v>
      </c>
      <c r="R125" t="str">
        <f t="shared" si="14"/>
        <v>#1k-#4.9k</v>
      </c>
      <c r="S125">
        <f>IF(Table1[[#This Row],[actual_price]]&lt;1000, 1, IF(Table1[[#This Row],[actual_price]]&lt;5000, 2, IF(Table1[[#This Row],[actual_price]]&lt;10000, 3, IF(Table1[[#This Row],[actual_price]]&lt;20000, 4, 5))))</f>
        <v>2</v>
      </c>
      <c r="T125" t="str">
        <f t="shared" si="15"/>
        <v>Fewer than 1000</v>
      </c>
      <c r="U125" s="11">
        <v>676</v>
      </c>
      <c r="V125" t="s">
        <v>5474</v>
      </c>
      <c r="W125" t="s">
        <v>5475</v>
      </c>
      <c r="X125" t="s">
        <v>5476</v>
      </c>
      <c r="Y125" t="s">
        <v>5477</v>
      </c>
      <c r="Z125" t="s">
        <v>5478</v>
      </c>
      <c r="AA125" t="s">
        <v>5479</v>
      </c>
    </row>
    <row r="126" spans="1:27">
      <c r="A126" t="s">
        <v>5859</v>
      </c>
      <c r="B126" t="s">
        <v>5860</v>
      </c>
      <c r="C126" t="str">
        <f t="shared" si="16"/>
        <v>ZEBRONICS Zeb-100HB 4 Ports USB Hub…</v>
      </c>
      <c r="D126" t="s">
        <v>4647</v>
      </c>
      <c r="E126" t="str">
        <f>IFERROR(VLOOKUP(TRIM(CLEAN(D126)),#REF!, 2, FALSE), "Other")</f>
        <v>Other</v>
      </c>
      <c r="F126" s="9">
        <v>330</v>
      </c>
      <c r="G126" s="9">
        <v>499</v>
      </c>
      <c r="H126" s="9">
        <f t="shared" si="9"/>
        <v>169</v>
      </c>
      <c r="I126" s="9">
        <f>(F126*U126)</f>
        <v>2826780</v>
      </c>
      <c r="J126" s="18" t="str">
        <f>ROUND((Table1[[#This Row],[actual_price]]-Table1[[#This Row],[discounted_price]])/Table1[[#This Row],[actual_price]]*100, 0) &amp; "%"</f>
        <v>34%</v>
      </c>
      <c r="K126" s="18" t="str">
        <f t="shared" si="10"/>
        <v>&lt;50%</v>
      </c>
      <c r="L126" s="18">
        <f t="shared" si="11"/>
        <v>34</v>
      </c>
      <c r="M126" s="15" t="str">
        <f t="shared" si="12"/>
        <v>Medium</v>
      </c>
      <c r="N126" s="1">
        <v>0.34</v>
      </c>
      <c r="O126">
        <v>3.7</v>
      </c>
      <c r="P126" t="str">
        <f t="shared" si="13"/>
        <v>Good</v>
      </c>
      <c r="Q126">
        <f>G126*U126</f>
        <v>4274434</v>
      </c>
      <c r="R126" t="str">
        <f t="shared" si="14"/>
        <v>#0-#999</v>
      </c>
      <c r="S126">
        <f>IF(Table1[[#This Row],[actual_price]]&lt;1000, 1, IF(Table1[[#This Row],[actual_price]]&lt;5000, 2, IF(Table1[[#This Row],[actual_price]]&lt;10000, 3, IF(Table1[[#This Row],[actual_price]]&lt;20000, 4, 5))))</f>
        <v>1</v>
      </c>
      <c r="T126" t="str">
        <f t="shared" si="15"/>
        <v>1000 and above</v>
      </c>
      <c r="U126" s="11">
        <v>8566</v>
      </c>
      <c r="V126" t="s">
        <v>5861</v>
      </c>
      <c r="W126" t="s">
        <v>5862</v>
      </c>
      <c r="X126" t="s">
        <v>5863</v>
      </c>
      <c r="Y126" t="s">
        <v>5864</v>
      </c>
      <c r="Z126" t="s">
        <v>5865</v>
      </c>
      <c r="AA126" t="s">
        <v>5866</v>
      </c>
    </row>
    <row r="127" spans="1:27">
      <c r="A127" t="s">
        <v>6520</v>
      </c>
      <c r="B127" t="s">
        <v>6521</v>
      </c>
      <c r="C127" t="str">
        <f t="shared" si="16"/>
        <v>Zebronics Astra 10 Portable Wireles…</v>
      </c>
      <c r="D127" t="s">
        <v>4715</v>
      </c>
      <c r="E127" t="str">
        <f>IFERROR(VLOOKUP(TRIM(CLEAN(D127)),#REF!, 2, FALSE), "Other")</f>
        <v>Other</v>
      </c>
      <c r="F127" s="9">
        <v>799</v>
      </c>
      <c r="G127" s="9">
        <v>1999</v>
      </c>
      <c r="H127" s="9">
        <f t="shared" si="9"/>
        <v>1200</v>
      </c>
      <c r="I127" s="9">
        <f>(F127*U127)</f>
        <v>333982</v>
      </c>
      <c r="J127" s="18" t="str">
        <f>ROUND((Table1[[#This Row],[actual_price]]-Table1[[#This Row],[discounted_price]])/Table1[[#This Row],[actual_price]]*100, 0) &amp; "%"</f>
        <v>60%</v>
      </c>
      <c r="K127" s="18" t="str">
        <f t="shared" si="10"/>
        <v>≥ 50%</v>
      </c>
      <c r="L127" s="18">
        <f t="shared" si="11"/>
        <v>60</v>
      </c>
      <c r="M127" s="15" t="str">
        <f t="shared" si="12"/>
        <v>High</v>
      </c>
      <c r="N127" s="1">
        <v>0.6</v>
      </c>
      <c r="O127">
        <v>3.7</v>
      </c>
      <c r="P127" t="str">
        <f t="shared" si="13"/>
        <v>Good</v>
      </c>
      <c r="Q127">
        <f>G127*U127</f>
        <v>835582</v>
      </c>
      <c r="R127" t="str">
        <f t="shared" si="14"/>
        <v>#1k-#4.9k</v>
      </c>
      <c r="S127">
        <f>IF(Table1[[#This Row],[actual_price]]&lt;1000, 1, IF(Table1[[#This Row],[actual_price]]&lt;5000, 2, IF(Table1[[#This Row],[actual_price]]&lt;10000, 3, IF(Table1[[#This Row],[actual_price]]&lt;20000, 4, 5))))</f>
        <v>2</v>
      </c>
      <c r="T127" t="str">
        <f t="shared" si="15"/>
        <v>Fewer than 1000</v>
      </c>
      <c r="U127" s="11">
        <v>418</v>
      </c>
      <c r="V127" t="s">
        <v>6522</v>
      </c>
      <c r="W127" t="s">
        <v>6523</v>
      </c>
      <c r="X127" t="s">
        <v>6524</v>
      </c>
      <c r="Y127" t="s">
        <v>6525</v>
      </c>
      <c r="Z127" t="s">
        <v>6526</v>
      </c>
      <c r="AA127" t="s">
        <v>6527</v>
      </c>
    </row>
    <row r="128" spans="1:27">
      <c r="A128" t="s">
        <v>6580</v>
      </c>
      <c r="B128" t="s">
        <v>6581</v>
      </c>
      <c r="C128" t="str">
        <f t="shared" si="16"/>
        <v>beatXP Kitchen Scale Multipurpose P…</v>
      </c>
      <c r="D128" t="s">
        <v>6582</v>
      </c>
      <c r="E128" t="str">
        <f>IFERROR(VLOOKUP(TRIM(CLEAN(D128)),#REF!, 2, FALSE), "Other")</f>
        <v>Other</v>
      </c>
      <c r="F128" s="9">
        <v>199</v>
      </c>
      <c r="G128" s="9">
        <v>1999</v>
      </c>
      <c r="H128" s="9">
        <f t="shared" si="9"/>
        <v>1800</v>
      </c>
      <c r="I128" s="9">
        <f>(F128*U128)</f>
        <v>404169</v>
      </c>
      <c r="J128" s="18" t="str">
        <f>ROUND((Table1[[#This Row],[actual_price]]-Table1[[#This Row],[discounted_price]])/Table1[[#This Row],[actual_price]]*100, 0) &amp; "%"</f>
        <v>90%</v>
      </c>
      <c r="K128" s="18" t="str">
        <f t="shared" si="10"/>
        <v>≥ 50%</v>
      </c>
      <c r="L128" s="18">
        <f t="shared" si="11"/>
        <v>90</v>
      </c>
      <c r="M128" s="15" t="str">
        <f t="shared" si="12"/>
        <v>High</v>
      </c>
      <c r="N128" s="1">
        <v>0.9</v>
      </c>
      <c r="O128">
        <v>3.7</v>
      </c>
      <c r="P128" t="str">
        <f t="shared" si="13"/>
        <v>Good</v>
      </c>
      <c r="Q128">
        <f>G128*U128</f>
        <v>4059969</v>
      </c>
      <c r="R128" t="str">
        <f t="shared" si="14"/>
        <v>#1k-#4.9k</v>
      </c>
      <c r="S128">
        <f>IF(Table1[[#This Row],[actual_price]]&lt;1000, 1, IF(Table1[[#This Row],[actual_price]]&lt;5000, 2, IF(Table1[[#This Row],[actual_price]]&lt;10000, 3, IF(Table1[[#This Row],[actual_price]]&lt;20000, 4, 5))))</f>
        <v>2</v>
      </c>
      <c r="T128" t="str">
        <f t="shared" si="15"/>
        <v>1000 and above</v>
      </c>
      <c r="U128" s="11">
        <v>2031</v>
      </c>
      <c r="V128" t="s">
        <v>6583</v>
      </c>
      <c r="W128" t="s">
        <v>6584</v>
      </c>
      <c r="X128" t="s">
        <v>6585</v>
      </c>
      <c r="Y128" t="s">
        <v>6586</v>
      </c>
      <c r="Z128" t="s">
        <v>6587</v>
      </c>
      <c r="AA128" t="s">
        <v>6588</v>
      </c>
    </row>
    <row r="129" spans="1:27">
      <c r="A129" t="s">
        <v>6857</v>
      </c>
      <c r="B129" t="s">
        <v>6858</v>
      </c>
      <c r="C129" t="str">
        <f t="shared" si="16"/>
        <v>Pigeon 1.5 litre Hot Kettle and Sta…</v>
      </c>
      <c r="D129" t="s">
        <v>6725</v>
      </c>
      <c r="E129" t="str">
        <f>IFERROR(VLOOKUP(TRIM(CLEAN(D129)),#REF!, 2, FALSE), "Other")</f>
        <v>Other</v>
      </c>
      <c r="F129" s="9">
        <v>809</v>
      </c>
      <c r="G129" s="9">
        <v>1545</v>
      </c>
      <c r="H129" s="9">
        <f t="shared" si="9"/>
        <v>736</v>
      </c>
      <c r="I129" s="9">
        <f>(F129*U129)</f>
        <v>789584</v>
      </c>
      <c r="J129" s="18" t="str">
        <f>ROUND((Table1[[#This Row],[actual_price]]-Table1[[#This Row],[discounted_price]])/Table1[[#This Row],[actual_price]]*100, 0) &amp; "%"</f>
        <v>48%</v>
      </c>
      <c r="K129" s="18" t="str">
        <f t="shared" si="10"/>
        <v>&lt;50%</v>
      </c>
      <c r="L129" s="18">
        <f t="shared" si="11"/>
        <v>48</v>
      </c>
      <c r="M129" s="15" t="str">
        <f t="shared" si="12"/>
        <v>Medium</v>
      </c>
      <c r="N129" s="1">
        <v>0.48</v>
      </c>
      <c r="O129">
        <v>3.7</v>
      </c>
      <c r="P129" t="str">
        <f t="shared" si="13"/>
        <v>Good</v>
      </c>
      <c r="Q129">
        <f>G129*U129</f>
        <v>1507920</v>
      </c>
      <c r="R129" t="str">
        <f t="shared" si="14"/>
        <v>#1k-#4.9k</v>
      </c>
      <c r="S129">
        <f>IF(Table1[[#This Row],[actual_price]]&lt;1000, 1, IF(Table1[[#This Row],[actual_price]]&lt;5000, 2, IF(Table1[[#This Row],[actual_price]]&lt;10000, 3, IF(Table1[[#This Row],[actual_price]]&lt;20000, 4, 5))))</f>
        <v>2</v>
      </c>
      <c r="T129" t="str">
        <f t="shared" si="15"/>
        <v>Fewer than 1000</v>
      </c>
      <c r="U129" s="11">
        <v>976</v>
      </c>
      <c r="V129" t="s">
        <v>6859</v>
      </c>
      <c r="W129" t="s">
        <v>6860</v>
      </c>
      <c r="X129" t="s">
        <v>6861</v>
      </c>
      <c r="Y129" t="s">
        <v>6862</v>
      </c>
      <c r="Z129" t="s">
        <v>6863</v>
      </c>
      <c r="AA129" t="s">
        <v>6864</v>
      </c>
    </row>
    <row r="130" spans="1:27">
      <c r="A130" t="s">
        <v>7234</v>
      </c>
      <c r="B130" t="s">
        <v>7235</v>
      </c>
      <c r="C130" t="str">
        <f t="shared" si="16"/>
        <v>Bajaj Deluxe 2000 Watts Halogen Roo…</v>
      </c>
      <c r="D130" t="s">
        <v>7236</v>
      </c>
      <c r="E130" t="str">
        <f>IFERROR(VLOOKUP(TRIM(CLEAN(D130)),#REF!, 2, FALSE), "Other")</f>
        <v>Other</v>
      </c>
      <c r="F130" s="9">
        <v>1409</v>
      </c>
      <c r="G130" s="9">
        <v>1639</v>
      </c>
      <c r="H130" s="9">
        <f t="shared" ref="H130:H193" si="17">G130 - F130</f>
        <v>230</v>
      </c>
      <c r="I130" s="9">
        <f>(F130*U130)</f>
        <v>1108883</v>
      </c>
      <c r="J130" s="18" t="str">
        <f>ROUND((Table1[[#This Row],[actual_price]]-Table1[[#This Row],[discounted_price]])/Table1[[#This Row],[actual_price]]*100, 0) &amp; "%"</f>
        <v>14%</v>
      </c>
      <c r="K130" s="18" t="str">
        <f t="shared" ref="K130:K193" si="18">IF(L130&gt;=50, "≥ 50%", "&lt;50%")</f>
        <v>&lt;50%</v>
      </c>
      <c r="L130" s="18">
        <f t="shared" ref="L130:L193" si="19">VALUE(SUBSTITUTE(J130, "%", ""))</f>
        <v>14</v>
      </c>
      <c r="M130" s="15" t="str">
        <f t="shared" ref="M130:M193" si="20">IF(L130&lt;10, "Low", IF(L130&lt;30, "Mild", IF(L130&lt;50, "Medium", "High")))</f>
        <v>Mild</v>
      </c>
      <c r="N130" s="1">
        <v>0.14000000000000001</v>
      </c>
      <c r="O130">
        <v>3.7</v>
      </c>
      <c r="P130" t="str">
        <f t="shared" ref="P130:P193" si="21">IF(O130&gt;=4.5, "Excellent", IF(O130&gt;=3.5, "Good", IF(O130&gt;=2.5, "Average", "Poor")))</f>
        <v>Good</v>
      </c>
      <c r="Q130">
        <f>G130*U130</f>
        <v>1289893</v>
      </c>
      <c r="R130" t="str">
        <f t="shared" ref="R130:R193" si="22">IF(G130&lt;1000, "#0-#999", IF(G130&lt;5000, "#1k-#4.9k", IF(G130&lt;10000, "#5k-#9.9k", IF(G130&lt;20000, "#10k-#19.9k", "#20k+"))))</f>
        <v>#1k-#4.9k</v>
      </c>
      <c r="S130">
        <f>IF(Table1[[#This Row],[actual_price]]&lt;1000, 1, IF(Table1[[#This Row],[actual_price]]&lt;5000, 2, IF(Table1[[#This Row],[actual_price]]&lt;10000, 3, IF(Table1[[#This Row],[actual_price]]&lt;20000, 4, 5))))</f>
        <v>2</v>
      </c>
      <c r="T130" t="str">
        <f t="shared" ref="T130:T193" si="23">IF(U130 &gt; 1000, "1000 and above", "Fewer than 1000")</f>
        <v>Fewer than 1000</v>
      </c>
      <c r="U130" s="11">
        <v>787</v>
      </c>
      <c r="V130" t="s">
        <v>7237</v>
      </c>
      <c r="W130" t="s">
        <v>7238</v>
      </c>
      <c r="X130" t="s">
        <v>7239</v>
      </c>
      <c r="Y130" t="s">
        <v>7240</v>
      </c>
      <c r="Z130" t="s">
        <v>7241</v>
      </c>
      <c r="AA130" t="s">
        <v>7242</v>
      </c>
    </row>
    <row r="131" spans="1:27">
      <c r="A131" t="s">
        <v>7366</v>
      </c>
      <c r="B131" t="s">
        <v>7367</v>
      </c>
      <c r="C131" t="str">
        <f t="shared" si="16"/>
        <v>C (DEVICE) Lint Remover for Woolen …</v>
      </c>
      <c r="D131" t="s">
        <v>6573</v>
      </c>
      <c r="E131" t="str">
        <f>IFERROR(VLOOKUP(TRIM(CLEAN(D131)),#REF!, 2, FALSE), "Other")</f>
        <v>Other</v>
      </c>
      <c r="F131" s="9">
        <v>469</v>
      </c>
      <c r="G131" s="9">
        <v>1599</v>
      </c>
      <c r="H131" s="9">
        <f t="shared" si="17"/>
        <v>1130</v>
      </c>
      <c r="I131" s="9">
        <f>(F131*U131)</f>
        <v>2814</v>
      </c>
      <c r="J131" s="18" t="str">
        <f>ROUND((Table1[[#This Row],[actual_price]]-Table1[[#This Row],[discounted_price]])/Table1[[#This Row],[actual_price]]*100, 0) &amp; "%"</f>
        <v>71%</v>
      </c>
      <c r="K131" s="18" t="str">
        <f t="shared" si="18"/>
        <v>≥ 50%</v>
      </c>
      <c r="L131" s="18">
        <f t="shared" si="19"/>
        <v>71</v>
      </c>
      <c r="M131" s="15" t="str">
        <f t="shared" si="20"/>
        <v>High</v>
      </c>
      <c r="N131" s="1">
        <v>0.71</v>
      </c>
      <c r="O131">
        <v>3.7</v>
      </c>
      <c r="P131" t="str">
        <f t="shared" si="21"/>
        <v>Good</v>
      </c>
      <c r="Q131">
        <f>G131*U131</f>
        <v>9594</v>
      </c>
      <c r="R131" t="str">
        <f t="shared" si="22"/>
        <v>#1k-#4.9k</v>
      </c>
      <c r="S131">
        <f>IF(Table1[[#This Row],[actual_price]]&lt;1000, 1, IF(Table1[[#This Row],[actual_price]]&lt;5000, 2, IF(Table1[[#This Row],[actual_price]]&lt;10000, 3, IF(Table1[[#This Row],[actual_price]]&lt;20000, 4, 5))))</f>
        <v>2</v>
      </c>
      <c r="T131" t="str">
        <f t="shared" si="23"/>
        <v>Fewer than 1000</v>
      </c>
      <c r="U131" s="11">
        <v>6</v>
      </c>
      <c r="V131" t="s">
        <v>7368</v>
      </c>
      <c r="W131" t="s">
        <v>7369</v>
      </c>
      <c r="X131" t="s">
        <v>7370</v>
      </c>
      <c r="Y131" t="s">
        <v>7371</v>
      </c>
      <c r="Z131" t="s">
        <v>7372</v>
      </c>
      <c r="AA131" t="s">
        <v>7373</v>
      </c>
    </row>
    <row r="132" spans="1:27">
      <c r="A132" t="s">
        <v>7474</v>
      </c>
      <c r="B132" t="s">
        <v>7475</v>
      </c>
      <c r="C132" t="str">
        <f t="shared" si="16"/>
        <v>KENT Smart Multi Cooker Cum Kettle …</v>
      </c>
      <c r="D132" t="s">
        <v>7476</v>
      </c>
      <c r="E132" t="str">
        <f>IFERROR(VLOOKUP(TRIM(CLEAN(D132)),#REF!, 2, FALSE), "Other")</f>
        <v>Other</v>
      </c>
      <c r="F132" s="9">
        <v>1599</v>
      </c>
      <c r="G132" s="9">
        <v>2900</v>
      </c>
      <c r="H132" s="9">
        <f t="shared" si="17"/>
        <v>1301</v>
      </c>
      <c r="I132" s="9">
        <f>(F132*U132)</f>
        <v>705159</v>
      </c>
      <c r="J132" s="18" t="str">
        <f>ROUND((Table1[[#This Row],[actual_price]]-Table1[[#This Row],[discounted_price]])/Table1[[#This Row],[actual_price]]*100, 0) &amp; "%"</f>
        <v>45%</v>
      </c>
      <c r="K132" s="18" t="str">
        <f t="shared" si="18"/>
        <v>&lt;50%</v>
      </c>
      <c r="L132" s="18">
        <f t="shared" si="19"/>
        <v>45</v>
      </c>
      <c r="M132" s="15" t="str">
        <f t="shared" si="20"/>
        <v>Medium</v>
      </c>
      <c r="N132" s="1">
        <v>0.45</v>
      </c>
      <c r="O132">
        <v>3.7</v>
      </c>
      <c r="P132" t="str">
        <f t="shared" si="21"/>
        <v>Good</v>
      </c>
      <c r="Q132">
        <f>G132*U132</f>
        <v>1278900</v>
      </c>
      <c r="R132" t="str">
        <f t="shared" si="22"/>
        <v>#1k-#4.9k</v>
      </c>
      <c r="S132">
        <f>IF(Table1[[#This Row],[actual_price]]&lt;1000, 1, IF(Table1[[#This Row],[actual_price]]&lt;5000, 2, IF(Table1[[#This Row],[actual_price]]&lt;10000, 3, IF(Table1[[#This Row],[actual_price]]&lt;20000, 4, 5))))</f>
        <v>2</v>
      </c>
      <c r="T132" t="str">
        <f t="shared" si="23"/>
        <v>Fewer than 1000</v>
      </c>
      <c r="U132" s="11">
        <v>441</v>
      </c>
      <c r="V132" t="s">
        <v>7477</v>
      </c>
      <c r="W132" t="s">
        <v>7478</v>
      </c>
      <c r="X132" t="s">
        <v>7479</v>
      </c>
      <c r="Y132" t="s">
        <v>7480</v>
      </c>
      <c r="Z132" t="s">
        <v>7481</v>
      </c>
      <c r="AA132" t="s">
        <v>7482</v>
      </c>
    </row>
    <row r="133" spans="1:27">
      <c r="A133" t="s">
        <v>7555</v>
      </c>
      <c r="B133" t="s">
        <v>7556</v>
      </c>
      <c r="C133" t="str">
        <f t="shared" si="16"/>
        <v>Prestige PRWO 1.8-2 700-Watts Delig…</v>
      </c>
      <c r="D133" t="s">
        <v>7476</v>
      </c>
      <c r="E133" t="str">
        <f>IFERROR(VLOOKUP(TRIM(CLEAN(D133)),#REF!, 2, FALSE), "Other")</f>
        <v>Other</v>
      </c>
      <c r="F133" s="9">
        <v>2719</v>
      </c>
      <c r="G133" s="9">
        <v>3945</v>
      </c>
      <c r="H133" s="9">
        <f t="shared" si="17"/>
        <v>1226</v>
      </c>
      <c r="I133" s="9">
        <f>(F133*U133)</f>
        <v>36450914</v>
      </c>
      <c r="J133" s="18" t="str">
        <f>ROUND((Table1[[#This Row],[actual_price]]-Table1[[#This Row],[discounted_price]])/Table1[[#This Row],[actual_price]]*100, 0) &amp; "%"</f>
        <v>31%</v>
      </c>
      <c r="K133" s="18" t="str">
        <f t="shared" si="18"/>
        <v>&lt;50%</v>
      </c>
      <c r="L133" s="18">
        <f t="shared" si="19"/>
        <v>31</v>
      </c>
      <c r="M133" s="15" t="str">
        <f t="shared" si="20"/>
        <v>Medium</v>
      </c>
      <c r="N133" s="1">
        <v>0.31</v>
      </c>
      <c r="O133">
        <v>3.7</v>
      </c>
      <c r="P133" t="str">
        <f t="shared" si="21"/>
        <v>Good</v>
      </c>
      <c r="Q133">
        <f>G133*U133</f>
        <v>52886670</v>
      </c>
      <c r="R133" t="str">
        <f t="shared" si="22"/>
        <v>#1k-#4.9k</v>
      </c>
      <c r="S133">
        <f>IF(Table1[[#This Row],[actual_price]]&lt;1000, 1, IF(Table1[[#This Row],[actual_price]]&lt;5000, 2, IF(Table1[[#This Row],[actual_price]]&lt;10000, 3, IF(Table1[[#This Row],[actual_price]]&lt;20000, 4, 5))))</f>
        <v>2</v>
      </c>
      <c r="T133" t="str">
        <f t="shared" si="23"/>
        <v>1000 and above</v>
      </c>
      <c r="U133" s="11">
        <v>13406</v>
      </c>
      <c r="V133" t="s">
        <v>7557</v>
      </c>
      <c r="W133" t="s">
        <v>7558</v>
      </c>
      <c r="X133" t="s">
        <v>7559</v>
      </c>
      <c r="Y133" t="s">
        <v>7560</v>
      </c>
      <c r="Z133" t="s">
        <v>7561</v>
      </c>
      <c r="AA133" t="s">
        <v>7562</v>
      </c>
    </row>
    <row r="134" spans="1:27">
      <c r="A134" t="s">
        <v>7931</v>
      </c>
      <c r="B134" t="s">
        <v>7932</v>
      </c>
      <c r="C134" t="str">
        <f t="shared" si="16"/>
        <v>Akiara¬Æ - Makes life easy Mini Sew…</v>
      </c>
      <c r="D134" t="s">
        <v>7933</v>
      </c>
      <c r="E134" t="str">
        <f>IFERROR(VLOOKUP(TRIM(CLEAN(D134)),#REF!, 2, FALSE), "Other")</f>
        <v>Other</v>
      </c>
      <c r="F134" s="9">
        <v>1484</v>
      </c>
      <c r="G134" s="9">
        <v>2499</v>
      </c>
      <c r="H134" s="9">
        <f t="shared" si="17"/>
        <v>1015</v>
      </c>
      <c r="I134" s="9">
        <f>(F134*U134)</f>
        <v>1583428</v>
      </c>
      <c r="J134" s="18" t="str">
        <f>ROUND((Table1[[#This Row],[actual_price]]-Table1[[#This Row],[discounted_price]])/Table1[[#This Row],[actual_price]]*100, 0) &amp; "%"</f>
        <v>41%</v>
      </c>
      <c r="K134" s="18" t="str">
        <f t="shared" si="18"/>
        <v>&lt;50%</v>
      </c>
      <c r="L134" s="18">
        <f t="shared" si="19"/>
        <v>41</v>
      </c>
      <c r="M134" s="15" t="str">
        <f t="shared" si="20"/>
        <v>Medium</v>
      </c>
      <c r="N134" s="1">
        <v>0.41</v>
      </c>
      <c r="O134">
        <v>3.7</v>
      </c>
      <c r="P134" t="str">
        <f t="shared" si="21"/>
        <v>Good</v>
      </c>
      <c r="Q134">
        <f>G134*U134</f>
        <v>2666433</v>
      </c>
      <c r="R134" t="str">
        <f t="shared" si="22"/>
        <v>#1k-#4.9k</v>
      </c>
      <c r="S134">
        <f>IF(Table1[[#This Row],[actual_price]]&lt;1000, 1, IF(Table1[[#This Row],[actual_price]]&lt;5000, 2, IF(Table1[[#This Row],[actual_price]]&lt;10000, 3, IF(Table1[[#This Row],[actual_price]]&lt;20000, 4, 5))))</f>
        <v>2</v>
      </c>
      <c r="T134" t="str">
        <f t="shared" si="23"/>
        <v>1000 and above</v>
      </c>
      <c r="U134" s="11">
        <v>1067</v>
      </c>
      <c r="V134" t="s">
        <v>7934</v>
      </c>
      <c r="W134" t="s">
        <v>7935</v>
      </c>
      <c r="X134" t="s">
        <v>7936</v>
      </c>
      <c r="Y134" t="s">
        <v>7937</v>
      </c>
      <c r="Z134" t="s">
        <v>7938</v>
      </c>
      <c r="AA134" t="s">
        <v>7939</v>
      </c>
    </row>
    <row r="135" spans="1:27">
      <c r="A135" t="s">
        <v>7948</v>
      </c>
      <c r="B135" t="s">
        <v>7949</v>
      </c>
      <c r="C135" t="str">
        <f t="shared" si="16"/>
        <v>Wonderchef Nutri-blend Complete Kit…</v>
      </c>
      <c r="D135" t="s">
        <v>6867</v>
      </c>
      <c r="E135" t="str">
        <f>IFERROR(VLOOKUP(TRIM(CLEAN(D135)),#REF!, 2, FALSE), "Other")</f>
        <v>Other</v>
      </c>
      <c r="F135" s="9">
        <v>3299</v>
      </c>
      <c r="G135" s="9">
        <v>6500</v>
      </c>
      <c r="H135" s="9">
        <f t="shared" si="17"/>
        <v>3201</v>
      </c>
      <c r="I135" s="9">
        <f>(F135*U135)</f>
        <v>37004883</v>
      </c>
      <c r="J135" s="18" t="str">
        <f>ROUND((Table1[[#This Row],[actual_price]]-Table1[[#This Row],[discounted_price]])/Table1[[#This Row],[actual_price]]*100, 0) &amp; "%"</f>
        <v>49%</v>
      </c>
      <c r="K135" s="18" t="str">
        <f t="shared" si="18"/>
        <v>&lt;50%</v>
      </c>
      <c r="L135" s="18">
        <f t="shared" si="19"/>
        <v>49</v>
      </c>
      <c r="M135" s="15" t="str">
        <f t="shared" si="20"/>
        <v>Medium</v>
      </c>
      <c r="N135" s="1">
        <v>0.49</v>
      </c>
      <c r="O135">
        <v>3.7</v>
      </c>
      <c r="P135" t="str">
        <f t="shared" si="21"/>
        <v>Good</v>
      </c>
      <c r="Q135">
        <f>G135*U135</f>
        <v>72910500</v>
      </c>
      <c r="R135" t="str">
        <f t="shared" si="22"/>
        <v>#5k-#9.9k</v>
      </c>
      <c r="S135">
        <f>IF(Table1[[#This Row],[actual_price]]&lt;1000, 1, IF(Table1[[#This Row],[actual_price]]&lt;5000, 2, IF(Table1[[#This Row],[actual_price]]&lt;10000, 3, IF(Table1[[#This Row],[actual_price]]&lt;20000, 4, 5))))</f>
        <v>3</v>
      </c>
      <c r="T135" t="str">
        <f t="shared" si="23"/>
        <v>1000 and above</v>
      </c>
      <c r="U135" s="11">
        <v>11217</v>
      </c>
      <c r="V135" t="s">
        <v>7950</v>
      </c>
      <c r="W135" t="s">
        <v>7951</v>
      </c>
      <c r="X135" t="s">
        <v>7952</v>
      </c>
      <c r="Y135" t="s">
        <v>7953</v>
      </c>
      <c r="Z135" t="s">
        <v>7954</v>
      </c>
      <c r="AA135" t="s">
        <v>7955</v>
      </c>
    </row>
    <row r="136" spans="1:27">
      <c r="A136" t="s">
        <v>8096</v>
      </c>
      <c r="B136" t="s">
        <v>8097</v>
      </c>
      <c r="C136" t="str">
        <f t="shared" si="16"/>
        <v>ROYAL STEP Portable Electric USB Ju…</v>
      </c>
      <c r="D136" t="s">
        <v>6867</v>
      </c>
      <c r="E136" t="str">
        <f>IFERROR(VLOOKUP(TRIM(CLEAN(D136)),#REF!, 2, FALSE), "Other")</f>
        <v>Other</v>
      </c>
      <c r="F136" s="9">
        <v>499</v>
      </c>
      <c r="G136" s="9">
        <v>2199</v>
      </c>
      <c r="H136" s="9">
        <f t="shared" si="17"/>
        <v>1700</v>
      </c>
      <c r="I136" s="9">
        <f>(F136*U136)</f>
        <v>26447</v>
      </c>
      <c r="J136" s="18" t="str">
        <f>ROUND((Table1[[#This Row],[actual_price]]-Table1[[#This Row],[discounted_price]])/Table1[[#This Row],[actual_price]]*100, 0) &amp; "%"</f>
        <v>77%</v>
      </c>
      <c r="K136" s="18" t="str">
        <f t="shared" si="18"/>
        <v>≥ 50%</v>
      </c>
      <c r="L136" s="18">
        <f t="shared" si="19"/>
        <v>77</v>
      </c>
      <c r="M136" s="15" t="str">
        <f t="shared" si="20"/>
        <v>High</v>
      </c>
      <c r="N136" s="1">
        <v>0.77</v>
      </c>
      <c r="O136">
        <v>3.7</v>
      </c>
      <c r="P136" t="str">
        <f t="shared" si="21"/>
        <v>Good</v>
      </c>
      <c r="Q136">
        <f>G136*U136</f>
        <v>116547</v>
      </c>
      <c r="R136" t="str">
        <f t="shared" si="22"/>
        <v>#1k-#4.9k</v>
      </c>
      <c r="S136">
        <f>IF(Table1[[#This Row],[actual_price]]&lt;1000, 1, IF(Table1[[#This Row],[actual_price]]&lt;5000, 2, IF(Table1[[#This Row],[actual_price]]&lt;10000, 3, IF(Table1[[#This Row],[actual_price]]&lt;20000, 4, 5))))</f>
        <v>2</v>
      </c>
      <c r="T136" t="str">
        <f t="shared" si="23"/>
        <v>Fewer than 1000</v>
      </c>
      <c r="U136" s="11">
        <v>53</v>
      </c>
      <c r="V136" t="s">
        <v>8098</v>
      </c>
      <c r="W136" t="s">
        <v>8099</v>
      </c>
      <c r="X136" t="s">
        <v>8100</v>
      </c>
      <c r="Y136" t="s">
        <v>8101</v>
      </c>
      <c r="Z136" t="s">
        <v>8102</v>
      </c>
      <c r="AA136" t="s">
        <v>8103</v>
      </c>
    </row>
    <row r="137" spans="1:27">
      <c r="A137" t="s">
        <v>8274</v>
      </c>
      <c r="B137" t="s">
        <v>8275</v>
      </c>
      <c r="C137" t="str">
        <f t="shared" si="16"/>
        <v>Sui Generis Electric Handheld Milk …</v>
      </c>
      <c r="D137" t="s">
        <v>6665</v>
      </c>
      <c r="E137" t="str">
        <f>IFERROR(VLOOKUP(TRIM(CLEAN(D137)),#REF!, 2, FALSE), "Other")</f>
        <v>Other</v>
      </c>
      <c r="F137" s="9">
        <v>210</v>
      </c>
      <c r="G137" s="9">
        <v>699</v>
      </c>
      <c r="H137" s="9">
        <f t="shared" si="17"/>
        <v>489</v>
      </c>
      <c r="I137" s="9">
        <f>(F137*U137)</f>
        <v>15540</v>
      </c>
      <c r="J137" s="18" t="str">
        <f>ROUND((Table1[[#This Row],[actual_price]]-Table1[[#This Row],[discounted_price]])/Table1[[#This Row],[actual_price]]*100, 0) &amp; "%"</f>
        <v>70%</v>
      </c>
      <c r="K137" s="18" t="str">
        <f t="shared" si="18"/>
        <v>≥ 50%</v>
      </c>
      <c r="L137" s="18">
        <f t="shared" si="19"/>
        <v>70</v>
      </c>
      <c r="M137" s="15" t="str">
        <f t="shared" si="20"/>
        <v>High</v>
      </c>
      <c r="N137" s="1">
        <v>0.7</v>
      </c>
      <c r="O137">
        <v>3.7</v>
      </c>
      <c r="P137" t="str">
        <f t="shared" si="21"/>
        <v>Good</v>
      </c>
      <c r="Q137">
        <f>G137*U137</f>
        <v>51726</v>
      </c>
      <c r="R137" t="str">
        <f t="shared" si="22"/>
        <v>#0-#999</v>
      </c>
      <c r="S137">
        <f>IF(Table1[[#This Row],[actual_price]]&lt;1000, 1, IF(Table1[[#This Row],[actual_price]]&lt;5000, 2, IF(Table1[[#This Row],[actual_price]]&lt;10000, 3, IF(Table1[[#This Row],[actual_price]]&lt;20000, 4, 5))))</f>
        <v>1</v>
      </c>
      <c r="T137" t="str">
        <f t="shared" si="23"/>
        <v>Fewer than 1000</v>
      </c>
      <c r="U137" s="11">
        <v>74</v>
      </c>
      <c r="V137" t="s">
        <v>8276</v>
      </c>
      <c r="W137" t="s">
        <v>8277</v>
      </c>
      <c r="X137" t="s">
        <v>8278</v>
      </c>
      <c r="Y137" t="s">
        <v>8279</v>
      </c>
      <c r="Z137" t="s">
        <v>8280</v>
      </c>
      <c r="AA137" t="s">
        <v>8281</v>
      </c>
    </row>
    <row r="138" spans="1:27">
      <c r="A138" t="s">
        <v>8377</v>
      </c>
      <c r="B138" t="s">
        <v>8378</v>
      </c>
      <c r="C138" t="str">
        <f t="shared" ref="C138:C201" si="24">LEFT(B138, 35) &amp; "…"</f>
        <v>PrettyKrafts Laundry Basket for clo…</v>
      </c>
      <c r="D138" t="s">
        <v>6825</v>
      </c>
      <c r="E138" t="str">
        <f>IFERROR(VLOOKUP(TRIM(CLEAN(D138)),#REF!, 2, FALSE), "Other")</f>
        <v>Other</v>
      </c>
      <c r="F138" s="9">
        <v>351</v>
      </c>
      <c r="G138" s="9">
        <v>1099</v>
      </c>
      <c r="H138" s="9">
        <f t="shared" si="17"/>
        <v>748</v>
      </c>
      <c r="I138" s="9">
        <f>(F138*U138)</f>
        <v>515970</v>
      </c>
      <c r="J138" s="18" t="str">
        <f>ROUND((Table1[[#This Row],[actual_price]]-Table1[[#This Row],[discounted_price]])/Table1[[#This Row],[actual_price]]*100, 0) &amp; "%"</f>
        <v>68%</v>
      </c>
      <c r="K138" s="18" t="str">
        <f t="shared" si="18"/>
        <v>≥ 50%</v>
      </c>
      <c r="L138" s="18">
        <f t="shared" si="19"/>
        <v>68</v>
      </c>
      <c r="M138" s="15" t="str">
        <f t="shared" si="20"/>
        <v>High</v>
      </c>
      <c r="N138" s="1">
        <v>0.68</v>
      </c>
      <c r="O138">
        <v>3.7</v>
      </c>
      <c r="P138" t="str">
        <f t="shared" si="21"/>
        <v>Good</v>
      </c>
      <c r="Q138">
        <f>G138*U138</f>
        <v>1615530</v>
      </c>
      <c r="R138" t="str">
        <f t="shared" si="22"/>
        <v>#1k-#4.9k</v>
      </c>
      <c r="S138">
        <f>IF(Table1[[#This Row],[actual_price]]&lt;1000, 1, IF(Table1[[#This Row],[actual_price]]&lt;5000, 2, IF(Table1[[#This Row],[actual_price]]&lt;10000, 3, IF(Table1[[#This Row],[actual_price]]&lt;20000, 4, 5))))</f>
        <v>2</v>
      </c>
      <c r="T138" t="str">
        <f t="shared" si="23"/>
        <v>1000 and above</v>
      </c>
      <c r="U138" s="11">
        <v>1470</v>
      </c>
      <c r="V138" t="s">
        <v>8379</v>
      </c>
      <c r="W138" t="s">
        <v>8380</v>
      </c>
      <c r="X138" t="s">
        <v>8381</v>
      </c>
      <c r="Y138" t="s">
        <v>8382</v>
      </c>
      <c r="Z138" t="s">
        <v>8383</v>
      </c>
      <c r="AA138" t="s">
        <v>8384</v>
      </c>
    </row>
    <row r="139" spans="1:27">
      <c r="A139" t="s">
        <v>8904</v>
      </c>
      <c r="B139" t="s">
        <v>8905</v>
      </c>
      <c r="C139" t="str">
        <f t="shared" si="24"/>
        <v>CSI INTERNATIONAL¬Æ Instant Water G…</v>
      </c>
      <c r="D139" t="s">
        <v>6692</v>
      </c>
      <c r="E139" t="str">
        <f>IFERROR(VLOOKUP(TRIM(CLEAN(D139)),#REF!, 2, FALSE), "Other")</f>
        <v>Other</v>
      </c>
      <c r="F139" s="9">
        <v>1049</v>
      </c>
      <c r="G139" s="9">
        <v>2499</v>
      </c>
      <c r="H139" s="9">
        <f t="shared" si="17"/>
        <v>1450</v>
      </c>
      <c r="I139" s="9">
        <f>(F139*U139)</f>
        <v>669262</v>
      </c>
      <c r="J139" s="18" t="str">
        <f>ROUND((Table1[[#This Row],[actual_price]]-Table1[[#This Row],[discounted_price]])/Table1[[#This Row],[actual_price]]*100, 0) &amp; "%"</f>
        <v>58%</v>
      </c>
      <c r="K139" s="18" t="str">
        <f t="shared" si="18"/>
        <v>≥ 50%</v>
      </c>
      <c r="L139" s="18">
        <f t="shared" si="19"/>
        <v>58</v>
      </c>
      <c r="M139" s="15" t="str">
        <f t="shared" si="20"/>
        <v>High</v>
      </c>
      <c r="N139" s="1">
        <v>0.57999999999999996</v>
      </c>
      <c r="O139">
        <v>3.7</v>
      </c>
      <c r="P139" t="str">
        <f t="shared" si="21"/>
        <v>Good</v>
      </c>
      <c r="Q139">
        <f>G139*U139</f>
        <v>1594362</v>
      </c>
      <c r="R139" t="str">
        <f t="shared" si="22"/>
        <v>#1k-#4.9k</v>
      </c>
      <c r="S139">
        <f>IF(Table1[[#This Row],[actual_price]]&lt;1000, 1, IF(Table1[[#This Row],[actual_price]]&lt;5000, 2, IF(Table1[[#This Row],[actual_price]]&lt;10000, 3, IF(Table1[[#This Row],[actual_price]]&lt;20000, 4, 5))))</f>
        <v>2</v>
      </c>
      <c r="T139" t="str">
        <f t="shared" si="23"/>
        <v>Fewer than 1000</v>
      </c>
      <c r="U139" s="11">
        <v>638</v>
      </c>
      <c r="V139" t="s">
        <v>8476</v>
      </c>
      <c r="W139" t="s">
        <v>8906</v>
      </c>
      <c r="X139" t="s">
        <v>8907</v>
      </c>
      <c r="Y139" t="s">
        <v>8908</v>
      </c>
      <c r="Z139" t="s">
        <v>8909</v>
      </c>
      <c r="AA139" t="s">
        <v>8910</v>
      </c>
    </row>
    <row r="140" spans="1:27">
      <c r="A140" t="s">
        <v>9167</v>
      </c>
      <c r="B140" t="s">
        <v>9168</v>
      </c>
      <c r="C140" t="str">
        <f t="shared" si="24"/>
        <v>Longway Blaze 2 Rod Quartz Room Hea…</v>
      </c>
      <c r="D140" t="s">
        <v>6555</v>
      </c>
      <c r="E140" t="str">
        <f>IFERROR(VLOOKUP(TRIM(CLEAN(D140)),#REF!, 2, FALSE), "Other")</f>
        <v>Other</v>
      </c>
      <c r="F140" s="9">
        <v>929</v>
      </c>
      <c r="G140" s="9">
        <v>2199</v>
      </c>
      <c r="H140" s="9">
        <f t="shared" si="17"/>
        <v>1270</v>
      </c>
      <c r="I140" s="9">
        <f>(F140*U140)</f>
        <v>3716</v>
      </c>
      <c r="J140" s="18" t="str">
        <f>ROUND((Table1[[#This Row],[actual_price]]-Table1[[#This Row],[discounted_price]])/Table1[[#This Row],[actual_price]]*100, 0) &amp; "%"</f>
        <v>58%</v>
      </c>
      <c r="K140" s="18" t="str">
        <f t="shared" si="18"/>
        <v>≥ 50%</v>
      </c>
      <c r="L140" s="18">
        <f t="shared" si="19"/>
        <v>58</v>
      </c>
      <c r="M140" s="15" t="str">
        <f t="shared" si="20"/>
        <v>High</v>
      </c>
      <c r="N140" s="1">
        <v>0.57999999999999996</v>
      </c>
      <c r="O140">
        <v>3.7</v>
      </c>
      <c r="P140" t="str">
        <f t="shared" si="21"/>
        <v>Good</v>
      </c>
      <c r="Q140">
        <f>G140*U140</f>
        <v>8796</v>
      </c>
      <c r="R140" t="str">
        <f t="shared" si="22"/>
        <v>#1k-#4.9k</v>
      </c>
      <c r="S140">
        <f>IF(Table1[[#This Row],[actual_price]]&lt;1000, 1, IF(Table1[[#This Row],[actual_price]]&lt;5000, 2, IF(Table1[[#This Row],[actual_price]]&lt;10000, 3, IF(Table1[[#This Row],[actual_price]]&lt;20000, 4, 5))))</f>
        <v>2</v>
      </c>
      <c r="T140" t="str">
        <f t="shared" si="23"/>
        <v>Fewer than 1000</v>
      </c>
      <c r="U140" s="11">
        <v>4</v>
      </c>
      <c r="V140" t="s">
        <v>9169</v>
      </c>
      <c r="W140" t="s">
        <v>9170</v>
      </c>
      <c r="X140" t="s">
        <v>9171</v>
      </c>
      <c r="Y140" t="s">
        <v>9172</v>
      </c>
      <c r="Z140" t="s">
        <v>9173</v>
      </c>
      <c r="AA140" t="s">
        <v>9174</v>
      </c>
    </row>
    <row r="141" spans="1:27">
      <c r="A141" t="s">
        <v>9175</v>
      </c>
      <c r="B141" t="s">
        <v>9176</v>
      </c>
      <c r="C141" t="str">
        <f t="shared" si="24"/>
        <v>Prestige PWG 07 Wet Grinder, 2L (Mu…</v>
      </c>
      <c r="D141" t="s">
        <v>8048</v>
      </c>
      <c r="E141" t="str">
        <f>IFERROR(VLOOKUP(TRIM(CLEAN(D141)),#REF!, 2, FALSE), "Other")</f>
        <v>Other</v>
      </c>
      <c r="F141" s="9">
        <v>3710</v>
      </c>
      <c r="G141" s="9">
        <v>4330</v>
      </c>
      <c r="H141" s="9">
        <f t="shared" si="17"/>
        <v>620</v>
      </c>
      <c r="I141" s="9">
        <f>(F141*U141)</f>
        <v>6166020</v>
      </c>
      <c r="J141" s="18" t="str">
        <f>ROUND((Table1[[#This Row],[actual_price]]-Table1[[#This Row],[discounted_price]])/Table1[[#This Row],[actual_price]]*100, 0) &amp; "%"</f>
        <v>14%</v>
      </c>
      <c r="K141" s="18" t="str">
        <f t="shared" si="18"/>
        <v>&lt;50%</v>
      </c>
      <c r="L141" s="18">
        <f t="shared" si="19"/>
        <v>14</v>
      </c>
      <c r="M141" s="15" t="str">
        <f t="shared" si="20"/>
        <v>Mild</v>
      </c>
      <c r="N141" s="1">
        <v>0.14000000000000001</v>
      </c>
      <c r="O141">
        <v>3.7</v>
      </c>
      <c r="P141" t="str">
        <f t="shared" si="21"/>
        <v>Good</v>
      </c>
      <c r="Q141">
        <f>G141*U141</f>
        <v>7196460</v>
      </c>
      <c r="R141" t="str">
        <f t="shared" si="22"/>
        <v>#1k-#4.9k</v>
      </c>
      <c r="S141">
        <f>IF(Table1[[#This Row],[actual_price]]&lt;1000, 1, IF(Table1[[#This Row],[actual_price]]&lt;5000, 2, IF(Table1[[#This Row],[actual_price]]&lt;10000, 3, IF(Table1[[#This Row],[actual_price]]&lt;20000, 4, 5))))</f>
        <v>2</v>
      </c>
      <c r="T141" t="str">
        <f t="shared" si="23"/>
        <v>1000 and above</v>
      </c>
      <c r="U141" s="11">
        <v>1662</v>
      </c>
      <c r="V141" t="s">
        <v>9177</v>
      </c>
      <c r="W141" t="s">
        <v>9178</v>
      </c>
      <c r="X141" t="s">
        <v>9179</v>
      </c>
      <c r="Y141" t="s">
        <v>9180</v>
      </c>
      <c r="Z141" t="s">
        <v>9181</v>
      </c>
      <c r="AA141" t="s">
        <v>9182</v>
      </c>
    </row>
    <row r="142" spans="1:27">
      <c r="A142" t="s">
        <v>9556</v>
      </c>
      <c r="B142" t="s">
        <v>9557</v>
      </c>
      <c r="C142" t="str">
        <f t="shared" si="24"/>
        <v>Kuber Industries Nylon Mesh Laundry…</v>
      </c>
      <c r="D142" t="s">
        <v>6825</v>
      </c>
      <c r="E142" t="str">
        <f>IFERROR(VLOOKUP(TRIM(CLEAN(D142)),#REF!, 2, FALSE), "Other")</f>
        <v>Other</v>
      </c>
      <c r="F142" s="9">
        <v>199</v>
      </c>
      <c r="G142" s="9">
        <v>399</v>
      </c>
      <c r="H142" s="9">
        <f t="shared" si="17"/>
        <v>200</v>
      </c>
      <c r="I142" s="9">
        <f>(F142*U142)</f>
        <v>1581055</v>
      </c>
      <c r="J142" s="18" t="str">
        <f>ROUND((Table1[[#This Row],[actual_price]]-Table1[[#This Row],[discounted_price]])/Table1[[#This Row],[actual_price]]*100, 0) &amp; "%"</f>
        <v>50%</v>
      </c>
      <c r="K142" s="18" t="str">
        <f t="shared" si="18"/>
        <v>≥ 50%</v>
      </c>
      <c r="L142" s="18">
        <f t="shared" si="19"/>
        <v>50</v>
      </c>
      <c r="M142" s="15" t="str">
        <f t="shared" si="20"/>
        <v>High</v>
      </c>
      <c r="N142" s="1">
        <v>0.5</v>
      </c>
      <c r="O142">
        <v>3.7</v>
      </c>
      <c r="P142" t="str">
        <f t="shared" si="21"/>
        <v>Good</v>
      </c>
      <c r="Q142">
        <f>G142*U142</f>
        <v>3170055</v>
      </c>
      <c r="R142" t="str">
        <f t="shared" si="22"/>
        <v>#0-#999</v>
      </c>
      <c r="S142">
        <f>IF(Table1[[#This Row],[actual_price]]&lt;1000, 1, IF(Table1[[#This Row],[actual_price]]&lt;5000, 2, IF(Table1[[#This Row],[actual_price]]&lt;10000, 3, IF(Table1[[#This Row],[actual_price]]&lt;20000, 4, 5))))</f>
        <v>1</v>
      </c>
      <c r="T142" t="str">
        <f t="shared" si="23"/>
        <v>1000 and above</v>
      </c>
      <c r="U142" s="11">
        <v>7945</v>
      </c>
      <c r="V142" t="s">
        <v>9558</v>
      </c>
      <c r="W142" t="s">
        <v>9559</v>
      </c>
      <c r="X142" t="s">
        <v>9560</v>
      </c>
      <c r="Y142" t="s">
        <v>9561</v>
      </c>
      <c r="Z142" t="s">
        <v>9562</v>
      </c>
      <c r="AA142" t="s">
        <v>9563</v>
      </c>
    </row>
    <row r="143" spans="1:27">
      <c r="A143" t="s">
        <v>9653</v>
      </c>
      <c r="B143" t="s">
        <v>9654</v>
      </c>
      <c r="C143" t="str">
        <f t="shared" si="24"/>
        <v>Maharaja Whiteline Odacio Plus 550-…</v>
      </c>
      <c r="D143" t="s">
        <v>6867</v>
      </c>
      <c r="E143" t="str">
        <f>IFERROR(VLOOKUP(TRIM(CLEAN(D143)),#REF!, 2, FALSE), "Other")</f>
        <v>Other</v>
      </c>
      <c r="F143" s="9">
        <v>3349</v>
      </c>
      <c r="G143" s="9">
        <v>4799</v>
      </c>
      <c r="H143" s="9">
        <f t="shared" si="17"/>
        <v>1450</v>
      </c>
      <c r="I143" s="9">
        <f>(F143*U143)</f>
        <v>14065800</v>
      </c>
      <c r="J143" s="18" t="str">
        <f>ROUND((Table1[[#This Row],[actual_price]]-Table1[[#This Row],[discounted_price]])/Table1[[#This Row],[actual_price]]*100, 0) &amp; "%"</f>
        <v>30%</v>
      </c>
      <c r="K143" s="18" t="str">
        <f t="shared" si="18"/>
        <v>&lt;50%</v>
      </c>
      <c r="L143" s="18">
        <f t="shared" si="19"/>
        <v>30</v>
      </c>
      <c r="M143" s="15" t="str">
        <f t="shared" si="20"/>
        <v>Medium</v>
      </c>
      <c r="N143" s="1">
        <v>0.3</v>
      </c>
      <c r="O143">
        <v>3.7</v>
      </c>
      <c r="P143" t="str">
        <f t="shared" si="21"/>
        <v>Good</v>
      </c>
      <c r="Q143">
        <f>G143*U143</f>
        <v>20155800</v>
      </c>
      <c r="R143" t="str">
        <f t="shared" si="22"/>
        <v>#1k-#4.9k</v>
      </c>
      <c r="S143">
        <f>IF(Table1[[#This Row],[actual_price]]&lt;1000, 1, IF(Table1[[#This Row],[actual_price]]&lt;5000, 2, IF(Table1[[#This Row],[actual_price]]&lt;10000, 3, IF(Table1[[#This Row],[actual_price]]&lt;20000, 4, 5))))</f>
        <v>2</v>
      </c>
      <c r="T143" t="str">
        <f t="shared" si="23"/>
        <v>1000 and above</v>
      </c>
      <c r="U143" s="11">
        <v>4200</v>
      </c>
      <c r="V143" t="s">
        <v>9655</v>
      </c>
      <c r="W143" t="s">
        <v>9656</v>
      </c>
      <c r="X143" t="s">
        <v>9657</v>
      </c>
      <c r="Y143" t="s">
        <v>9658</v>
      </c>
      <c r="Z143" t="s">
        <v>9659</v>
      </c>
      <c r="AA143" t="s">
        <v>9660</v>
      </c>
    </row>
    <row r="144" spans="1:27">
      <c r="A144" t="s">
        <v>683</v>
      </c>
      <c r="B144" t="s">
        <v>684</v>
      </c>
      <c r="C144" t="str">
        <f t="shared" si="24"/>
        <v>LOHAYA Remote Compatible for Mi Sma…</v>
      </c>
      <c r="D144" t="s">
        <v>364</v>
      </c>
      <c r="E144" t="str">
        <f>IFERROR(VLOOKUP(TRIM(CLEAN(D144)),#REF!, 2, FALSE), "Other")</f>
        <v>Other</v>
      </c>
      <c r="F144" s="9">
        <v>249</v>
      </c>
      <c r="G144" s="9">
        <v>799</v>
      </c>
      <c r="H144" s="9">
        <f t="shared" si="17"/>
        <v>550</v>
      </c>
      <c r="I144" s="9">
        <f>(F144*U144)</f>
        <v>268671</v>
      </c>
      <c r="J144" s="18" t="str">
        <f>ROUND((Table1[[#This Row],[actual_price]]-Table1[[#This Row],[discounted_price]])/Table1[[#This Row],[actual_price]]*100, 0) &amp; "%"</f>
        <v>69%</v>
      </c>
      <c r="K144" s="18" t="str">
        <f t="shared" si="18"/>
        <v>≥ 50%</v>
      </c>
      <c r="L144" s="18">
        <f t="shared" si="19"/>
        <v>69</v>
      </c>
      <c r="M144" s="15" t="str">
        <f t="shared" si="20"/>
        <v>High</v>
      </c>
      <c r="N144" s="1">
        <v>0.69</v>
      </c>
      <c r="O144">
        <v>3.8</v>
      </c>
      <c r="P144" t="str">
        <f t="shared" si="21"/>
        <v>Good</v>
      </c>
      <c r="Q144">
        <f>G144*U144</f>
        <v>862121</v>
      </c>
      <c r="R144" t="str">
        <f t="shared" si="22"/>
        <v>#0-#999</v>
      </c>
      <c r="S144">
        <f>IF(Table1[[#This Row],[actual_price]]&lt;1000, 1, IF(Table1[[#This Row],[actual_price]]&lt;5000, 2, IF(Table1[[#This Row],[actual_price]]&lt;10000, 3, IF(Table1[[#This Row],[actual_price]]&lt;20000, 4, 5))))</f>
        <v>1</v>
      </c>
      <c r="T144" t="str">
        <f t="shared" si="23"/>
        <v>1000 and above</v>
      </c>
      <c r="U144" s="11">
        <v>1079</v>
      </c>
      <c r="V144" t="s">
        <v>685</v>
      </c>
      <c r="W144" t="s">
        <v>686</v>
      </c>
      <c r="X144" t="s">
        <v>687</v>
      </c>
      <c r="Y144" t="s">
        <v>688</v>
      </c>
      <c r="Z144" t="s">
        <v>689</v>
      </c>
      <c r="AA144" t="s">
        <v>690</v>
      </c>
    </row>
    <row r="145" spans="1:27">
      <c r="A145" t="s">
        <v>838</v>
      </c>
      <c r="B145" t="s">
        <v>839</v>
      </c>
      <c r="C145" t="str">
        <f t="shared" si="24"/>
        <v>Portronics Konnect Spydr 31 3-in-1 …</v>
      </c>
      <c r="D145" t="s">
        <v>16</v>
      </c>
      <c r="E145" t="str">
        <f>IFERROR(VLOOKUP(TRIM(CLEAN(D145)),#REF!, 2, FALSE), "Other")</f>
        <v>Other</v>
      </c>
      <c r="F145" s="9">
        <v>228</v>
      </c>
      <c r="G145" s="9">
        <v>899</v>
      </c>
      <c r="H145" s="9">
        <f t="shared" si="17"/>
        <v>671</v>
      </c>
      <c r="I145" s="9">
        <f>(F145*U145)</f>
        <v>30096</v>
      </c>
      <c r="J145" s="18" t="str">
        <f>ROUND((Table1[[#This Row],[actual_price]]-Table1[[#This Row],[discounted_price]])/Table1[[#This Row],[actual_price]]*100, 0) &amp; "%"</f>
        <v>75%</v>
      </c>
      <c r="K145" s="18" t="str">
        <f t="shared" si="18"/>
        <v>≥ 50%</v>
      </c>
      <c r="L145" s="18">
        <f t="shared" si="19"/>
        <v>75</v>
      </c>
      <c r="M145" s="15" t="str">
        <f t="shared" si="20"/>
        <v>High</v>
      </c>
      <c r="N145" s="1">
        <v>0.75</v>
      </c>
      <c r="O145">
        <v>3.8</v>
      </c>
      <c r="P145" t="str">
        <f t="shared" si="21"/>
        <v>Good</v>
      </c>
      <c r="Q145">
        <f>G145*U145</f>
        <v>118668</v>
      </c>
      <c r="R145" t="str">
        <f t="shared" si="22"/>
        <v>#0-#999</v>
      </c>
      <c r="S145">
        <f>IF(Table1[[#This Row],[actual_price]]&lt;1000, 1, IF(Table1[[#This Row],[actual_price]]&lt;5000, 2, IF(Table1[[#This Row],[actual_price]]&lt;10000, 3, IF(Table1[[#This Row],[actual_price]]&lt;20000, 4, 5))))</f>
        <v>1</v>
      </c>
      <c r="T145" t="str">
        <f t="shared" si="23"/>
        <v>Fewer than 1000</v>
      </c>
      <c r="U145" s="11">
        <v>132</v>
      </c>
      <c r="V145" t="s">
        <v>840</v>
      </c>
      <c r="W145" t="s">
        <v>841</v>
      </c>
      <c r="X145" t="s">
        <v>842</v>
      </c>
      <c r="Y145" t="s">
        <v>843</v>
      </c>
      <c r="Z145" t="s">
        <v>844</v>
      </c>
      <c r="AA145" t="s">
        <v>845</v>
      </c>
    </row>
    <row r="146" spans="1:27">
      <c r="A146" t="s">
        <v>1236</v>
      </c>
      <c r="B146" t="s">
        <v>1237</v>
      </c>
      <c r="C146" t="str">
        <f t="shared" si="24"/>
        <v>Sony TV - Remote Compatible for Son…</v>
      </c>
      <c r="D146" t="s">
        <v>364</v>
      </c>
      <c r="E146" t="str">
        <f>IFERROR(VLOOKUP(TRIM(CLEAN(D146)),#REF!, 2, FALSE), "Other")</f>
        <v>Other</v>
      </c>
      <c r="F146" s="9">
        <v>205</v>
      </c>
      <c r="G146" s="9">
        <v>499</v>
      </c>
      <c r="H146" s="9">
        <f t="shared" si="17"/>
        <v>294</v>
      </c>
      <c r="I146" s="9">
        <f>(F146*U146)</f>
        <v>64165</v>
      </c>
      <c r="J146" s="18" t="str">
        <f>ROUND((Table1[[#This Row],[actual_price]]-Table1[[#This Row],[discounted_price]])/Table1[[#This Row],[actual_price]]*100, 0) &amp; "%"</f>
        <v>59%</v>
      </c>
      <c r="K146" s="18" t="str">
        <f t="shared" si="18"/>
        <v>≥ 50%</v>
      </c>
      <c r="L146" s="18">
        <f t="shared" si="19"/>
        <v>59</v>
      </c>
      <c r="M146" s="15" t="str">
        <f t="shared" si="20"/>
        <v>High</v>
      </c>
      <c r="N146" s="1">
        <v>0.59</v>
      </c>
      <c r="O146">
        <v>3.8</v>
      </c>
      <c r="P146" t="str">
        <f t="shared" si="21"/>
        <v>Good</v>
      </c>
      <c r="Q146">
        <f>G146*U146</f>
        <v>156187</v>
      </c>
      <c r="R146" t="str">
        <f t="shared" si="22"/>
        <v>#0-#999</v>
      </c>
      <c r="S146">
        <f>IF(Table1[[#This Row],[actual_price]]&lt;1000, 1, IF(Table1[[#This Row],[actual_price]]&lt;5000, 2, IF(Table1[[#This Row],[actual_price]]&lt;10000, 3, IF(Table1[[#This Row],[actual_price]]&lt;20000, 4, 5))))</f>
        <v>1</v>
      </c>
      <c r="T146" t="str">
        <f t="shared" si="23"/>
        <v>Fewer than 1000</v>
      </c>
      <c r="U146" s="11">
        <v>313</v>
      </c>
      <c r="V146" t="s">
        <v>1238</v>
      </c>
      <c r="W146" t="s">
        <v>1239</v>
      </c>
      <c r="X146" t="s">
        <v>1240</v>
      </c>
      <c r="Y146" t="s">
        <v>1241</v>
      </c>
      <c r="Z146" t="s">
        <v>1242</v>
      </c>
      <c r="AA146" t="s">
        <v>1243</v>
      </c>
    </row>
    <row r="147" spans="1:27">
      <c r="A147" t="s">
        <v>1362</v>
      </c>
      <c r="B147" t="s">
        <v>1363</v>
      </c>
      <c r="C147" t="str">
        <f t="shared" si="24"/>
        <v>Storite USB 2.0 A to Mini 5 pin B C…</v>
      </c>
      <c r="D147" t="s">
        <v>16</v>
      </c>
      <c r="E147" t="str">
        <f>IFERROR(VLOOKUP(TRIM(CLEAN(D147)),#REF!, 2, FALSE), "Other")</f>
        <v>Other</v>
      </c>
      <c r="F147" s="9">
        <v>259</v>
      </c>
      <c r="G147" s="9">
        <v>699</v>
      </c>
      <c r="H147" s="9">
        <f t="shared" si="17"/>
        <v>440</v>
      </c>
      <c r="I147" s="9">
        <f>(F147*U147)</f>
        <v>621341</v>
      </c>
      <c r="J147" s="18" t="str">
        <f>ROUND((Table1[[#This Row],[actual_price]]-Table1[[#This Row],[discounted_price]])/Table1[[#This Row],[actual_price]]*100, 0) &amp; "%"</f>
        <v>63%</v>
      </c>
      <c r="K147" s="18" t="str">
        <f t="shared" si="18"/>
        <v>≥ 50%</v>
      </c>
      <c r="L147" s="18">
        <f t="shared" si="19"/>
        <v>63</v>
      </c>
      <c r="M147" s="15" t="str">
        <f t="shared" si="20"/>
        <v>High</v>
      </c>
      <c r="N147" s="1">
        <v>0.63</v>
      </c>
      <c r="O147">
        <v>3.8</v>
      </c>
      <c r="P147" t="str">
        <f t="shared" si="21"/>
        <v>Good</v>
      </c>
      <c r="Q147">
        <f>G147*U147</f>
        <v>1676901</v>
      </c>
      <c r="R147" t="str">
        <f t="shared" si="22"/>
        <v>#0-#999</v>
      </c>
      <c r="S147">
        <f>IF(Table1[[#This Row],[actual_price]]&lt;1000, 1, IF(Table1[[#This Row],[actual_price]]&lt;5000, 2, IF(Table1[[#This Row],[actual_price]]&lt;10000, 3, IF(Table1[[#This Row],[actual_price]]&lt;20000, 4, 5))))</f>
        <v>1</v>
      </c>
      <c r="T147" t="str">
        <f t="shared" si="23"/>
        <v>1000 and above</v>
      </c>
      <c r="U147" s="11">
        <v>2399</v>
      </c>
      <c r="V147" t="s">
        <v>1364</v>
      </c>
      <c r="W147" t="s">
        <v>1365</v>
      </c>
      <c r="X147" t="s">
        <v>1366</v>
      </c>
      <c r="Y147" t="s">
        <v>1367</v>
      </c>
      <c r="Z147" t="s">
        <v>1368</v>
      </c>
      <c r="AA147" t="s">
        <v>1369</v>
      </c>
    </row>
    <row r="148" spans="1:27">
      <c r="A148" t="s">
        <v>1460</v>
      </c>
      <c r="B148" t="s">
        <v>1461</v>
      </c>
      <c r="C148" t="str">
        <f t="shared" si="24"/>
        <v>Crypo‚Ñ¢ Universal Remote Compatibl…</v>
      </c>
      <c r="D148" t="s">
        <v>364</v>
      </c>
      <c r="E148" t="str">
        <f>IFERROR(VLOOKUP(TRIM(CLEAN(D148)),#REF!, 2, FALSE), "Other")</f>
        <v>Other</v>
      </c>
      <c r="F148" s="9">
        <v>299</v>
      </c>
      <c r="G148" s="9">
        <v>999</v>
      </c>
      <c r="H148" s="9">
        <f t="shared" si="17"/>
        <v>700</v>
      </c>
      <c r="I148" s="9">
        <f>(F148*U148)</f>
        <v>277472</v>
      </c>
      <c r="J148" s="18" t="str">
        <f>ROUND((Table1[[#This Row],[actual_price]]-Table1[[#This Row],[discounted_price]])/Table1[[#This Row],[actual_price]]*100, 0) &amp; "%"</f>
        <v>70%</v>
      </c>
      <c r="K148" s="18" t="str">
        <f t="shared" si="18"/>
        <v>≥ 50%</v>
      </c>
      <c r="L148" s="18">
        <f t="shared" si="19"/>
        <v>70</v>
      </c>
      <c r="M148" s="15" t="str">
        <f t="shared" si="20"/>
        <v>High</v>
      </c>
      <c r="N148" s="1">
        <v>0.7</v>
      </c>
      <c r="O148">
        <v>3.8</v>
      </c>
      <c r="P148" t="str">
        <f t="shared" si="21"/>
        <v>Good</v>
      </c>
      <c r="Q148">
        <f>G148*U148</f>
        <v>927072</v>
      </c>
      <c r="R148" t="str">
        <f t="shared" si="22"/>
        <v>#0-#999</v>
      </c>
      <c r="S148">
        <f>IF(Table1[[#This Row],[actual_price]]&lt;1000, 1, IF(Table1[[#This Row],[actual_price]]&lt;5000, 2, IF(Table1[[#This Row],[actual_price]]&lt;10000, 3, IF(Table1[[#This Row],[actual_price]]&lt;20000, 4, 5))))</f>
        <v>1</v>
      </c>
      <c r="T148" t="str">
        <f t="shared" si="23"/>
        <v>Fewer than 1000</v>
      </c>
      <c r="U148" s="11">
        <v>928</v>
      </c>
      <c r="V148" t="s">
        <v>1462</v>
      </c>
      <c r="W148" t="s">
        <v>1463</v>
      </c>
      <c r="X148" t="s">
        <v>1464</v>
      </c>
      <c r="Y148" t="s">
        <v>1465</v>
      </c>
      <c r="Z148" t="s">
        <v>1466</v>
      </c>
      <c r="AA148" t="s">
        <v>1467</v>
      </c>
    </row>
    <row r="149" spans="1:27">
      <c r="A149" t="s">
        <v>1468</v>
      </c>
      <c r="B149" t="s">
        <v>1469</v>
      </c>
      <c r="C149" t="str">
        <f t="shared" si="24"/>
        <v>Karbonn 80 cm (32 Inches) Millenniu…</v>
      </c>
      <c r="D149" t="s">
        <v>400</v>
      </c>
      <c r="E149" t="str">
        <f>IFERROR(VLOOKUP(TRIM(CLEAN(D149)),#REF!, 2, FALSE), "Other")</f>
        <v>Other</v>
      </c>
      <c r="F149" s="9">
        <v>6999</v>
      </c>
      <c r="G149" s="9">
        <v>16990</v>
      </c>
      <c r="H149" s="9">
        <f t="shared" si="17"/>
        <v>9991</v>
      </c>
      <c r="I149" s="9">
        <f>(F149*U149)</f>
        <v>769890</v>
      </c>
      <c r="J149" s="18" t="str">
        <f>ROUND((Table1[[#This Row],[actual_price]]-Table1[[#This Row],[discounted_price]])/Table1[[#This Row],[actual_price]]*100, 0) &amp; "%"</f>
        <v>59%</v>
      </c>
      <c r="K149" s="18" t="str">
        <f t="shared" si="18"/>
        <v>≥ 50%</v>
      </c>
      <c r="L149" s="18">
        <f t="shared" si="19"/>
        <v>59</v>
      </c>
      <c r="M149" s="15" t="str">
        <f t="shared" si="20"/>
        <v>High</v>
      </c>
      <c r="N149" s="1">
        <v>0.59</v>
      </c>
      <c r="O149">
        <v>3.8</v>
      </c>
      <c r="P149" t="str">
        <f t="shared" si="21"/>
        <v>Good</v>
      </c>
      <c r="Q149">
        <f>G149*U149</f>
        <v>1868900</v>
      </c>
      <c r="R149" t="str">
        <f t="shared" si="22"/>
        <v>#10k-#19.9k</v>
      </c>
      <c r="S149">
        <f>IF(Table1[[#This Row],[actual_price]]&lt;1000, 1, IF(Table1[[#This Row],[actual_price]]&lt;5000, 2, IF(Table1[[#This Row],[actual_price]]&lt;10000, 3, IF(Table1[[#This Row],[actual_price]]&lt;20000, 4, 5))))</f>
        <v>4</v>
      </c>
      <c r="T149" t="str">
        <f t="shared" si="23"/>
        <v>Fewer than 1000</v>
      </c>
      <c r="U149" s="11">
        <v>110</v>
      </c>
      <c r="V149" t="s">
        <v>1470</v>
      </c>
      <c r="W149" t="s">
        <v>1471</v>
      </c>
      <c r="X149" t="s">
        <v>1472</v>
      </c>
      <c r="Y149" t="s">
        <v>1473</v>
      </c>
      <c r="Z149" t="s">
        <v>1474</v>
      </c>
      <c r="AA149" t="s">
        <v>1475</v>
      </c>
    </row>
    <row r="150" spans="1:27">
      <c r="A150" t="s">
        <v>1512</v>
      </c>
      <c r="B150" t="s">
        <v>1513</v>
      </c>
      <c r="C150" t="str">
        <f t="shared" si="24"/>
        <v>Astigo Compatible Remote for Airtel…</v>
      </c>
      <c r="D150" t="s">
        <v>364</v>
      </c>
      <c r="E150" t="str">
        <f>IFERROR(VLOOKUP(TRIM(CLEAN(D150)),#REF!, 2, FALSE), "Other")</f>
        <v>Other</v>
      </c>
      <c r="F150" s="9">
        <v>299</v>
      </c>
      <c r="G150" s="9">
        <v>899</v>
      </c>
      <c r="H150" s="9">
        <f t="shared" si="17"/>
        <v>600</v>
      </c>
      <c r="I150" s="9">
        <f>(F150*U150)</f>
        <v>127075</v>
      </c>
      <c r="J150" s="18" t="str">
        <f>ROUND((Table1[[#This Row],[actual_price]]-Table1[[#This Row],[discounted_price]])/Table1[[#This Row],[actual_price]]*100, 0) &amp; "%"</f>
        <v>67%</v>
      </c>
      <c r="K150" s="18" t="str">
        <f t="shared" si="18"/>
        <v>≥ 50%</v>
      </c>
      <c r="L150" s="18">
        <f t="shared" si="19"/>
        <v>67</v>
      </c>
      <c r="M150" s="15" t="str">
        <f t="shared" si="20"/>
        <v>High</v>
      </c>
      <c r="N150" s="1">
        <v>0.67</v>
      </c>
      <c r="O150">
        <v>3.8</v>
      </c>
      <c r="P150" t="str">
        <f t="shared" si="21"/>
        <v>Good</v>
      </c>
      <c r="Q150">
        <f>G150*U150</f>
        <v>382075</v>
      </c>
      <c r="R150" t="str">
        <f t="shared" si="22"/>
        <v>#0-#999</v>
      </c>
      <c r="S150">
        <f>IF(Table1[[#This Row],[actual_price]]&lt;1000, 1, IF(Table1[[#This Row],[actual_price]]&lt;5000, 2, IF(Table1[[#This Row],[actual_price]]&lt;10000, 3, IF(Table1[[#This Row],[actual_price]]&lt;20000, 4, 5))))</f>
        <v>1</v>
      </c>
      <c r="T150" t="str">
        <f t="shared" si="23"/>
        <v>Fewer than 1000</v>
      </c>
      <c r="U150" s="11">
        <v>425</v>
      </c>
      <c r="V150" t="s">
        <v>1514</v>
      </c>
      <c r="W150" t="s">
        <v>1515</v>
      </c>
      <c r="X150" t="s">
        <v>1516</v>
      </c>
      <c r="Y150" t="s">
        <v>1517</v>
      </c>
      <c r="Z150" t="s">
        <v>1518</v>
      </c>
      <c r="AA150" t="s">
        <v>1519</v>
      </c>
    </row>
    <row r="151" spans="1:27">
      <c r="A151" t="s">
        <v>1679</v>
      </c>
      <c r="B151" t="s">
        <v>1680</v>
      </c>
      <c r="C151" t="str">
        <f t="shared" si="24"/>
        <v>Electvision Remote Control for led …</v>
      </c>
      <c r="D151" t="s">
        <v>364</v>
      </c>
      <c r="E151" t="str">
        <f>IFERROR(VLOOKUP(TRIM(CLEAN(D151)),#REF!, 2, FALSE), "Other")</f>
        <v>Other</v>
      </c>
      <c r="F151" s="9">
        <v>349</v>
      </c>
      <c r="G151" s="9">
        <v>1999</v>
      </c>
      <c r="H151" s="9">
        <f t="shared" si="17"/>
        <v>1650</v>
      </c>
      <c r="I151" s="9">
        <f>(F151*U151)</f>
        <v>68753</v>
      </c>
      <c r="J151" s="18" t="str">
        <f>ROUND((Table1[[#This Row],[actual_price]]-Table1[[#This Row],[discounted_price]])/Table1[[#This Row],[actual_price]]*100, 0) &amp; "%"</f>
        <v>83%</v>
      </c>
      <c r="K151" s="18" t="str">
        <f t="shared" si="18"/>
        <v>≥ 50%</v>
      </c>
      <c r="L151" s="18">
        <f t="shared" si="19"/>
        <v>83</v>
      </c>
      <c r="M151" s="15" t="str">
        <f t="shared" si="20"/>
        <v>High</v>
      </c>
      <c r="N151" s="1">
        <v>0.83</v>
      </c>
      <c r="O151">
        <v>3.8</v>
      </c>
      <c r="P151" t="str">
        <f t="shared" si="21"/>
        <v>Good</v>
      </c>
      <c r="Q151">
        <f>G151*U151</f>
        <v>393803</v>
      </c>
      <c r="R151" t="str">
        <f t="shared" si="22"/>
        <v>#1k-#4.9k</v>
      </c>
      <c r="S151">
        <f>IF(Table1[[#This Row],[actual_price]]&lt;1000, 1, IF(Table1[[#This Row],[actual_price]]&lt;5000, 2, IF(Table1[[#This Row],[actual_price]]&lt;10000, 3, IF(Table1[[#This Row],[actual_price]]&lt;20000, 4, 5))))</f>
        <v>2</v>
      </c>
      <c r="T151" t="str">
        <f t="shared" si="23"/>
        <v>Fewer than 1000</v>
      </c>
      <c r="U151" s="11">
        <v>197</v>
      </c>
      <c r="V151" t="s">
        <v>1681</v>
      </c>
      <c r="W151" t="s">
        <v>1682</v>
      </c>
      <c r="X151" t="s">
        <v>1683</v>
      </c>
      <c r="Y151" t="s">
        <v>1684</v>
      </c>
      <c r="Z151" t="s">
        <v>1685</v>
      </c>
      <c r="AA151" t="s">
        <v>1686</v>
      </c>
    </row>
    <row r="152" spans="1:27">
      <c r="A152" t="s">
        <v>1830</v>
      </c>
      <c r="B152" t="s">
        <v>1831</v>
      </c>
      <c r="C152" t="str">
        <f t="shared" si="24"/>
        <v>KRISONS Thunder Speaker, Multimedia…</v>
      </c>
      <c r="D152" t="s">
        <v>1832</v>
      </c>
      <c r="E152" t="str">
        <f>IFERROR(VLOOKUP(TRIM(CLEAN(D152)),#REF!, 2, FALSE), "Other")</f>
        <v>Other</v>
      </c>
      <c r="F152" s="9">
        <v>2299</v>
      </c>
      <c r="G152" s="9">
        <v>3999</v>
      </c>
      <c r="H152" s="9">
        <f t="shared" si="17"/>
        <v>1700</v>
      </c>
      <c r="I152" s="9">
        <f>(F152*U152)</f>
        <v>648318</v>
      </c>
      <c r="J152" s="18" t="str">
        <f>ROUND((Table1[[#This Row],[actual_price]]-Table1[[#This Row],[discounted_price]])/Table1[[#This Row],[actual_price]]*100, 0) &amp; "%"</f>
        <v>43%</v>
      </c>
      <c r="K152" s="18" t="str">
        <f t="shared" si="18"/>
        <v>&lt;50%</v>
      </c>
      <c r="L152" s="18">
        <f t="shared" si="19"/>
        <v>43</v>
      </c>
      <c r="M152" s="15" t="str">
        <f t="shared" si="20"/>
        <v>Medium</v>
      </c>
      <c r="N152" s="1">
        <v>0.43</v>
      </c>
      <c r="O152">
        <v>3.8</v>
      </c>
      <c r="P152" t="str">
        <f t="shared" si="21"/>
        <v>Good</v>
      </c>
      <c r="Q152">
        <f>G152*U152</f>
        <v>1127718</v>
      </c>
      <c r="R152" t="str">
        <f t="shared" si="22"/>
        <v>#1k-#4.9k</v>
      </c>
      <c r="S152">
        <f>IF(Table1[[#This Row],[actual_price]]&lt;1000, 1, IF(Table1[[#This Row],[actual_price]]&lt;5000, 2, IF(Table1[[#This Row],[actual_price]]&lt;10000, 3, IF(Table1[[#This Row],[actual_price]]&lt;20000, 4, 5))))</f>
        <v>2</v>
      </c>
      <c r="T152" t="str">
        <f t="shared" si="23"/>
        <v>Fewer than 1000</v>
      </c>
      <c r="U152" s="11">
        <v>282</v>
      </c>
      <c r="V152" t="s">
        <v>1833</v>
      </c>
      <c r="W152" t="s">
        <v>1834</v>
      </c>
      <c r="X152" t="s">
        <v>1835</v>
      </c>
      <c r="Y152" t="s">
        <v>1836</v>
      </c>
      <c r="Z152" t="s">
        <v>1837</v>
      </c>
      <c r="AA152" t="s">
        <v>1838</v>
      </c>
    </row>
    <row r="153" spans="1:27">
      <c r="A153" t="s">
        <v>1880</v>
      </c>
      <c r="B153" t="s">
        <v>1881</v>
      </c>
      <c r="C153" t="str">
        <f t="shared" si="24"/>
        <v>Amazon Brand - Solimo 3A Fast Charg…</v>
      </c>
      <c r="D153" t="s">
        <v>16</v>
      </c>
      <c r="E153" t="str">
        <f>IFERROR(VLOOKUP(TRIM(CLEAN(D153)),#REF!, 2, FALSE), "Other")</f>
        <v>Other</v>
      </c>
      <c r="F153" s="9">
        <v>119</v>
      </c>
      <c r="G153" s="9">
        <v>299</v>
      </c>
      <c r="H153" s="9">
        <f t="shared" si="17"/>
        <v>180</v>
      </c>
      <c r="I153" s="9">
        <f>(F153*U153)</f>
        <v>6069</v>
      </c>
      <c r="J153" s="18" t="str">
        <f>ROUND((Table1[[#This Row],[actual_price]]-Table1[[#This Row],[discounted_price]])/Table1[[#This Row],[actual_price]]*100, 0) &amp; "%"</f>
        <v>60%</v>
      </c>
      <c r="K153" s="18" t="str">
        <f t="shared" si="18"/>
        <v>≥ 50%</v>
      </c>
      <c r="L153" s="18">
        <f t="shared" si="19"/>
        <v>60</v>
      </c>
      <c r="M153" s="15" t="str">
        <f t="shared" si="20"/>
        <v>High</v>
      </c>
      <c r="N153" s="1">
        <v>0.6</v>
      </c>
      <c r="O153">
        <v>3.8</v>
      </c>
      <c r="P153" t="str">
        <f t="shared" si="21"/>
        <v>Good</v>
      </c>
      <c r="Q153">
        <f>G153*U153</f>
        <v>15249</v>
      </c>
      <c r="R153" t="str">
        <f t="shared" si="22"/>
        <v>#0-#999</v>
      </c>
      <c r="S153">
        <f>IF(Table1[[#This Row],[actual_price]]&lt;1000, 1, IF(Table1[[#This Row],[actual_price]]&lt;5000, 2, IF(Table1[[#This Row],[actual_price]]&lt;10000, 3, IF(Table1[[#This Row],[actual_price]]&lt;20000, 4, 5))))</f>
        <v>1</v>
      </c>
      <c r="T153" t="str">
        <f t="shared" si="23"/>
        <v>Fewer than 1000</v>
      </c>
      <c r="U153" s="11">
        <v>51</v>
      </c>
      <c r="V153" t="s">
        <v>1882</v>
      </c>
      <c r="W153" t="s">
        <v>1883</v>
      </c>
      <c r="X153" t="s">
        <v>1884</v>
      </c>
      <c r="Y153" t="s">
        <v>1885</v>
      </c>
      <c r="Z153" t="s">
        <v>1886</v>
      </c>
      <c r="AA153" t="s">
        <v>1887</v>
      </c>
    </row>
    <row r="154" spans="1:27">
      <c r="A154" t="s">
        <v>1952</v>
      </c>
      <c r="B154" t="s">
        <v>1953</v>
      </c>
      <c r="C154" t="str">
        <f t="shared" si="24"/>
        <v>Kodak 80 cm (32 Inches) HD Ready LE…</v>
      </c>
      <c r="D154" t="s">
        <v>400</v>
      </c>
      <c r="E154" t="str">
        <f>IFERROR(VLOOKUP(TRIM(CLEAN(D154)),#REF!, 2, FALSE), "Other")</f>
        <v>Other</v>
      </c>
      <c r="F154" s="9">
        <v>7999</v>
      </c>
      <c r="G154" s="9">
        <v>15999</v>
      </c>
      <c r="H154" s="9">
        <f t="shared" si="17"/>
        <v>8000</v>
      </c>
      <c r="I154" s="9">
        <f>(F154*U154)</f>
        <v>24172978</v>
      </c>
      <c r="J154" s="18" t="str">
        <f>ROUND((Table1[[#This Row],[actual_price]]-Table1[[#This Row],[discounted_price]])/Table1[[#This Row],[actual_price]]*100, 0) &amp; "%"</f>
        <v>50%</v>
      </c>
      <c r="K154" s="18" t="str">
        <f t="shared" si="18"/>
        <v>≥ 50%</v>
      </c>
      <c r="L154" s="18">
        <f t="shared" si="19"/>
        <v>50</v>
      </c>
      <c r="M154" s="15" t="str">
        <f t="shared" si="20"/>
        <v>High</v>
      </c>
      <c r="N154" s="1">
        <v>0.5</v>
      </c>
      <c r="O154">
        <v>3.8</v>
      </c>
      <c r="P154" t="str">
        <f t="shared" si="21"/>
        <v>Good</v>
      </c>
      <c r="Q154">
        <f>G154*U154</f>
        <v>48348978</v>
      </c>
      <c r="R154" t="str">
        <f t="shared" si="22"/>
        <v>#10k-#19.9k</v>
      </c>
      <c r="S154">
        <f>IF(Table1[[#This Row],[actual_price]]&lt;1000, 1, IF(Table1[[#This Row],[actual_price]]&lt;5000, 2, IF(Table1[[#This Row],[actual_price]]&lt;10000, 3, IF(Table1[[#This Row],[actual_price]]&lt;20000, 4, 5))))</f>
        <v>4</v>
      </c>
      <c r="T154" t="str">
        <f t="shared" si="23"/>
        <v>1000 and above</v>
      </c>
      <c r="U154" s="11">
        <v>3022</v>
      </c>
      <c r="V154" t="s">
        <v>1954</v>
      </c>
      <c r="W154" t="s">
        <v>1955</v>
      </c>
      <c r="X154" t="s">
        <v>1956</v>
      </c>
      <c r="Y154" t="s">
        <v>1957</v>
      </c>
      <c r="Z154" t="s">
        <v>1958</v>
      </c>
      <c r="AA154" t="s">
        <v>1959</v>
      </c>
    </row>
    <row r="155" spans="1:27">
      <c r="A155" t="s">
        <v>2177</v>
      </c>
      <c r="B155" t="s">
        <v>2178</v>
      </c>
      <c r="C155" t="str">
        <f t="shared" si="24"/>
        <v>PRUSHTI COVER AND BAGS, Protective …</v>
      </c>
      <c r="D155" t="s">
        <v>364</v>
      </c>
      <c r="E155" t="str">
        <f>IFERROR(VLOOKUP(TRIM(CLEAN(D155)),#REF!, 2, FALSE), "Other")</f>
        <v>Other</v>
      </c>
      <c r="F155" s="9">
        <v>199</v>
      </c>
      <c r="G155" s="9">
        <v>499</v>
      </c>
      <c r="H155" s="9">
        <f t="shared" si="17"/>
        <v>300</v>
      </c>
      <c r="I155" s="9">
        <f>(F155*U155)</f>
        <v>107062</v>
      </c>
      <c r="J155" s="18" t="str">
        <f>ROUND((Table1[[#This Row],[actual_price]]-Table1[[#This Row],[discounted_price]])/Table1[[#This Row],[actual_price]]*100, 0) &amp; "%"</f>
        <v>60%</v>
      </c>
      <c r="K155" s="18" t="str">
        <f t="shared" si="18"/>
        <v>≥ 50%</v>
      </c>
      <c r="L155" s="18">
        <f t="shared" si="19"/>
        <v>60</v>
      </c>
      <c r="M155" s="15" t="str">
        <f t="shared" si="20"/>
        <v>High</v>
      </c>
      <c r="N155" s="1">
        <v>0.6</v>
      </c>
      <c r="O155">
        <v>3.8</v>
      </c>
      <c r="P155" t="str">
        <f t="shared" si="21"/>
        <v>Good</v>
      </c>
      <c r="Q155">
        <f>G155*U155</f>
        <v>268462</v>
      </c>
      <c r="R155" t="str">
        <f t="shared" si="22"/>
        <v>#0-#999</v>
      </c>
      <c r="S155">
        <f>IF(Table1[[#This Row],[actual_price]]&lt;1000, 1, IF(Table1[[#This Row],[actual_price]]&lt;5000, 2, IF(Table1[[#This Row],[actual_price]]&lt;10000, 3, IF(Table1[[#This Row],[actual_price]]&lt;20000, 4, 5))))</f>
        <v>1</v>
      </c>
      <c r="T155" t="str">
        <f t="shared" si="23"/>
        <v>Fewer than 1000</v>
      </c>
      <c r="U155" s="11">
        <v>538</v>
      </c>
      <c r="V155" t="s">
        <v>2179</v>
      </c>
      <c r="W155" t="s">
        <v>2180</v>
      </c>
      <c r="X155" t="s">
        <v>2181</v>
      </c>
      <c r="Y155" t="s">
        <v>2182</v>
      </c>
      <c r="Z155" t="s">
        <v>2183</v>
      </c>
      <c r="AA155" t="s">
        <v>2184</v>
      </c>
    </row>
    <row r="156" spans="1:27">
      <c r="A156" t="s">
        <v>2242</v>
      </c>
      <c r="B156" t="s">
        <v>2243</v>
      </c>
      <c r="C156" t="str">
        <f t="shared" si="24"/>
        <v>Airtel DigitalTV HD Setup Box Remot…</v>
      </c>
      <c r="D156" t="s">
        <v>364</v>
      </c>
      <c r="E156" t="str">
        <f>IFERROR(VLOOKUP(TRIM(CLEAN(D156)),#REF!, 2, FALSE), "Other")</f>
        <v>Other</v>
      </c>
      <c r="F156" s="9">
        <v>197</v>
      </c>
      <c r="G156" s="9">
        <v>499</v>
      </c>
      <c r="H156" s="9">
        <f t="shared" si="17"/>
        <v>302</v>
      </c>
      <c r="I156" s="9">
        <f>(F156*U156)</f>
        <v>26792</v>
      </c>
      <c r="J156" s="18" t="str">
        <f>ROUND((Table1[[#This Row],[actual_price]]-Table1[[#This Row],[discounted_price]])/Table1[[#This Row],[actual_price]]*100, 0) &amp; "%"</f>
        <v>61%</v>
      </c>
      <c r="K156" s="18" t="str">
        <f t="shared" si="18"/>
        <v>≥ 50%</v>
      </c>
      <c r="L156" s="18">
        <f t="shared" si="19"/>
        <v>61</v>
      </c>
      <c r="M156" s="15" t="str">
        <f t="shared" si="20"/>
        <v>High</v>
      </c>
      <c r="N156" s="1">
        <v>0.61</v>
      </c>
      <c r="O156">
        <v>3.8</v>
      </c>
      <c r="P156" t="str">
        <f t="shared" si="21"/>
        <v>Good</v>
      </c>
      <c r="Q156">
        <f>G156*U156</f>
        <v>67864</v>
      </c>
      <c r="R156" t="str">
        <f t="shared" si="22"/>
        <v>#0-#999</v>
      </c>
      <c r="S156">
        <f>IF(Table1[[#This Row],[actual_price]]&lt;1000, 1, IF(Table1[[#This Row],[actual_price]]&lt;5000, 2, IF(Table1[[#This Row],[actual_price]]&lt;10000, 3, IF(Table1[[#This Row],[actual_price]]&lt;20000, 4, 5))))</f>
        <v>1</v>
      </c>
      <c r="T156" t="str">
        <f t="shared" si="23"/>
        <v>Fewer than 1000</v>
      </c>
      <c r="U156" s="11">
        <v>136</v>
      </c>
      <c r="V156" t="s">
        <v>2244</v>
      </c>
      <c r="W156" t="s">
        <v>2245</v>
      </c>
      <c r="X156" t="s">
        <v>2246</v>
      </c>
      <c r="Y156" t="s">
        <v>2247</v>
      </c>
      <c r="Z156" t="s">
        <v>2248</v>
      </c>
      <c r="AA156" t="s">
        <v>2249</v>
      </c>
    </row>
    <row r="157" spans="1:27">
      <c r="A157" t="s">
        <v>2299</v>
      </c>
      <c r="B157" t="s">
        <v>2300</v>
      </c>
      <c r="C157" t="str">
        <f t="shared" si="24"/>
        <v>boAt Wave Call Smart Watch, Smart T…</v>
      </c>
      <c r="D157" t="s">
        <v>2284</v>
      </c>
      <c r="E157" t="str">
        <f>IFERROR(VLOOKUP(TRIM(CLEAN(D157)),#REF!, 2, FALSE), "Other")</f>
        <v>Other</v>
      </c>
      <c r="F157" s="9">
        <v>1999</v>
      </c>
      <c r="G157" s="9">
        <v>7990</v>
      </c>
      <c r="H157" s="9">
        <f t="shared" si="17"/>
        <v>5991</v>
      </c>
      <c r="I157" s="9">
        <f>(F157*U157)</f>
        <v>35644169</v>
      </c>
      <c r="J157" s="18" t="str">
        <f>ROUND((Table1[[#This Row],[actual_price]]-Table1[[#This Row],[discounted_price]])/Table1[[#This Row],[actual_price]]*100, 0) &amp; "%"</f>
        <v>75%</v>
      </c>
      <c r="K157" s="18" t="str">
        <f t="shared" si="18"/>
        <v>≥ 50%</v>
      </c>
      <c r="L157" s="18">
        <f t="shared" si="19"/>
        <v>75</v>
      </c>
      <c r="M157" s="15" t="str">
        <f t="shared" si="20"/>
        <v>High</v>
      </c>
      <c r="N157" s="1">
        <v>0.75</v>
      </c>
      <c r="O157">
        <v>3.8</v>
      </c>
      <c r="P157" t="str">
        <f t="shared" si="21"/>
        <v>Good</v>
      </c>
      <c r="Q157">
        <f>G157*U157</f>
        <v>142469690</v>
      </c>
      <c r="R157" t="str">
        <f t="shared" si="22"/>
        <v>#5k-#9.9k</v>
      </c>
      <c r="S157">
        <f>IF(Table1[[#This Row],[actual_price]]&lt;1000, 1, IF(Table1[[#This Row],[actual_price]]&lt;5000, 2, IF(Table1[[#This Row],[actual_price]]&lt;10000, 3, IF(Table1[[#This Row],[actual_price]]&lt;20000, 4, 5))))</f>
        <v>3</v>
      </c>
      <c r="T157" t="str">
        <f t="shared" si="23"/>
        <v>1000 and above</v>
      </c>
      <c r="U157" s="11">
        <v>17831</v>
      </c>
      <c r="V157" t="s">
        <v>2301</v>
      </c>
      <c r="W157" t="s">
        <v>2302</v>
      </c>
      <c r="X157" t="s">
        <v>2303</v>
      </c>
      <c r="Y157" t="s">
        <v>2304</v>
      </c>
      <c r="Z157" t="s">
        <v>2305</v>
      </c>
      <c r="AA157" t="s">
        <v>2306</v>
      </c>
    </row>
    <row r="158" spans="1:27">
      <c r="A158" t="s">
        <v>2579</v>
      </c>
      <c r="B158" t="s">
        <v>2580</v>
      </c>
      <c r="C158" t="str">
        <f t="shared" si="24"/>
        <v>WeCool Bluetooth Extendable Selfie …</v>
      </c>
      <c r="D158" t="s">
        <v>2581</v>
      </c>
      <c r="E158" t="str">
        <f>IFERROR(VLOOKUP(TRIM(CLEAN(D158)),#REF!, 2, FALSE), "Other")</f>
        <v>Other</v>
      </c>
      <c r="F158" s="9">
        <v>539</v>
      </c>
      <c r="G158" s="9">
        <v>1599</v>
      </c>
      <c r="H158" s="9">
        <f t="shared" si="17"/>
        <v>1060</v>
      </c>
      <c r="I158" s="9">
        <f>(F158*U158)</f>
        <v>7895272</v>
      </c>
      <c r="J158" s="18" t="str">
        <f>ROUND((Table1[[#This Row],[actual_price]]-Table1[[#This Row],[discounted_price]])/Table1[[#This Row],[actual_price]]*100, 0) &amp; "%"</f>
        <v>66%</v>
      </c>
      <c r="K158" s="18" t="str">
        <f t="shared" si="18"/>
        <v>≥ 50%</v>
      </c>
      <c r="L158" s="18">
        <f t="shared" si="19"/>
        <v>66</v>
      </c>
      <c r="M158" s="15" t="str">
        <f t="shared" si="20"/>
        <v>High</v>
      </c>
      <c r="N158" s="1">
        <v>0.66</v>
      </c>
      <c r="O158">
        <v>3.8</v>
      </c>
      <c r="P158" t="str">
        <f t="shared" si="21"/>
        <v>Good</v>
      </c>
      <c r="Q158">
        <f>G158*U158</f>
        <v>23422152</v>
      </c>
      <c r="R158" t="str">
        <f t="shared" si="22"/>
        <v>#1k-#4.9k</v>
      </c>
      <c r="S158">
        <f>IF(Table1[[#This Row],[actual_price]]&lt;1000, 1, IF(Table1[[#This Row],[actual_price]]&lt;5000, 2, IF(Table1[[#This Row],[actual_price]]&lt;10000, 3, IF(Table1[[#This Row],[actual_price]]&lt;20000, 4, 5))))</f>
        <v>2</v>
      </c>
      <c r="T158" t="str">
        <f t="shared" si="23"/>
        <v>1000 and above</v>
      </c>
      <c r="U158" s="11">
        <v>14648</v>
      </c>
      <c r="V158" t="s">
        <v>2582</v>
      </c>
      <c r="W158" t="s">
        <v>2583</v>
      </c>
      <c r="X158" t="s">
        <v>2584</v>
      </c>
      <c r="Y158" t="s">
        <v>2585</v>
      </c>
      <c r="Z158" t="s">
        <v>2586</v>
      </c>
      <c r="AA158" t="s">
        <v>2587</v>
      </c>
    </row>
    <row r="159" spans="1:27">
      <c r="A159" t="s">
        <v>2625</v>
      </c>
      <c r="B159" t="s">
        <v>2626</v>
      </c>
      <c r="C159" t="str">
        <f t="shared" si="24"/>
        <v>boAt Wave Call Smart Watch, Smart T…</v>
      </c>
      <c r="D159" t="s">
        <v>2284</v>
      </c>
      <c r="E159" t="str">
        <f>IFERROR(VLOOKUP(TRIM(CLEAN(D159)),#REF!, 2, FALSE), "Other")</f>
        <v>Other</v>
      </c>
      <c r="F159" s="9">
        <v>1999</v>
      </c>
      <c r="G159" s="9">
        <v>7990</v>
      </c>
      <c r="H159" s="9">
        <f t="shared" si="17"/>
        <v>5991</v>
      </c>
      <c r="I159" s="9">
        <f>(F159*U159)</f>
        <v>35644169</v>
      </c>
      <c r="J159" s="18" t="str">
        <f>ROUND((Table1[[#This Row],[actual_price]]-Table1[[#This Row],[discounted_price]])/Table1[[#This Row],[actual_price]]*100, 0) &amp; "%"</f>
        <v>75%</v>
      </c>
      <c r="K159" s="18" t="str">
        <f t="shared" si="18"/>
        <v>≥ 50%</v>
      </c>
      <c r="L159" s="18">
        <f t="shared" si="19"/>
        <v>75</v>
      </c>
      <c r="M159" s="15" t="str">
        <f t="shared" si="20"/>
        <v>High</v>
      </c>
      <c r="N159" s="1">
        <v>0.75</v>
      </c>
      <c r="O159">
        <v>3.8</v>
      </c>
      <c r="P159" t="str">
        <f t="shared" si="21"/>
        <v>Good</v>
      </c>
      <c r="Q159">
        <f>G159*U159</f>
        <v>142469690</v>
      </c>
      <c r="R159" t="str">
        <f t="shared" si="22"/>
        <v>#5k-#9.9k</v>
      </c>
      <c r="S159">
        <f>IF(Table1[[#This Row],[actual_price]]&lt;1000, 1, IF(Table1[[#This Row],[actual_price]]&lt;5000, 2, IF(Table1[[#This Row],[actual_price]]&lt;10000, 3, IF(Table1[[#This Row],[actual_price]]&lt;20000, 4, 5))))</f>
        <v>3</v>
      </c>
      <c r="T159" t="str">
        <f t="shared" si="23"/>
        <v>1000 and above</v>
      </c>
      <c r="U159" s="11">
        <v>17831</v>
      </c>
      <c r="V159" t="s">
        <v>2301</v>
      </c>
      <c r="W159" t="s">
        <v>2302</v>
      </c>
      <c r="X159" t="s">
        <v>2303</v>
      </c>
      <c r="Y159" t="s">
        <v>2304</v>
      </c>
      <c r="Z159" t="s">
        <v>2305</v>
      </c>
      <c r="AA159" t="s">
        <v>2306</v>
      </c>
    </row>
    <row r="160" spans="1:27">
      <c r="A160" t="s">
        <v>2781</v>
      </c>
      <c r="B160" t="s">
        <v>2782</v>
      </c>
      <c r="C160" t="str">
        <f t="shared" si="24"/>
        <v>boAt Wave Call Smart Watch, Smart T…</v>
      </c>
      <c r="D160" t="s">
        <v>2284</v>
      </c>
      <c r="E160" t="str">
        <f>IFERROR(VLOOKUP(TRIM(CLEAN(D160)),#REF!, 2, FALSE), "Other")</f>
        <v>Other</v>
      </c>
      <c r="F160" s="9">
        <v>1999</v>
      </c>
      <c r="G160" s="9">
        <v>7990</v>
      </c>
      <c r="H160" s="9">
        <f t="shared" si="17"/>
        <v>5991</v>
      </c>
      <c r="I160" s="9">
        <f>(F160*U160)</f>
        <v>35644169</v>
      </c>
      <c r="J160" s="18" t="str">
        <f>ROUND((Table1[[#This Row],[actual_price]]-Table1[[#This Row],[discounted_price]])/Table1[[#This Row],[actual_price]]*100, 0) &amp; "%"</f>
        <v>75%</v>
      </c>
      <c r="K160" s="18" t="str">
        <f t="shared" si="18"/>
        <v>≥ 50%</v>
      </c>
      <c r="L160" s="18">
        <f t="shared" si="19"/>
        <v>75</v>
      </c>
      <c r="M160" s="15" t="str">
        <f t="shared" si="20"/>
        <v>High</v>
      </c>
      <c r="N160" s="1">
        <v>0.75</v>
      </c>
      <c r="O160">
        <v>3.8</v>
      </c>
      <c r="P160" t="str">
        <f t="shared" si="21"/>
        <v>Good</v>
      </c>
      <c r="Q160">
        <f>G160*U160</f>
        <v>142469690</v>
      </c>
      <c r="R160" t="str">
        <f t="shared" si="22"/>
        <v>#5k-#9.9k</v>
      </c>
      <c r="S160">
        <f>IF(Table1[[#This Row],[actual_price]]&lt;1000, 1, IF(Table1[[#This Row],[actual_price]]&lt;5000, 2, IF(Table1[[#This Row],[actual_price]]&lt;10000, 3, IF(Table1[[#This Row],[actual_price]]&lt;20000, 4, 5))))</f>
        <v>3</v>
      </c>
      <c r="T160" t="str">
        <f t="shared" si="23"/>
        <v>1000 and above</v>
      </c>
      <c r="U160" s="11">
        <v>17831</v>
      </c>
      <c r="V160" t="s">
        <v>2301</v>
      </c>
      <c r="W160" t="s">
        <v>2302</v>
      </c>
      <c r="X160" t="s">
        <v>2303</v>
      </c>
      <c r="Y160" t="s">
        <v>2304</v>
      </c>
      <c r="Z160" t="s">
        <v>2305</v>
      </c>
      <c r="AA160" t="s">
        <v>2306</v>
      </c>
    </row>
    <row r="161" spans="1:27">
      <c r="A161" t="s">
        <v>2948</v>
      </c>
      <c r="B161" t="s">
        <v>2949</v>
      </c>
      <c r="C161" t="str">
        <f t="shared" si="24"/>
        <v>boAt Wave Call Smart Watch, Smart T…</v>
      </c>
      <c r="D161" t="s">
        <v>2284</v>
      </c>
      <c r="E161" t="str">
        <f>IFERROR(VLOOKUP(TRIM(CLEAN(D161)),#REF!, 2, FALSE), "Other")</f>
        <v>Other</v>
      </c>
      <c r="F161" s="9">
        <v>1999</v>
      </c>
      <c r="G161" s="9">
        <v>7990</v>
      </c>
      <c r="H161" s="9">
        <f t="shared" si="17"/>
        <v>5991</v>
      </c>
      <c r="I161" s="9">
        <f>(F161*U161)</f>
        <v>35648167</v>
      </c>
      <c r="J161" s="18" t="str">
        <f>ROUND((Table1[[#This Row],[actual_price]]-Table1[[#This Row],[discounted_price]])/Table1[[#This Row],[actual_price]]*100, 0) &amp; "%"</f>
        <v>75%</v>
      </c>
      <c r="K161" s="18" t="str">
        <f t="shared" si="18"/>
        <v>≥ 50%</v>
      </c>
      <c r="L161" s="18">
        <f t="shared" si="19"/>
        <v>75</v>
      </c>
      <c r="M161" s="15" t="str">
        <f t="shared" si="20"/>
        <v>High</v>
      </c>
      <c r="N161" s="1">
        <v>0.75</v>
      </c>
      <c r="O161">
        <v>3.8</v>
      </c>
      <c r="P161" t="str">
        <f t="shared" si="21"/>
        <v>Good</v>
      </c>
      <c r="Q161">
        <f>G161*U161</f>
        <v>142485670</v>
      </c>
      <c r="R161" t="str">
        <f t="shared" si="22"/>
        <v>#5k-#9.9k</v>
      </c>
      <c r="S161">
        <f>IF(Table1[[#This Row],[actual_price]]&lt;1000, 1, IF(Table1[[#This Row],[actual_price]]&lt;5000, 2, IF(Table1[[#This Row],[actual_price]]&lt;10000, 3, IF(Table1[[#This Row],[actual_price]]&lt;20000, 4, 5))))</f>
        <v>3</v>
      </c>
      <c r="T161" t="str">
        <f t="shared" si="23"/>
        <v>1000 and above</v>
      </c>
      <c r="U161" s="11">
        <v>17833</v>
      </c>
      <c r="V161" t="s">
        <v>2301</v>
      </c>
      <c r="W161" t="s">
        <v>2302</v>
      </c>
      <c r="X161" t="s">
        <v>2303</v>
      </c>
      <c r="Y161" t="s">
        <v>2304</v>
      </c>
      <c r="Z161" t="s">
        <v>2305</v>
      </c>
      <c r="AA161" t="s">
        <v>2306</v>
      </c>
    </row>
    <row r="162" spans="1:27">
      <c r="A162" t="s">
        <v>3052</v>
      </c>
      <c r="B162" t="s">
        <v>3053</v>
      </c>
      <c r="C162" t="str">
        <f t="shared" si="24"/>
        <v>Tecno Spark 9 (Sky Mirror, 6GB RAM,…</v>
      </c>
      <c r="D162" t="s">
        <v>2318</v>
      </c>
      <c r="E162" t="str">
        <f>IFERROR(VLOOKUP(TRIM(CLEAN(D162)),#REF!, 2, FALSE), "Other")</f>
        <v>Other</v>
      </c>
      <c r="F162" s="9">
        <v>8999</v>
      </c>
      <c r="G162" s="9">
        <v>13499</v>
      </c>
      <c r="H162" s="9">
        <f t="shared" si="17"/>
        <v>4500</v>
      </c>
      <c r="I162" s="9">
        <f>(F162*U162)</f>
        <v>28301855</v>
      </c>
      <c r="J162" s="18" t="str">
        <f>ROUND((Table1[[#This Row],[actual_price]]-Table1[[#This Row],[discounted_price]])/Table1[[#This Row],[actual_price]]*100, 0) &amp; "%"</f>
        <v>33%</v>
      </c>
      <c r="K162" s="18" t="str">
        <f t="shared" si="18"/>
        <v>&lt;50%</v>
      </c>
      <c r="L162" s="18">
        <f t="shared" si="19"/>
        <v>33</v>
      </c>
      <c r="M162" s="15" t="str">
        <f t="shared" si="20"/>
        <v>Medium</v>
      </c>
      <c r="N162" s="1">
        <v>0.33</v>
      </c>
      <c r="O162">
        <v>3.8</v>
      </c>
      <c r="P162" t="str">
        <f t="shared" si="21"/>
        <v>Good</v>
      </c>
      <c r="Q162">
        <f>G162*U162</f>
        <v>42454355</v>
      </c>
      <c r="R162" t="str">
        <f t="shared" si="22"/>
        <v>#10k-#19.9k</v>
      </c>
      <c r="S162">
        <f>IF(Table1[[#This Row],[actual_price]]&lt;1000, 1, IF(Table1[[#This Row],[actual_price]]&lt;5000, 2, IF(Table1[[#This Row],[actual_price]]&lt;10000, 3, IF(Table1[[#This Row],[actual_price]]&lt;20000, 4, 5))))</f>
        <v>4</v>
      </c>
      <c r="T162" t="str">
        <f t="shared" si="23"/>
        <v>1000 and above</v>
      </c>
      <c r="U162" s="11">
        <v>3145</v>
      </c>
      <c r="V162" t="s">
        <v>3054</v>
      </c>
      <c r="W162" t="s">
        <v>3055</v>
      </c>
      <c r="X162" t="s">
        <v>3056</v>
      </c>
      <c r="Y162" t="s">
        <v>3057</v>
      </c>
      <c r="Z162" t="s">
        <v>3058</v>
      </c>
      <c r="AA162" t="s">
        <v>3059</v>
      </c>
    </row>
    <row r="163" spans="1:27">
      <c r="A163" t="s">
        <v>3063</v>
      </c>
      <c r="B163" t="s">
        <v>3064</v>
      </c>
      <c r="C163" t="str">
        <f t="shared" si="24"/>
        <v>Tukzer Capacitive Stylus Pen for To…</v>
      </c>
      <c r="D163" t="s">
        <v>2960</v>
      </c>
      <c r="E163" t="str">
        <f>IFERROR(VLOOKUP(TRIM(CLEAN(D163)),#REF!, 2, FALSE), "Other")</f>
        <v>Other</v>
      </c>
      <c r="F163" s="9">
        <v>349</v>
      </c>
      <c r="G163" s="9">
        <v>999</v>
      </c>
      <c r="H163" s="9">
        <f t="shared" si="17"/>
        <v>650</v>
      </c>
      <c r="I163" s="9">
        <f>(F163*U163)</f>
        <v>5778393</v>
      </c>
      <c r="J163" s="18" t="str">
        <f>ROUND((Table1[[#This Row],[actual_price]]-Table1[[#This Row],[discounted_price]])/Table1[[#This Row],[actual_price]]*100, 0) &amp; "%"</f>
        <v>65%</v>
      </c>
      <c r="K163" s="18" t="str">
        <f t="shared" si="18"/>
        <v>≥ 50%</v>
      </c>
      <c r="L163" s="18">
        <f t="shared" si="19"/>
        <v>65</v>
      </c>
      <c r="M163" s="15" t="str">
        <f t="shared" si="20"/>
        <v>High</v>
      </c>
      <c r="N163" s="1">
        <v>0.65</v>
      </c>
      <c r="O163">
        <v>3.8</v>
      </c>
      <c r="P163" t="str">
        <f t="shared" si="21"/>
        <v>Good</v>
      </c>
      <c r="Q163">
        <f>G163*U163</f>
        <v>16540443</v>
      </c>
      <c r="R163" t="str">
        <f t="shared" si="22"/>
        <v>#0-#999</v>
      </c>
      <c r="S163">
        <f>IF(Table1[[#This Row],[actual_price]]&lt;1000, 1, IF(Table1[[#This Row],[actual_price]]&lt;5000, 2, IF(Table1[[#This Row],[actual_price]]&lt;10000, 3, IF(Table1[[#This Row],[actual_price]]&lt;20000, 4, 5))))</f>
        <v>1</v>
      </c>
      <c r="T163" t="str">
        <f t="shared" si="23"/>
        <v>1000 and above</v>
      </c>
      <c r="U163" s="11">
        <v>16557</v>
      </c>
      <c r="V163" t="s">
        <v>3065</v>
      </c>
      <c r="W163" t="s">
        <v>3066</v>
      </c>
      <c r="X163" t="s">
        <v>3067</v>
      </c>
      <c r="Y163" t="s">
        <v>3068</v>
      </c>
      <c r="Z163" t="s">
        <v>3069</v>
      </c>
      <c r="AA163" t="s">
        <v>3070</v>
      </c>
    </row>
    <row r="164" spans="1:27">
      <c r="A164" t="s">
        <v>3072</v>
      </c>
      <c r="B164" t="s">
        <v>3073</v>
      </c>
      <c r="C164" t="str">
        <f t="shared" si="24"/>
        <v>Tukzer Capacitive Stylus Pen for To…</v>
      </c>
      <c r="D164" t="s">
        <v>2960</v>
      </c>
      <c r="E164" t="str">
        <f>IFERROR(VLOOKUP(TRIM(CLEAN(D164)),#REF!, 2, FALSE), "Other")</f>
        <v>Other</v>
      </c>
      <c r="F164" s="9">
        <v>349</v>
      </c>
      <c r="G164" s="9">
        <v>999</v>
      </c>
      <c r="H164" s="9">
        <f t="shared" si="17"/>
        <v>650</v>
      </c>
      <c r="I164" s="9">
        <f>(F164*U164)</f>
        <v>5778393</v>
      </c>
      <c r="J164" s="18" t="str">
        <f>ROUND((Table1[[#This Row],[actual_price]]-Table1[[#This Row],[discounted_price]])/Table1[[#This Row],[actual_price]]*100, 0) &amp; "%"</f>
        <v>65%</v>
      </c>
      <c r="K164" s="18" t="str">
        <f t="shared" si="18"/>
        <v>≥ 50%</v>
      </c>
      <c r="L164" s="18">
        <f t="shared" si="19"/>
        <v>65</v>
      </c>
      <c r="M164" s="15" t="str">
        <f t="shared" si="20"/>
        <v>High</v>
      </c>
      <c r="N164" s="1">
        <v>0.65</v>
      </c>
      <c r="O164">
        <v>3.8</v>
      </c>
      <c r="P164" t="str">
        <f t="shared" si="21"/>
        <v>Good</v>
      </c>
      <c r="Q164">
        <f>G164*U164</f>
        <v>16540443</v>
      </c>
      <c r="R164" t="str">
        <f t="shared" si="22"/>
        <v>#0-#999</v>
      </c>
      <c r="S164">
        <f>IF(Table1[[#This Row],[actual_price]]&lt;1000, 1, IF(Table1[[#This Row],[actual_price]]&lt;5000, 2, IF(Table1[[#This Row],[actual_price]]&lt;10000, 3, IF(Table1[[#This Row],[actual_price]]&lt;20000, 4, 5))))</f>
        <v>1</v>
      </c>
      <c r="T164" t="str">
        <f t="shared" si="23"/>
        <v>1000 and above</v>
      </c>
      <c r="U164" s="11">
        <v>16557</v>
      </c>
      <c r="V164" t="s">
        <v>3074</v>
      </c>
      <c r="W164" t="s">
        <v>3066</v>
      </c>
      <c r="X164" t="s">
        <v>3067</v>
      </c>
      <c r="Y164" t="s">
        <v>3068</v>
      </c>
      <c r="Z164" t="s">
        <v>3069</v>
      </c>
      <c r="AA164" t="s">
        <v>3070</v>
      </c>
    </row>
    <row r="165" spans="1:27">
      <c r="A165" t="s">
        <v>3231</v>
      </c>
      <c r="B165" t="s">
        <v>3232</v>
      </c>
      <c r="C165" t="str">
        <f t="shared" si="24"/>
        <v>OnePlus Nord Watch with 1.78‚Äù AMO…</v>
      </c>
      <c r="D165" t="s">
        <v>2284</v>
      </c>
      <c r="E165" t="str">
        <f>IFERROR(VLOOKUP(TRIM(CLEAN(D165)),#REF!, 2, FALSE), "Other")</f>
        <v>Other</v>
      </c>
      <c r="F165" s="9">
        <v>4999</v>
      </c>
      <c r="G165" s="9">
        <v>6999</v>
      </c>
      <c r="H165" s="9">
        <f t="shared" si="17"/>
        <v>2000</v>
      </c>
      <c r="I165" s="9">
        <f>(F165*U165)</f>
        <v>3789242</v>
      </c>
      <c r="J165" s="18" t="str">
        <f>ROUND((Table1[[#This Row],[actual_price]]-Table1[[#This Row],[discounted_price]])/Table1[[#This Row],[actual_price]]*100, 0) &amp; "%"</f>
        <v>29%</v>
      </c>
      <c r="K165" s="18" t="str">
        <f t="shared" si="18"/>
        <v>&lt;50%</v>
      </c>
      <c r="L165" s="18">
        <f t="shared" si="19"/>
        <v>29</v>
      </c>
      <c r="M165" s="15" t="str">
        <f t="shared" si="20"/>
        <v>Mild</v>
      </c>
      <c r="N165" s="1">
        <v>0.28999999999999998</v>
      </c>
      <c r="O165">
        <v>3.8</v>
      </c>
      <c r="P165" t="str">
        <f t="shared" si="21"/>
        <v>Good</v>
      </c>
      <c r="Q165">
        <f>G165*U165</f>
        <v>5305242</v>
      </c>
      <c r="R165" t="str">
        <f t="shared" si="22"/>
        <v>#5k-#9.9k</v>
      </c>
      <c r="S165">
        <f>IF(Table1[[#This Row],[actual_price]]&lt;1000, 1, IF(Table1[[#This Row],[actual_price]]&lt;5000, 2, IF(Table1[[#This Row],[actual_price]]&lt;10000, 3, IF(Table1[[#This Row],[actual_price]]&lt;20000, 4, 5))))</f>
        <v>3</v>
      </c>
      <c r="T165" t="str">
        <f t="shared" si="23"/>
        <v>Fewer than 1000</v>
      </c>
      <c r="U165" s="11">
        <v>758</v>
      </c>
      <c r="V165" t="s">
        <v>3233</v>
      </c>
      <c r="W165" t="s">
        <v>3234</v>
      </c>
      <c r="X165" t="s">
        <v>3235</v>
      </c>
      <c r="Y165" t="s">
        <v>3236</v>
      </c>
      <c r="Z165" t="s">
        <v>3237</v>
      </c>
      <c r="AA165" t="s">
        <v>3238</v>
      </c>
    </row>
    <row r="166" spans="1:27">
      <c r="A166" t="s">
        <v>3381</v>
      </c>
      <c r="B166" t="s">
        <v>3382</v>
      </c>
      <c r="C166" t="str">
        <f t="shared" si="24"/>
        <v>iPhone Original 20W C Type Fast PD …</v>
      </c>
      <c r="D166" t="s">
        <v>2450</v>
      </c>
      <c r="E166" t="str">
        <f>IFERROR(VLOOKUP(TRIM(CLEAN(D166)),#REF!, 2, FALSE), "Other")</f>
        <v>Other</v>
      </c>
      <c r="F166" s="9">
        <v>799</v>
      </c>
      <c r="G166" s="9">
        <v>3990</v>
      </c>
      <c r="H166" s="9">
        <f t="shared" si="17"/>
        <v>3191</v>
      </c>
      <c r="I166" s="9">
        <f>(F166*U166)</f>
        <v>95081</v>
      </c>
      <c r="J166" s="18" t="str">
        <f>ROUND((Table1[[#This Row],[actual_price]]-Table1[[#This Row],[discounted_price]])/Table1[[#This Row],[actual_price]]*100, 0) &amp; "%"</f>
        <v>80%</v>
      </c>
      <c r="K166" s="18" t="str">
        <f t="shared" si="18"/>
        <v>≥ 50%</v>
      </c>
      <c r="L166" s="18">
        <f t="shared" si="19"/>
        <v>80</v>
      </c>
      <c r="M166" s="15" t="str">
        <f t="shared" si="20"/>
        <v>High</v>
      </c>
      <c r="N166" s="1">
        <v>0.8</v>
      </c>
      <c r="O166">
        <v>3.8</v>
      </c>
      <c r="P166" t="str">
        <f t="shared" si="21"/>
        <v>Good</v>
      </c>
      <c r="Q166">
        <f>G166*U166</f>
        <v>474810</v>
      </c>
      <c r="R166" t="str">
        <f t="shared" si="22"/>
        <v>#1k-#4.9k</v>
      </c>
      <c r="S166">
        <f>IF(Table1[[#This Row],[actual_price]]&lt;1000, 1, IF(Table1[[#This Row],[actual_price]]&lt;5000, 2, IF(Table1[[#This Row],[actual_price]]&lt;10000, 3, IF(Table1[[#This Row],[actual_price]]&lt;20000, 4, 5))))</f>
        <v>2</v>
      </c>
      <c r="T166" t="str">
        <f t="shared" si="23"/>
        <v>Fewer than 1000</v>
      </c>
      <c r="U166" s="11">
        <v>119</v>
      </c>
      <c r="V166" t="s">
        <v>3383</v>
      </c>
      <c r="W166" t="s">
        <v>3384</v>
      </c>
      <c r="X166" t="s">
        <v>3385</v>
      </c>
      <c r="Y166" t="s">
        <v>3386</v>
      </c>
      <c r="Z166" t="s">
        <v>3387</v>
      </c>
      <c r="AA166" t="s">
        <v>3388</v>
      </c>
    </row>
    <row r="167" spans="1:27">
      <c r="A167" t="s">
        <v>3438</v>
      </c>
      <c r="B167" t="s">
        <v>3439</v>
      </c>
      <c r="C167" t="str">
        <f t="shared" si="24"/>
        <v>POCO C31 (Shadow Gray, 64 GB) (4 GB…</v>
      </c>
      <c r="D167" t="s">
        <v>2318</v>
      </c>
      <c r="E167" t="str">
        <f>IFERROR(VLOOKUP(TRIM(CLEAN(D167)),#REF!, 2, FALSE), "Other")</f>
        <v>Other</v>
      </c>
      <c r="F167" s="9">
        <v>7998</v>
      </c>
      <c r="G167" s="9">
        <v>11999</v>
      </c>
      <c r="H167" s="9">
        <f t="shared" si="17"/>
        <v>4001</v>
      </c>
      <c r="I167" s="9">
        <f>(F167*U167)</f>
        <v>999750</v>
      </c>
      <c r="J167" s="18" t="str">
        <f>ROUND((Table1[[#This Row],[actual_price]]-Table1[[#This Row],[discounted_price]])/Table1[[#This Row],[actual_price]]*100, 0) &amp; "%"</f>
        <v>33%</v>
      </c>
      <c r="K167" s="18" t="str">
        <f t="shared" si="18"/>
        <v>&lt;50%</v>
      </c>
      <c r="L167" s="18">
        <f t="shared" si="19"/>
        <v>33</v>
      </c>
      <c r="M167" s="15" t="str">
        <f t="shared" si="20"/>
        <v>Medium</v>
      </c>
      <c r="N167" s="1">
        <v>0.33</v>
      </c>
      <c r="O167">
        <v>3.8</v>
      </c>
      <c r="P167" t="str">
        <f t="shared" si="21"/>
        <v>Good</v>
      </c>
      <c r="Q167">
        <f>G167*U167</f>
        <v>1499875</v>
      </c>
      <c r="R167" t="str">
        <f t="shared" si="22"/>
        <v>#10k-#19.9k</v>
      </c>
      <c r="S167">
        <f>IF(Table1[[#This Row],[actual_price]]&lt;1000, 1, IF(Table1[[#This Row],[actual_price]]&lt;5000, 2, IF(Table1[[#This Row],[actual_price]]&lt;10000, 3, IF(Table1[[#This Row],[actual_price]]&lt;20000, 4, 5))))</f>
        <v>4</v>
      </c>
      <c r="T167" t="str">
        <f t="shared" si="23"/>
        <v>Fewer than 1000</v>
      </c>
      <c r="U167" s="11">
        <v>125</v>
      </c>
      <c r="V167" t="s">
        <v>3440</v>
      </c>
      <c r="W167" t="s">
        <v>3441</v>
      </c>
      <c r="X167" t="s">
        <v>3442</v>
      </c>
      <c r="Y167" t="s">
        <v>3443</v>
      </c>
      <c r="Z167" t="s">
        <v>3444</v>
      </c>
      <c r="AA167" t="s">
        <v>3445</v>
      </c>
    </row>
    <row r="168" spans="1:27">
      <c r="A168" t="s">
        <v>3535</v>
      </c>
      <c r="B168" t="s">
        <v>3536</v>
      </c>
      <c r="C168" t="str">
        <f t="shared" si="24"/>
        <v>Lava A1 Josh 21(Blue Silver) -Dual …</v>
      </c>
      <c r="D168" t="s">
        <v>2359</v>
      </c>
      <c r="E168" t="str">
        <f>IFERROR(VLOOKUP(TRIM(CLEAN(D168)),#REF!, 2, FALSE), "Other")</f>
        <v>Other</v>
      </c>
      <c r="F168" s="9">
        <v>1055</v>
      </c>
      <c r="G168" s="9">
        <v>1249</v>
      </c>
      <c r="H168" s="9">
        <f t="shared" si="17"/>
        <v>194</v>
      </c>
      <c r="I168" s="9">
        <f>(F168*U168)</f>
        <v>2481360</v>
      </c>
      <c r="J168" s="18" t="str">
        <f>ROUND((Table1[[#This Row],[actual_price]]-Table1[[#This Row],[discounted_price]])/Table1[[#This Row],[actual_price]]*100, 0) &amp; "%"</f>
        <v>16%</v>
      </c>
      <c r="K168" s="18" t="str">
        <f t="shared" si="18"/>
        <v>&lt;50%</v>
      </c>
      <c r="L168" s="18">
        <f t="shared" si="19"/>
        <v>16</v>
      </c>
      <c r="M168" s="15" t="str">
        <f t="shared" si="20"/>
        <v>Mild</v>
      </c>
      <c r="N168" s="1">
        <v>0.16</v>
      </c>
      <c r="O168">
        <v>3.8</v>
      </c>
      <c r="P168" t="str">
        <f t="shared" si="21"/>
        <v>Good</v>
      </c>
      <c r="Q168">
        <f>G168*U168</f>
        <v>2937648</v>
      </c>
      <c r="R168" t="str">
        <f t="shared" si="22"/>
        <v>#1k-#4.9k</v>
      </c>
      <c r="S168">
        <f>IF(Table1[[#This Row],[actual_price]]&lt;1000, 1, IF(Table1[[#This Row],[actual_price]]&lt;5000, 2, IF(Table1[[#This Row],[actual_price]]&lt;10000, 3, IF(Table1[[#This Row],[actual_price]]&lt;20000, 4, 5))))</f>
        <v>2</v>
      </c>
      <c r="T168" t="str">
        <f t="shared" si="23"/>
        <v>1000 and above</v>
      </c>
      <c r="U168" s="11">
        <v>2352</v>
      </c>
      <c r="V168" t="s">
        <v>3537</v>
      </c>
      <c r="W168" t="s">
        <v>3538</v>
      </c>
      <c r="X168" t="s">
        <v>3539</v>
      </c>
      <c r="Y168" t="s">
        <v>3540</v>
      </c>
      <c r="Z168" t="s">
        <v>3541</v>
      </c>
      <c r="AA168" t="s">
        <v>3542</v>
      </c>
    </row>
    <row r="169" spans="1:27">
      <c r="A169" t="s">
        <v>2299</v>
      </c>
      <c r="B169" t="s">
        <v>2300</v>
      </c>
      <c r="C169" t="str">
        <f t="shared" si="24"/>
        <v>boAt Wave Call Smart Watch, Smart T…</v>
      </c>
      <c r="D169" t="s">
        <v>2284</v>
      </c>
      <c r="E169" t="str">
        <f>IFERROR(VLOOKUP(TRIM(CLEAN(D169)),#REF!, 2, FALSE), "Other")</f>
        <v>Other</v>
      </c>
      <c r="F169" s="9">
        <v>1799</v>
      </c>
      <c r="G169" s="9">
        <v>7990</v>
      </c>
      <c r="H169" s="9">
        <f t="shared" si="17"/>
        <v>6191</v>
      </c>
      <c r="I169" s="9">
        <f>(F169*U169)</f>
        <v>32081567</v>
      </c>
      <c r="J169" s="18" t="str">
        <f>ROUND((Table1[[#This Row],[actual_price]]-Table1[[#This Row],[discounted_price]])/Table1[[#This Row],[actual_price]]*100, 0) &amp; "%"</f>
        <v>77%</v>
      </c>
      <c r="K169" s="18" t="str">
        <f t="shared" si="18"/>
        <v>≥ 50%</v>
      </c>
      <c r="L169" s="18">
        <f t="shared" si="19"/>
        <v>77</v>
      </c>
      <c r="M169" s="15" t="str">
        <f t="shared" si="20"/>
        <v>High</v>
      </c>
      <c r="N169" s="1">
        <v>0.77</v>
      </c>
      <c r="O169">
        <v>3.8</v>
      </c>
      <c r="P169" t="str">
        <f t="shared" si="21"/>
        <v>Good</v>
      </c>
      <c r="Q169">
        <f>G169*U169</f>
        <v>142485670</v>
      </c>
      <c r="R169" t="str">
        <f t="shared" si="22"/>
        <v>#5k-#9.9k</v>
      </c>
      <c r="S169">
        <f>IF(Table1[[#This Row],[actual_price]]&lt;1000, 1, IF(Table1[[#This Row],[actual_price]]&lt;5000, 2, IF(Table1[[#This Row],[actual_price]]&lt;10000, 3, IF(Table1[[#This Row],[actual_price]]&lt;20000, 4, 5))))</f>
        <v>3</v>
      </c>
      <c r="T169" t="str">
        <f t="shared" si="23"/>
        <v>1000 and above</v>
      </c>
      <c r="U169" s="11">
        <v>17833</v>
      </c>
      <c r="V169" t="s">
        <v>2301</v>
      </c>
      <c r="W169" t="s">
        <v>2302</v>
      </c>
      <c r="X169" t="s">
        <v>2303</v>
      </c>
      <c r="Y169" t="s">
        <v>2304</v>
      </c>
      <c r="Z169" t="s">
        <v>2305</v>
      </c>
      <c r="AA169" t="s">
        <v>2306</v>
      </c>
    </row>
    <row r="170" spans="1:27">
      <c r="A170" t="s">
        <v>3695</v>
      </c>
      <c r="B170" t="s">
        <v>3696</v>
      </c>
      <c r="C170" t="str">
        <f t="shared" si="24"/>
        <v>Storio Kids Toys LCD Writing Tablet…</v>
      </c>
      <c r="D170" t="s">
        <v>3697</v>
      </c>
      <c r="E170" t="str">
        <f>IFERROR(VLOOKUP(TRIM(CLEAN(D170)),#REF!, 2, FALSE), "Other")</f>
        <v>Other</v>
      </c>
      <c r="F170" s="9">
        <v>217</v>
      </c>
      <c r="G170" s="9">
        <v>237</v>
      </c>
      <c r="H170" s="9">
        <f t="shared" si="17"/>
        <v>20</v>
      </c>
      <c r="I170" s="9">
        <f>(F170*U170)</f>
        <v>1595818</v>
      </c>
      <c r="J170" s="18" t="str">
        <f>ROUND((Table1[[#This Row],[actual_price]]-Table1[[#This Row],[discounted_price]])/Table1[[#This Row],[actual_price]]*100, 0) &amp; "%"</f>
        <v>8%</v>
      </c>
      <c r="K170" s="18" t="str">
        <f t="shared" si="18"/>
        <v>&lt;50%</v>
      </c>
      <c r="L170" s="18">
        <f t="shared" si="19"/>
        <v>8</v>
      </c>
      <c r="M170" s="15" t="str">
        <f t="shared" si="20"/>
        <v>Low</v>
      </c>
      <c r="N170" s="1">
        <v>0.08</v>
      </c>
      <c r="O170">
        <v>3.8</v>
      </c>
      <c r="P170" t="str">
        <f t="shared" si="21"/>
        <v>Good</v>
      </c>
      <c r="Q170">
        <f>G170*U170</f>
        <v>1742898</v>
      </c>
      <c r="R170" t="str">
        <f t="shared" si="22"/>
        <v>#0-#999</v>
      </c>
      <c r="S170">
        <f>IF(Table1[[#This Row],[actual_price]]&lt;1000, 1, IF(Table1[[#This Row],[actual_price]]&lt;5000, 2, IF(Table1[[#This Row],[actual_price]]&lt;10000, 3, IF(Table1[[#This Row],[actual_price]]&lt;20000, 4, 5))))</f>
        <v>1</v>
      </c>
      <c r="T170" t="str">
        <f t="shared" si="23"/>
        <v>1000 and above</v>
      </c>
      <c r="U170" s="11">
        <v>7354</v>
      </c>
      <c r="V170" t="s">
        <v>3698</v>
      </c>
      <c r="W170" t="s">
        <v>3699</v>
      </c>
      <c r="X170" t="s">
        <v>3700</v>
      </c>
      <c r="Y170" t="s">
        <v>3701</v>
      </c>
      <c r="Z170" t="s">
        <v>3702</v>
      </c>
      <c r="AA170" t="s">
        <v>3703</v>
      </c>
    </row>
    <row r="171" spans="1:27">
      <c r="A171" t="s">
        <v>3704</v>
      </c>
      <c r="B171" t="s">
        <v>3705</v>
      </c>
      <c r="C171" t="str">
        <f t="shared" si="24"/>
        <v>boAt Airdopes 121v2 in-Ear True Wir…</v>
      </c>
      <c r="D171" t="s">
        <v>2376</v>
      </c>
      <c r="E171" t="str">
        <f>IFERROR(VLOOKUP(TRIM(CLEAN(D171)),#REF!, 2, FALSE), "Other")</f>
        <v>Other</v>
      </c>
      <c r="F171" s="9">
        <v>1299</v>
      </c>
      <c r="G171" s="9">
        <v>2990</v>
      </c>
      <c r="H171" s="9">
        <f t="shared" si="17"/>
        <v>1691</v>
      </c>
      <c r="I171" s="9">
        <f>(F171*U171)</f>
        <v>235116402</v>
      </c>
      <c r="J171" s="18" t="str">
        <f>ROUND((Table1[[#This Row],[actual_price]]-Table1[[#This Row],[discounted_price]])/Table1[[#This Row],[actual_price]]*100, 0) &amp; "%"</f>
        <v>57%</v>
      </c>
      <c r="K171" s="18" t="str">
        <f t="shared" si="18"/>
        <v>≥ 50%</v>
      </c>
      <c r="L171" s="18">
        <f t="shared" si="19"/>
        <v>57</v>
      </c>
      <c r="M171" s="15" t="str">
        <f t="shared" si="20"/>
        <v>High</v>
      </c>
      <c r="N171" s="1">
        <v>0.56999999999999995</v>
      </c>
      <c r="O171">
        <v>3.8</v>
      </c>
      <c r="P171" t="str">
        <f t="shared" si="21"/>
        <v>Good</v>
      </c>
      <c r="Q171">
        <f>G171*U171</f>
        <v>541184020</v>
      </c>
      <c r="R171" t="str">
        <f t="shared" si="22"/>
        <v>#1k-#4.9k</v>
      </c>
      <c r="S171">
        <f>IF(Table1[[#This Row],[actual_price]]&lt;1000, 1, IF(Table1[[#This Row],[actual_price]]&lt;5000, 2, IF(Table1[[#This Row],[actual_price]]&lt;10000, 3, IF(Table1[[#This Row],[actual_price]]&lt;20000, 4, 5))))</f>
        <v>2</v>
      </c>
      <c r="T171" t="str">
        <f t="shared" si="23"/>
        <v>1000 and above</v>
      </c>
      <c r="U171" s="11">
        <v>180998</v>
      </c>
      <c r="V171" t="s">
        <v>3706</v>
      </c>
      <c r="W171" t="s">
        <v>3707</v>
      </c>
      <c r="X171" t="s">
        <v>3708</v>
      </c>
      <c r="Y171" t="s">
        <v>3709</v>
      </c>
      <c r="Z171" t="s">
        <v>3710</v>
      </c>
      <c r="AA171" t="s">
        <v>10163</v>
      </c>
    </row>
    <row r="172" spans="1:27">
      <c r="A172" t="s">
        <v>4024</v>
      </c>
      <c r="B172" t="s">
        <v>4025</v>
      </c>
      <c r="C172" t="str">
        <f t="shared" si="24"/>
        <v>Boult Audio ZCharge Bluetooth Wirel…</v>
      </c>
      <c r="D172" t="s">
        <v>2376</v>
      </c>
      <c r="E172" t="str">
        <f>IFERROR(VLOOKUP(TRIM(CLEAN(D172)),#REF!, 2, FALSE), "Other")</f>
        <v>Other</v>
      </c>
      <c r="F172" s="9">
        <v>1199</v>
      </c>
      <c r="G172" s="9">
        <v>4999</v>
      </c>
      <c r="H172" s="9">
        <f t="shared" si="17"/>
        <v>3800</v>
      </c>
      <c r="I172" s="9">
        <f>(F172*U172)</f>
        <v>17938239</v>
      </c>
      <c r="J172" s="18" t="str">
        <f>ROUND((Table1[[#This Row],[actual_price]]-Table1[[#This Row],[discounted_price]])/Table1[[#This Row],[actual_price]]*100, 0) &amp; "%"</f>
        <v>76%</v>
      </c>
      <c r="K172" s="18" t="str">
        <f t="shared" si="18"/>
        <v>≥ 50%</v>
      </c>
      <c r="L172" s="18">
        <f t="shared" si="19"/>
        <v>76</v>
      </c>
      <c r="M172" s="15" t="str">
        <f t="shared" si="20"/>
        <v>High</v>
      </c>
      <c r="N172" s="1">
        <v>0.76</v>
      </c>
      <c r="O172">
        <v>3.8</v>
      </c>
      <c r="P172" t="str">
        <f t="shared" si="21"/>
        <v>Good</v>
      </c>
      <c r="Q172">
        <f>G172*U172</f>
        <v>74790039</v>
      </c>
      <c r="R172" t="str">
        <f t="shared" si="22"/>
        <v>#1k-#4.9k</v>
      </c>
      <c r="S172">
        <f>IF(Table1[[#This Row],[actual_price]]&lt;1000, 1, IF(Table1[[#This Row],[actual_price]]&lt;5000, 2, IF(Table1[[#This Row],[actual_price]]&lt;10000, 3, IF(Table1[[#This Row],[actual_price]]&lt;20000, 4, 5))))</f>
        <v>2</v>
      </c>
      <c r="T172" t="str">
        <f t="shared" si="23"/>
        <v>1000 and above</v>
      </c>
      <c r="U172" s="11">
        <v>14961</v>
      </c>
      <c r="V172" t="s">
        <v>4026</v>
      </c>
      <c r="W172" t="s">
        <v>4027</v>
      </c>
      <c r="X172" t="s">
        <v>4028</v>
      </c>
      <c r="Y172" t="s">
        <v>4029</v>
      </c>
      <c r="Z172" t="s">
        <v>4030</v>
      </c>
      <c r="AA172" t="s">
        <v>4031</v>
      </c>
    </row>
    <row r="173" spans="1:27">
      <c r="A173" t="s">
        <v>4092</v>
      </c>
      <c r="B173" t="s">
        <v>4093</v>
      </c>
      <c r="C173" t="str">
        <f t="shared" si="24"/>
        <v>Boult Audio FXCharge with ENC, 32H …</v>
      </c>
      <c r="D173" t="s">
        <v>2376</v>
      </c>
      <c r="E173" t="str">
        <f>IFERROR(VLOOKUP(TRIM(CLEAN(D173)),#REF!, 2, FALSE), "Other")</f>
        <v>Other</v>
      </c>
      <c r="F173" s="9">
        <v>999</v>
      </c>
      <c r="G173" s="9">
        <v>4499</v>
      </c>
      <c r="H173" s="9">
        <f t="shared" si="17"/>
        <v>3500</v>
      </c>
      <c r="I173" s="9">
        <f>(F173*U173)</f>
        <v>3386610</v>
      </c>
      <c r="J173" s="18" t="str">
        <f>ROUND((Table1[[#This Row],[actual_price]]-Table1[[#This Row],[discounted_price]])/Table1[[#This Row],[actual_price]]*100, 0) &amp; "%"</f>
        <v>78%</v>
      </c>
      <c r="K173" s="18" t="str">
        <f t="shared" si="18"/>
        <v>≥ 50%</v>
      </c>
      <c r="L173" s="18">
        <f t="shared" si="19"/>
        <v>78</v>
      </c>
      <c r="M173" s="15" t="str">
        <f t="shared" si="20"/>
        <v>High</v>
      </c>
      <c r="N173" s="1">
        <v>0.78</v>
      </c>
      <c r="O173">
        <v>3.8</v>
      </c>
      <c r="P173" t="str">
        <f t="shared" si="21"/>
        <v>Good</v>
      </c>
      <c r="Q173">
        <f>G173*U173</f>
        <v>15251610</v>
      </c>
      <c r="R173" t="str">
        <f t="shared" si="22"/>
        <v>#1k-#4.9k</v>
      </c>
      <c r="S173">
        <f>IF(Table1[[#This Row],[actual_price]]&lt;1000, 1, IF(Table1[[#This Row],[actual_price]]&lt;5000, 2, IF(Table1[[#This Row],[actual_price]]&lt;10000, 3, IF(Table1[[#This Row],[actual_price]]&lt;20000, 4, 5))))</f>
        <v>2</v>
      </c>
      <c r="T173" t="str">
        <f t="shared" si="23"/>
        <v>1000 and above</v>
      </c>
      <c r="U173" s="11">
        <v>3390</v>
      </c>
      <c r="V173" t="s">
        <v>4094</v>
      </c>
      <c r="W173" t="s">
        <v>4095</v>
      </c>
      <c r="X173" t="s">
        <v>4096</v>
      </c>
      <c r="Y173" t="s">
        <v>4097</v>
      </c>
      <c r="Z173" t="s">
        <v>4098</v>
      </c>
      <c r="AA173" t="s">
        <v>4099</v>
      </c>
    </row>
    <row r="174" spans="1:27">
      <c r="A174" t="s">
        <v>4100</v>
      </c>
      <c r="B174" t="s">
        <v>4101</v>
      </c>
      <c r="C174" t="str">
        <f t="shared" si="24"/>
        <v>Boult Audio Probass Curve Bluetooth…</v>
      </c>
      <c r="D174" t="s">
        <v>2376</v>
      </c>
      <c r="E174" t="str">
        <f>IFERROR(VLOOKUP(TRIM(CLEAN(D174)),#REF!, 2, FALSE), "Other")</f>
        <v>Other</v>
      </c>
      <c r="F174" s="9">
        <v>899</v>
      </c>
      <c r="G174" s="9">
        <v>4499</v>
      </c>
      <c r="H174" s="9">
        <f t="shared" si="17"/>
        <v>3600</v>
      </c>
      <c r="I174" s="9">
        <f>(F174*U174)</f>
        <v>92643748</v>
      </c>
      <c r="J174" s="18" t="str">
        <f>ROUND((Table1[[#This Row],[actual_price]]-Table1[[#This Row],[discounted_price]])/Table1[[#This Row],[actual_price]]*100, 0) &amp; "%"</f>
        <v>80%</v>
      </c>
      <c r="K174" s="18" t="str">
        <f t="shared" si="18"/>
        <v>≥ 50%</v>
      </c>
      <c r="L174" s="18">
        <f t="shared" si="19"/>
        <v>80</v>
      </c>
      <c r="M174" s="15" t="str">
        <f t="shared" si="20"/>
        <v>High</v>
      </c>
      <c r="N174" s="1">
        <v>0.8</v>
      </c>
      <c r="O174">
        <v>3.8</v>
      </c>
      <c r="P174" t="str">
        <f t="shared" si="21"/>
        <v>Good</v>
      </c>
      <c r="Q174">
        <f>G174*U174</f>
        <v>463630948</v>
      </c>
      <c r="R174" t="str">
        <f t="shared" si="22"/>
        <v>#1k-#4.9k</v>
      </c>
      <c r="S174">
        <f>IF(Table1[[#This Row],[actual_price]]&lt;1000, 1, IF(Table1[[#This Row],[actual_price]]&lt;5000, 2, IF(Table1[[#This Row],[actual_price]]&lt;10000, 3, IF(Table1[[#This Row],[actual_price]]&lt;20000, 4, 5))))</f>
        <v>2</v>
      </c>
      <c r="T174" t="str">
        <f t="shared" si="23"/>
        <v>1000 and above</v>
      </c>
      <c r="U174" s="11">
        <v>103052</v>
      </c>
      <c r="V174" t="s">
        <v>4102</v>
      </c>
      <c r="W174" t="s">
        <v>4103</v>
      </c>
      <c r="X174" t="s">
        <v>4104</v>
      </c>
      <c r="Y174" t="s">
        <v>4105</v>
      </c>
      <c r="Z174" t="s">
        <v>4106</v>
      </c>
      <c r="AA174" t="s">
        <v>10166</v>
      </c>
    </row>
    <row r="175" spans="1:27">
      <c r="A175" t="s">
        <v>4115</v>
      </c>
      <c r="B175" t="s">
        <v>4116</v>
      </c>
      <c r="C175" t="str">
        <f t="shared" si="24"/>
        <v>Tygot 10 Inches Big LED Ring Light …</v>
      </c>
      <c r="D175" t="s">
        <v>4117</v>
      </c>
      <c r="E175" t="str">
        <f>IFERROR(VLOOKUP(TRIM(CLEAN(D175)),#REF!, 2, FALSE), "Other")</f>
        <v>Other</v>
      </c>
      <c r="F175" s="9">
        <v>799</v>
      </c>
      <c r="G175" s="9">
        <v>1999</v>
      </c>
      <c r="H175" s="9">
        <f t="shared" si="17"/>
        <v>1200</v>
      </c>
      <c r="I175" s="9">
        <f>(F175*U175)</f>
        <v>10353442</v>
      </c>
      <c r="J175" s="18" t="str">
        <f>ROUND((Table1[[#This Row],[actual_price]]-Table1[[#This Row],[discounted_price]])/Table1[[#This Row],[actual_price]]*100, 0) &amp; "%"</f>
        <v>60%</v>
      </c>
      <c r="K175" s="18" t="str">
        <f t="shared" si="18"/>
        <v>≥ 50%</v>
      </c>
      <c r="L175" s="18">
        <f t="shared" si="19"/>
        <v>60</v>
      </c>
      <c r="M175" s="15" t="str">
        <f t="shared" si="20"/>
        <v>High</v>
      </c>
      <c r="N175" s="1">
        <v>0.6</v>
      </c>
      <c r="O175">
        <v>3.8</v>
      </c>
      <c r="P175" t="str">
        <f t="shared" si="21"/>
        <v>Good</v>
      </c>
      <c r="Q175">
        <f>G175*U175</f>
        <v>25903042</v>
      </c>
      <c r="R175" t="str">
        <f t="shared" si="22"/>
        <v>#1k-#4.9k</v>
      </c>
      <c r="S175">
        <f>IF(Table1[[#This Row],[actual_price]]&lt;1000, 1, IF(Table1[[#This Row],[actual_price]]&lt;5000, 2, IF(Table1[[#This Row],[actual_price]]&lt;10000, 3, IF(Table1[[#This Row],[actual_price]]&lt;20000, 4, 5))))</f>
        <v>2</v>
      </c>
      <c r="T175" t="str">
        <f t="shared" si="23"/>
        <v>1000 and above</v>
      </c>
      <c r="U175" s="11">
        <v>12958</v>
      </c>
      <c r="V175" t="s">
        <v>4118</v>
      </c>
      <c r="W175" t="s">
        <v>4119</v>
      </c>
      <c r="X175" t="s">
        <v>4120</v>
      </c>
      <c r="Y175" t="s">
        <v>4121</v>
      </c>
      <c r="Z175" t="s">
        <v>4122</v>
      </c>
      <c r="AA175" t="s">
        <v>4123</v>
      </c>
    </row>
    <row r="176" spans="1:27">
      <c r="A176" t="s">
        <v>4181</v>
      </c>
      <c r="B176" t="s">
        <v>4182</v>
      </c>
      <c r="C176" t="str">
        <f t="shared" si="24"/>
        <v>ZEBRONICS Zeb-Comfort Wired USB Mou…</v>
      </c>
      <c r="D176" t="s">
        <v>3688</v>
      </c>
      <c r="E176" t="str">
        <f>IFERROR(VLOOKUP(TRIM(CLEAN(D176)),#REF!, 2, FALSE), "Other")</f>
        <v>Other</v>
      </c>
      <c r="F176" s="9">
        <v>139</v>
      </c>
      <c r="G176" s="9">
        <v>299</v>
      </c>
      <c r="H176" s="9">
        <f t="shared" si="17"/>
        <v>160</v>
      </c>
      <c r="I176" s="9">
        <f>(F176*U176)</f>
        <v>423116</v>
      </c>
      <c r="J176" s="18" t="str">
        <f>ROUND((Table1[[#This Row],[actual_price]]-Table1[[#This Row],[discounted_price]])/Table1[[#This Row],[actual_price]]*100, 0) &amp; "%"</f>
        <v>54%</v>
      </c>
      <c r="K176" s="18" t="str">
        <f t="shared" si="18"/>
        <v>≥ 50%</v>
      </c>
      <c r="L176" s="18">
        <f t="shared" si="19"/>
        <v>54</v>
      </c>
      <c r="M176" s="15" t="str">
        <f t="shared" si="20"/>
        <v>High</v>
      </c>
      <c r="N176" s="1">
        <v>0.54</v>
      </c>
      <c r="O176">
        <v>3.8</v>
      </c>
      <c r="P176" t="str">
        <f t="shared" si="21"/>
        <v>Good</v>
      </c>
      <c r="Q176">
        <f>G176*U176</f>
        <v>910156</v>
      </c>
      <c r="R176" t="str">
        <f t="shared" si="22"/>
        <v>#0-#999</v>
      </c>
      <c r="S176">
        <f>IF(Table1[[#This Row],[actual_price]]&lt;1000, 1, IF(Table1[[#This Row],[actual_price]]&lt;5000, 2, IF(Table1[[#This Row],[actual_price]]&lt;10000, 3, IF(Table1[[#This Row],[actual_price]]&lt;20000, 4, 5))))</f>
        <v>1</v>
      </c>
      <c r="T176" t="str">
        <f t="shared" si="23"/>
        <v>1000 and above</v>
      </c>
      <c r="U176" s="11">
        <v>3044</v>
      </c>
      <c r="V176" t="s">
        <v>4183</v>
      </c>
      <c r="W176" t="s">
        <v>4184</v>
      </c>
      <c r="X176" t="s">
        <v>4185</v>
      </c>
      <c r="Y176" t="s">
        <v>4186</v>
      </c>
      <c r="Z176" t="s">
        <v>4187</v>
      </c>
      <c r="AA176" t="s">
        <v>4188</v>
      </c>
    </row>
    <row r="177" spans="1:27">
      <c r="A177" t="s">
        <v>4247</v>
      </c>
      <c r="B177" t="s">
        <v>4248</v>
      </c>
      <c r="C177" t="str">
        <f t="shared" si="24"/>
        <v>ZEBRONICS Zeb-Thunder Bluetooth Wir…</v>
      </c>
      <c r="D177" t="s">
        <v>3371</v>
      </c>
      <c r="E177" t="str">
        <f>IFERROR(VLOOKUP(TRIM(CLEAN(D177)),#REF!, 2, FALSE), "Other")</f>
        <v>Other</v>
      </c>
      <c r="F177" s="9">
        <v>599</v>
      </c>
      <c r="G177" s="9">
        <v>1399</v>
      </c>
      <c r="H177" s="9">
        <f t="shared" si="17"/>
        <v>800</v>
      </c>
      <c r="I177" s="9">
        <f>(F177*U177)</f>
        <v>35955574</v>
      </c>
      <c r="J177" s="18" t="str">
        <f>ROUND((Table1[[#This Row],[actual_price]]-Table1[[#This Row],[discounted_price]])/Table1[[#This Row],[actual_price]]*100, 0) &amp; "%"</f>
        <v>57%</v>
      </c>
      <c r="K177" s="18" t="str">
        <f t="shared" si="18"/>
        <v>≥ 50%</v>
      </c>
      <c r="L177" s="18">
        <f t="shared" si="19"/>
        <v>57</v>
      </c>
      <c r="M177" s="15" t="str">
        <f t="shared" si="20"/>
        <v>High</v>
      </c>
      <c r="N177" s="1">
        <v>0.56999999999999995</v>
      </c>
      <c r="O177">
        <v>3.8</v>
      </c>
      <c r="P177" t="str">
        <f t="shared" si="21"/>
        <v>Good</v>
      </c>
      <c r="Q177">
        <f>G177*U177</f>
        <v>83976374</v>
      </c>
      <c r="R177" t="str">
        <f t="shared" si="22"/>
        <v>#1k-#4.9k</v>
      </c>
      <c r="S177">
        <f>IF(Table1[[#This Row],[actual_price]]&lt;1000, 1, IF(Table1[[#This Row],[actual_price]]&lt;5000, 2, IF(Table1[[#This Row],[actual_price]]&lt;10000, 3, IF(Table1[[#This Row],[actual_price]]&lt;20000, 4, 5))))</f>
        <v>2</v>
      </c>
      <c r="T177" t="str">
        <f t="shared" si="23"/>
        <v>1000 and above</v>
      </c>
      <c r="U177" s="11">
        <v>60026</v>
      </c>
      <c r="V177" t="s">
        <v>4249</v>
      </c>
      <c r="W177" t="s">
        <v>4250</v>
      </c>
      <c r="X177" t="s">
        <v>4251</v>
      </c>
      <c r="Y177" t="s">
        <v>4252</v>
      </c>
      <c r="Z177" t="s">
        <v>4253</v>
      </c>
      <c r="AA177" t="s">
        <v>4254</v>
      </c>
    </row>
    <row r="178" spans="1:27">
      <c r="A178" t="s">
        <v>4255</v>
      </c>
      <c r="B178" t="s">
        <v>10170</v>
      </c>
      <c r="C178" t="str">
        <f t="shared" si="24"/>
        <v>Quantum QHM-7406 Full-Sized Keyboar…</v>
      </c>
      <c r="D178" t="s">
        <v>3807</v>
      </c>
      <c r="E178" t="str">
        <f>IFERROR(VLOOKUP(TRIM(CLEAN(D178)),#REF!, 2, FALSE), "Other")</f>
        <v>Other</v>
      </c>
      <c r="F178" s="9">
        <v>299</v>
      </c>
      <c r="G178" s="9">
        <v>599</v>
      </c>
      <c r="H178" s="9">
        <f t="shared" si="17"/>
        <v>300</v>
      </c>
      <c r="I178" s="9">
        <f>(F178*U178)</f>
        <v>916734</v>
      </c>
      <c r="J178" s="18" t="str">
        <f>ROUND((Table1[[#This Row],[actual_price]]-Table1[[#This Row],[discounted_price]])/Table1[[#This Row],[actual_price]]*100, 0) &amp; "%"</f>
        <v>50%</v>
      </c>
      <c r="K178" s="18" t="str">
        <f t="shared" si="18"/>
        <v>≥ 50%</v>
      </c>
      <c r="L178" s="18">
        <f t="shared" si="19"/>
        <v>50</v>
      </c>
      <c r="M178" s="15" t="str">
        <f t="shared" si="20"/>
        <v>High</v>
      </c>
      <c r="N178" s="1">
        <v>0.5</v>
      </c>
      <c r="O178">
        <v>3.8</v>
      </c>
      <c r="P178" t="str">
        <f t="shared" si="21"/>
        <v>Good</v>
      </c>
      <c r="Q178">
        <f>G178*U178</f>
        <v>1836534</v>
      </c>
      <c r="R178" t="str">
        <f t="shared" si="22"/>
        <v>#0-#999</v>
      </c>
      <c r="S178">
        <f>IF(Table1[[#This Row],[actual_price]]&lt;1000, 1, IF(Table1[[#This Row],[actual_price]]&lt;5000, 2, IF(Table1[[#This Row],[actual_price]]&lt;10000, 3, IF(Table1[[#This Row],[actual_price]]&lt;20000, 4, 5))))</f>
        <v>1</v>
      </c>
      <c r="T178" t="str">
        <f t="shared" si="23"/>
        <v>1000 and above</v>
      </c>
      <c r="U178" s="11">
        <v>3066</v>
      </c>
      <c r="V178" t="s">
        <v>4256</v>
      </c>
      <c r="W178" t="s">
        <v>4257</v>
      </c>
      <c r="X178" t="s">
        <v>4258</v>
      </c>
      <c r="Y178" t="s">
        <v>4259</v>
      </c>
      <c r="Z178" t="s">
        <v>4260</v>
      </c>
      <c r="AA178" t="s">
        <v>4261</v>
      </c>
    </row>
    <row r="179" spans="1:27">
      <c r="A179" t="s">
        <v>4305</v>
      </c>
      <c r="B179" t="s">
        <v>4306</v>
      </c>
      <c r="C179" t="str">
        <f t="shared" si="24"/>
        <v>boAt Airdopes 181 in-Ear True Wirel…</v>
      </c>
      <c r="D179" t="s">
        <v>2376</v>
      </c>
      <c r="E179" t="str">
        <f>IFERROR(VLOOKUP(TRIM(CLEAN(D179)),#REF!, 2, FALSE), "Other")</f>
        <v>Other</v>
      </c>
      <c r="F179" s="9">
        <v>1598</v>
      </c>
      <c r="G179" s="9">
        <v>2990</v>
      </c>
      <c r="H179" s="9">
        <f t="shared" si="17"/>
        <v>1392</v>
      </c>
      <c r="I179" s="9">
        <f>(F179*U179)</f>
        <v>17601970</v>
      </c>
      <c r="J179" s="18" t="str">
        <f>ROUND((Table1[[#This Row],[actual_price]]-Table1[[#This Row],[discounted_price]])/Table1[[#This Row],[actual_price]]*100, 0) &amp; "%"</f>
        <v>47%</v>
      </c>
      <c r="K179" s="18" t="str">
        <f t="shared" si="18"/>
        <v>&lt;50%</v>
      </c>
      <c r="L179" s="18">
        <f t="shared" si="19"/>
        <v>47</v>
      </c>
      <c r="M179" s="15" t="str">
        <f t="shared" si="20"/>
        <v>Medium</v>
      </c>
      <c r="N179" s="1">
        <v>0.47</v>
      </c>
      <c r="O179">
        <v>3.8</v>
      </c>
      <c r="P179" t="str">
        <f t="shared" si="21"/>
        <v>Good</v>
      </c>
      <c r="Q179">
        <f>G179*U179</f>
        <v>32934850</v>
      </c>
      <c r="R179" t="str">
        <f t="shared" si="22"/>
        <v>#1k-#4.9k</v>
      </c>
      <c r="S179">
        <f>IF(Table1[[#This Row],[actual_price]]&lt;1000, 1, IF(Table1[[#This Row],[actual_price]]&lt;5000, 2, IF(Table1[[#This Row],[actual_price]]&lt;10000, 3, IF(Table1[[#This Row],[actual_price]]&lt;20000, 4, 5))))</f>
        <v>2</v>
      </c>
      <c r="T179" t="str">
        <f t="shared" si="23"/>
        <v>1000 and above</v>
      </c>
      <c r="U179" s="11">
        <v>11015</v>
      </c>
      <c r="V179" t="s">
        <v>4307</v>
      </c>
      <c r="W179" t="s">
        <v>4308</v>
      </c>
      <c r="X179" t="s">
        <v>4309</v>
      </c>
      <c r="Y179" t="s">
        <v>4310</v>
      </c>
      <c r="Z179" t="s">
        <v>4311</v>
      </c>
      <c r="AA179" t="s">
        <v>4312</v>
      </c>
    </row>
    <row r="180" spans="1:27">
      <c r="A180" t="s">
        <v>4436</v>
      </c>
      <c r="B180" t="s">
        <v>4437</v>
      </c>
      <c r="C180" t="str">
        <f t="shared" si="24"/>
        <v>E-COSMOS 5V 1.2W Portable Flexible …</v>
      </c>
      <c r="D180" t="s">
        <v>4438</v>
      </c>
      <c r="E180" t="str">
        <f>IFERROR(VLOOKUP(TRIM(CLEAN(D180)),#REF!, 2, FALSE), "Other")</f>
        <v>Other</v>
      </c>
      <c r="F180" s="9">
        <v>59</v>
      </c>
      <c r="G180" s="9">
        <v>59</v>
      </c>
      <c r="H180" s="9">
        <f t="shared" si="17"/>
        <v>0</v>
      </c>
      <c r="I180" s="9">
        <f>(F180*U180)</f>
        <v>351522</v>
      </c>
      <c r="J180" s="18" t="str">
        <f>ROUND((Table1[[#This Row],[actual_price]]-Table1[[#This Row],[discounted_price]])/Table1[[#This Row],[actual_price]]*100, 0) &amp; "%"</f>
        <v>0%</v>
      </c>
      <c r="K180" s="18" t="str">
        <f t="shared" si="18"/>
        <v>&lt;50%</v>
      </c>
      <c r="L180" s="18">
        <f t="shared" si="19"/>
        <v>0</v>
      </c>
      <c r="M180" s="15" t="str">
        <f t="shared" si="20"/>
        <v>Low</v>
      </c>
      <c r="N180" s="1">
        <v>0</v>
      </c>
      <c r="O180">
        <v>3.8</v>
      </c>
      <c r="P180" t="str">
        <f t="shared" si="21"/>
        <v>Good</v>
      </c>
      <c r="Q180">
        <f>G180*U180</f>
        <v>351522</v>
      </c>
      <c r="R180" t="str">
        <f t="shared" si="22"/>
        <v>#0-#999</v>
      </c>
      <c r="S180">
        <f>IF(Table1[[#This Row],[actual_price]]&lt;1000, 1, IF(Table1[[#This Row],[actual_price]]&lt;5000, 2, IF(Table1[[#This Row],[actual_price]]&lt;10000, 3, IF(Table1[[#This Row],[actual_price]]&lt;20000, 4, 5))))</f>
        <v>1</v>
      </c>
      <c r="T180" t="str">
        <f t="shared" si="23"/>
        <v>1000 and above</v>
      </c>
      <c r="U180" s="11">
        <v>5958</v>
      </c>
      <c r="V180" t="s">
        <v>4439</v>
      </c>
      <c r="W180" t="s">
        <v>4440</v>
      </c>
      <c r="X180" t="s">
        <v>4441</v>
      </c>
      <c r="Y180" t="s">
        <v>4442</v>
      </c>
      <c r="Z180" t="s">
        <v>4443</v>
      </c>
      <c r="AA180" t="s">
        <v>4444</v>
      </c>
    </row>
    <row r="181" spans="1:27">
      <c r="A181" t="s">
        <v>4921</v>
      </c>
      <c r="B181" t="s">
        <v>4922</v>
      </c>
      <c r="C181" t="str">
        <f t="shared" si="24"/>
        <v>Wembley LCD Writing Pad/Tab | Writi…</v>
      </c>
      <c r="D181" t="s">
        <v>3697</v>
      </c>
      <c r="E181" t="str">
        <f>IFERROR(VLOOKUP(TRIM(CLEAN(D181)),#REF!, 2, FALSE), "Other")</f>
        <v>Other</v>
      </c>
      <c r="F181" s="9">
        <v>235</v>
      </c>
      <c r="G181" s="9">
        <v>1599</v>
      </c>
      <c r="H181" s="9">
        <f t="shared" si="17"/>
        <v>1364</v>
      </c>
      <c r="I181" s="9">
        <f>(F181*U181)</f>
        <v>275655</v>
      </c>
      <c r="J181" s="18" t="str">
        <f>ROUND((Table1[[#This Row],[actual_price]]-Table1[[#This Row],[discounted_price]])/Table1[[#This Row],[actual_price]]*100, 0) &amp; "%"</f>
        <v>85%</v>
      </c>
      <c r="K181" s="18" t="str">
        <f t="shared" si="18"/>
        <v>≥ 50%</v>
      </c>
      <c r="L181" s="18">
        <f t="shared" si="19"/>
        <v>85</v>
      </c>
      <c r="M181" s="15" t="str">
        <f t="shared" si="20"/>
        <v>High</v>
      </c>
      <c r="N181" s="1">
        <v>0.85</v>
      </c>
      <c r="O181">
        <v>3.8</v>
      </c>
      <c r="P181" t="str">
        <f t="shared" si="21"/>
        <v>Good</v>
      </c>
      <c r="Q181">
        <f>G181*U181</f>
        <v>1875627</v>
      </c>
      <c r="R181" t="str">
        <f t="shared" si="22"/>
        <v>#1k-#4.9k</v>
      </c>
      <c r="S181">
        <f>IF(Table1[[#This Row],[actual_price]]&lt;1000, 1, IF(Table1[[#This Row],[actual_price]]&lt;5000, 2, IF(Table1[[#This Row],[actual_price]]&lt;10000, 3, IF(Table1[[#This Row],[actual_price]]&lt;20000, 4, 5))))</f>
        <v>2</v>
      </c>
      <c r="T181" t="str">
        <f t="shared" si="23"/>
        <v>1000 and above</v>
      </c>
      <c r="U181" s="11">
        <v>1173</v>
      </c>
      <c r="V181" t="s">
        <v>4923</v>
      </c>
      <c r="W181" t="s">
        <v>4924</v>
      </c>
      <c r="X181" t="s">
        <v>4925</v>
      </c>
      <c r="Y181" t="s">
        <v>4926</v>
      </c>
      <c r="Z181" t="s">
        <v>4927</v>
      </c>
      <c r="AA181" t="s">
        <v>4928</v>
      </c>
    </row>
    <row r="182" spans="1:27">
      <c r="A182" t="s">
        <v>4945</v>
      </c>
      <c r="B182" t="s">
        <v>4946</v>
      </c>
      <c r="C182" t="str">
        <f t="shared" si="24"/>
        <v>Noise Buds VS201 V2 in-Ear Truly Wi…</v>
      </c>
      <c r="D182" t="s">
        <v>2376</v>
      </c>
      <c r="E182" t="str">
        <f>IFERROR(VLOOKUP(TRIM(CLEAN(D182)),#REF!, 2, FALSE), "Other")</f>
        <v>Other</v>
      </c>
      <c r="F182" s="9">
        <v>1299</v>
      </c>
      <c r="G182" s="9">
        <v>2999</v>
      </c>
      <c r="H182" s="9">
        <f t="shared" si="17"/>
        <v>1700</v>
      </c>
      <c r="I182" s="9">
        <f>(F182*U182)</f>
        <v>19003071</v>
      </c>
      <c r="J182" s="18" t="str">
        <f>ROUND((Table1[[#This Row],[actual_price]]-Table1[[#This Row],[discounted_price]])/Table1[[#This Row],[actual_price]]*100, 0) &amp; "%"</f>
        <v>57%</v>
      </c>
      <c r="K182" s="18" t="str">
        <f t="shared" si="18"/>
        <v>≥ 50%</v>
      </c>
      <c r="L182" s="18">
        <f t="shared" si="19"/>
        <v>57</v>
      </c>
      <c r="M182" s="15" t="str">
        <f t="shared" si="20"/>
        <v>High</v>
      </c>
      <c r="N182" s="1">
        <v>0.56999999999999995</v>
      </c>
      <c r="O182">
        <v>3.8</v>
      </c>
      <c r="P182" t="str">
        <f t="shared" si="21"/>
        <v>Good</v>
      </c>
      <c r="Q182">
        <f>G182*U182</f>
        <v>43872371</v>
      </c>
      <c r="R182" t="str">
        <f t="shared" si="22"/>
        <v>#1k-#4.9k</v>
      </c>
      <c r="S182">
        <f>IF(Table1[[#This Row],[actual_price]]&lt;1000, 1, IF(Table1[[#This Row],[actual_price]]&lt;5000, 2, IF(Table1[[#This Row],[actual_price]]&lt;10000, 3, IF(Table1[[#This Row],[actual_price]]&lt;20000, 4, 5))))</f>
        <v>2</v>
      </c>
      <c r="T182" t="str">
        <f t="shared" si="23"/>
        <v>1000 and above</v>
      </c>
      <c r="U182" s="11">
        <v>14629</v>
      </c>
      <c r="V182" t="s">
        <v>4947</v>
      </c>
      <c r="W182" t="s">
        <v>4948</v>
      </c>
      <c r="X182" t="s">
        <v>4949</v>
      </c>
      <c r="Y182" t="s">
        <v>4950</v>
      </c>
      <c r="Z182" t="s">
        <v>4951</v>
      </c>
      <c r="AA182" t="s">
        <v>4952</v>
      </c>
    </row>
    <row r="183" spans="1:27">
      <c r="A183" t="s">
        <v>5069</v>
      </c>
      <c r="B183" t="s">
        <v>5070</v>
      </c>
      <c r="C183" t="str">
        <f t="shared" si="24"/>
        <v>MAONO AU-400 Lavalier Auxiliary Omn…</v>
      </c>
      <c r="D183" t="s">
        <v>3829</v>
      </c>
      <c r="E183" t="str">
        <f>IFERROR(VLOOKUP(TRIM(CLEAN(D183)),#REF!, 2, FALSE), "Other")</f>
        <v>Other</v>
      </c>
      <c r="F183" s="9">
        <v>478</v>
      </c>
      <c r="G183" s="9">
        <v>699</v>
      </c>
      <c r="H183" s="9">
        <f t="shared" si="17"/>
        <v>221</v>
      </c>
      <c r="I183" s="9">
        <f>(F183*U183)</f>
        <v>9664204</v>
      </c>
      <c r="J183" s="18" t="str">
        <f>ROUND((Table1[[#This Row],[actual_price]]-Table1[[#This Row],[discounted_price]])/Table1[[#This Row],[actual_price]]*100, 0) &amp; "%"</f>
        <v>32%</v>
      </c>
      <c r="K183" s="18" t="str">
        <f t="shared" si="18"/>
        <v>&lt;50%</v>
      </c>
      <c r="L183" s="18">
        <f t="shared" si="19"/>
        <v>32</v>
      </c>
      <c r="M183" s="15" t="str">
        <f t="shared" si="20"/>
        <v>Medium</v>
      </c>
      <c r="N183" s="1">
        <v>0.32</v>
      </c>
      <c r="O183">
        <v>3.8</v>
      </c>
      <c r="P183" t="str">
        <f t="shared" si="21"/>
        <v>Good</v>
      </c>
      <c r="Q183">
        <f>G183*U183</f>
        <v>14132382</v>
      </c>
      <c r="R183" t="str">
        <f t="shared" si="22"/>
        <v>#0-#999</v>
      </c>
      <c r="S183">
        <f>IF(Table1[[#This Row],[actual_price]]&lt;1000, 1, IF(Table1[[#This Row],[actual_price]]&lt;5000, 2, IF(Table1[[#This Row],[actual_price]]&lt;10000, 3, IF(Table1[[#This Row],[actual_price]]&lt;20000, 4, 5))))</f>
        <v>1</v>
      </c>
      <c r="T183" t="str">
        <f t="shared" si="23"/>
        <v>1000 and above</v>
      </c>
      <c r="U183" s="11">
        <v>20218</v>
      </c>
      <c r="V183" t="s">
        <v>5071</v>
      </c>
      <c r="W183" t="s">
        <v>5072</v>
      </c>
      <c r="X183" t="s">
        <v>5073</v>
      </c>
      <c r="Y183" t="s">
        <v>5074</v>
      </c>
      <c r="Z183" t="s">
        <v>5075</v>
      </c>
      <c r="AA183" t="s">
        <v>5076</v>
      </c>
    </row>
    <row r="184" spans="1:27">
      <c r="A184" t="s">
        <v>5274</v>
      </c>
      <c r="B184" t="s">
        <v>5275</v>
      </c>
      <c r="C184" t="str">
        <f t="shared" si="24"/>
        <v>Airtel AMF-311WW Data Card (Black),…</v>
      </c>
      <c r="D184" t="s">
        <v>5276</v>
      </c>
      <c r="E184" t="str">
        <f>IFERROR(VLOOKUP(TRIM(CLEAN(D184)),#REF!, 2, FALSE), "Other")</f>
        <v>Other</v>
      </c>
      <c r="F184" s="9">
        <v>2099</v>
      </c>
      <c r="G184" s="9">
        <v>3250</v>
      </c>
      <c r="H184" s="9">
        <f t="shared" si="17"/>
        <v>1151</v>
      </c>
      <c r="I184" s="9">
        <f>(F184*U184)</f>
        <v>23536087</v>
      </c>
      <c r="J184" s="18" t="str">
        <f>ROUND((Table1[[#This Row],[actual_price]]-Table1[[#This Row],[discounted_price]])/Table1[[#This Row],[actual_price]]*100, 0) &amp; "%"</f>
        <v>35%</v>
      </c>
      <c r="K184" s="18" t="str">
        <f t="shared" si="18"/>
        <v>&lt;50%</v>
      </c>
      <c r="L184" s="18">
        <f t="shared" si="19"/>
        <v>35</v>
      </c>
      <c r="M184" s="15" t="str">
        <f t="shared" si="20"/>
        <v>Medium</v>
      </c>
      <c r="N184" s="1">
        <v>0.35</v>
      </c>
      <c r="O184">
        <v>3.8</v>
      </c>
      <c r="P184" t="str">
        <f t="shared" si="21"/>
        <v>Good</v>
      </c>
      <c r="Q184">
        <f>G184*U184</f>
        <v>36442250</v>
      </c>
      <c r="R184" t="str">
        <f t="shared" si="22"/>
        <v>#1k-#4.9k</v>
      </c>
      <c r="S184">
        <f>IF(Table1[[#This Row],[actual_price]]&lt;1000, 1, IF(Table1[[#This Row],[actual_price]]&lt;5000, 2, IF(Table1[[#This Row],[actual_price]]&lt;10000, 3, IF(Table1[[#This Row],[actual_price]]&lt;20000, 4, 5))))</f>
        <v>2</v>
      </c>
      <c r="T184" t="str">
        <f t="shared" si="23"/>
        <v>1000 and above</v>
      </c>
      <c r="U184" s="11">
        <v>11213</v>
      </c>
      <c r="V184" t="s">
        <v>5277</v>
      </c>
      <c r="W184" t="s">
        <v>5278</v>
      </c>
      <c r="X184" t="s">
        <v>5279</v>
      </c>
      <c r="Y184" t="s">
        <v>5280</v>
      </c>
      <c r="Z184" t="s">
        <v>5281</v>
      </c>
      <c r="AA184" t="s">
        <v>5282</v>
      </c>
    </row>
    <row r="185" spans="1:27">
      <c r="A185" t="s">
        <v>5397</v>
      </c>
      <c r="B185" t="s">
        <v>5398</v>
      </c>
      <c r="C185" t="str">
        <f t="shared" si="24"/>
        <v>ENVIE ECR-20 Charger for AA &amp; AAA R…</v>
      </c>
      <c r="D185" t="s">
        <v>5399</v>
      </c>
      <c r="E185" t="str">
        <f>IFERROR(VLOOKUP(TRIM(CLEAN(D185)),#REF!, 2, FALSE), "Other")</f>
        <v>Other</v>
      </c>
      <c r="F185" s="9">
        <v>299</v>
      </c>
      <c r="G185" s="9">
        <v>400</v>
      </c>
      <c r="H185" s="9">
        <f t="shared" si="17"/>
        <v>101</v>
      </c>
      <c r="I185" s="9">
        <f>(F185*U185)</f>
        <v>12227605</v>
      </c>
      <c r="J185" s="18" t="str">
        <f>ROUND((Table1[[#This Row],[actual_price]]-Table1[[#This Row],[discounted_price]])/Table1[[#This Row],[actual_price]]*100, 0) &amp; "%"</f>
        <v>25%</v>
      </c>
      <c r="K185" s="18" t="str">
        <f t="shared" si="18"/>
        <v>&lt;50%</v>
      </c>
      <c r="L185" s="18">
        <f t="shared" si="19"/>
        <v>25</v>
      </c>
      <c r="M185" s="15" t="str">
        <f t="shared" si="20"/>
        <v>Mild</v>
      </c>
      <c r="N185" s="1">
        <v>0.25</v>
      </c>
      <c r="O185">
        <v>3.8</v>
      </c>
      <c r="P185" t="str">
        <f t="shared" si="21"/>
        <v>Good</v>
      </c>
      <c r="Q185">
        <f>G185*U185</f>
        <v>16358000</v>
      </c>
      <c r="R185" t="str">
        <f t="shared" si="22"/>
        <v>#0-#999</v>
      </c>
      <c r="S185">
        <f>IF(Table1[[#This Row],[actual_price]]&lt;1000, 1, IF(Table1[[#This Row],[actual_price]]&lt;5000, 2, IF(Table1[[#This Row],[actual_price]]&lt;10000, 3, IF(Table1[[#This Row],[actual_price]]&lt;20000, 4, 5))))</f>
        <v>1</v>
      </c>
      <c r="T185" t="str">
        <f t="shared" si="23"/>
        <v>1000 and above</v>
      </c>
      <c r="U185" s="11">
        <v>40895</v>
      </c>
      <c r="V185" t="s">
        <v>5400</v>
      </c>
      <c r="W185" t="s">
        <v>5401</v>
      </c>
      <c r="X185" t="s">
        <v>5402</v>
      </c>
      <c r="Y185" t="s">
        <v>5403</v>
      </c>
      <c r="Z185" t="s">
        <v>5404</v>
      </c>
      <c r="AA185" t="s">
        <v>5405</v>
      </c>
    </row>
    <row r="186" spans="1:27">
      <c r="A186" t="s">
        <v>5568</v>
      </c>
      <c r="B186" t="s">
        <v>5569</v>
      </c>
      <c r="C186" t="str">
        <f t="shared" si="24"/>
        <v>CP PLUS 2MP Full HD Smart Wi-fi CCT…</v>
      </c>
      <c r="D186" t="s">
        <v>4496</v>
      </c>
      <c r="E186" t="str">
        <f>IFERROR(VLOOKUP(TRIM(CLEAN(D186)),#REF!, 2, FALSE), "Other")</f>
        <v>Other</v>
      </c>
      <c r="F186" s="9">
        <v>1999</v>
      </c>
      <c r="G186" s="9">
        <v>4700</v>
      </c>
      <c r="H186" s="9">
        <f t="shared" si="17"/>
        <v>2701</v>
      </c>
      <c r="I186" s="9">
        <f>(F186*U186)</f>
        <v>3758120</v>
      </c>
      <c r="J186" s="18" t="str">
        <f>ROUND((Table1[[#This Row],[actual_price]]-Table1[[#This Row],[discounted_price]])/Table1[[#This Row],[actual_price]]*100, 0) &amp; "%"</f>
        <v>57%</v>
      </c>
      <c r="K186" s="18" t="str">
        <f t="shared" si="18"/>
        <v>≥ 50%</v>
      </c>
      <c r="L186" s="18">
        <f t="shared" si="19"/>
        <v>57</v>
      </c>
      <c r="M186" s="15" t="str">
        <f t="shared" si="20"/>
        <v>High</v>
      </c>
      <c r="N186" s="1">
        <v>0.56999999999999995</v>
      </c>
      <c r="O186">
        <v>3.8</v>
      </c>
      <c r="P186" t="str">
        <f t="shared" si="21"/>
        <v>Good</v>
      </c>
      <c r="Q186">
        <f>G186*U186</f>
        <v>8836000</v>
      </c>
      <c r="R186" t="str">
        <f t="shared" si="22"/>
        <v>#1k-#4.9k</v>
      </c>
      <c r="S186">
        <f>IF(Table1[[#This Row],[actual_price]]&lt;1000, 1, IF(Table1[[#This Row],[actual_price]]&lt;5000, 2, IF(Table1[[#This Row],[actual_price]]&lt;10000, 3, IF(Table1[[#This Row],[actual_price]]&lt;20000, 4, 5))))</f>
        <v>2</v>
      </c>
      <c r="T186" t="str">
        <f t="shared" si="23"/>
        <v>1000 and above</v>
      </c>
      <c r="U186" s="11">
        <v>1880</v>
      </c>
      <c r="V186" t="s">
        <v>5570</v>
      </c>
      <c r="W186" t="s">
        <v>5571</v>
      </c>
      <c r="X186" t="s">
        <v>5572</v>
      </c>
      <c r="Y186" t="s">
        <v>5573</v>
      </c>
      <c r="Z186" t="s">
        <v>5574</v>
      </c>
      <c r="AA186" t="s">
        <v>5575</v>
      </c>
    </row>
    <row r="187" spans="1:27">
      <c r="A187" t="s">
        <v>5745</v>
      </c>
      <c r="B187" t="s">
        <v>5746</v>
      </c>
      <c r="C187" t="str">
        <f t="shared" si="24"/>
        <v>Zebronics ZEB-VITA Wireless Bluetoo…</v>
      </c>
      <c r="D187" t="s">
        <v>4199</v>
      </c>
      <c r="E187" t="str">
        <f>IFERROR(VLOOKUP(TRIM(CLEAN(D187)),#REF!, 2, FALSE), "Other")</f>
        <v>Other</v>
      </c>
      <c r="F187" s="9">
        <v>899</v>
      </c>
      <c r="G187" s="9">
        <v>1199</v>
      </c>
      <c r="H187" s="9">
        <f t="shared" si="17"/>
        <v>300</v>
      </c>
      <c r="I187" s="9">
        <f>(F187*U187)</f>
        <v>9665149</v>
      </c>
      <c r="J187" s="18" t="str">
        <f>ROUND((Table1[[#This Row],[actual_price]]-Table1[[#This Row],[discounted_price]])/Table1[[#This Row],[actual_price]]*100, 0) &amp; "%"</f>
        <v>25%</v>
      </c>
      <c r="K187" s="18" t="str">
        <f t="shared" si="18"/>
        <v>&lt;50%</v>
      </c>
      <c r="L187" s="18">
        <f t="shared" si="19"/>
        <v>25</v>
      </c>
      <c r="M187" s="15" t="str">
        <f t="shared" si="20"/>
        <v>Mild</v>
      </c>
      <c r="N187" s="1">
        <v>0.25</v>
      </c>
      <c r="O187">
        <v>3.8</v>
      </c>
      <c r="P187" t="str">
        <f t="shared" si="21"/>
        <v>Good</v>
      </c>
      <c r="Q187">
        <f>G187*U187</f>
        <v>12890449</v>
      </c>
      <c r="R187" t="str">
        <f t="shared" si="22"/>
        <v>#1k-#4.9k</v>
      </c>
      <c r="S187">
        <f>IF(Table1[[#This Row],[actual_price]]&lt;1000, 1, IF(Table1[[#This Row],[actual_price]]&lt;5000, 2, IF(Table1[[#This Row],[actual_price]]&lt;10000, 3, IF(Table1[[#This Row],[actual_price]]&lt;20000, 4, 5))))</f>
        <v>2</v>
      </c>
      <c r="T187" t="str">
        <f t="shared" si="23"/>
        <v>1000 and above</v>
      </c>
      <c r="U187" s="11">
        <v>10751</v>
      </c>
      <c r="V187" t="s">
        <v>5747</v>
      </c>
      <c r="W187" t="s">
        <v>5748</v>
      </c>
      <c r="X187" t="s">
        <v>5749</v>
      </c>
      <c r="Y187" t="s">
        <v>5750</v>
      </c>
      <c r="Z187" t="s">
        <v>5751</v>
      </c>
      <c r="AA187" t="s">
        <v>5752</v>
      </c>
    </row>
    <row r="188" spans="1:27">
      <c r="A188" t="s">
        <v>5890</v>
      </c>
      <c r="B188" t="s">
        <v>5891</v>
      </c>
      <c r="C188" t="str">
        <f t="shared" si="24"/>
        <v>Silicone Rubber Earbuds Tips, Earti…</v>
      </c>
      <c r="D188" t="s">
        <v>5892</v>
      </c>
      <c r="E188" t="str">
        <f>IFERROR(VLOOKUP(TRIM(CLEAN(D188)),#REF!, 2, FALSE), "Other")</f>
        <v>Other</v>
      </c>
      <c r="F188" s="9">
        <v>99</v>
      </c>
      <c r="G188" s="9">
        <v>999</v>
      </c>
      <c r="H188" s="9">
        <f t="shared" si="17"/>
        <v>900</v>
      </c>
      <c r="I188" s="9">
        <f>(F188*U188)</f>
        <v>58806</v>
      </c>
      <c r="J188" s="18" t="str">
        <f>ROUND((Table1[[#This Row],[actual_price]]-Table1[[#This Row],[discounted_price]])/Table1[[#This Row],[actual_price]]*100, 0) &amp; "%"</f>
        <v>90%</v>
      </c>
      <c r="K188" s="18" t="str">
        <f t="shared" si="18"/>
        <v>≥ 50%</v>
      </c>
      <c r="L188" s="18">
        <f t="shared" si="19"/>
        <v>90</v>
      </c>
      <c r="M188" s="15" t="str">
        <f t="shared" si="20"/>
        <v>High</v>
      </c>
      <c r="N188" s="1">
        <v>0.9</v>
      </c>
      <c r="O188">
        <v>3.8</v>
      </c>
      <c r="P188" t="str">
        <f t="shared" si="21"/>
        <v>Good</v>
      </c>
      <c r="Q188">
        <f>G188*U188</f>
        <v>593406</v>
      </c>
      <c r="R188" t="str">
        <f t="shared" si="22"/>
        <v>#0-#999</v>
      </c>
      <c r="S188">
        <f>IF(Table1[[#This Row],[actual_price]]&lt;1000, 1, IF(Table1[[#This Row],[actual_price]]&lt;5000, 2, IF(Table1[[#This Row],[actual_price]]&lt;10000, 3, IF(Table1[[#This Row],[actual_price]]&lt;20000, 4, 5))))</f>
        <v>1</v>
      </c>
      <c r="T188" t="str">
        <f t="shared" si="23"/>
        <v>Fewer than 1000</v>
      </c>
      <c r="U188" s="11">
        <v>594</v>
      </c>
      <c r="V188" t="s">
        <v>5893</v>
      </c>
      <c r="W188" t="s">
        <v>5894</v>
      </c>
      <c r="X188" t="s">
        <v>5895</v>
      </c>
      <c r="Y188" t="s">
        <v>5896</v>
      </c>
      <c r="Z188" t="s">
        <v>5897</v>
      </c>
      <c r="AA188" t="s">
        <v>5898</v>
      </c>
    </row>
    <row r="189" spans="1:27">
      <c r="A189" t="s">
        <v>5971</v>
      </c>
      <c r="B189" t="s">
        <v>5972</v>
      </c>
      <c r="C189" t="str">
        <f t="shared" si="24"/>
        <v>Wings Phantom Pro Earphones Gaming …</v>
      </c>
      <c r="D189" t="s">
        <v>5973</v>
      </c>
      <c r="E189" t="str">
        <f>IFERROR(VLOOKUP(TRIM(CLEAN(D189)),#REF!, 2, FALSE), "Other")</f>
        <v>Other</v>
      </c>
      <c r="F189" s="9">
        <v>1199</v>
      </c>
      <c r="G189" s="9">
        <v>5499</v>
      </c>
      <c r="H189" s="9">
        <f t="shared" si="17"/>
        <v>4300</v>
      </c>
      <c r="I189" s="9">
        <f>(F189*U189)</f>
        <v>2449557</v>
      </c>
      <c r="J189" s="18" t="str">
        <f>ROUND((Table1[[#This Row],[actual_price]]-Table1[[#This Row],[discounted_price]])/Table1[[#This Row],[actual_price]]*100, 0) &amp; "%"</f>
        <v>78%</v>
      </c>
      <c r="K189" s="18" t="str">
        <f t="shared" si="18"/>
        <v>≥ 50%</v>
      </c>
      <c r="L189" s="18">
        <f t="shared" si="19"/>
        <v>78</v>
      </c>
      <c r="M189" s="15" t="str">
        <f t="shared" si="20"/>
        <v>High</v>
      </c>
      <c r="N189" s="1">
        <v>0.78</v>
      </c>
      <c r="O189">
        <v>3.8</v>
      </c>
      <c r="P189" t="str">
        <f t="shared" si="21"/>
        <v>Good</v>
      </c>
      <c r="Q189">
        <f>G189*U189</f>
        <v>11234457</v>
      </c>
      <c r="R189" t="str">
        <f t="shared" si="22"/>
        <v>#5k-#9.9k</v>
      </c>
      <c r="S189">
        <f>IF(Table1[[#This Row],[actual_price]]&lt;1000, 1, IF(Table1[[#This Row],[actual_price]]&lt;5000, 2, IF(Table1[[#This Row],[actual_price]]&lt;10000, 3, IF(Table1[[#This Row],[actual_price]]&lt;20000, 4, 5))))</f>
        <v>3</v>
      </c>
      <c r="T189" t="str">
        <f t="shared" si="23"/>
        <v>1000 and above</v>
      </c>
      <c r="U189" s="11">
        <v>2043</v>
      </c>
      <c r="V189" t="s">
        <v>5974</v>
      </c>
      <c r="W189" t="s">
        <v>5975</v>
      </c>
      <c r="X189" t="s">
        <v>5976</v>
      </c>
      <c r="Y189" t="s">
        <v>5977</v>
      </c>
      <c r="Z189" t="s">
        <v>5978</v>
      </c>
      <c r="AA189" t="s">
        <v>5979</v>
      </c>
    </row>
    <row r="190" spans="1:27">
      <c r="A190" t="s">
        <v>6248</v>
      </c>
      <c r="B190" t="s">
        <v>6249</v>
      </c>
      <c r="C190" t="str">
        <f t="shared" si="24"/>
        <v>E-COSMOS 5V 1.2W Portable Flexible …</v>
      </c>
      <c r="D190" t="s">
        <v>4438</v>
      </c>
      <c r="E190" t="str">
        <f>IFERROR(VLOOKUP(TRIM(CLEAN(D190)),#REF!, 2, FALSE), "Other")</f>
        <v>Other</v>
      </c>
      <c r="F190" s="9">
        <v>39</v>
      </c>
      <c r="G190" s="9">
        <v>39</v>
      </c>
      <c r="H190" s="9">
        <f t="shared" si="17"/>
        <v>0</v>
      </c>
      <c r="I190" s="9">
        <f>(F190*U190)</f>
        <v>130416</v>
      </c>
      <c r="J190" s="18" t="str">
        <f>ROUND((Table1[[#This Row],[actual_price]]-Table1[[#This Row],[discounted_price]])/Table1[[#This Row],[actual_price]]*100, 0) &amp; "%"</f>
        <v>0%</v>
      </c>
      <c r="K190" s="18" t="str">
        <f t="shared" si="18"/>
        <v>&lt;50%</v>
      </c>
      <c r="L190" s="18">
        <f t="shared" si="19"/>
        <v>0</v>
      </c>
      <c r="M190" s="15" t="str">
        <f t="shared" si="20"/>
        <v>Low</v>
      </c>
      <c r="N190" s="1">
        <v>0</v>
      </c>
      <c r="O190">
        <v>3.8</v>
      </c>
      <c r="P190" t="str">
        <f t="shared" si="21"/>
        <v>Good</v>
      </c>
      <c r="Q190">
        <f>G190*U190</f>
        <v>130416</v>
      </c>
      <c r="R190" t="str">
        <f t="shared" si="22"/>
        <v>#0-#999</v>
      </c>
      <c r="S190">
        <f>IF(Table1[[#This Row],[actual_price]]&lt;1000, 1, IF(Table1[[#This Row],[actual_price]]&lt;5000, 2, IF(Table1[[#This Row],[actual_price]]&lt;10000, 3, IF(Table1[[#This Row],[actual_price]]&lt;20000, 4, 5))))</f>
        <v>1</v>
      </c>
      <c r="T190" t="str">
        <f t="shared" si="23"/>
        <v>1000 and above</v>
      </c>
      <c r="U190" s="11">
        <v>3344</v>
      </c>
      <c r="V190" t="s">
        <v>6250</v>
      </c>
      <c r="W190" t="s">
        <v>6251</v>
      </c>
      <c r="X190" t="s">
        <v>6252</v>
      </c>
      <c r="Y190" t="s">
        <v>6253</v>
      </c>
      <c r="Z190" t="s">
        <v>6254</v>
      </c>
      <c r="AA190" t="s">
        <v>6255</v>
      </c>
    </row>
    <row r="191" spans="1:27">
      <c r="A191" t="s">
        <v>6463</v>
      </c>
      <c r="B191" t="s">
        <v>6464</v>
      </c>
      <c r="C191" t="str">
        <f t="shared" si="24"/>
        <v>Canon E4570 All-in-One Wi-Fi Ink Ef…</v>
      </c>
      <c r="D191" t="s">
        <v>5901</v>
      </c>
      <c r="E191" t="str">
        <f>IFERROR(VLOOKUP(TRIM(CLEAN(D191)),#REF!, 2, FALSE), "Other")</f>
        <v>Other</v>
      </c>
      <c r="F191" s="9">
        <v>8349</v>
      </c>
      <c r="G191" s="9">
        <v>9625</v>
      </c>
      <c r="H191" s="9">
        <f t="shared" si="17"/>
        <v>1276</v>
      </c>
      <c r="I191" s="9">
        <f>(F191*U191)</f>
        <v>30490548</v>
      </c>
      <c r="J191" s="18" t="str">
        <f>ROUND((Table1[[#This Row],[actual_price]]-Table1[[#This Row],[discounted_price]])/Table1[[#This Row],[actual_price]]*100, 0) &amp; "%"</f>
        <v>13%</v>
      </c>
      <c r="K191" s="18" t="str">
        <f t="shared" si="18"/>
        <v>&lt;50%</v>
      </c>
      <c r="L191" s="18">
        <f t="shared" si="19"/>
        <v>13</v>
      </c>
      <c r="M191" s="15" t="str">
        <f t="shared" si="20"/>
        <v>Mild</v>
      </c>
      <c r="N191" s="1">
        <v>0.13</v>
      </c>
      <c r="O191">
        <v>3.8</v>
      </c>
      <c r="P191" t="str">
        <f t="shared" si="21"/>
        <v>Good</v>
      </c>
      <c r="Q191">
        <f>G191*U191</f>
        <v>35150500</v>
      </c>
      <c r="R191" t="str">
        <f t="shared" si="22"/>
        <v>#5k-#9.9k</v>
      </c>
      <c r="S191">
        <f>IF(Table1[[#This Row],[actual_price]]&lt;1000, 1, IF(Table1[[#This Row],[actual_price]]&lt;5000, 2, IF(Table1[[#This Row],[actual_price]]&lt;10000, 3, IF(Table1[[#This Row],[actual_price]]&lt;20000, 4, 5))))</f>
        <v>3</v>
      </c>
      <c r="T191" t="str">
        <f t="shared" si="23"/>
        <v>1000 and above</v>
      </c>
      <c r="U191" s="11">
        <v>3652</v>
      </c>
      <c r="V191" t="s">
        <v>6465</v>
      </c>
      <c r="W191" t="s">
        <v>6466</v>
      </c>
      <c r="X191" t="s">
        <v>6467</v>
      </c>
      <c r="Y191" t="s">
        <v>6468</v>
      </c>
      <c r="Z191" t="s">
        <v>6469</v>
      </c>
      <c r="AA191" t="s">
        <v>6470</v>
      </c>
    </row>
    <row r="192" spans="1:27">
      <c r="A192" t="s">
        <v>6630</v>
      </c>
      <c r="B192" t="s">
        <v>6631</v>
      </c>
      <c r="C192" t="str">
        <f t="shared" si="24"/>
        <v>Pigeon by Stovekraft Cruise 1800 wa…</v>
      </c>
      <c r="D192" t="s">
        <v>6632</v>
      </c>
      <c r="E192" t="str">
        <f>IFERROR(VLOOKUP(TRIM(CLEAN(D192)),#REF!, 2, FALSE), "Other")</f>
        <v>Other</v>
      </c>
      <c r="F192" s="9">
        <v>1699</v>
      </c>
      <c r="G192" s="9">
        <v>3193</v>
      </c>
      <c r="H192" s="9">
        <f t="shared" si="17"/>
        <v>1494</v>
      </c>
      <c r="I192" s="9">
        <f>(F192*U192)</f>
        <v>91800368</v>
      </c>
      <c r="J192" s="18" t="str">
        <f>ROUND((Table1[[#This Row],[actual_price]]-Table1[[#This Row],[discounted_price]])/Table1[[#This Row],[actual_price]]*100, 0) &amp; "%"</f>
        <v>47%</v>
      </c>
      <c r="K192" s="18" t="str">
        <f t="shared" si="18"/>
        <v>&lt;50%</v>
      </c>
      <c r="L192" s="18">
        <f t="shared" si="19"/>
        <v>47</v>
      </c>
      <c r="M192" s="15" t="str">
        <f t="shared" si="20"/>
        <v>Medium</v>
      </c>
      <c r="N192" s="1">
        <v>0.47</v>
      </c>
      <c r="O192">
        <v>3.8</v>
      </c>
      <c r="P192" t="str">
        <f t="shared" si="21"/>
        <v>Good</v>
      </c>
      <c r="Q192">
        <f>G192*U192</f>
        <v>172524176</v>
      </c>
      <c r="R192" t="str">
        <f t="shared" si="22"/>
        <v>#1k-#4.9k</v>
      </c>
      <c r="S192">
        <f>IF(Table1[[#This Row],[actual_price]]&lt;1000, 1, IF(Table1[[#This Row],[actual_price]]&lt;5000, 2, IF(Table1[[#This Row],[actual_price]]&lt;10000, 3, IF(Table1[[#This Row],[actual_price]]&lt;20000, 4, 5))))</f>
        <v>2</v>
      </c>
      <c r="T192" t="str">
        <f t="shared" si="23"/>
        <v>1000 and above</v>
      </c>
      <c r="U192" s="11">
        <v>54032</v>
      </c>
      <c r="V192" t="s">
        <v>6633</v>
      </c>
      <c r="W192" t="s">
        <v>6634</v>
      </c>
      <c r="X192" t="s">
        <v>6635</v>
      </c>
      <c r="Y192" t="s">
        <v>6636</v>
      </c>
      <c r="Z192" t="s">
        <v>6637</v>
      </c>
      <c r="AA192" t="s">
        <v>6638</v>
      </c>
    </row>
    <row r="193" spans="1:27">
      <c r="A193" t="s">
        <v>6639</v>
      </c>
      <c r="B193" t="s">
        <v>6640</v>
      </c>
      <c r="C193" t="str">
        <f t="shared" si="24"/>
        <v>Prestige PKGSS 1.7L 1500W Electric …</v>
      </c>
      <c r="D193" t="s">
        <v>6546</v>
      </c>
      <c r="E193" t="str">
        <f>IFERROR(VLOOKUP(TRIM(CLEAN(D193)),#REF!, 2, FALSE), "Other")</f>
        <v>Other</v>
      </c>
      <c r="F193" s="9">
        <v>1043</v>
      </c>
      <c r="G193" s="9">
        <v>1345</v>
      </c>
      <c r="H193" s="9">
        <f t="shared" si="17"/>
        <v>302</v>
      </c>
      <c r="I193" s="9">
        <f>(F193*U193)</f>
        <v>16262456</v>
      </c>
      <c r="J193" s="18" t="str">
        <f>ROUND((Table1[[#This Row],[actual_price]]-Table1[[#This Row],[discounted_price]])/Table1[[#This Row],[actual_price]]*100, 0) &amp; "%"</f>
        <v>22%</v>
      </c>
      <c r="K193" s="18" t="str">
        <f t="shared" si="18"/>
        <v>&lt;50%</v>
      </c>
      <c r="L193" s="18">
        <f t="shared" si="19"/>
        <v>22</v>
      </c>
      <c r="M193" s="15" t="str">
        <f t="shared" si="20"/>
        <v>Mild</v>
      </c>
      <c r="N193" s="1">
        <v>0.22</v>
      </c>
      <c r="O193">
        <v>3.8</v>
      </c>
      <c r="P193" t="str">
        <f t="shared" si="21"/>
        <v>Good</v>
      </c>
      <c r="Q193">
        <f>G193*U193</f>
        <v>20971240</v>
      </c>
      <c r="R193" t="str">
        <f t="shared" si="22"/>
        <v>#1k-#4.9k</v>
      </c>
      <c r="S193">
        <f>IF(Table1[[#This Row],[actual_price]]&lt;1000, 1, IF(Table1[[#This Row],[actual_price]]&lt;5000, 2, IF(Table1[[#This Row],[actual_price]]&lt;10000, 3, IF(Table1[[#This Row],[actual_price]]&lt;20000, 4, 5))))</f>
        <v>2</v>
      </c>
      <c r="T193" t="str">
        <f t="shared" si="23"/>
        <v>1000 and above</v>
      </c>
      <c r="U193" s="11">
        <v>15592</v>
      </c>
      <c r="V193" t="s">
        <v>6641</v>
      </c>
      <c r="W193" t="s">
        <v>6642</v>
      </c>
      <c r="X193" t="s">
        <v>6643</v>
      </c>
      <c r="Y193" t="s">
        <v>6644</v>
      </c>
      <c r="Z193" t="s">
        <v>6645</v>
      </c>
      <c r="AA193" t="s">
        <v>6646</v>
      </c>
    </row>
    <row r="194" spans="1:27">
      <c r="A194" t="s">
        <v>6741</v>
      </c>
      <c r="B194" t="s">
        <v>6742</v>
      </c>
      <c r="C194" t="str">
        <f t="shared" si="24"/>
        <v>Lifelong LLMG23 Power Pro 500-Watt …</v>
      </c>
      <c r="D194" t="s">
        <v>6683</v>
      </c>
      <c r="E194" t="str">
        <f>IFERROR(VLOOKUP(TRIM(CLEAN(D194)),#REF!, 2, FALSE), "Other")</f>
        <v>Other</v>
      </c>
      <c r="F194" s="9">
        <v>1299</v>
      </c>
      <c r="G194" s="9">
        <v>3500</v>
      </c>
      <c r="H194" s="9">
        <f t="shared" ref="H194:H257" si="25">G194 - F194</f>
        <v>2201</v>
      </c>
      <c r="I194" s="9">
        <f>(F194*U194)</f>
        <v>57220950</v>
      </c>
      <c r="J194" s="18" t="str">
        <f>ROUND((Table1[[#This Row],[actual_price]]-Table1[[#This Row],[discounted_price]])/Table1[[#This Row],[actual_price]]*100, 0) &amp; "%"</f>
        <v>63%</v>
      </c>
      <c r="K194" s="18" t="str">
        <f t="shared" ref="K194:K257" si="26">IF(L194&gt;=50, "≥ 50%", "&lt;50%")</f>
        <v>≥ 50%</v>
      </c>
      <c r="L194" s="18">
        <f t="shared" ref="L194:L257" si="27">VALUE(SUBSTITUTE(J194, "%", ""))</f>
        <v>63</v>
      </c>
      <c r="M194" s="15" t="str">
        <f t="shared" ref="M194:M257" si="28">IF(L194&lt;10, "Low", IF(L194&lt;30, "Mild", IF(L194&lt;50, "Medium", "High")))</f>
        <v>High</v>
      </c>
      <c r="N194" s="1">
        <v>0.63</v>
      </c>
      <c r="O194">
        <v>3.8</v>
      </c>
      <c r="P194" t="str">
        <f t="shared" ref="P194:P257" si="29">IF(O194&gt;=4.5, "Excellent", IF(O194&gt;=3.5, "Good", IF(O194&gt;=2.5, "Average", "Poor")))</f>
        <v>Good</v>
      </c>
      <c r="Q194">
        <f>G194*U194</f>
        <v>154175000</v>
      </c>
      <c r="R194" t="str">
        <f t="shared" ref="R194:R257" si="30">IF(G194&lt;1000, "#0-#999", IF(G194&lt;5000, "#1k-#4.9k", IF(G194&lt;10000, "#5k-#9.9k", IF(G194&lt;20000, "#10k-#19.9k", "#20k+"))))</f>
        <v>#1k-#4.9k</v>
      </c>
      <c r="S194">
        <f>IF(Table1[[#This Row],[actual_price]]&lt;1000, 1, IF(Table1[[#This Row],[actual_price]]&lt;5000, 2, IF(Table1[[#This Row],[actual_price]]&lt;10000, 3, IF(Table1[[#This Row],[actual_price]]&lt;20000, 4, 5))))</f>
        <v>2</v>
      </c>
      <c r="T194" t="str">
        <f t="shared" ref="T194:T257" si="31">IF(U194 &gt; 1000, "1000 and above", "Fewer than 1000")</f>
        <v>1000 and above</v>
      </c>
      <c r="U194" s="11">
        <v>44050</v>
      </c>
      <c r="V194" t="s">
        <v>6743</v>
      </c>
      <c r="W194" t="s">
        <v>6744</v>
      </c>
      <c r="X194" t="s">
        <v>6745</v>
      </c>
      <c r="Y194" t="s">
        <v>6746</v>
      </c>
      <c r="Z194" t="s">
        <v>6747</v>
      </c>
      <c r="AA194" t="s">
        <v>6748</v>
      </c>
    </row>
    <row r="195" spans="1:27">
      <c r="A195" t="s">
        <v>6773</v>
      </c>
      <c r="B195" t="s">
        <v>6774</v>
      </c>
      <c r="C195" t="str">
        <f t="shared" si="24"/>
        <v>Lifelong LLQH922 Regalia 800 W (ISI…</v>
      </c>
      <c r="D195" t="s">
        <v>6555</v>
      </c>
      <c r="E195" t="str">
        <f>IFERROR(VLOOKUP(TRIM(CLEAN(D195)),#REF!, 2, FALSE), "Other")</f>
        <v>Other</v>
      </c>
      <c r="F195" s="9">
        <v>999</v>
      </c>
      <c r="G195" s="9">
        <v>2000</v>
      </c>
      <c r="H195" s="9">
        <f t="shared" si="25"/>
        <v>1001</v>
      </c>
      <c r="I195" s="9">
        <f>(F195*U195)</f>
        <v>1161837</v>
      </c>
      <c r="J195" s="18" t="str">
        <f>ROUND((Table1[[#This Row],[actual_price]]-Table1[[#This Row],[discounted_price]])/Table1[[#This Row],[actual_price]]*100, 0) &amp; "%"</f>
        <v>50%</v>
      </c>
      <c r="K195" s="18" t="str">
        <f t="shared" si="26"/>
        <v>≥ 50%</v>
      </c>
      <c r="L195" s="18">
        <f t="shared" si="27"/>
        <v>50</v>
      </c>
      <c r="M195" s="15" t="str">
        <f t="shared" si="28"/>
        <v>High</v>
      </c>
      <c r="N195" s="1">
        <v>0.5</v>
      </c>
      <c r="O195">
        <v>3.8</v>
      </c>
      <c r="P195" t="str">
        <f t="shared" si="29"/>
        <v>Good</v>
      </c>
      <c r="Q195">
        <f>G195*U195</f>
        <v>2326000</v>
      </c>
      <c r="R195" t="str">
        <f t="shared" si="30"/>
        <v>#1k-#4.9k</v>
      </c>
      <c r="S195">
        <f>IF(Table1[[#This Row],[actual_price]]&lt;1000, 1, IF(Table1[[#This Row],[actual_price]]&lt;5000, 2, IF(Table1[[#This Row],[actual_price]]&lt;10000, 3, IF(Table1[[#This Row],[actual_price]]&lt;20000, 4, 5))))</f>
        <v>2</v>
      </c>
      <c r="T195" t="str">
        <f t="shared" si="31"/>
        <v>1000 and above</v>
      </c>
      <c r="U195" s="11">
        <v>1163</v>
      </c>
      <c r="V195" t="s">
        <v>6775</v>
      </c>
      <c r="W195" t="s">
        <v>6776</v>
      </c>
      <c r="X195" t="s">
        <v>6777</v>
      </c>
      <c r="Y195" t="s">
        <v>6778</v>
      </c>
      <c r="Z195" t="s">
        <v>6779</v>
      </c>
      <c r="AA195" t="s">
        <v>6780</v>
      </c>
    </row>
    <row r="196" spans="1:27">
      <c r="A196" t="s">
        <v>6882</v>
      </c>
      <c r="B196" t="s">
        <v>6883</v>
      </c>
      <c r="C196" t="str">
        <f t="shared" si="24"/>
        <v>Havells Cista Room Heater, White, 2…</v>
      </c>
      <c r="D196" t="s">
        <v>6555</v>
      </c>
      <c r="E196" t="str">
        <f>IFERROR(VLOOKUP(TRIM(CLEAN(D196)),#REF!, 2, FALSE), "Other")</f>
        <v>Other</v>
      </c>
      <c r="F196" s="9">
        <v>2499</v>
      </c>
      <c r="G196" s="9">
        <v>3945</v>
      </c>
      <c r="H196" s="9">
        <f t="shared" si="25"/>
        <v>1446</v>
      </c>
      <c r="I196" s="9">
        <f>(F196*U196)</f>
        <v>6827268</v>
      </c>
      <c r="J196" s="18" t="str">
        <f>ROUND((Table1[[#This Row],[actual_price]]-Table1[[#This Row],[discounted_price]])/Table1[[#This Row],[actual_price]]*100, 0) &amp; "%"</f>
        <v>37%</v>
      </c>
      <c r="K196" s="18" t="str">
        <f t="shared" si="26"/>
        <v>&lt;50%</v>
      </c>
      <c r="L196" s="18">
        <f t="shared" si="27"/>
        <v>37</v>
      </c>
      <c r="M196" s="15" t="str">
        <f t="shared" si="28"/>
        <v>Medium</v>
      </c>
      <c r="N196" s="1">
        <v>0.37</v>
      </c>
      <c r="O196">
        <v>3.8</v>
      </c>
      <c r="P196" t="str">
        <f t="shared" si="29"/>
        <v>Good</v>
      </c>
      <c r="Q196">
        <f>G196*U196</f>
        <v>10777740</v>
      </c>
      <c r="R196" t="str">
        <f t="shared" si="30"/>
        <v>#1k-#4.9k</v>
      </c>
      <c r="S196">
        <f>IF(Table1[[#This Row],[actual_price]]&lt;1000, 1, IF(Table1[[#This Row],[actual_price]]&lt;5000, 2, IF(Table1[[#This Row],[actual_price]]&lt;10000, 3, IF(Table1[[#This Row],[actual_price]]&lt;20000, 4, 5))))</f>
        <v>2</v>
      </c>
      <c r="T196" t="str">
        <f t="shared" si="31"/>
        <v>1000 and above</v>
      </c>
      <c r="U196" s="11">
        <v>2732</v>
      </c>
      <c r="V196" t="s">
        <v>6884</v>
      </c>
      <c r="W196" t="s">
        <v>6885</v>
      </c>
      <c r="X196" t="s">
        <v>6886</v>
      </c>
      <c r="Y196" t="s">
        <v>6887</v>
      </c>
      <c r="Z196" t="s">
        <v>6888</v>
      </c>
      <c r="AA196" t="s">
        <v>6889</v>
      </c>
    </row>
    <row r="197" spans="1:27">
      <c r="A197" t="s">
        <v>6907</v>
      </c>
      <c r="B197" t="s">
        <v>6908</v>
      </c>
      <c r="C197" t="str">
        <f t="shared" si="24"/>
        <v>Pigeon By Stovekraft ABS Plastic Ac…</v>
      </c>
      <c r="D197" t="s">
        <v>6632</v>
      </c>
      <c r="E197" t="str">
        <f>IFERROR(VLOOKUP(TRIM(CLEAN(D197)),#REF!, 2, FALSE), "Other")</f>
        <v>Other</v>
      </c>
      <c r="F197" s="9">
        <v>1799</v>
      </c>
      <c r="G197" s="9">
        <v>3595</v>
      </c>
      <c r="H197" s="9">
        <f t="shared" si="25"/>
        <v>1796</v>
      </c>
      <c r="I197" s="9">
        <f>(F197*U197)</f>
        <v>17614009</v>
      </c>
      <c r="J197" s="18" t="str">
        <f>ROUND((Table1[[#This Row],[actual_price]]-Table1[[#This Row],[discounted_price]])/Table1[[#This Row],[actual_price]]*100, 0) &amp; "%"</f>
        <v>50%</v>
      </c>
      <c r="K197" s="18" t="str">
        <f t="shared" si="26"/>
        <v>≥ 50%</v>
      </c>
      <c r="L197" s="18">
        <f t="shared" si="27"/>
        <v>50</v>
      </c>
      <c r="M197" s="15" t="str">
        <f t="shared" si="28"/>
        <v>High</v>
      </c>
      <c r="N197" s="1">
        <v>0.5</v>
      </c>
      <c r="O197">
        <v>3.8</v>
      </c>
      <c r="P197" t="str">
        <f t="shared" si="29"/>
        <v>Good</v>
      </c>
      <c r="Q197">
        <f>G197*U197</f>
        <v>35198645</v>
      </c>
      <c r="R197" t="str">
        <f t="shared" si="30"/>
        <v>#1k-#4.9k</v>
      </c>
      <c r="S197">
        <f>IF(Table1[[#This Row],[actual_price]]&lt;1000, 1, IF(Table1[[#This Row],[actual_price]]&lt;5000, 2, IF(Table1[[#This Row],[actual_price]]&lt;10000, 3, IF(Table1[[#This Row],[actual_price]]&lt;20000, 4, 5))))</f>
        <v>2</v>
      </c>
      <c r="T197" t="str">
        <f t="shared" si="31"/>
        <v>1000 and above</v>
      </c>
      <c r="U197" s="11">
        <v>9791</v>
      </c>
      <c r="V197" t="s">
        <v>6909</v>
      </c>
      <c r="W197" t="s">
        <v>6910</v>
      </c>
      <c r="X197" t="s">
        <v>6911</v>
      </c>
      <c r="Y197" t="s">
        <v>6912</v>
      </c>
      <c r="Z197" t="s">
        <v>6913</v>
      </c>
      <c r="AA197" t="s">
        <v>6914</v>
      </c>
    </row>
    <row r="198" spans="1:27">
      <c r="A198" t="s">
        <v>6948</v>
      </c>
      <c r="B198" t="s">
        <v>6949</v>
      </c>
      <c r="C198" t="str">
        <f t="shared" si="24"/>
        <v>Lifelong LLQH925 Dyno Quartz Heater…</v>
      </c>
      <c r="D198" t="s">
        <v>6555</v>
      </c>
      <c r="E198" t="str">
        <f>IFERROR(VLOOKUP(TRIM(CLEAN(D198)),#REF!, 2, FALSE), "Other")</f>
        <v>Other</v>
      </c>
      <c r="F198" s="9">
        <v>1099</v>
      </c>
      <c r="G198" s="9">
        <v>2400</v>
      </c>
      <c r="H198" s="9">
        <f t="shared" si="25"/>
        <v>1301</v>
      </c>
      <c r="I198" s="9">
        <f>(F198*U198)</f>
        <v>4396</v>
      </c>
      <c r="J198" s="18" t="str">
        <f>ROUND((Table1[[#This Row],[actual_price]]-Table1[[#This Row],[discounted_price]])/Table1[[#This Row],[actual_price]]*100, 0) &amp; "%"</f>
        <v>54%</v>
      </c>
      <c r="K198" s="18" t="str">
        <f t="shared" si="26"/>
        <v>≥ 50%</v>
      </c>
      <c r="L198" s="18">
        <f t="shared" si="27"/>
        <v>54</v>
      </c>
      <c r="M198" s="15" t="str">
        <f t="shared" si="28"/>
        <v>High</v>
      </c>
      <c r="N198" s="1">
        <v>0.54</v>
      </c>
      <c r="O198">
        <v>3.8</v>
      </c>
      <c r="P198" t="str">
        <f t="shared" si="29"/>
        <v>Good</v>
      </c>
      <c r="Q198">
        <f>G198*U198</f>
        <v>9600</v>
      </c>
      <c r="R198" t="str">
        <f t="shared" si="30"/>
        <v>#1k-#4.9k</v>
      </c>
      <c r="S198">
        <f>IF(Table1[[#This Row],[actual_price]]&lt;1000, 1, IF(Table1[[#This Row],[actual_price]]&lt;5000, 2, IF(Table1[[#This Row],[actual_price]]&lt;10000, 3, IF(Table1[[#This Row],[actual_price]]&lt;20000, 4, 5))))</f>
        <v>2</v>
      </c>
      <c r="T198" t="str">
        <f t="shared" si="31"/>
        <v>Fewer than 1000</v>
      </c>
      <c r="U198" s="11">
        <v>4</v>
      </c>
      <c r="V198" t="s">
        <v>6950</v>
      </c>
      <c r="W198" t="s">
        <v>6951</v>
      </c>
      <c r="X198" t="s">
        <v>6952</v>
      </c>
      <c r="Y198" t="s">
        <v>6953</v>
      </c>
      <c r="Z198" t="s">
        <v>6954</v>
      </c>
      <c r="AA198" t="s">
        <v>6955</v>
      </c>
    </row>
    <row r="199" spans="1:27">
      <c r="A199" t="s">
        <v>7086</v>
      </c>
      <c r="B199" t="s">
        <v>7087</v>
      </c>
      <c r="C199" t="str">
        <f t="shared" si="24"/>
        <v>Prestige IRIS Plus 750 watt mixer g…</v>
      </c>
      <c r="D199" t="s">
        <v>6683</v>
      </c>
      <c r="E199" t="str">
        <f>IFERROR(VLOOKUP(TRIM(CLEAN(D199)),#REF!, 2, FALSE), "Other")</f>
        <v>Other</v>
      </c>
      <c r="F199" s="9">
        <v>3249</v>
      </c>
      <c r="G199" s="9">
        <v>6295</v>
      </c>
      <c r="H199" s="9">
        <f t="shared" si="25"/>
        <v>3046</v>
      </c>
      <c r="I199" s="9">
        <f>(F199*U199)</f>
        <v>45687438</v>
      </c>
      <c r="J199" s="18" t="str">
        <f>ROUND((Table1[[#This Row],[actual_price]]-Table1[[#This Row],[discounted_price]])/Table1[[#This Row],[actual_price]]*100, 0) &amp; "%"</f>
        <v>48%</v>
      </c>
      <c r="K199" s="18" t="str">
        <f t="shared" si="26"/>
        <v>&lt;50%</v>
      </c>
      <c r="L199" s="18">
        <f t="shared" si="27"/>
        <v>48</v>
      </c>
      <c r="M199" s="15" t="str">
        <f t="shared" si="28"/>
        <v>Medium</v>
      </c>
      <c r="N199" s="1">
        <v>0.48</v>
      </c>
      <c r="O199">
        <v>3.8</v>
      </c>
      <c r="P199" t="str">
        <f t="shared" si="29"/>
        <v>Good</v>
      </c>
      <c r="Q199">
        <f>G199*U199</f>
        <v>88520290</v>
      </c>
      <c r="R199" t="str">
        <f t="shared" si="30"/>
        <v>#5k-#9.9k</v>
      </c>
      <c r="S199">
        <f>IF(Table1[[#This Row],[actual_price]]&lt;1000, 1, IF(Table1[[#This Row],[actual_price]]&lt;5000, 2, IF(Table1[[#This Row],[actual_price]]&lt;10000, 3, IF(Table1[[#This Row],[actual_price]]&lt;20000, 4, 5))))</f>
        <v>3</v>
      </c>
      <c r="T199" t="str">
        <f t="shared" si="31"/>
        <v>1000 and above</v>
      </c>
      <c r="U199" s="11">
        <v>14062</v>
      </c>
      <c r="V199" t="s">
        <v>7088</v>
      </c>
      <c r="W199" t="s">
        <v>7089</v>
      </c>
      <c r="X199" t="s">
        <v>7090</v>
      </c>
      <c r="Y199" t="s">
        <v>7091</v>
      </c>
      <c r="Z199" t="s">
        <v>7092</v>
      </c>
      <c r="AA199" t="s">
        <v>7093</v>
      </c>
    </row>
    <row r="200" spans="1:27">
      <c r="A200" t="s">
        <v>7194</v>
      </c>
      <c r="B200" t="s">
        <v>7195</v>
      </c>
      <c r="C200" t="str">
        <f t="shared" si="24"/>
        <v>Maharaja Whiteline Lava Neo 1200-Wa…</v>
      </c>
      <c r="D200" t="s">
        <v>6701</v>
      </c>
      <c r="E200" t="str">
        <f>IFERROR(VLOOKUP(TRIM(CLEAN(D200)),#REF!, 2, FALSE), "Other")</f>
        <v>Other</v>
      </c>
      <c r="F200" s="9">
        <v>2499</v>
      </c>
      <c r="G200" s="9">
        <v>5000</v>
      </c>
      <c r="H200" s="9">
        <f t="shared" si="25"/>
        <v>2501</v>
      </c>
      <c r="I200" s="9">
        <f>(F200*U200)</f>
        <v>4720611</v>
      </c>
      <c r="J200" s="18" t="str">
        <f>ROUND((Table1[[#This Row],[actual_price]]-Table1[[#This Row],[discounted_price]])/Table1[[#This Row],[actual_price]]*100, 0) &amp; "%"</f>
        <v>50%</v>
      </c>
      <c r="K200" s="18" t="str">
        <f t="shared" si="26"/>
        <v>≥ 50%</v>
      </c>
      <c r="L200" s="18">
        <f t="shared" si="27"/>
        <v>50</v>
      </c>
      <c r="M200" s="15" t="str">
        <f t="shared" si="28"/>
        <v>High</v>
      </c>
      <c r="N200" s="1">
        <v>0.5</v>
      </c>
      <c r="O200">
        <v>3.8</v>
      </c>
      <c r="P200" t="str">
        <f t="shared" si="29"/>
        <v>Good</v>
      </c>
      <c r="Q200">
        <f>G200*U200</f>
        <v>9445000</v>
      </c>
      <c r="R200" t="str">
        <f t="shared" si="30"/>
        <v>#5k-#9.9k</v>
      </c>
      <c r="S200">
        <f>IF(Table1[[#This Row],[actual_price]]&lt;1000, 1, IF(Table1[[#This Row],[actual_price]]&lt;5000, 2, IF(Table1[[#This Row],[actual_price]]&lt;10000, 3, IF(Table1[[#This Row],[actual_price]]&lt;20000, 4, 5))))</f>
        <v>3</v>
      </c>
      <c r="T200" t="str">
        <f t="shared" si="31"/>
        <v>1000 and above</v>
      </c>
      <c r="U200" s="11">
        <v>1889</v>
      </c>
      <c r="V200" t="s">
        <v>7196</v>
      </c>
      <c r="W200" t="s">
        <v>7197</v>
      </c>
      <c r="X200" t="s">
        <v>7198</v>
      </c>
      <c r="Y200" t="s">
        <v>7199</v>
      </c>
      <c r="Z200" t="s">
        <v>7200</v>
      </c>
      <c r="AA200" t="s">
        <v>7201</v>
      </c>
    </row>
    <row r="201" spans="1:27">
      <c r="A201" t="s">
        <v>7275</v>
      </c>
      <c r="B201" t="s">
        <v>7276</v>
      </c>
      <c r="C201" t="str">
        <f t="shared" si="24"/>
        <v>Milton Go Electro 2.0 Stainless Ste…</v>
      </c>
      <c r="D201" t="s">
        <v>6546</v>
      </c>
      <c r="E201" t="str">
        <f>IFERROR(VLOOKUP(TRIM(CLEAN(D201)),#REF!, 2, FALSE), "Other")</f>
        <v>Other</v>
      </c>
      <c r="F201" s="9">
        <v>1345</v>
      </c>
      <c r="G201" s="9">
        <v>1750</v>
      </c>
      <c r="H201" s="9">
        <f t="shared" si="25"/>
        <v>405</v>
      </c>
      <c r="I201" s="9">
        <f>(F201*U201)</f>
        <v>3316770</v>
      </c>
      <c r="J201" s="18" t="str">
        <f>ROUND((Table1[[#This Row],[actual_price]]-Table1[[#This Row],[discounted_price]])/Table1[[#This Row],[actual_price]]*100, 0) &amp; "%"</f>
        <v>23%</v>
      </c>
      <c r="K201" s="18" t="str">
        <f t="shared" si="26"/>
        <v>&lt;50%</v>
      </c>
      <c r="L201" s="18">
        <f t="shared" si="27"/>
        <v>23</v>
      </c>
      <c r="M201" s="15" t="str">
        <f t="shared" si="28"/>
        <v>Mild</v>
      </c>
      <c r="N201" s="1">
        <v>0.23</v>
      </c>
      <c r="O201">
        <v>3.8</v>
      </c>
      <c r="P201" t="str">
        <f t="shared" si="29"/>
        <v>Good</v>
      </c>
      <c r="Q201">
        <f>G201*U201</f>
        <v>4315500</v>
      </c>
      <c r="R201" t="str">
        <f t="shared" si="30"/>
        <v>#1k-#4.9k</v>
      </c>
      <c r="S201">
        <f>IF(Table1[[#This Row],[actual_price]]&lt;1000, 1, IF(Table1[[#This Row],[actual_price]]&lt;5000, 2, IF(Table1[[#This Row],[actual_price]]&lt;10000, 3, IF(Table1[[#This Row],[actual_price]]&lt;20000, 4, 5))))</f>
        <v>2</v>
      </c>
      <c r="T201" t="str">
        <f t="shared" si="31"/>
        <v>1000 and above</v>
      </c>
      <c r="U201" s="11">
        <v>2466</v>
      </c>
      <c r="V201" t="s">
        <v>7277</v>
      </c>
      <c r="W201" t="s">
        <v>7278</v>
      </c>
      <c r="X201" t="s">
        <v>7279</v>
      </c>
      <c r="Y201" t="s">
        <v>7280</v>
      </c>
      <c r="Z201" t="s">
        <v>7281</v>
      </c>
      <c r="AA201" t="s">
        <v>7282</v>
      </c>
    </row>
    <row r="202" spans="1:27">
      <c r="A202" t="s">
        <v>7292</v>
      </c>
      <c r="B202" t="s">
        <v>7293</v>
      </c>
      <c r="C202" t="str">
        <f t="shared" ref="C202:C265" si="32">LEFT(B202, 35) &amp; "…"</f>
        <v>Crompton Insta Comfy 800 Watt Room …</v>
      </c>
      <c r="D202" t="s">
        <v>6555</v>
      </c>
      <c r="E202" t="str">
        <f>IFERROR(VLOOKUP(TRIM(CLEAN(D202)),#REF!, 2, FALSE), "Other")</f>
        <v>Other</v>
      </c>
      <c r="F202" s="9">
        <v>1498</v>
      </c>
      <c r="G202" s="9">
        <v>2300</v>
      </c>
      <c r="H202" s="9">
        <f t="shared" si="25"/>
        <v>802</v>
      </c>
      <c r="I202" s="9">
        <f>(F202*U202)</f>
        <v>142310</v>
      </c>
      <c r="J202" s="18" t="str">
        <f>ROUND((Table1[[#This Row],[actual_price]]-Table1[[#This Row],[discounted_price]])/Table1[[#This Row],[actual_price]]*100, 0) &amp; "%"</f>
        <v>35%</v>
      </c>
      <c r="K202" s="18" t="str">
        <f t="shared" si="26"/>
        <v>&lt;50%</v>
      </c>
      <c r="L202" s="18">
        <f t="shared" si="27"/>
        <v>35</v>
      </c>
      <c r="M202" s="15" t="str">
        <f t="shared" si="28"/>
        <v>Medium</v>
      </c>
      <c r="N202" s="1">
        <v>0.35</v>
      </c>
      <c r="O202">
        <v>3.8</v>
      </c>
      <c r="P202" t="str">
        <f t="shared" si="29"/>
        <v>Good</v>
      </c>
      <c r="Q202">
        <f>G202*U202</f>
        <v>218500</v>
      </c>
      <c r="R202" t="str">
        <f t="shared" si="30"/>
        <v>#1k-#4.9k</v>
      </c>
      <c r="S202">
        <f>IF(Table1[[#This Row],[actual_price]]&lt;1000, 1, IF(Table1[[#This Row],[actual_price]]&lt;5000, 2, IF(Table1[[#This Row],[actual_price]]&lt;10000, 3, IF(Table1[[#This Row],[actual_price]]&lt;20000, 4, 5))))</f>
        <v>2</v>
      </c>
      <c r="T202" t="str">
        <f t="shared" si="31"/>
        <v>Fewer than 1000</v>
      </c>
      <c r="U202" s="11">
        <v>95</v>
      </c>
      <c r="V202" t="s">
        <v>7294</v>
      </c>
      <c r="W202" t="s">
        <v>7295</v>
      </c>
      <c r="X202" t="s">
        <v>7296</v>
      </c>
      <c r="Y202" t="s">
        <v>7297</v>
      </c>
      <c r="Z202" t="s">
        <v>7298</v>
      </c>
      <c r="AA202" t="s">
        <v>7299</v>
      </c>
    </row>
    <row r="203" spans="1:27">
      <c r="A203" t="s">
        <v>7300</v>
      </c>
      <c r="B203" t="s">
        <v>7301</v>
      </c>
      <c r="C203" t="str">
        <f t="shared" si="32"/>
        <v>USHA Heat Convector 812 T 2000-Watt…</v>
      </c>
      <c r="D203" t="s">
        <v>7302</v>
      </c>
      <c r="E203" t="str">
        <f>IFERROR(VLOOKUP(TRIM(CLEAN(D203)),#REF!, 2, FALSE), "Other")</f>
        <v>Other</v>
      </c>
      <c r="F203" s="9">
        <v>2199</v>
      </c>
      <c r="G203" s="9">
        <v>2990</v>
      </c>
      <c r="H203" s="9">
        <f t="shared" si="25"/>
        <v>791</v>
      </c>
      <c r="I203" s="9">
        <f>(F203*U203)</f>
        <v>3426042</v>
      </c>
      <c r="J203" s="18" t="str">
        <f>ROUND((Table1[[#This Row],[actual_price]]-Table1[[#This Row],[discounted_price]])/Table1[[#This Row],[actual_price]]*100, 0) &amp; "%"</f>
        <v>26%</v>
      </c>
      <c r="K203" s="18" t="str">
        <f t="shared" si="26"/>
        <v>&lt;50%</v>
      </c>
      <c r="L203" s="18">
        <f t="shared" si="27"/>
        <v>26</v>
      </c>
      <c r="M203" s="15" t="str">
        <f t="shared" si="28"/>
        <v>Mild</v>
      </c>
      <c r="N203" s="1">
        <v>0.26</v>
      </c>
      <c r="O203">
        <v>3.8</v>
      </c>
      <c r="P203" t="str">
        <f t="shared" si="29"/>
        <v>Good</v>
      </c>
      <c r="Q203">
        <f>G203*U203</f>
        <v>4658420</v>
      </c>
      <c r="R203" t="str">
        <f t="shared" si="30"/>
        <v>#1k-#4.9k</v>
      </c>
      <c r="S203">
        <f>IF(Table1[[#This Row],[actual_price]]&lt;1000, 1, IF(Table1[[#This Row],[actual_price]]&lt;5000, 2, IF(Table1[[#This Row],[actual_price]]&lt;10000, 3, IF(Table1[[#This Row],[actual_price]]&lt;20000, 4, 5))))</f>
        <v>2</v>
      </c>
      <c r="T203" t="str">
        <f t="shared" si="31"/>
        <v>1000 and above</v>
      </c>
      <c r="U203" s="11">
        <v>1558</v>
      </c>
      <c r="V203" t="s">
        <v>7303</v>
      </c>
      <c r="W203" t="s">
        <v>7304</v>
      </c>
      <c r="X203" t="s">
        <v>7305</v>
      </c>
      <c r="Y203" t="s">
        <v>7306</v>
      </c>
      <c r="Z203" t="s">
        <v>7307</v>
      </c>
      <c r="AA203" t="s">
        <v>7308</v>
      </c>
    </row>
    <row r="204" spans="1:27">
      <c r="A204" t="s">
        <v>7325</v>
      </c>
      <c r="B204" t="s">
        <v>7326</v>
      </c>
      <c r="C204" t="str">
        <f t="shared" si="32"/>
        <v>Lifelong LLMG93 500 Watt Duos Mixer…</v>
      </c>
      <c r="D204" t="s">
        <v>6683</v>
      </c>
      <c r="E204" t="str">
        <f>IFERROR(VLOOKUP(TRIM(CLEAN(D204)),#REF!, 2, FALSE), "Other")</f>
        <v>Other</v>
      </c>
      <c r="F204" s="9">
        <v>1149</v>
      </c>
      <c r="G204" s="9">
        <v>2499</v>
      </c>
      <c r="H204" s="9">
        <f t="shared" si="25"/>
        <v>1350</v>
      </c>
      <c r="I204" s="9">
        <f>(F204*U204)</f>
        <v>5036067</v>
      </c>
      <c r="J204" s="18" t="str">
        <f>ROUND((Table1[[#This Row],[actual_price]]-Table1[[#This Row],[discounted_price]])/Table1[[#This Row],[actual_price]]*100, 0) &amp; "%"</f>
        <v>54%</v>
      </c>
      <c r="K204" s="18" t="str">
        <f t="shared" si="26"/>
        <v>≥ 50%</v>
      </c>
      <c r="L204" s="18">
        <f t="shared" si="27"/>
        <v>54</v>
      </c>
      <c r="M204" s="15" t="str">
        <f t="shared" si="28"/>
        <v>High</v>
      </c>
      <c r="N204" s="1">
        <v>0.54</v>
      </c>
      <c r="O204">
        <v>3.8</v>
      </c>
      <c r="P204" t="str">
        <f t="shared" si="29"/>
        <v>Good</v>
      </c>
      <c r="Q204">
        <f>G204*U204</f>
        <v>10953117</v>
      </c>
      <c r="R204" t="str">
        <f t="shared" si="30"/>
        <v>#1k-#4.9k</v>
      </c>
      <c r="S204">
        <f>IF(Table1[[#This Row],[actual_price]]&lt;1000, 1, IF(Table1[[#This Row],[actual_price]]&lt;5000, 2, IF(Table1[[#This Row],[actual_price]]&lt;10000, 3, IF(Table1[[#This Row],[actual_price]]&lt;20000, 4, 5))))</f>
        <v>2</v>
      </c>
      <c r="T204" t="str">
        <f t="shared" si="31"/>
        <v>1000 and above</v>
      </c>
      <c r="U204" s="11">
        <v>4383</v>
      </c>
      <c r="V204" t="s">
        <v>7327</v>
      </c>
      <c r="W204" t="s">
        <v>7328</v>
      </c>
      <c r="X204" t="s">
        <v>7329</v>
      </c>
      <c r="Y204" t="s">
        <v>7330</v>
      </c>
      <c r="Z204" t="s">
        <v>7331</v>
      </c>
      <c r="AA204" t="s">
        <v>7332</v>
      </c>
    </row>
    <row r="205" spans="1:27">
      <c r="A205" t="s">
        <v>7399</v>
      </c>
      <c r="B205" t="s">
        <v>7400</v>
      </c>
      <c r="C205" t="str">
        <f t="shared" si="32"/>
        <v>Wipro Vesta 1.8 litre Cool touch el…</v>
      </c>
      <c r="D205" t="s">
        <v>6725</v>
      </c>
      <c r="E205" t="str">
        <f>IFERROR(VLOOKUP(TRIM(CLEAN(D205)),#REF!, 2, FALSE), "Other")</f>
        <v>Other</v>
      </c>
      <c r="F205" s="9">
        <v>1299</v>
      </c>
      <c r="G205" s="9">
        <v>1999</v>
      </c>
      <c r="H205" s="9">
        <f t="shared" si="25"/>
        <v>700</v>
      </c>
      <c r="I205" s="9">
        <f>(F205*U205)</f>
        <v>403989</v>
      </c>
      <c r="J205" s="18" t="str">
        <f>ROUND((Table1[[#This Row],[actual_price]]-Table1[[#This Row],[discounted_price]])/Table1[[#This Row],[actual_price]]*100, 0) &amp; "%"</f>
        <v>35%</v>
      </c>
      <c r="K205" s="18" t="str">
        <f t="shared" si="26"/>
        <v>&lt;50%</v>
      </c>
      <c r="L205" s="18">
        <f t="shared" si="27"/>
        <v>35</v>
      </c>
      <c r="M205" s="15" t="str">
        <f t="shared" si="28"/>
        <v>Medium</v>
      </c>
      <c r="N205" s="1">
        <v>0.35</v>
      </c>
      <c r="O205">
        <v>3.8</v>
      </c>
      <c r="P205" t="str">
        <f t="shared" si="29"/>
        <v>Good</v>
      </c>
      <c r="Q205">
        <f>G205*U205</f>
        <v>621689</v>
      </c>
      <c r="R205" t="str">
        <f t="shared" si="30"/>
        <v>#1k-#4.9k</v>
      </c>
      <c r="S205">
        <f>IF(Table1[[#This Row],[actual_price]]&lt;1000, 1, IF(Table1[[#This Row],[actual_price]]&lt;5000, 2, IF(Table1[[#This Row],[actual_price]]&lt;10000, 3, IF(Table1[[#This Row],[actual_price]]&lt;20000, 4, 5))))</f>
        <v>2</v>
      </c>
      <c r="T205" t="str">
        <f t="shared" si="31"/>
        <v>Fewer than 1000</v>
      </c>
      <c r="U205" s="11">
        <v>311</v>
      </c>
      <c r="V205" t="s">
        <v>7401</v>
      </c>
      <c r="W205" t="s">
        <v>7402</v>
      </c>
      <c r="X205" t="s">
        <v>7403</v>
      </c>
      <c r="Y205" t="s">
        <v>7404</v>
      </c>
      <c r="Z205" t="s">
        <v>7405</v>
      </c>
      <c r="AA205" t="s">
        <v>7406</v>
      </c>
    </row>
    <row r="206" spans="1:27">
      <c r="A206" t="s">
        <v>7656</v>
      </c>
      <c r="B206" t="s">
        <v>7657</v>
      </c>
      <c r="C206" t="str">
        <f t="shared" si="32"/>
        <v>Reffair AX30 [MAX] Portable Air Pur…</v>
      </c>
      <c r="D206" t="s">
        <v>7658</v>
      </c>
      <c r="E206" t="str">
        <f>IFERROR(VLOOKUP(TRIM(CLEAN(D206)),#REF!, 2, FALSE), "Other")</f>
        <v>Other</v>
      </c>
      <c r="F206" s="9">
        <v>2339</v>
      </c>
      <c r="G206" s="9">
        <v>4000</v>
      </c>
      <c r="H206" s="9">
        <f t="shared" si="25"/>
        <v>1661</v>
      </c>
      <c r="I206" s="9">
        <f>(F206*U206)</f>
        <v>2615002</v>
      </c>
      <c r="J206" s="18" t="str">
        <f>ROUND((Table1[[#This Row],[actual_price]]-Table1[[#This Row],[discounted_price]])/Table1[[#This Row],[actual_price]]*100, 0) &amp; "%"</f>
        <v>42%</v>
      </c>
      <c r="K206" s="18" t="str">
        <f t="shared" si="26"/>
        <v>&lt;50%</v>
      </c>
      <c r="L206" s="18">
        <f t="shared" si="27"/>
        <v>42</v>
      </c>
      <c r="M206" s="15" t="str">
        <f t="shared" si="28"/>
        <v>Medium</v>
      </c>
      <c r="N206" s="1">
        <v>0.42</v>
      </c>
      <c r="O206">
        <v>3.8</v>
      </c>
      <c r="P206" t="str">
        <f t="shared" si="29"/>
        <v>Good</v>
      </c>
      <c r="Q206">
        <f>G206*U206</f>
        <v>4472000</v>
      </c>
      <c r="R206" t="str">
        <f t="shared" si="30"/>
        <v>#1k-#4.9k</v>
      </c>
      <c r="S206">
        <f>IF(Table1[[#This Row],[actual_price]]&lt;1000, 1, IF(Table1[[#This Row],[actual_price]]&lt;5000, 2, IF(Table1[[#This Row],[actual_price]]&lt;10000, 3, IF(Table1[[#This Row],[actual_price]]&lt;20000, 4, 5))))</f>
        <v>2</v>
      </c>
      <c r="T206" t="str">
        <f t="shared" si="31"/>
        <v>1000 and above</v>
      </c>
      <c r="U206" s="11">
        <v>1118</v>
      </c>
      <c r="V206" t="s">
        <v>7659</v>
      </c>
      <c r="W206" t="s">
        <v>7660</v>
      </c>
      <c r="X206" t="s">
        <v>7661</v>
      </c>
      <c r="Y206" t="s">
        <v>7662</v>
      </c>
      <c r="Z206" t="s">
        <v>7663</v>
      </c>
      <c r="AA206" t="s">
        <v>7664</v>
      </c>
    </row>
    <row r="207" spans="1:27">
      <c r="A207" t="s">
        <v>7673</v>
      </c>
      <c r="B207" t="s">
        <v>7674</v>
      </c>
      <c r="C207" t="str">
        <f t="shared" si="32"/>
        <v>Eureka Forbes Wet &amp; Dry Ultimo 1400…</v>
      </c>
      <c r="D207" t="s">
        <v>7675</v>
      </c>
      <c r="E207" t="str">
        <f>IFERROR(VLOOKUP(TRIM(CLEAN(D207)),#REF!, 2, FALSE), "Other")</f>
        <v>Other</v>
      </c>
      <c r="F207" s="9">
        <v>5499</v>
      </c>
      <c r="G207" s="9">
        <v>9999</v>
      </c>
      <c r="H207" s="9">
        <f t="shared" si="25"/>
        <v>4500</v>
      </c>
      <c r="I207" s="9">
        <f>(F207*U207)</f>
        <v>23937147</v>
      </c>
      <c r="J207" s="18" t="str">
        <f>ROUND((Table1[[#This Row],[actual_price]]-Table1[[#This Row],[discounted_price]])/Table1[[#This Row],[actual_price]]*100, 0) &amp; "%"</f>
        <v>45%</v>
      </c>
      <c r="K207" s="18" t="str">
        <f t="shared" si="26"/>
        <v>&lt;50%</v>
      </c>
      <c r="L207" s="18">
        <f t="shared" si="27"/>
        <v>45</v>
      </c>
      <c r="M207" s="15" t="str">
        <f t="shared" si="28"/>
        <v>Medium</v>
      </c>
      <c r="N207" s="1">
        <v>0.45</v>
      </c>
      <c r="O207">
        <v>3.8</v>
      </c>
      <c r="P207" t="str">
        <f t="shared" si="29"/>
        <v>Good</v>
      </c>
      <c r="Q207">
        <f>G207*U207</f>
        <v>43525647</v>
      </c>
      <c r="R207" t="str">
        <f t="shared" si="30"/>
        <v>#5k-#9.9k</v>
      </c>
      <c r="S207">
        <f>IF(Table1[[#This Row],[actual_price]]&lt;1000, 1, IF(Table1[[#This Row],[actual_price]]&lt;5000, 2, IF(Table1[[#This Row],[actual_price]]&lt;10000, 3, IF(Table1[[#This Row],[actual_price]]&lt;20000, 4, 5))))</f>
        <v>3</v>
      </c>
      <c r="T207" t="str">
        <f t="shared" si="31"/>
        <v>1000 and above</v>
      </c>
      <c r="U207" s="11">
        <v>4353</v>
      </c>
      <c r="V207" t="s">
        <v>7676</v>
      </c>
      <c r="W207" t="s">
        <v>7677</v>
      </c>
      <c r="X207" t="s">
        <v>7678</v>
      </c>
      <c r="Y207" t="s">
        <v>7679</v>
      </c>
      <c r="Z207" t="s">
        <v>7680</v>
      </c>
      <c r="AA207" t="s">
        <v>7681</v>
      </c>
    </row>
    <row r="208" spans="1:27">
      <c r="A208" t="s">
        <v>7768</v>
      </c>
      <c r="B208" t="s">
        <v>7769</v>
      </c>
      <c r="C208" t="str">
        <f t="shared" si="32"/>
        <v>KENT 16088 Vogue Electric Kettle 1.…</v>
      </c>
      <c r="D208" t="s">
        <v>6546</v>
      </c>
      <c r="E208" t="str">
        <f>IFERROR(VLOOKUP(TRIM(CLEAN(D208)),#REF!, 2, FALSE), "Other")</f>
        <v>Other</v>
      </c>
      <c r="F208" s="9">
        <v>999</v>
      </c>
      <c r="G208" s="9">
        <v>1950</v>
      </c>
      <c r="H208" s="9">
        <f t="shared" si="25"/>
        <v>951</v>
      </c>
      <c r="I208" s="9">
        <f>(F208*U208)</f>
        <v>304695</v>
      </c>
      <c r="J208" s="18" t="str">
        <f>ROUND((Table1[[#This Row],[actual_price]]-Table1[[#This Row],[discounted_price]])/Table1[[#This Row],[actual_price]]*100, 0) &amp; "%"</f>
        <v>49%</v>
      </c>
      <c r="K208" s="18" t="str">
        <f t="shared" si="26"/>
        <v>&lt;50%</v>
      </c>
      <c r="L208" s="18">
        <f t="shared" si="27"/>
        <v>49</v>
      </c>
      <c r="M208" s="15" t="str">
        <f t="shared" si="28"/>
        <v>Medium</v>
      </c>
      <c r="N208" s="1">
        <v>0.49</v>
      </c>
      <c r="O208">
        <v>3.8</v>
      </c>
      <c r="P208" t="str">
        <f t="shared" si="29"/>
        <v>Good</v>
      </c>
      <c r="Q208">
        <f>G208*U208</f>
        <v>594750</v>
      </c>
      <c r="R208" t="str">
        <f t="shared" si="30"/>
        <v>#1k-#4.9k</v>
      </c>
      <c r="S208">
        <f>IF(Table1[[#This Row],[actual_price]]&lt;1000, 1, IF(Table1[[#This Row],[actual_price]]&lt;5000, 2, IF(Table1[[#This Row],[actual_price]]&lt;10000, 3, IF(Table1[[#This Row],[actual_price]]&lt;20000, 4, 5))))</f>
        <v>2</v>
      </c>
      <c r="T208" t="str">
        <f t="shared" si="31"/>
        <v>Fewer than 1000</v>
      </c>
      <c r="U208" s="11">
        <v>305</v>
      </c>
      <c r="V208" t="s">
        <v>7770</v>
      </c>
      <c r="W208" t="s">
        <v>7771</v>
      </c>
      <c r="X208" t="s">
        <v>7772</v>
      </c>
      <c r="Y208" t="s">
        <v>7773</v>
      </c>
      <c r="Z208" t="s">
        <v>7774</v>
      </c>
      <c r="AA208" t="s">
        <v>7775</v>
      </c>
    </row>
    <row r="209" spans="1:27">
      <c r="A209" t="s">
        <v>7827</v>
      </c>
      <c r="B209" t="s">
        <v>7828</v>
      </c>
      <c r="C209" t="str">
        <f t="shared" si="32"/>
        <v>Brayden Fito Atom Rechargeable Smoo…</v>
      </c>
      <c r="D209" t="s">
        <v>6867</v>
      </c>
      <c r="E209" t="str">
        <f>IFERROR(VLOOKUP(TRIM(CLEAN(D209)),#REF!, 2, FALSE), "Other")</f>
        <v>Other</v>
      </c>
      <c r="F209" s="9">
        <v>1199</v>
      </c>
      <c r="G209" s="9">
        <v>1499</v>
      </c>
      <c r="H209" s="9">
        <f t="shared" si="25"/>
        <v>300</v>
      </c>
      <c r="I209" s="9">
        <f>(F209*U209)</f>
        <v>2644994</v>
      </c>
      <c r="J209" s="18" t="str">
        <f>ROUND((Table1[[#This Row],[actual_price]]-Table1[[#This Row],[discounted_price]])/Table1[[#This Row],[actual_price]]*100, 0) &amp; "%"</f>
        <v>20%</v>
      </c>
      <c r="K209" s="18" t="str">
        <f t="shared" si="26"/>
        <v>&lt;50%</v>
      </c>
      <c r="L209" s="18">
        <f t="shared" si="27"/>
        <v>20</v>
      </c>
      <c r="M209" s="15" t="str">
        <f t="shared" si="28"/>
        <v>Mild</v>
      </c>
      <c r="N209" s="1">
        <v>0.2</v>
      </c>
      <c r="O209">
        <v>3.8</v>
      </c>
      <c r="P209" t="str">
        <f t="shared" si="29"/>
        <v>Good</v>
      </c>
      <c r="Q209">
        <f>G209*U209</f>
        <v>3306794</v>
      </c>
      <c r="R209" t="str">
        <f t="shared" si="30"/>
        <v>#1k-#4.9k</v>
      </c>
      <c r="S209">
        <f>IF(Table1[[#This Row],[actual_price]]&lt;1000, 1, IF(Table1[[#This Row],[actual_price]]&lt;5000, 2, IF(Table1[[#This Row],[actual_price]]&lt;10000, 3, IF(Table1[[#This Row],[actual_price]]&lt;20000, 4, 5))))</f>
        <v>2</v>
      </c>
      <c r="T209" t="str">
        <f t="shared" si="31"/>
        <v>1000 and above</v>
      </c>
      <c r="U209" s="11">
        <v>2206</v>
      </c>
      <c r="V209" t="s">
        <v>7829</v>
      </c>
      <c r="W209" t="s">
        <v>7830</v>
      </c>
      <c r="X209" t="s">
        <v>7831</v>
      </c>
      <c r="Y209" t="s">
        <v>7832</v>
      </c>
      <c r="Z209" t="s">
        <v>7833</v>
      </c>
      <c r="AA209" t="s">
        <v>7834</v>
      </c>
    </row>
    <row r="210" spans="1:27">
      <c r="A210" t="s">
        <v>7875</v>
      </c>
      <c r="B210" t="s">
        <v>7876</v>
      </c>
      <c r="C210" t="str">
        <f t="shared" si="32"/>
        <v>HOMEPACK 750W Radiant Room Home Off…</v>
      </c>
      <c r="D210" t="s">
        <v>6555</v>
      </c>
      <c r="E210" t="str">
        <f>IFERROR(VLOOKUP(TRIM(CLEAN(D210)),#REF!, 2, FALSE), "Other")</f>
        <v>Other</v>
      </c>
      <c r="F210" s="9">
        <v>649</v>
      </c>
      <c r="G210" s="9">
        <v>999</v>
      </c>
      <c r="H210" s="9">
        <f t="shared" si="25"/>
        <v>350</v>
      </c>
      <c r="I210" s="9">
        <f>(F210*U210)</f>
        <v>31801</v>
      </c>
      <c r="J210" s="18" t="str">
        <f>ROUND((Table1[[#This Row],[actual_price]]-Table1[[#This Row],[discounted_price]])/Table1[[#This Row],[actual_price]]*100, 0) &amp; "%"</f>
        <v>35%</v>
      </c>
      <c r="K210" s="18" t="str">
        <f t="shared" si="26"/>
        <v>&lt;50%</v>
      </c>
      <c r="L210" s="18">
        <f t="shared" si="27"/>
        <v>35</v>
      </c>
      <c r="M210" s="15" t="str">
        <f t="shared" si="28"/>
        <v>Medium</v>
      </c>
      <c r="N210" s="1">
        <v>0.35</v>
      </c>
      <c r="O210">
        <v>3.8</v>
      </c>
      <c r="P210" t="str">
        <f t="shared" si="29"/>
        <v>Good</v>
      </c>
      <c r="Q210">
        <f>G210*U210</f>
        <v>48951</v>
      </c>
      <c r="R210" t="str">
        <f t="shared" si="30"/>
        <v>#0-#999</v>
      </c>
      <c r="S210">
        <f>IF(Table1[[#This Row],[actual_price]]&lt;1000, 1, IF(Table1[[#This Row],[actual_price]]&lt;5000, 2, IF(Table1[[#This Row],[actual_price]]&lt;10000, 3, IF(Table1[[#This Row],[actual_price]]&lt;20000, 4, 5))))</f>
        <v>1</v>
      </c>
      <c r="T210" t="str">
        <f t="shared" si="31"/>
        <v>Fewer than 1000</v>
      </c>
      <c r="U210" s="11">
        <v>49</v>
      </c>
      <c r="V210" t="s">
        <v>7877</v>
      </c>
      <c r="W210" t="s">
        <v>7878</v>
      </c>
      <c r="X210" t="s">
        <v>7879</v>
      </c>
      <c r="Y210" t="s">
        <v>7880</v>
      </c>
      <c r="Z210" t="s">
        <v>7881</v>
      </c>
      <c r="AA210" t="s">
        <v>7882</v>
      </c>
    </row>
    <row r="211" spans="1:27">
      <c r="A211" t="s">
        <v>7972</v>
      </c>
      <c r="B211" t="s">
        <v>7973</v>
      </c>
      <c r="C211" t="str">
        <f t="shared" si="32"/>
        <v>Philips Handheld Garment Steamer GC…</v>
      </c>
      <c r="D211" t="s">
        <v>6834</v>
      </c>
      <c r="E211" t="str">
        <f>IFERROR(VLOOKUP(TRIM(CLEAN(D211)),#REF!, 2, FALSE), "Other")</f>
        <v>Other</v>
      </c>
      <c r="F211" s="9">
        <v>4280</v>
      </c>
      <c r="G211" s="9">
        <v>5995</v>
      </c>
      <c r="H211" s="9">
        <f t="shared" si="25"/>
        <v>1715</v>
      </c>
      <c r="I211" s="9">
        <f>(F211*U211)</f>
        <v>9039360</v>
      </c>
      <c r="J211" s="18" t="str">
        <f>ROUND((Table1[[#This Row],[actual_price]]-Table1[[#This Row],[discounted_price]])/Table1[[#This Row],[actual_price]]*100, 0) &amp; "%"</f>
        <v>29%</v>
      </c>
      <c r="K211" s="18" t="str">
        <f t="shared" si="26"/>
        <v>&lt;50%</v>
      </c>
      <c r="L211" s="18">
        <f t="shared" si="27"/>
        <v>29</v>
      </c>
      <c r="M211" s="15" t="str">
        <f t="shared" si="28"/>
        <v>Mild</v>
      </c>
      <c r="N211" s="1">
        <v>0.28999999999999998</v>
      </c>
      <c r="O211">
        <v>3.8</v>
      </c>
      <c r="P211" t="str">
        <f t="shared" si="29"/>
        <v>Good</v>
      </c>
      <c r="Q211">
        <f>G211*U211</f>
        <v>12661440</v>
      </c>
      <c r="R211" t="str">
        <f t="shared" si="30"/>
        <v>#5k-#9.9k</v>
      </c>
      <c r="S211">
        <f>IF(Table1[[#This Row],[actual_price]]&lt;1000, 1, IF(Table1[[#This Row],[actual_price]]&lt;5000, 2, IF(Table1[[#This Row],[actual_price]]&lt;10000, 3, IF(Table1[[#This Row],[actual_price]]&lt;20000, 4, 5))))</f>
        <v>3</v>
      </c>
      <c r="T211" t="str">
        <f t="shared" si="31"/>
        <v>1000 and above</v>
      </c>
      <c r="U211" s="11">
        <v>2112</v>
      </c>
      <c r="V211" t="s">
        <v>7974</v>
      </c>
      <c r="W211" t="s">
        <v>7975</v>
      </c>
      <c r="X211" t="s">
        <v>7976</v>
      </c>
      <c r="Y211" t="s">
        <v>7977</v>
      </c>
      <c r="Z211" t="s">
        <v>7978</v>
      </c>
      <c r="AA211" t="s">
        <v>7979</v>
      </c>
    </row>
    <row r="212" spans="1:27">
      <c r="A212" t="s">
        <v>8120</v>
      </c>
      <c r="B212" t="s">
        <v>8121</v>
      </c>
      <c r="C212" t="str">
        <f t="shared" si="32"/>
        <v>Wipro Vesta 1200 Watt GD203 Heavywe…</v>
      </c>
      <c r="D212" t="s">
        <v>6674</v>
      </c>
      <c r="E212" t="str">
        <f>IFERROR(VLOOKUP(TRIM(CLEAN(D212)),#REF!, 2, FALSE), "Other")</f>
        <v>Other</v>
      </c>
      <c r="F212" s="9">
        <v>1049</v>
      </c>
      <c r="G212" s="9">
        <v>1950</v>
      </c>
      <c r="H212" s="9">
        <f t="shared" si="25"/>
        <v>901</v>
      </c>
      <c r="I212" s="9">
        <f>(F212*U212)</f>
        <v>262250</v>
      </c>
      <c r="J212" s="18" t="str">
        <f>ROUND((Table1[[#This Row],[actual_price]]-Table1[[#This Row],[discounted_price]])/Table1[[#This Row],[actual_price]]*100, 0) &amp; "%"</f>
        <v>46%</v>
      </c>
      <c r="K212" s="18" t="str">
        <f t="shared" si="26"/>
        <v>&lt;50%</v>
      </c>
      <c r="L212" s="18">
        <f t="shared" si="27"/>
        <v>46</v>
      </c>
      <c r="M212" s="15" t="str">
        <f t="shared" si="28"/>
        <v>Medium</v>
      </c>
      <c r="N212" s="1">
        <v>0.46</v>
      </c>
      <c r="O212">
        <v>3.8</v>
      </c>
      <c r="P212" t="str">
        <f t="shared" si="29"/>
        <v>Good</v>
      </c>
      <c r="Q212">
        <f>G212*U212</f>
        <v>487500</v>
      </c>
      <c r="R212" t="str">
        <f t="shared" si="30"/>
        <v>#1k-#4.9k</v>
      </c>
      <c r="S212">
        <f>IF(Table1[[#This Row],[actual_price]]&lt;1000, 1, IF(Table1[[#This Row],[actual_price]]&lt;5000, 2, IF(Table1[[#This Row],[actual_price]]&lt;10000, 3, IF(Table1[[#This Row],[actual_price]]&lt;20000, 4, 5))))</f>
        <v>2</v>
      </c>
      <c r="T212" t="str">
        <f t="shared" si="31"/>
        <v>Fewer than 1000</v>
      </c>
      <c r="U212" s="11">
        <v>250</v>
      </c>
      <c r="V212" t="s">
        <v>8122</v>
      </c>
      <c r="W212" t="s">
        <v>8123</v>
      </c>
      <c r="X212" t="s">
        <v>8124</v>
      </c>
      <c r="Y212" t="s">
        <v>8125</v>
      </c>
      <c r="Z212" t="s">
        <v>8126</v>
      </c>
      <c r="AA212" t="s">
        <v>8127</v>
      </c>
    </row>
    <row r="213" spans="1:27">
      <c r="A213" t="s">
        <v>8234</v>
      </c>
      <c r="B213" t="s">
        <v>8235</v>
      </c>
      <c r="C213" t="str">
        <f t="shared" si="32"/>
        <v>ACTIVA Instant 3 LTR 3 KVA SPECIAL …</v>
      </c>
      <c r="D213" t="s">
        <v>6692</v>
      </c>
      <c r="E213" t="str">
        <f>IFERROR(VLOOKUP(TRIM(CLEAN(D213)),#REF!, 2, FALSE), "Other")</f>
        <v>Other</v>
      </c>
      <c r="F213" s="9">
        <v>1899</v>
      </c>
      <c r="G213" s="9">
        <v>3790</v>
      </c>
      <c r="H213" s="9">
        <f t="shared" si="25"/>
        <v>1891</v>
      </c>
      <c r="I213" s="9">
        <f>(F213*U213)</f>
        <v>7295958</v>
      </c>
      <c r="J213" s="18" t="str">
        <f>ROUND((Table1[[#This Row],[actual_price]]-Table1[[#This Row],[discounted_price]])/Table1[[#This Row],[actual_price]]*100, 0) &amp; "%"</f>
        <v>50%</v>
      </c>
      <c r="K213" s="18" t="str">
        <f t="shared" si="26"/>
        <v>≥ 50%</v>
      </c>
      <c r="L213" s="18">
        <f t="shared" si="27"/>
        <v>50</v>
      </c>
      <c r="M213" s="15" t="str">
        <f t="shared" si="28"/>
        <v>High</v>
      </c>
      <c r="N213" s="1">
        <v>0.5</v>
      </c>
      <c r="O213">
        <v>3.8</v>
      </c>
      <c r="P213" t="str">
        <f t="shared" si="29"/>
        <v>Good</v>
      </c>
      <c r="Q213">
        <f>G213*U213</f>
        <v>14561180</v>
      </c>
      <c r="R213" t="str">
        <f t="shared" si="30"/>
        <v>#1k-#4.9k</v>
      </c>
      <c r="S213">
        <f>IF(Table1[[#This Row],[actual_price]]&lt;1000, 1, IF(Table1[[#This Row],[actual_price]]&lt;5000, 2, IF(Table1[[#This Row],[actual_price]]&lt;10000, 3, IF(Table1[[#This Row],[actual_price]]&lt;20000, 4, 5))))</f>
        <v>2</v>
      </c>
      <c r="T213" t="str">
        <f t="shared" si="31"/>
        <v>1000 and above</v>
      </c>
      <c r="U213" s="11">
        <v>3842</v>
      </c>
      <c r="V213" t="s">
        <v>8236</v>
      </c>
      <c r="W213" t="s">
        <v>8237</v>
      </c>
      <c r="X213" t="s">
        <v>8238</v>
      </c>
      <c r="Y213" t="s">
        <v>8239</v>
      </c>
      <c r="Z213" t="s">
        <v>8240</v>
      </c>
      <c r="AA213" t="s">
        <v>8241</v>
      </c>
    </row>
    <row r="214" spans="1:27">
      <c r="A214" t="s">
        <v>8330</v>
      </c>
      <c r="B214" t="s">
        <v>8331</v>
      </c>
      <c r="C214" t="str">
        <f t="shared" si="32"/>
        <v>Wonderchef Nutri-blend Mixer, Grind…</v>
      </c>
      <c r="D214" t="s">
        <v>6683</v>
      </c>
      <c r="E214" t="str">
        <f>IFERROR(VLOOKUP(TRIM(CLEAN(D214)),#REF!, 2, FALSE), "Other")</f>
        <v>Other</v>
      </c>
      <c r="F214" s="9">
        <v>2899</v>
      </c>
      <c r="G214" s="9">
        <v>5500</v>
      </c>
      <c r="H214" s="9">
        <f t="shared" si="25"/>
        <v>2601</v>
      </c>
      <c r="I214" s="9">
        <f>(F214*U214)</f>
        <v>25969242</v>
      </c>
      <c r="J214" s="18" t="str">
        <f>ROUND((Table1[[#This Row],[actual_price]]-Table1[[#This Row],[discounted_price]])/Table1[[#This Row],[actual_price]]*100, 0) &amp; "%"</f>
        <v>47%</v>
      </c>
      <c r="K214" s="18" t="str">
        <f t="shared" si="26"/>
        <v>&lt;50%</v>
      </c>
      <c r="L214" s="18">
        <f t="shared" si="27"/>
        <v>47</v>
      </c>
      <c r="M214" s="15" t="str">
        <f t="shared" si="28"/>
        <v>Medium</v>
      </c>
      <c r="N214" s="1">
        <v>0.47</v>
      </c>
      <c r="O214">
        <v>3.8</v>
      </c>
      <c r="P214" t="str">
        <f t="shared" si="29"/>
        <v>Good</v>
      </c>
      <c r="Q214">
        <f>G214*U214</f>
        <v>49269000</v>
      </c>
      <c r="R214" t="str">
        <f t="shared" si="30"/>
        <v>#5k-#9.9k</v>
      </c>
      <c r="S214">
        <f>IF(Table1[[#This Row],[actual_price]]&lt;1000, 1, IF(Table1[[#This Row],[actual_price]]&lt;5000, 2, IF(Table1[[#This Row],[actual_price]]&lt;10000, 3, IF(Table1[[#This Row],[actual_price]]&lt;20000, 4, 5))))</f>
        <v>3</v>
      </c>
      <c r="T214" t="str">
        <f t="shared" si="31"/>
        <v>1000 and above</v>
      </c>
      <c r="U214" s="11">
        <v>8958</v>
      </c>
      <c r="V214" t="s">
        <v>8332</v>
      </c>
      <c r="W214" t="s">
        <v>8333</v>
      </c>
      <c r="X214" t="s">
        <v>8334</v>
      </c>
      <c r="Y214" t="s">
        <v>8335</v>
      </c>
      <c r="Z214" t="s">
        <v>8336</v>
      </c>
      <c r="AA214" t="s">
        <v>8337</v>
      </c>
    </row>
    <row r="215" spans="1:27">
      <c r="A215" t="s">
        <v>8345</v>
      </c>
      <c r="B215" t="s">
        <v>8346</v>
      </c>
      <c r="C215" t="str">
        <f t="shared" si="32"/>
        <v>Black+Decker Handheld Portable Garm…</v>
      </c>
      <c r="D215" t="s">
        <v>6834</v>
      </c>
      <c r="E215" t="str">
        <f>IFERROR(VLOOKUP(TRIM(CLEAN(D215)),#REF!, 2, FALSE), "Other")</f>
        <v>Other</v>
      </c>
      <c r="F215" s="9">
        <v>3299</v>
      </c>
      <c r="G215" s="9">
        <v>4995</v>
      </c>
      <c r="H215" s="9">
        <f t="shared" si="25"/>
        <v>1696</v>
      </c>
      <c r="I215" s="9">
        <f>(F215*U215)</f>
        <v>4595507</v>
      </c>
      <c r="J215" s="18" t="str">
        <f>ROUND((Table1[[#This Row],[actual_price]]-Table1[[#This Row],[discounted_price]])/Table1[[#This Row],[actual_price]]*100, 0) &amp; "%"</f>
        <v>34%</v>
      </c>
      <c r="K215" s="18" t="str">
        <f t="shared" si="26"/>
        <v>&lt;50%</v>
      </c>
      <c r="L215" s="18">
        <f t="shared" si="27"/>
        <v>34</v>
      </c>
      <c r="M215" s="15" t="str">
        <f t="shared" si="28"/>
        <v>Medium</v>
      </c>
      <c r="N215" s="1">
        <v>0.34</v>
      </c>
      <c r="O215">
        <v>3.8</v>
      </c>
      <c r="P215" t="str">
        <f t="shared" si="29"/>
        <v>Good</v>
      </c>
      <c r="Q215">
        <f>G215*U215</f>
        <v>6958035</v>
      </c>
      <c r="R215" t="str">
        <f t="shared" si="30"/>
        <v>#1k-#4.9k</v>
      </c>
      <c r="S215">
        <f>IF(Table1[[#This Row],[actual_price]]&lt;1000, 1, IF(Table1[[#This Row],[actual_price]]&lt;5000, 2, IF(Table1[[#This Row],[actual_price]]&lt;10000, 3, IF(Table1[[#This Row],[actual_price]]&lt;20000, 4, 5))))</f>
        <v>2</v>
      </c>
      <c r="T215" t="str">
        <f t="shared" si="31"/>
        <v>1000 and above</v>
      </c>
      <c r="U215" s="11">
        <v>1393</v>
      </c>
      <c r="V215" t="s">
        <v>8347</v>
      </c>
      <c r="W215" t="s">
        <v>8348</v>
      </c>
      <c r="X215" t="s">
        <v>8349</v>
      </c>
      <c r="Y215" t="s">
        <v>8350</v>
      </c>
      <c r="Z215" t="s">
        <v>8351</v>
      </c>
      <c r="AA215" t="s">
        <v>8352</v>
      </c>
    </row>
    <row r="216" spans="1:27">
      <c r="A216" t="s">
        <v>8499</v>
      </c>
      <c r="B216" t="s">
        <v>8500</v>
      </c>
      <c r="C216" t="str">
        <f t="shared" si="32"/>
        <v>Lifelong Power - Pro 500 Watt 3 Jar…</v>
      </c>
      <c r="D216" t="s">
        <v>6683</v>
      </c>
      <c r="E216" t="str">
        <f>IFERROR(VLOOKUP(TRIM(CLEAN(D216)),#REF!, 2, FALSE), "Other")</f>
        <v>Other</v>
      </c>
      <c r="F216" s="9">
        <v>1699</v>
      </c>
      <c r="G216" s="9">
        <v>3398</v>
      </c>
      <c r="H216" s="9">
        <f t="shared" si="25"/>
        <v>1699</v>
      </c>
      <c r="I216" s="9">
        <f>(F216*U216)</f>
        <v>13571612</v>
      </c>
      <c r="J216" s="18" t="str">
        <f>ROUND((Table1[[#This Row],[actual_price]]-Table1[[#This Row],[discounted_price]])/Table1[[#This Row],[actual_price]]*100, 0) &amp; "%"</f>
        <v>50%</v>
      </c>
      <c r="K216" s="18" t="str">
        <f t="shared" si="26"/>
        <v>≥ 50%</v>
      </c>
      <c r="L216" s="18">
        <f t="shared" si="27"/>
        <v>50</v>
      </c>
      <c r="M216" s="15" t="str">
        <f t="shared" si="28"/>
        <v>High</v>
      </c>
      <c r="N216" s="1">
        <v>0.5</v>
      </c>
      <c r="O216">
        <v>3.8</v>
      </c>
      <c r="P216" t="str">
        <f t="shared" si="29"/>
        <v>Good</v>
      </c>
      <c r="Q216">
        <f>G216*U216</f>
        <v>27143224</v>
      </c>
      <c r="R216" t="str">
        <f t="shared" si="30"/>
        <v>#1k-#4.9k</v>
      </c>
      <c r="S216">
        <f>IF(Table1[[#This Row],[actual_price]]&lt;1000, 1, IF(Table1[[#This Row],[actual_price]]&lt;5000, 2, IF(Table1[[#This Row],[actual_price]]&lt;10000, 3, IF(Table1[[#This Row],[actual_price]]&lt;20000, 4, 5))))</f>
        <v>2</v>
      </c>
      <c r="T216" t="str">
        <f t="shared" si="31"/>
        <v>1000 and above</v>
      </c>
      <c r="U216" s="11">
        <v>7988</v>
      </c>
      <c r="V216" t="s">
        <v>8501</v>
      </c>
      <c r="W216" t="s">
        <v>8502</v>
      </c>
      <c r="X216" t="s">
        <v>8503</v>
      </c>
      <c r="Y216" t="s">
        <v>8504</v>
      </c>
      <c r="Z216" t="s">
        <v>8505</v>
      </c>
      <c r="AA216" t="s">
        <v>8506</v>
      </c>
    </row>
    <row r="217" spans="1:27">
      <c r="A217" t="s">
        <v>8532</v>
      </c>
      <c r="B217" t="s">
        <v>8533</v>
      </c>
      <c r="C217" t="str">
        <f t="shared" si="32"/>
        <v>Prestige Clean Home Water Purifier …</v>
      </c>
      <c r="D217" t="s">
        <v>7435</v>
      </c>
      <c r="E217" t="str">
        <f>IFERROR(VLOOKUP(TRIM(CLEAN(D217)),#REF!, 2, FALSE), "Other")</f>
        <v>Other</v>
      </c>
      <c r="F217" s="9">
        <v>600</v>
      </c>
      <c r="G217" s="9">
        <v>640</v>
      </c>
      <c r="H217" s="9">
        <f t="shared" si="25"/>
        <v>40</v>
      </c>
      <c r="I217" s="9">
        <f>(F217*U217)</f>
        <v>1555800</v>
      </c>
      <c r="J217" s="18" t="str">
        <f>ROUND((Table1[[#This Row],[actual_price]]-Table1[[#This Row],[discounted_price]])/Table1[[#This Row],[actual_price]]*100, 0) &amp; "%"</f>
        <v>6%</v>
      </c>
      <c r="K217" s="18" t="str">
        <f t="shared" si="26"/>
        <v>&lt;50%</v>
      </c>
      <c r="L217" s="18">
        <f t="shared" si="27"/>
        <v>6</v>
      </c>
      <c r="M217" s="15" t="str">
        <f t="shared" si="28"/>
        <v>Low</v>
      </c>
      <c r="N217" s="1">
        <v>0.06</v>
      </c>
      <c r="O217">
        <v>3.8</v>
      </c>
      <c r="P217" t="str">
        <f t="shared" si="29"/>
        <v>Good</v>
      </c>
      <c r="Q217">
        <f>G217*U217</f>
        <v>1659520</v>
      </c>
      <c r="R217" t="str">
        <f t="shared" si="30"/>
        <v>#0-#999</v>
      </c>
      <c r="S217">
        <f>IF(Table1[[#This Row],[actual_price]]&lt;1000, 1, IF(Table1[[#This Row],[actual_price]]&lt;5000, 2, IF(Table1[[#This Row],[actual_price]]&lt;10000, 3, IF(Table1[[#This Row],[actual_price]]&lt;20000, 4, 5))))</f>
        <v>1</v>
      </c>
      <c r="T217" t="str">
        <f t="shared" si="31"/>
        <v>1000 and above</v>
      </c>
      <c r="U217" s="11">
        <v>2593</v>
      </c>
      <c r="V217" t="s">
        <v>8534</v>
      </c>
      <c r="W217" t="s">
        <v>8535</v>
      </c>
      <c r="X217" t="s">
        <v>8536</v>
      </c>
      <c r="Y217" t="s">
        <v>8537</v>
      </c>
      <c r="Z217" t="s">
        <v>8538</v>
      </c>
      <c r="AA217" t="s">
        <v>8539</v>
      </c>
    </row>
    <row r="218" spans="1:27">
      <c r="A218" t="s">
        <v>8630</v>
      </c>
      <c r="B218" t="s">
        <v>8631</v>
      </c>
      <c r="C218" t="str">
        <f t="shared" si="32"/>
        <v>KENT Electric Chopper-B for Kitchen…</v>
      </c>
      <c r="D218" t="s">
        <v>7071</v>
      </c>
      <c r="E218" t="str">
        <f>IFERROR(VLOOKUP(TRIM(CLEAN(D218)),#REF!, 2, FALSE), "Other")</f>
        <v>Other</v>
      </c>
      <c r="F218" s="9">
        <v>1349</v>
      </c>
      <c r="G218" s="9">
        <v>2999</v>
      </c>
      <c r="H218" s="9">
        <f t="shared" si="25"/>
        <v>1650</v>
      </c>
      <c r="I218" s="9">
        <f>(F218*U218)</f>
        <v>594909</v>
      </c>
      <c r="J218" s="18" t="str">
        <f>ROUND((Table1[[#This Row],[actual_price]]-Table1[[#This Row],[discounted_price]])/Table1[[#This Row],[actual_price]]*100, 0) &amp; "%"</f>
        <v>55%</v>
      </c>
      <c r="K218" s="18" t="str">
        <f t="shared" si="26"/>
        <v>≥ 50%</v>
      </c>
      <c r="L218" s="18">
        <f t="shared" si="27"/>
        <v>55</v>
      </c>
      <c r="M218" s="15" t="str">
        <f t="shared" si="28"/>
        <v>High</v>
      </c>
      <c r="N218" s="1">
        <v>0.55000000000000004</v>
      </c>
      <c r="O218">
        <v>3.8</v>
      </c>
      <c r="P218" t="str">
        <f t="shared" si="29"/>
        <v>Good</v>
      </c>
      <c r="Q218">
        <f>G218*U218</f>
        <v>1322559</v>
      </c>
      <c r="R218" t="str">
        <f t="shared" si="30"/>
        <v>#1k-#4.9k</v>
      </c>
      <c r="S218">
        <f>IF(Table1[[#This Row],[actual_price]]&lt;1000, 1, IF(Table1[[#This Row],[actual_price]]&lt;5000, 2, IF(Table1[[#This Row],[actual_price]]&lt;10000, 3, IF(Table1[[#This Row],[actual_price]]&lt;20000, 4, 5))))</f>
        <v>2</v>
      </c>
      <c r="T218" t="str">
        <f t="shared" si="31"/>
        <v>Fewer than 1000</v>
      </c>
      <c r="U218" s="11">
        <v>441</v>
      </c>
      <c r="V218" t="s">
        <v>8632</v>
      </c>
      <c r="W218" t="s">
        <v>8633</v>
      </c>
      <c r="X218" t="s">
        <v>8634</v>
      </c>
      <c r="Y218" t="s">
        <v>8635</v>
      </c>
      <c r="Z218" t="s">
        <v>8636</v>
      </c>
      <c r="AA218" t="s">
        <v>8637</v>
      </c>
    </row>
    <row r="219" spans="1:27">
      <c r="A219" t="s">
        <v>8670</v>
      </c>
      <c r="B219" t="s">
        <v>8671</v>
      </c>
      <c r="C219" t="str">
        <f t="shared" si="32"/>
        <v>Inalsa Electric Fan Heater Hotty - …</v>
      </c>
      <c r="D219" t="s">
        <v>6564</v>
      </c>
      <c r="E219" t="str">
        <f>IFERROR(VLOOKUP(TRIM(CLEAN(D219)),#REF!, 2, FALSE), "Other")</f>
        <v>Other</v>
      </c>
      <c r="F219" s="9">
        <v>1349</v>
      </c>
      <c r="G219" s="9">
        <v>2495</v>
      </c>
      <c r="H219" s="9">
        <f t="shared" si="25"/>
        <v>1146</v>
      </c>
      <c r="I219" s="9">
        <f>(F219*U219)</f>
        <v>223934</v>
      </c>
      <c r="J219" s="18" t="str">
        <f>ROUND((Table1[[#This Row],[actual_price]]-Table1[[#This Row],[discounted_price]])/Table1[[#This Row],[actual_price]]*100, 0) &amp; "%"</f>
        <v>46%</v>
      </c>
      <c r="K219" s="18" t="str">
        <f t="shared" si="26"/>
        <v>&lt;50%</v>
      </c>
      <c r="L219" s="18">
        <f t="shared" si="27"/>
        <v>46</v>
      </c>
      <c r="M219" s="15" t="str">
        <f t="shared" si="28"/>
        <v>Medium</v>
      </c>
      <c r="N219" s="1">
        <v>0.46</v>
      </c>
      <c r="O219">
        <v>3.8</v>
      </c>
      <c r="P219" t="str">
        <f t="shared" si="29"/>
        <v>Good</v>
      </c>
      <c r="Q219">
        <f>G219*U219</f>
        <v>414170</v>
      </c>
      <c r="R219" t="str">
        <f t="shared" si="30"/>
        <v>#1k-#4.9k</v>
      </c>
      <c r="S219">
        <f>IF(Table1[[#This Row],[actual_price]]&lt;1000, 1, IF(Table1[[#This Row],[actual_price]]&lt;5000, 2, IF(Table1[[#This Row],[actual_price]]&lt;10000, 3, IF(Table1[[#This Row],[actual_price]]&lt;20000, 4, 5))))</f>
        <v>2</v>
      </c>
      <c r="T219" t="str">
        <f t="shared" si="31"/>
        <v>Fewer than 1000</v>
      </c>
      <c r="U219" s="11">
        <v>166</v>
      </c>
      <c r="V219" t="s">
        <v>8672</v>
      </c>
      <c r="W219" t="s">
        <v>8673</v>
      </c>
      <c r="X219" t="s">
        <v>8674</v>
      </c>
      <c r="Y219" t="s">
        <v>8675</v>
      </c>
      <c r="Z219" t="s">
        <v>8676</v>
      </c>
      <c r="AA219" t="s">
        <v>8677</v>
      </c>
    </row>
    <row r="220" spans="1:27">
      <c r="A220" t="s">
        <v>8911</v>
      </c>
      <c r="B220" t="s">
        <v>8912</v>
      </c>
      <c r="C220" t="str">
        <f t="shared" si="32"/>
        <v>Havells Gatik Neo 400mm Pedestal Fa…</v>
      </c>
      <c r="D220" t="s">
        <v>8517</v>
      </c>
      <c r="E220" t="str">
        <f>IFERROR(VLOOKUP(TRIM(CLEAN(D220)),#REF!, 2, FALSE), "Other")</f>
        <v>Other</v>
      </c>
      <c r="F220" s="9">
        <v>2399</v>
      </c>
      <c r="G220" s="9">
        <v>4200</v>
      </c>
      <c r="H220" s="9">
        <f t="shared" si="25"/>
        <v>1801</v>
      </c>
      <c r="I220" s="9">
        <f>(F220*U220)</f>
        <v>952403</v>
      </c>
      <c r="J220" s="18" t="str">
        <f>ROUND((Table1[[#This Row],[actual_price]]-Table1[[#This Row],[discounted_price]])/Table1[[#This Row],[actual_price]]*100, 0) &amp; "%"</f>
        <v>43%</v>
      </c>
      <c r="K220" s="18" t="str">
        <f t="shared" si="26"/>
        <v>&lt;50%</v>
      </c>
      <c r="L220" s="18">
        <f t="shared" si="27"/>
        <v>43</v>
      </c>
      <c r="M220" s="15" t="str">
        <f t="shared" si="28"/>
        <v>Medium</v>
      </c>
      <c r="N220" s="1">
        <v>0.43</v>
      </c>
      <c r="O220">
        <v>3.8</v>
      </c>
      <c r="P220" t="str">
        <f t="shared" si="29"/>
        <v>Good</v>
      </c>
      <c r="Q220">
        <f>G220*U220</f>
        <v>1667400</v>
      </c>
      <c r="R220" t="str">
        <f t="shared" si="30"/>
        <v>#1k-#4.9k</v>
      </c>
      <c r="S220">
        <f>IF(Table1[[#This Row],[actual_price]]&lt;1000, 1, IF(Table1[[#This Row],[actual_price]]&lt;5000, 2, IF(Table1[[#This Row],[actual_price]]&lt;10000, 3, IF(Table1[[#This Row],[actual_price]]&lt;20000, 4, 5))))</f>
        <v>2</v>
      </c>
      <c r="T220" t="str">
        <f t="shared" si="31"/>
        <v>Fewer than 1000</v>
      </c>
      <c r="U220" s="11">
        <v>397</v>
      </c>
      <c r="V220" t="s">
        <v>8913</v>
      </c>
      <c r="W220" t="s">
        <v>8914</v>
      </c>
      <c r="X220" t="s">
        <v>8915</v>
      </c>
      <c r="Y220" t="s">
        <v>8916</v>
      </c>
      <c r="Z220" t="s">
        <v>8917</v>
      </c>
      <c r="AA220" t="s">
        <v>8918</v>
      </c>
    </row>
    <row r="221" spans="1:27">
      <c r="A221" t="s">
        <v>8999</v>
      </c>
      <c r="B221" t="s">
        <v>9000</v>
      </c>
      <c r="C221" t="str">
        <f t="shared" si="32"/>
        <v>INALSA Vaccum Cleaner Handheld 800W…</v>
      </c>
      <c r="D221" t="s">
        <v>6892</v>
      </c>
      <c r="E221" t="str">
        <f>IFERROR(VLOOKUP(TRIM(CLEAN(D221)),#REF!, 2, FALSE), "Other")</f>
        <v>Other</v>
      </c>
      <c r="F221" s="9">
        <v>1799</v>
      </c>
      <c r="G221" s="9">
        <v>3295</v>
      </c>
      <c r="H221" s="9">
        <f t="shared" si="25"/>
        <v>1496</v>
      </c>
      <c r="I221" s="9">
        <f>(F221*U221)</f>
        <v>1235913</v>
      </c>
      <c r="J221" s="18" t="str">
        <f>ROUND((Table1[[#This Row],[actual_price]]-Table1[[#This Row],[discounted_price]])/Table1[[#This Row],[actual_price]]*100, 0) &amp; "%"</f>
        <v>45%</v>
      </c>
      <c r="K221" s="18" t="str">
        <f t="shared" si="26"/>
        <v>&lt;50%</v>
      </c>
      <c r="L221" s="18">
        <f t="shared" si="27"/>
        <v>45</v>
      </c>
      <c r="M221" s="15" t="str">
        <f t="shared" si="28"/>
        <v>Medium</v>
      </c>
      <c r="N221" s="1">
        <v>0.45</v>
      </c>
      <c r="O221">
        <v>3.8</v>
      </c>
      <c r="P221" t="str">
        <f t="shared" si="29"/>
        <v>Good</v>
      </c>
      <c r="Q221">
        <f>G221*U221</f>
        <v>2263665</v>
      </c>
      <c r="R221" t="str">
        <f t="shared" si="30"/>
        <v>#1k-#4.9k</v>
      </c>
      <c r="S221">
        <f>IF(Table1[[#This Row],[actual_price]]&lt;1000, 1, IF(Table1[[#This Row],[actual_price]]&lt;5000, 2, IF(Table1[[#This Row],[actual_price]]&lt;10000, 3, IF(Table1[[#This Row],[actual_price]]&lt;20000, 4, 5))))</f>
        <v>2</v>
      </c>
      <c r="T221" t="str">
        <f t="shared" si="31"/>
        <v>Fewer than 1000</v>
      </c>
      <c r="U221" s="11">
        <v>687</v>
      </c>
      <c r="V221" t="s">
        <v>9001</v>
      </c>
      <c r="W221" t="s">
        <v>9002</v>
      </c>
      <c r="X221" t="s">
        <v>9003</v>
      </c>
      <c r="Y221" t="s">
        <v>9004</v>
      </c>
      <c r="Z221" t="s">
        <v>9005</v>
      </c>
      <c r="AA221" t="s">
        <v>9006</v>
      </c>
    </row>
    <row r="222" spans="1:27">
      <c r="A222" t="s">
        <v>9272</v>
      </c>
      <c r="B222" t="s">
        <v>9273</v>
      </c>
      <c r="C222" t="str">
        <f t="shared" si="32"/>
        <v>SaleOn Instant Coal Heater 500W Cha…</v>
      </c>
      <c r="D222" t="s">
        <v>6632</v>
      </c>
      <c r="E222" t="str">
        <f>IFERROR(VLOOKUP(TRIM(CLEAN(D222)),#REF!, 2, FALSE), "Other")</f>
        <v>Other</v>
      </c>
      <c r="F222" s="9">
        <v>697</v>
      </c>
      <c r="G222" s="9">
        <v>1499</v>
      </c>
      <c r="H222" s="9">
        <f t="shared" si="25"/>
        <v>802</v>
      </c>
      <c r="I222" s="9">
        <f>(F222*U222)</f>
        <v>100368</v>
      </c>
      <c r="J222" s="18" t="str">
        <f>ROUND((Table1[[#This Row],[actual_price]]-Table1[[#This Row],[discounted_price]])/Table1[[#This Row],[actual_price]]*100, 0) &amp; "%"</f>
        <v>54%</v>
      </c>
      <c r="K222" s="18" t="str">
        <f t="shared" si="26"/>
        <v>≥ 50%</v>
      </c>
      <c r="L222" s="18">
        <f t="shared" si="27"/>
        <v>54</v>
      </c>
      <c r="M222" s="15" t="str">
        <f t="shared" si="28"/>
        <v>High</v>
      </c>
      <c r="N222" s="1">
        <v>0.54</v>
      </c>
      <c r="O222">
        <v>3.8</v>
      </c>
      <c r="P222" t="str">
        <f t="shared" si="29"/>
        <v>Good</v>
      </c>
      <c r="Q222">
        <f>G222*U222</f>
        <v>215856</v>
      </c>
      <c r="R222" t="str">
        <f t="shared" si="30"/>
        <v>#1k-#4.9k</v>
      </c>
      <c r="S222">
        <f>IF(Table1[[#This Row],[actual_price]]&lt;1000, 1, IF(Table1[[#This Row],[actual_price]]&lt;5000, 2, IF(Table1[[#This Row],[actual_price]]&lt;10000, 3, IF(Table1[[#This Row],[actual_price]]&lt;20000, 4, 5))))</f>
        <v>2</v>
      </c>
      <c r="T222" t="str">
        <f t="shared" si="31"/>
        <v>Fewer than 1000</v>
      </c>
      <c r="U222" s="11">
        <v>144</v>
      </c>
      <c r="V222" t="s">
        <v>9274</v>
      </c>
      <c r="W222" t="s">
        <v>9275</v>
      </c>
      <c r="X222" t="s">
        <v>9276</v>
      </c>
      <c r="Y222" t="s">
        <v>9277</v>
      </c>
      <c r="Z222" t="s">
        <v>9278</v>
      </c>
      <c r="AA222" t="s">
        <v>9279</v>
      </c>
    </row>
    <row r="223" spans="1:27">
      <c r="A223" t="s">
        <v>9354</v>
      </c>
      <c r="B223" t="s">
        <v>9355</v>
      </c>
      <c r="C223" t="str">
        <f t="shared" si="32"/>
        <v>ESN 999 Supreme Quality 1500W Immer…</v>
      </c>
      <c r="D223" t="s">
        <v>6791</v>
      </c>
      <c r="E223" t="str">
        <f>IFERROR(VLOOKUP(TRIM(CLEAN(D223)),#REF!, 2, FALSE), "Other")</f>
        <v>Other</v>
      </c>
      <c r="F223" s="9">
        <v>335</v>
      </c>
      <c r="G223" s="9">
        <v>510</v>
      </c>
      <c r="H223" s="9">
        <f t="shared" si="25"/>
        <v>175</v>
      </c>
      <c r="I223" s="9">
        <f>(F223*U223)</f>
        <v>1070325</v>
      </c>
      <c r="J223" s="18" t="str">
        <f>ROUND((Table1[[#This Row],[actual_price]]-Table1[[#This Row],[discounted_price]])/Table1[[#This Row],[actual_price]]*100, 0) &amp; "%"</f>
        <v>34%</v>
      </c>
      <c r="K223" s="18" t="str">
        <f t="shared" si="26"/>
        <v>&lt;50%</v>
      </c>
      <c r="L223" s="18">
        <f t="shared" si="27"/>
        <v>34</v>
      </c>
      <c r="M223" s="15" t="str">
        <f t="shared" si="28"/>
        <v>Medium</v>
      </c>
      <c r="N223" s="1">
        <v>0.34</v>
      </c>
      <c r="O223">
        <v>3.8</v>
      </c>
      <c r="P223" t="str">
        <f t="shared" si="29"/>
        <v>Good</v>
      </c>
      <c r="Q223">
        <f>G223*U223</f>
        <v>1629450</v>
      </c>
      <c r="R223" t="str">
        <f t="shared" si="30"/>
        <v>#0-#999</v>
      </c>
      <c r="S223">
        <f>IF(Table1[[#This Row],[actual_price]]&lt;1000, 1, IF(Table1[[#This Row],[actual_price]]&lt;5000, 2, IF(Table1[[#This Row],[actual_price]]&lt;10000, 3, IF(Table1[[#This Row],[actual_price]]&lt;20000, 4, 5))))</f>
        <v>1</v>
      </c>
      <c r="T223" t="str">
        <f t="shared" si="31"/>
        <v>1000 and above</v>
      </c>
      <c r="U223" s="11">
        <v>3195</v>
      </c>
      <c r="V223" t="s">
        <v>9356</v>
      </c>
      <c r="W223" t="s">
        <v>9357</v>
      </c>
      <c r="X223" t="s">
        <v>9358</v>
      </c>
      <c r="Y223" t="s">
        <v>9359</v>
      </c>
      <c r="Z223" t="s">
        <v>9360</v>
      </c>
      <c r="AA223" t="s">
        <v>9361</v>
      </c>
    </row>
    <row r="224" spans="1:27">
      <c r="A224" t="s">
        <v>9452</v>
      </c>
      <c r="B224" t="s">
        <v>9453</v>
      </c>
      <c r="C224" t="str">
        <f t="shared" si="32"/>
        <v>ZIGMA WinoteK WinoteK Sun Instant W…</v>
      </c>
      <c r="D224" t="s">
        <v>6692</v>
      </c>
      <c r="E224" t="str">
        <f>IFERROR(VLOOKUP(TRIM(CLEAN(D224)),#REF!, 2, FALSE), "Other")</f>
        <v>Other</v>
      </c>
      <c r="F224" s="9">
        <v>1190</v>
      </c>
      <c r="G224" s="9">
        <v>2550</v>
      </c>
      <c r="H224" s="9">
        <f t="shared" si="25"/>
        <v>1360</v>
      </c>
      <c r="I224" s="9">
        <f>(F224*U224)</f>
        <v>1405390</v>
      </c>
      <c r="J224" s="18" t="str">
        <f>ROUND((Table1[[#This Row],[actual_price]]-Table1[[#This Row],[discounted_price]])/Table1[[#This Row],[actual_price]]*100, 0) &amp; "%"</f>
        <v>53%</v>
      </c>
      <c r="K224" s="18" t="str">
        <f t="shared" si="26"/>
        <v>≥ 50%</v>
      </c>
      <c r="L224" s="18">
        <f t="shared" si="27"/>
        <v>53</v>
      </c>
      <c r="M224" s="15" t="str">
        <f t="shared" si="28"/>
        <v>High</v>
      </c>
      <c r="N224" s="1">
        <v>0.53</v>
      </c>
      <c r="O224">
        <v>3.8</v>
      </c>
      <c r="P224" t="str">
        <f t="shared" si="29"/>
        <v>Good</v>
      </c>
      <c r="Q224">
        <f>G224*U224</f>
        <v>3011550</v>
      </c>
      <c r="R224" t="str">
        <f t="shared" si="30"/>
        <v>#1k-#4.9k</v>
      </c>
      <c r="S224">
        <f>IF(Table1[[#This Row],[actual_price]]&lt;1000, 1, IF(Table1[[#This Row],[actual_price]]&lt;5000, 2, IF(Table1[[#This Row],[actual_price]]&lt;10000, 3, IF(Table1[[#This Row],[actual_price]]&lt;20000, 4, 5))))</f>
        <v>2</v>
      </c>
      <c r="T224" t="str">
        <f t="shared" si="31"/>
        <v>1000 and above</v>
      </c>
      <c r="U224" s="11">
        <v>1181</v>
      </c>
      <c r="V224" t="s">
        <v>9454</v>
      </c>
      <c r="W224" t="s">
        <v>9455</v>
      </c>
      <c r="X224" t="s">
        <v>9456</v>
      </c>
      <c r="Y224" t="s">
        <v>9457</v>
      </c>
      <c r="Z224" t="s">
        <v>9458</v>
      </c>
      <c r="AA224" t="s">
        <v>9459</v>
      </c>
    </row>
    <row r="225" spans="1:27">
      <c r="A225" t="s">
        <v>9476</v>
      </c>
      <c r="B225" t="s">
        <v>9477</v>
      </c>
      <c r="C225" t="str">
        <f t="shared" si="32"/>
        <v>Lifelong LLMG74 750 Watt Mixer Grin…</v>
      </c>
      <c r="D225" t="s">
        <v>6683</v>
      </c>
      <c r="E225" t="str">
        <f>IFERROR(VLOOKUP(TRIM(CLEAN(D225)),#REF!, 2, FALSE), "Other")</f>
        <v>Other</v>
      </c>
      <c r="F225" s="9">
        <v>1799</v>
      </c>
      <c r="G225" s="9">
        <v>3299</v>
      </c>
      <c r="H225" s="9">
        <f t="shared" si="25"/>
        <v>1500</v>
      </c>
      <c r="I225" s="9">
        <f>(F225*U225)</f>
        <v>3320954</v>
      </c>
      <c r="J225" s="18" t="str">
        <f>ROUND((Table1[[#This Row],[actual_price]]-Table1[[#This Row],[discounted_price]])/Table1[[#This Row],[actual_price]]*100, 0) &amp; "%"</f>
        <v>45%</v>
      </c>
      <c r="K225" s="18" t="str">
        <f t="shared" si="26"/>
        <v>&lt;50%</v>
      </c>
      <c r="L225" s="18">
        <f t="shared" si="27"/>
        <v>45</v>
      </c>
      <c r="M225" s="15" t="str">
        <f t="shared" si="28"/>
        <v>Medium</v>
      </c>
      <c r="N225" s="1">
        <v>0.45</v>
      </c>
      <c r="O225">
        <v>3.8</v>
      </c>
      <c r="P225" t="str">
        <f t="shared" si="29"/>
        <v>Good</v>
      </c>
      <c r="Q225">
        <f>G225*U225</f>
        <v>6089954</v>
      </c>
      <c r="R225" t="str">
        <f t="shared" si="30"/>
        <v>#1k-#4.9k</v>
      </c>
      <c r="S225">
        <f>IF(Table1[[#This Row],[actual_price]]&lt;1000, 1, IF(Table1[[#This Row],[actual_price]]&lt;5000, 2, IF(Table1[[#This Row],[actual_price]]&lt;10000, 3, IF(Table1[[#This Row],[actual_price]]&lt;20000, 4, 5))))</f>
        <v>2</v>
      </c>
      <c r="T225" t="str">
        <f t="shared" si="31"/>
        <v>1000 and above</v>
      </c>
      <c r="U225" s="11">
        <v>1846</v>
      </c>
      <c r="V225" t="s">
        <v>9478</v>
      </c>
      <c r="W225" t="s">
        <v>9479</v>
      </c>
      <c r="X225" t="s">
        <v>9480</v>
      </c>
      <c r="Y225" t="s">
        <v>9481</v>
      </c>
      <c r="Z225" t="s">
        <v>9482</v>
      </c>
      <c r="AA225" t="s">
        <v>9483</v>
      </c>
    </row>
    <row r="226" spans="1:27">
      <c r="A226" t="s">
        <v>9757</v>
      </c>
      <c r="B226" t="s">
        <v>9758</v>
      </c>
      <c r="C226" t="str">
        <f t="shared" si="32"/>
        <v>PrettyKrafts Laundry Square Shape B…</v>
      </c>
      <c r="D226" t="s">
        <v>6825</v>
      </c>
      <c r="E226" t="str">
        <f>IFERROR(VLOOKUP(TRIM(CLEAN(D226)),#REF!, 2, FALSE), "Other")</f>
        <v>Other</v>
      </c>
      <c r="F226" s="9">
        <v>390</v>
      </c>
      <c r="G226" s="9">
        <v>799</v>
      </c>
      <c r="H226" s="9">
        <f t="shared" si="25"/>
        <v>409</v>
      </c>
      <c r="I226" s="9">
        <f>(F226*U226)</f>
        <v>111930</v>
      </c>
      <c r="J226" s="18" t="str">
        <f>ROUND((Table1[[#This Row],[actual_price]]-Table1[[#This Row],[discounted_price]])/Table1[[#This Row],[actual_price]]*100, 0) &amp; "%"</f>
        <v>51%</v>
      </c>
      <c r="K226" s="18" t="str">
        <f t="shared" si="26"/>
        <v>≥ 50%</v>
      </c>
      <c r="L226" s="18">
        <f t="shared" si="27"/>
        <v>51</v>
      </c>
      <c r="M226" s="15" t="str">
        <f t="shared" si="28"/>
        <v>High</v>
      </c>
      <c r="N226" s="1">
        <v>0.51</v>
      </c>
      <c r="O226">
        <v>3.8</v>
      </c>
      <c r="P226" t="str">
        <f t="shared" si="29"/>
        <v>Good</v>
      </c>
      <c r="Q226">
        <f>G226*U226</f>
        <v>229313</v>
      </c>
      <c r="R226" t="str">
        <f t="shared" si="30"/>
        <v>#0-#999</v>
      </c>
      <c r="S226">
        <f>IF(Table1[[#This Row],[actual_price]]&lt;1000, 1, IF(Table1[[#This Row],[actual_price]]&lt;5000, 2, IF(Table1[[#This Row],[actual_price]]&lt;10000, 3, IF(Table1[[#This Row],[actual_price]]&lt;20000, 4, 5))))</f>
        <v>1</v>
      </c>
      <c r="T226" t="str">
        <f t="shared" si="31"/>
        <v>Fewer than 1000</v>
      </c>
      <c r="U226" s="11">
        <v>287</v>
      </c>
      <c r="V226" t="s">
        <v>9759</v>
      </c>
      <c r="W226" t="s">
        <v>9760</v>
      </c>
      <c r="X226" t="s">
        <v>9761</v>
      </c>
      <c r="Y226" t="s">
        <v>9762</v>
      </c>
      <c r="Z226" t="s">
        <v>9763</v>
      </c>
      <c r="AA226" t="s">
        <v>9764</v>
      </c>
    </row>
    <row r="227" spans="1:27">
      <c r="A227" t="s">
        <v>9838</v>
      </c>
      <c r="B227" t="s">
        <v>9839</v>
      </c>
      <c r="C227" t="str">
        <f t="shared" si="32"/>
        <v>Activa Easy Mix Nutri Mixer Grinder…</v>
      </c>
      <c r="D227" t="s">
        <v>6683</v>
      </c>
      <c r="E227" t="str">
        <f>IFERROR(VLOOKUP(TRIM(CLEAN(D227)),#REF!, 2, FALSE), "Other")</f>
        <v>Other</v>
      </c>
      <c r="F227" s="9">
        <v>1199</v>
      </c>
      <c r="G227" s="9">
        <v>2990</v>
      </c>
      <c r="H227" s="9">
        <f t="shared" si="25"/>
        <v>1791</v>
      </c>
      <c r="I227" s="9">
        <f>(F227*U227)</f>
        <v>159467</v>
      </c>
      <c r="J227" s="18" t="str">
        <f>ROUND((Table1[[#This Row],[actual_price]]-Table1[[#This Row],[discounted_price]])/Table1[[#This Row],[actual_price]]*100, 0) &amp; "%"</f>
        <v>60%</v>
      </c>
      <c r="K227" s="18" t="str">
        <f t="shared" si="26"/>
        <v>≥ 50%</v>
      </c>
      <c r="L227" s="18">
        <f t="shared" si="27"/>
        <v>60</v>
      </c>
      <c r="M227" s="15" t="str">
        <f t="shared" si="28"/>
        <v>High</v>
      </c>
      <c r="N227" s="1">
        <v>0.6</v>
      </c>
      <c r="O227">
        <v>3.8</v>
      </c>
      <c r="P227" t="str">
        <f t="shared" si="29"/>
        <v>Good</v>
      </c>
      <c r="Q227">
        <f>G227*U227</f>
        <v>397670</v>
      </c>
      <c r="R227" t="str">
        <f t="shared" si="30"/>
        <v>#1k-#4.9k</v>
      </c>
      <c r="S227">
        <f>IF(Table1[[#This Row],[actual_price]]&lt;1000, 1, IF(Table1[[#This Row],[actual_price]]&lt;5000, 2, IF(Table1[[#This Row],[actual_price]]&lt;10000, 3, IF(Table1[[#This Row],[actual_price]]&lt;20000, 4, 5))))</f>
        <v>2</v>
      </c>
      <c r="T227" t="str">
        <f t="shared" si="31"/>
        <v>Fewer than 1000</v>
      </c>
      <c r="U227" s="11">
        <v>133</v>
      </c>
      <c r="V227" t="s">
        <v>9840</v>
      </c>
      <c r="W227" t="s">
        <v>9841</v>
      </c>
      <c r="X227" t="s">
        <v>9842</v>
      </c>
      <c r="Y227" t="s">
        <v>9843</v>
      </c>
      <c r="Z227" t="s">
        <v>9844</v>
      </c>
      <c r="AA227" t="s">
        <v>9845</v>
      </c>
    </row>
    <row r="228" spans="1:27">
      <c r="A228" t="s">
        <v>10048</v>
      </c>
      <c r="B228" t="s">
        <v>10049</v>
      </c>
      <c r="C228" t="str">
        <f t="shared" si="32"/>
        <v>Usha Hc 812 T Thermo Fan Room Heate…</v>
      </c>
      <c r="D228" t="s">
        <v>6564</v>
      </c>
      <c r="E228" t="str">
        <f>IFERROR(VLOOKUP(TRIM(CLEAN(D228)),#REF!, 2, FALSE), "Other")</f>
        <v>Other</v>
      </c>
      <c r="F228" s="9">
        <v>2320</v>
      </c>
      <c r="G228" s="9">
        <v>3290</v>
      </c>
      <c r="H228" s="9">
        <f t="shared" si="25"/>
        <v>970</v>
      </c>
      <c r="I228" s="9">
        <f>(F228*U228)</f>
        <v>452400</v>
      </c>
      <c r="J228" s="18" t="str">
        <f>ROUND((Table1[[#This Row],[actual_price]]-Table1[[#This Row],[discounted_price]])/Table1[[#This Row],[actual_price]]*100, 0) &amp; "%"</f>
        <v>29%</v>
      </c>
      <c r="K228" s="18" t="str">
        <f t="shared" si="26"/>
        <v>&lt;50%</v>
      </c>
      <c r="L228" s="18">
        <f t="shared" si="27"/>
        <v>29</v>
      </c>
      <c r="M228" s="15" t="str">
        <f t="shared" si="28"/>
        <v>Mild</v>
      </c>
      <c r="N228" s="1">
        <v>0.28999999999999998</v>
      </c>
      <c r="O228">
        <v>3.8</v>
      </c>
      <c r="P228" t="str">
        <f t="shared" si="29"/>
        <v>Good</v>
      </c>
      <c r="Q228">
        <f>G228*U228</f>
        <v>641550</v>
      </c>
      <c r="R228" t="str">
        <f t="shared" si="30"/>
        <v>#1k-#4.9k</v>
      </c>
      <c r="S228">
        <f>IF(Table1[[#This Row],[actual_price]]&lt;1000, 1, IF(Table1[[#This Row],[actual_price]]&lt;5000, 2, IF(Table1[[#This Row],[actual_price]]&lt;10000, 3, IF(Table1[[#This Row],[actual_price]]&lt;20000, 4, 5))))</f>
        <v>2</v>
      </c>
      <c r="T228" t="str">
        <f t="shared" si="31"/>
        <v>Fewer than 1000</v>
      </c>
      <c r="U228" s="11">
        <v>195</v>
      </c>
      <c r="V228" t="s">
        <v>10050</v>
      </c>
      <c r="W228" t="s">
        <v>10051</v>
      </c>
      <c r="X228" t="s">
        <v>10052</v>
      </c>
      <c r="Y228" t="s">
        <v>10053</v>
      </c>
      <c r="Z228" t="s">
        <v>10054</v>
      </c>
      <c r="AA228" t="s">
        <v>10055</v>
      </c>
    </row>
    <row r="229" spans="1:27">
      <c r="A229" t="s">
        <v>31</v>
      </c>
      <c r="B229" t="s">
        <v>32</v>
      </c>
      <c r="C229" t="str">
        <f t="shared" si="32"/>
        <v>Sounce Fast Phone Charging Cable &amp; …</v>
      </c>
      <c r="D229" t="s">
        <v>16</v>
      </c>
      <c r="E229" t="str">
        <f>IFERROR(VLOOKUP(TRIM(CLEAN(D229)),#REF!, 2, FALSE), "Other")</f>
        <v>Other</v>
      </c>
      <c r="F229" s="9">
        <v>199</v>
      </c>
      <c r="G229" s="9">
        <v>1899</v>
      </c>
      <c r="H229" s="9">
        <f t="shared" si="25"/>
        <v>1700</v>
      </c>
      <c r="I229" s="9">
        <f>(F229*U229)</f>
        <v>1577672</v>
      </c>
      <c r="J229" s="18" t="str">
        <f>ROUND((Table1[[#This Row],[actual_price]]-Table1[[#This Row],[discounted_price]])/Table1[[#This Row],[actual_price]]*100, 0) &amp; "%"</f>
        <v>90%</v>
      </c>
      <c r="K229" s="18" t="str">
        <f t="shared" si="26"/>
        <v>≥ 50%</v>
      </c>
      <c r="L229" s="18">
        <f t="shared" si="27"/>
        <v>90</v>
      </c>
      <c r="M229" s="15" t="str">
        <f t="shared" si="28"/>
        <v>High</v>
      </c>
      <c r="N229" s="1">
        <v>0.9</v>
      </c>
      <c r="O229">
        <v>3.9</v>
      </c>
      <c r="P229" t="str">
        <f t="shared" si="29"/>
        <v>Good</v>
      </c>
      <c r="Q229">
        <f>G229*U229</f>
        <v>15055272</v>
      </c>
      <c r="R229" t="str">
        <f t="shared" si="30"/>
        <v>#1k-#4.9k</v>
      </c>
      <c r="S229">
        <f>IF(Table1[[#This Row],[actual_price]]&lt;1000, 1, IF(Table1[[#This Row],[actual_price]]&lt;5000, 2, IF(Table1[[#This Row],[actual_price]]&lt;10000, 3, IF(Table1[[#This Row],[actual_price]]&lt;20000, 4, 5))))</f>
        <v>2</v>
      </c>
      <c r="T229" t="str">
        <f t="shared" si="31"/>
        <v>1000 and above</v>
      </c>
      <c r="U229" s="11">
        <v>7928</v>
      </c>
      <c r="V229" t="s">
        <v>33</v>
      </c>
      <c r="W229" t="s">
        <v>34</v>
      </c>
      <c r="X229" t="s">
        <v>35</v>
      </c>
      <c r="Y229" t="s">
        <v>36</v>
      </c>
      <c r="Z229" t="s">
        <v>37</v>
      </c>
      <c r="AA229" t="s">
        <v>38</v>
      </c>
    </row>
    <row r="230" spans="1:27">
      <c r="A230" t="s">
        <v>54</v>
      </c>
      <c r="B230" t="s">
        <v>55</v>
      </c>
      <c r="C230" t="str">
        <f t="shared" si="32"/>
        <v>pTron Solero TB301 3A Type-C Data a…</v>
      </c>
      <c r="D230" t="s">
        <v>16</v>
      </c>
      <c r="E230" t="str">
        <f>IFERROR(VLOOKUP(TRIM(CLEAN(D230)),#REF!, 2, FALSE), "Other")</f>
        <v>Other</v>
      </c>
      <c r="F230" s="9">
        <v>149</v>
      </c>
      <c r="G230" s="9">
        <v>1000</v>
      </c>
      <c r="H230" s="9">
        <f t="shared" si="25"/>
        <v>851</v>
      </c>
      <c r="I230" s="9">
        <f>(F230*U230)</f>
        <v>3705779</v>
      </c>
      <c r="J230" s="18" t="str">
        <f>ROUND((Table1[[#This Row],[actual_price]]-Table1[[#This Row],[discounted_price]])/Table1[[#This Row],[actual_price]]*100, 0) &amp; "%"</f>
        <v>85%</v>
      </c>
      <c r="K230" s="18" t="str">
        <f t="shared" si="26"/>
        <v>≥ 50%</v>
      </c>
      <c r="L230" s="18">
        <f t="shared" si="27"/>
        <v>85</v>
      </c>
      <c r="M230" s="15" t="str">
        <f t="shared" si="28"/>
        <v>High</v>
      </c>
      <c r="N230" s="1">
        <v>0.85</v>
      </c>
      <c r="O230">
        <v>3.9</v>
      </c>
      <c r="P230" t="str">
        <f t="shared" si="29"/>
        <v>Good</v>
      </c>
      <c r="Q230">
        <f>G230*U230</f>
        <v>24871000</v>
      </c>
      <c r="R230" t="str">
        <f t="shared" si="30"/>
        <v>#1k-#4.9k</v>
      </c>
      <c r="S230">
        <f>IF(Table1[[#This Row],[actual_price]]&lt;1000, 1, IF(Table1[[#This Row],[actual_price]]&lt;5000, 2, IF(Table1[[#This Row],[actual_price]]&lt;10000, 3, IF(Table1[[#This Row],[actual_price]]&lt;20000, 4, 5))))</f>
        <v>2</v>
      </c>
      <c r="T230" t="str">
        <f t="shared" si="31"/>
        <v>1000 and above</v>
      </c>
      <c r="U230" s="11">
        <v>24871</v>
      </c>
      <c r="V230" t="s">
        <v>56</v>
      </c>
      <c r="W230" t="s">
        <v>57</v>
      </c>
      <c r="X230" t="s">
        <v>58</v>
      </c>
      <c r="Y230" t="s">
        <v>59</v>
      </c>
      <c r="Z230" t="s">
        <v>60</v>
      </c>
      <c r="AA230" t="s">
        <v>61</v>
      </c>
    </row>
    <row r="231" spans="1:27">
      <c r="A231" t="s">
        <v>270</v>
      </c>
      <c r="B231" t="s">
        <v>271</v>
      </c>
      <c r="C231" t="str">
        <f t="shared" si="32"/>
        <v>pTron Solero T351 3.5Amps Fast Char…</v>
      </c>
      <c r="D231" t="s">
        <v>16</v>
      </c>
      <c r="E231" t="str">
        <f>IFERROR(VLOOKUP(TRIM(CLEAN(D231)),#REF!, 2, FALSE), "Other")</f>
        <v>Other</v>
      </c>
      <c r="F231" s="9">
        <v>199</v>
      </c>
      <c r="G231" s="9">
        <v>999</v>
      </c>
      <c r="H231" s="9">
        <f t="shared" si="25"/>
        <v>800</v>
      </c>
      <c r="I231" s="9">
        <f>(F231*U231)</f>
        <v>213925</v>
      </c>
      <c r="J231" s="18" t="str">
        <f>ROUND((Table1[[#This Row],[actual_price]]-Table1[[#This Row],[discounted_price]])/Table1[[#This Row],[actual_price]]*100, 0) &amp; "%"</f>
        <v>80%</v>
      </c>
      <c r="K231" s="18" t="str">
        <f t="shared" si="26"/>
        <v>≥ 50%</v>
      </c>
      <c r="L231" s="18">
        <f t="shared" si="27"/>
        <v>80</v>
      </c>
      <c r="M231" s="15" t="str">
        <f t="shared" si="28"/>
        <v>High</v>
      </c>
      <c r="N231" s="1">
        <v>0.8</v>
      </c>
      <c r="O231">
        <v>3.9</v>
      </c>
      <c r="P231" t="str">
        <f t="shared" si="29"/>
        <v>Good</v>
      </c>
      <c r="Q231">
        <f>G231*U231</f>
        <v>1073925</v>
      </c>
      <c r="R231" t="str">
        <f t="shared" si="30"/>
        <v>#0-#999</v>
      </c>
      <c r="S231">
        <f>IF(Table1[[#This Row],[actual_price]]&lt;1000, 1, IF(Table1[[#This Row],[actual_price]]&lt;5000, 2, IF(Table1[[#This Row],[actual_price]]&lt;10000, 3, IF(Table1[[#This Row],[actual_price]]&lt;20000, 4, 5))))</f>
        <v>1</v>
      </c>
      <c r="T231" t="str">
        <f t="shared" si="31"/>
        <v>1000 and above</v>
      </c>
      <c r="U231" s="11">
        <v>1075</v>
      </c>
      <c r="V231" t="s">
        <v>272</v>
      </c>
      <c r="W231" t="s">
        <v>273</v>
      </c>
      <c r="X231" t="s">
        <v>274</v>
      </c>
      <c r="Y231" t="s">
        <v>275</v>
      </c>
      <c r="Z231" t="s">
        <v>276</v>
      </c>
      <c r="AA231" t="s">
        <v>277</v>
      </c>
    </row>
    <row r="232" spans="1:27">
      <c r="A232" t="s">
        <v>278</v>
      </c>
      <c r="B232" t="s">
        <v>279</v>
      </c>
      <c r="C232" t="str">
        <f t="shared" si="32"/>
        <v>pTron Solero MB301 3A Micro USB Dat…</v>
      </c>
      <c r="D232" t="s">
        <v>16</v>
      </c>
      <c r="E232" t="str">
        <f>IFERROR(VLOOKUP(TRIM(CLEAN(D232)),#REF!, 2, FALSE), "Other")</f>
        <v>Other</v>
      </c>
      <c r="F232" s="9">
        <v>99</v>
      </c>
      <c r="G232" s="9">
        <v>666.66</v>
      </c>
      <c r="H232" s="9">
        <f t="shared" si="25"/>
        <v>567.66</v>
      </c>
      <c r="I232" s="9">
        <f>(F232*U232)</f>
        <v>2462229</v>
      </c>
      <c r="J232" s="18" t="str">
        <f>ROUND((Table1[[#This Row],[actual_price]]-Table1[[#This Row],[discounted_price]])/Table1[[#This Row],[actual_price]]*100, 0) &amp; "%"</f>
        <v>85%</v>
      </c>
      <c r="K232" s="18" t="str">
        <f t="shared" si="26"/>
        <v>≥ 50%</v>
      </c>
      <c r="L232" s="18">
        <f t="shared" si="27"/>
        <v>85</v>
      </c>
      <c r="M232" s="15" t="str">
        <f t="shared" si="28"/>
        <v>High</v>
      </c>
      <c r="N232" s="1">
        <v>0.85</v>
      </c>
      <c r="O232">
        <v>3.9</v>
      </c>
      <c r="P232" t="str">
        <f t="shared" si="29"/>
        <v>Good</v>
      </c>
      <c r="Q232">
        <f>G232*U232</f>
        <v>16580500.859999999</v>
      </c>
      <c r="R232" t="str">
        <f t="shared" si="30"/>
        <v>#0-#999</v>
      </c>
      <c r="S232">
        <f>IF(Table1[[#This Row],[actual_price]]&lt;1000, 1, IF(Table1[[#This Row],[actual_price]]&lt;5000, 2, IF(Table1[[#This Row],[actual_price]]&lt;10000, 3, IF(Table1[[#This Row],[actual_price]]&lt;20000, 4, 5))))</f>
        <v>1</v>
      </c>
      <c r="T232" t="str">
        <f t="shared" si="31"/>
        <v>1000 and above</v>
      </c>
      <c r="U232" s="11">
        <v>24871</v>
      </c>
      <c r="V232" t="s">
        <v>280</v>
      </c>
      <c r="W232" t="s">
        <v>57</v>
      </c>
      <c r="X232" t="s">
        <v>58</v>
      </c>
      <c r="Y232" t="s">
        <v>59</v>
      </c>
      <c r="Z232" t="s">
        <v>60</v>
      </c>
      <c r="AA232" t="s">
        <v>281</v>
      </c>
    </row>
    <row r="233" spans="1:27">
      <c r="A233" t="s">
        <v>578</v>
      </c>
      <c r="B233" t="s">
        <v>579</v>
      </c>
      <c r="C233" t="str">
        <f t="shared" si="32"/>
        <v>SWAPKART Fast Charging Cable and Da…</v>
      </c>
      <c r="D233" t="s">
        <v>16</v>
      </c>
      <c r="E233" t="str">
        <f>IFERROR(VLOOKUP(TRIM(CLEAN(D233)),#REF!, 2, FALSE), "Other")</f>
        <v>Other</v>
      </c>
      <c r="F233" s="9">
        <v>209</v>
      </c>
      <c r="G233" s="9">
        <v>499</v>
      </c>
      <c r="H233" s="9">
        <f t="shared" si="25"/>
        <v>290</v>
      </c>
      <c r="I233" s="9">
        <f>(F233*U233)</f>
        <v>112024</v>
      </c>
      <c r="J233" s="18" t="str">
        <f>ROUND((Table1[[#This Row],[actual_price]]-Table1[[#This Row],[discounted_price]])/Table1[[#This Row],[actual_price]]*100, 0) &amp; "%"</f>
        <v>58%</v>
      </c>
      <c r="K233" s="18" t="str">
        <f t="shared" si="26"/>
        <v>≥ 50%</v>
      </c>
      <c r="L233" s="18">
        <f t="shared" si="27"/>
        <v>58</v>
      </c>
      <c r="M233" s="15" t="str">
        <f t="shared" si="28"/>
        <v>High</v>
      </c>
      <c r="N233" s="1">
        <v>0.57999999999999996</v>
      </c>
      <c r="O233">
        <v>3.9</v>
      </c>
      <c r="P233" t="str">
        <f t="shared" si="29"/>
        <v>Good</v>
      </c>
      <c r="Q233">
        <f>G233*U233</f>
        <v>267464</v>
      </c>
      <c r="R233" t="str">
        <f t="shared" si="30"/>
        <v>#0-#999</v>
      </c>
      <c r="S233">
        <f>IF(Table1[[#This Row],[actual_price]]&lt;1000, 1, IF(Table1[[#This Row],[actual_price]]&lt;5000, 2, IF(Table1[[#This Row],[actual_price]]&lt;10000, 3, IF(Table1[[#This Row],[actual_price]]&lt;20000, 4, 5))))</f>
        <v>1</v>
      </c>
      <c r="T233" t="str">
        <f t="shared" si="31"/>
        <v>Fewer than 1000</v>
      </c>
      <c r="U233" s="11">
        <v>536</v>
      </c>
      <c r="V233" t="s">
        <v>580</v>
      </c>
      <c r="W233" t="s">
        <v>581</v>
      </c>
      <c r="X233" t="s">
        <v>582</v>
      </c>
      <c r="Y233" t="s">
        <v>583</v>
      </c>
      <c r="Z233" t="s">
        <v>584</v>
      </c>
      <c r="AA233" t="s">
        <v>585</v>
      </c>
    </row>
    <row r="234" spans="1:27">
      <c r="A234" t="s">
        <v>777</v>
      </c>
      <c r="B234" t="s">
        <v>778</v>
      </c>
      <c r="C234" t="str">
        <f t="shared" si="32"/>
        <v>PTron Solero T241 2.4A Type-C Data …</v>
      </c>
      <c r="D234" t="s">
        <v>16</v>
      </c>
      <c r="E234" t="str">
        <f>IFERROR(VLOOKUP(TRIM(CLEAN(D234)),#REF!, 2, FALSE), "Other")</f>
        <v>Other</v>
      </c>
      <c r="F234" s="9">
        <v>99</v>
      </c>
      <c r="G234" s="9">
        <v>800</v>
      </c>
      <c r="H234" s="9">
        <f t="shared" si="25"/>
        <v>701</v>
      </c>
      <c r="I234" s="9">
        <f>(F234*U234)</f>
        <v>2462229</v>
      </c>
      <c r="J234" s="18" t="str">
        <f>ROUND((Table1[[#This Row],[actual_price]]-Table1[[#This Row],[discounted_price]])/Table1[[#This Row],[actual_price]]*100, 0) &amp; "%"</f>
        <v>88%</v>
      </c>
      <c r="K234" s="18" t="str">
        <f t="shared" si="26"/>
        <v>≥ 50%</v>
      </c>
      <c r="L234" s="18">
        <f t="shared" si="27"/>
        <v>88</v>
      </c>
      <c r="M234" s="15" t="str">
        <f t="shared" si="28"/>
        <v>High</v>
      </c>
      <c r="N234" s="1">
        <v>0.88</v>
      </c>
      <c r="O234">
        <v>3.9</v>
      </c>
      <c r="P234" t="str">
        <f t="shared" si="29"/>
        <v>Good</v>
      </c>
      <c r="Q234">
        <f>G234*U234</f>
        <v>19896800</v>
      </c>
      <c r="R234" t="str">
        <f t="shared" si="30"/>
        <v>#0-#999</v>
      </c>
      <c r="S234">
        <f>IF(Table1[[#This Row],[actual_price]]&lt;1000, 1, IF(Table1[[#This Row],[actual_price]]&lt;5000, 2, IF(Table1[[#This Row],[actual_price]]&lt;10000, 3, IF(Table1[[#This Row],[actual_price]]&lt;20000, 4, 5))))</f>
        <v>1</v>
      </c>
      <c r="T234" t="str">
        <f t="shared" si="31"/>
        <v>1000 and above</v>
      </c>
      <c r="U234" s="11">
        <v>24871</v>
      </c>
      <c r="V234" t="s">
        <v>779</v>
      </c>
      <c r="W234" t="s">
        <v>57</v>
      </c>
      <c r="X234" t="s">
        <v>58</v>
      </c>
      <c r="Y234" t="s">
        <v>59</v>
      </c>
      <c r="Z234" t="s">
        <v>60</v>
      </c>
      <c r="AA234" t="s">
        <v>780</v>
      </c>
    </row>
    <row r="235" spans="1:27">
      <c r="A235" t="s">
        <v>936</v>
      </c>
      <c r="B235" t="s">
        <v>937</v>
      </c>
      <c r="C235" t="str">
        <f t="shared" si="32"/>
        <v>MI 2-in-1 USB Type C Cable (Micro U…</v>
      </c>
      <c r="D235" t="s">
        <v>16</v>
      </c>
      <c r="E235" t="str">
        <f>IFERROR(VLOOKUP(TRIM(CLEAN(D235)),#REF!, 2, FALSE), "Other")</f>
        <v>Other</v>
      </c>
      <c r="F235" s="9">
        <v>179</v>
      </c>
      <c r="G235" s="9">
        <v>299</v>
      </c>
      <c r="H235" s="9">
        <f t="shared" si="25"/>
        <v>120</v>
      </c>
      <c r="I235" s="9">
        <f>(F235*U235)</f>
        <v>14499</v>
      </c>
      <c r="J235" s="18" t="str">
        <f>ROUND((Table1[[#This Row],[actual_price]]-Table1[[#This Row],[discounted_price]])/Table1[[#This Row],[actual_price]]*100, 0) &amp; "%"</f>
        <v>40%</v>
      </c>
      <c r="K235" s="18" t="str">
        <f t="shared" si="26"/>
        <v>&lt;50%</v>
      </c>
      <c r="L235" s="18">
        <f t="shared" si="27"/>
        <v>40</v>
      </c>
      <c r="M235" s="15" t="str">
        <f t="shared" si="28"/>
        <v>Medium</v>
      </c>
      <c r="N235" s="1">
        <v>0.4</v>
      </c>
      <c r="O235">
        <v>3.9</v>
      </c>
      <c r="P235" t="str">
        <f t="shared" si="29"/>
        <v>Good</v>
      </c>
      <c r="Q235">
        <f>G235*U235</f>
        <v>24219</v>
      </c>
      <c r="R235" t="str">
        <f t="shared" si="30"/>
        <v>#0-#999</v>
      </c>
      <c r="S235">
        <f>IF(Table1[[#This Row],[actual_price]]&lt;1000, 1, IF(Table1[[#This Row],[actual_price]]&lt;5000, 2, IF(Table1[[#This Row],[actual_price]]&lt;10000, 3, IF(Table1[[#This Row],[actual_price]]&lt;20000, 4, 5))))</f>
        <v>1</v>
      </c>
      <c r="T235" t="str">
        <f t="shared" si="31"/>
        <v>Fewer than 1000</v>
      </c>
      <c r="U235" s="11">
        <v>81</v>
      </c>
      <c r="V235" t="s">
        <v>938</v>
      </c>
      <c r="W235" t="s">
        <v>939</v>
      </c>
      <c r="X235" t="s">
        <v>940</v>
      </c>
      <c r="Y235" t="s">
        <v>941</v>
      </c>
      <c r="Z235" t="s">
        <v>942</v>
      </c>
      <c r="AA235" t="s">
        <v>943</v>
      </c>
    </row>
    <row r="236" spans="1:27">
      <c r="A236" t="s">
        <v>960</v>
      </c>
      <c r="B236" t="s">
        <v>961</v>
      </c>
      <c r="C236" t="str">
        <f t="shared" si="32"/>
        <v>pTron Solero 331 3.4Amps Multifunct…</v>
      </c>
      <c r="D236" t="s">
        <v>16</v>
      </c>
      <c r="E236" t="str">
        <f>IFERROR(VLOOKUP(TRIM(CLEAN(D236)),#REF!, 2, FALSE), "Other")</f>
        <v>Other</v>
      </c>
      <c r="F236" s="9">
        <v>249</v>
      </c>
      <c r="G236" s="9">
        <v>931</v>
      </c>
      <c r="H236" s="9">
        <f t="shared" si="25"/>
        <v>682</v>
      </c>
      <c r="I236" s="9">
        <f>(F236*U236)</f>
        <v>267675</v>
      </c>
      <c r="J236" s="18" t="str">
        <f>ROUND((Table1[[#This Row],[actual_price]]-Table1[[#This Row],[discounted_price]])/Table1[[#This Row],[actual_price]]*100, 0) &amp; "%"</f>
        <v>73%</v>
      </c>
      <c r="K236" s="18" t="str">
        <f t="shared" si="26"/>
        <v>≥ 50%</v>
      </c>
      <c r="L236" s="18">
        <f t="shared" si="27"/>
        <v>73</v>
      </c>
      <c r="M236" s="15" t="str">
        <f t="shared" si="28"/>
        <v>High</v>
      </c>
      <c r="N236" s="1">
        <v>0.73</v>
      </c>
      <c r="O236">
        <v>3.9</v>
      </c>
      <c r="P236" t="str">
        <f t="shared" si="29"/>
        <v>Good</v>
      </c>
      <c r="Q236">
        <f>G236*U236</f>
        <v>1000825</v>
      </c>
      <c r="R236" t="str">
        <f t="shared" si="30"/>
        <v>#0-#999</v>
      </c>
      <c r="S236">
        <f>IF(Table1[[#This Row],[actual_price]]&lt;1000, 1, IF(Table1[[#This Row],[actual_price]]&lt;5000, 2, IF(Table1[[#This Row],[actual_price]]&lt;10000, 3, IF(Table1[[#This Row],[actual_price]]&lt;20000, 4, 5))))</f>
        <v>1</v>
      </c>
      <c r="T236" t="str">
        <f t="shared" si="31"/>
        <v>1000 and above</v>
      </c>
      <c r="U236" s="11">
        <v>1075</v>
      </c>
      <c r="V236" t="s">
        <v>962</v>
      </c>
      <c r="W236" t="s">
        <v>273</v>
      </c>
      <c r="X236" t="s">
        <v>274</v>
      </c>
      <c r="Y236" t="s">
        <v>275</v>
      </c>
      <c r="Z236" t="s">
        <v>276</v>
      </c>
      <c r="AA236" t="s">
        <v>277</v>
      </c>
    </row>
    <row r="237" spans="1:27">
      <c r="A237" t="s">
        <v>971</v>
      </c>
      <c r="B237" t="s">
        <v>972</v>
      </c>
      <c r="C237" t="str">
        <f t="shared" si="32"/>
        <v>LRIPL Compatible Sony Bravia LCD/le…</v>
      </c>
      <c r="D237" t="s">
        <v>364</v>
      </c>
      <c r="E237" t="str">
        <f>IFERROR(VLOOKUP(TRIM(CLEAN(D237)),#REF!, 2, FALSE), "Other")</f>
        <v>Other</v>
      </c>
      <c r="F237" s="9">
        <v>399</v>
      </c>
      <c r="G237" s="9">
        <v>399</v>
      </c>
      <c r="H237" s="9">
        <f t="shared" si="25"/>
        <v>0</v>
      </c>
      <c r="I237" s="9">
        <f>(F237*U237)</f>
        <v>778449</v>
      </c>
      <c r="J237" s="18" t="str">
        <f>ROUND((Table1[[#This Row],[actual_price]]-Table1[[#This Row],[discounted_price]])/Table1[[#This Row],[actual_price]]*100, 0) &amp; "%"</f>
        <v>0%</v>
      </c>
      <c r="K237" s="18" t="str">
        <f t="shared" si="26"/>
        <v>&lt;50%</v>
      </c>
      <c r="L237" s="18">
        <f t="shared" si="27"/>
        <v>0</v>
      </c>
      <c r="M237" s="15" t="str">
        <f t="shared" si="28"/>
        <v>Low</v>
      </c>
      <c r="N237" s="1">
        <v>0</v>
      </c>
      <c r="O237">
        <v>3.9</v>
      </c>
      <c r="P237" t="str">
        <f t="shared" si="29"/>
        <v>Good</v>
      </c>
      <c r="Q237">
        <f>G237*U237</f>
        <v>778449</v>
      </c>
      <c r="R237" t="str">
        <f t="shared" si="30"/>
        <v>#0-#999</v>
      </c>
      <c r="S237">
        <f>IF(Table1[[#This Row],[actual_price]]&lt;1000, 1, IF(Table1[[#This Row],[actual_price]]&lt;5000, 2, IF(Table1[[#This Row],[actual_price]]&lt;10000, 3, IF(Table1[[#This Row],[actual_price]]&lt;20000, 4, 5))))</f>
        <v>1</v>
      </c>
      <c r="T237" t="str">
        <f t="shared" si="31"/>
        <v>1000 and above</v>
      </c>
      <c r="U237" s="11">
        <v>1951</v>
      </c>
      <c r="V237" t="s">
        <v>973</v>
      </c>
      <c r="W237" t="s">
        <v>974</v>
      </c>
      <c r="X237" t="s">
        <v>975</v>
      </c>
      <c r="Y237" t="s">
        <v>976</v>
      </c>
      <c r="Z237" t="s">
        <v>977</v>
      </c>
      <c r="AA237" t="s">
        <v>978</v>
      </c>
    </row>
    <row r="238" spans="1:27">
      <c r="A238" t="s">
        <v>1088</v>
      </c>
      <c r="B238" t="s">
        <v>1089</v>
      </c>
      <c r="C238" t="str">
        <f t="shared" si="32"/>
        <v>EGate i9 Pro-Max 1080p Native Full …</v>
      </c>
      <c r="D238" t="s">
        <v>1090</v>
      </c>
      <c r="E238" t="str">
        <f>IFERROR(VLOOKUP(TRIM(CLEAN(D238)),#REF!, 2, FALSE), "Other")</f>
        <v>Other</v>
      </c>
      <c r="F238" s="9">
        <v>9490</v>
      </c>
      <c r="G238" s="9">
        <v>15990</v>
      </c>
      <c r="H238" s="9">
        <f t="shared" si="25"/>
        <v>6500</v>
      </c>
      <c r="I238" s="9">
        <f>(F238*U238)</f>
        <v>99455200</v>
      </c>
      <c r="J238" s="18" t="str">
        <f>ROUND((Table1[[#This Row],[actual_price]]-Table1[[#This Row],[discounted_price]])/Table1[[#This Row],[actual_price]]*100, 0) &amp; "%"</f>
        <v>41%</v>
      </c>
      <c r="K238" s="18" t="str">
        <f t="shared" si="26"/>
        <v>&lt;50%</v>
      </c>
      <c r="L238" s="18">
        <f t="shared" si="27"/>
        <v>41</v>
      </c>
      <c r="M238" s="15" t="str">
        <f t="shared" si="28"/>
        <v>Medium</v>
      </c>
      <c r="N238" s="1">
        <v>0.41</v>
      </c>
      <c r="O238">
        <v>3.9</v>
      </c>
      <c r="P238" t="str">
        <f t="shared" si="29"/>
        <v>Good</v>
      </c>
      <c r="Q238">
        <f>G238*U238</f>
        <v>167575200</v>
      </c>
      <c r="R238" t="str">
        <f t="shared" si="30"/>
        <v>#10k-#19.9k</v>
      </c>
      <c r="S238">
        <f>IF(Table1[[#This Row],[actual_price]]&lt;1000, 1, IF(Table1[[#This Row],[actual_price]]&lt;5000, 2, IF(Table1[[#This Row],[actual_price]]&lt;10000, 3, IF(Table1[[#This Row],[actual_price]]&lt;20000, 4, 5))))</f>
        <v>4</v>
      </c>
      <c r="T238" t="str">
        <f t="shared" si="31"/>
        <v>1000 and above</v>
      </c>
      <c r="U238" s="11">
        <v>10480</v>
      </c>
      <c r="V238" t="s">
        <v>1091</v>
      </c>
      <c r="W238" t="s">
        <v>1092</v>
      </c>
      <c r="X238" t="s">
        <v>1093</v>
      </c>
      <c r="Y238" t="s">
        <v>1094</v>
      </c>
      <c r="Z238" t="s">
        <v>1095</v>
      </c>
      <c r="AA238" t="s">
        <v>1096</v>
      </c>
    </row>
    <row r="239" spans="1:27">
      <c r="A239" t="s">
        <v>1105</v>
      </c>
      <c r="B239" t="s">
        <v>1106</v>
      </c>
      <c r="C239" t="str">
        <f t="shared" si="32"/>
        <v>7SEVEN¬Æ Compatible for Sony Bravia…</v>
      </c>
      <c r="D239" t="s">
        <v>364</v>
      </c>
      <c r="E239" t="str">
        <f>IFERROR(VLOOKUP(TRIM(CLEAN(D239)),#REF!, 2, FALSE), "Other")</f>
        <v>Other</v>
      </c>
      <c r="F239" s="9">
        <v>399</v>
      </c>
      <c r="G239" s="9">
        <v>899</v>
      </c>
      <c r="H239" s="9">
        <f t="shared" si="25"/>
        <v>500</v>
      </c>
      <c r="I239" s="9">
        <f>(F239*U239)</f>
        <v>101346</v>
      </c>
      <c r="J239" s="18" t="str">
        <f>ROUND((Table1[[#This Row],[actual_price]]-Table1[[#This Row],[discounted_price]])/Table1[[#This Row],[actual_price]]*100, 0) &amp; "%"</f>
        <v>56%</v>
      </c>
      <c r="K239" s="18" t="str">
        <f t="shared" si="26"/>
        <v>≥ 50%</v>
      </c>
      <c r="L239" s="18">
        <f t="shared" si="27"/>
        <v>56</v>
      </c>
      <c r="M239" s="15" t="str">
        <f t="shared" si="28"/>
        <v>High</v>
      </c>
      <c r="N239" s="1">
        <v>0.56000000000000005</v>
      </c>
      <c r="O239">
        <v>3.9</v>
      </c>
      <c r="P239" t="str">
        <f t="shared" si="29"/>
        <v>Good</v>
      </c>
      <c r="Q239">
        <f>G239*U239</f>
        <v>228346</v>
      </c>
      <c r="R239" t="str">
        <f t="shared" si="30"/>
        <v>#0-#999</v>
      </c>
      <c r="S239">
        <f>IF(Table1[[#This Row],[actual_price]]&lt;1000, 1, IF(Table1[[#This Row],[actual_price]]&lt;5000, 2, IF(Table1[[#This Row],[actual_price]]&lt;10000, 3, IF(Table1[[#This Row],[actual_price]]&lt;20000, 4, 5))))</f>
        <v>1</v>
      </c>
      <c r="T239" t="str">
        <f t="shared" si="31"/>
        <v>Fewer than 1000</v>
      </c>
      <c r="U239" s="11">
        <v>254</v>
      </c>
      <c r="V239" t="s">
        <v>1107</v>
      </c>
      <c r="W239" t="s">
        <v>1108</v>
      </c>
      <c r="X239" t="s">
        <v>1109</v>
      </c>
      <c r="Y239" t="s">
        <v>1110</v>
      </c>
      <c r="Z239" t="s">
        <v>1111</v>
      </c>
      <c r="AA239" t="s">
        <v>1112</v>
      </c>
    </row>
    <row r="240" spans="1:27">
      <c r="A240" t="s">
        <v>1131</v>
      </c>
      <c r="B240" t="s">
        <v>1132</v>
      </c>
      <c r="C240" t="str">
        <f t="shared" si="32"/>
        <v>Ambrane BCL-15 Lightning Cable for …</v>
      </c>
      <c r="D240" t="s">
        <v>16</v>
      </c>
      <c r="E240" t="str">
        <f>IFERROR(VLOOKUP(TRIM(CLEAN(D240)),#REF!, 2, FALSE), "Other")</f>
        <v>Other</v>
      </c>
      <c r="F240" s="9">
        <v>149</v>
      </c>
      <c r="G240" s="9">
        <v>399</v>
      </c>
      <c r="H240" s="9">
        <f t="shared" si="25"/>
        <v>250</v>
      </c>
      <c r="I240" s="9">
        <f>(F240*U240)</f>
        <v>8493</v>
      </c>
      <c r="J240" s="18" t="str">
        <f>ROUND((Table1[[#This Row],[actual_price]]-Table1[[#This Row],[discounted_price]])/Table1[[#This Row],[actual_price]]*100, 0) &amp; "%"</f>
        <v>63%</v>
      </c>
      <c r="K240" s="18" t="str">
        <f t="shared" si="26"/>
        <v>≥ 50%</v>
      </c>
      <c r="L240" s="18">
        <f t="shared" si="27"/>
        <v>63</v>
      </c>
      <c r="M240" s="15" t="str">
        <f t="shared" si="28"/>
        <v>High</v>
      </c>
      <c r="N240" s="1">
        <v>0.63</v>
      </c>
      <c r="O240">
        <v>3.9</v>
      </c>
      <c r="P240" t="str">
        <f t="shared" si="29"/>
        <v>Good</v>
      </c>
      <c r="Q240">
        <f>G240*U240</f>
        <v>22743</v>
      </c>
      <c r="R240" t="str">
        <f t="shared" si="30"/>
        <v>#0-#999</v>
      </c>
      <c r="S240">
        <f>IF(Table1[[#This Row],[actual_price]]&lt;1000, 1, IF(Table1[[#This Row],[actual_price]]&lt;5000, 2, IF(Table1[[#This Row],[actual_price]]&lt;10000, 3, IF(Table1[[#This Row],[actual_price]]&lt;20000, 4, 5))))</f>
        <v>1</v>
      </c>
      <c r="T240" t="str">
        <f t="shared" si="31"/>
        <v>Fewer than 1000</v>
      </c>
      <c r="U240" s="11">
        <v>57</v>
      </c>
      <c r="V240" t="s">
        <v>1133</v>
      </c>
      <c r="W240" t="s">
        <v>1134</v>
      </c>
      <c r="X240" t="s">
        <v>1135</v>
      </c>
      <c r="Y240" t="s">
        <v>1136</v>
      </c>
      <c r="Z240" t="s">
        <v>10151</v>
      </c>
      <c r="AA240" t="s">
        <v>1137</v>
      </c>
    </row>
    <row r="241" spans="1:27">
      <c r="A241" t="s">
        <v>1146</v>
      </c>
      <c r="B241" t="s">
        <v>1147</v>
      </c>
      <c r="C241" t="str">
        <f t="shared" si="32"/>
        <v>LOHAYA Television Remote Compatible…</v>
      </c>
      <c r="D241" t="s">
        <v>364</v>
      </c>
      <c r="E241" t="str">
        <f>IFERROR(VLOOKUP(TRIM(CLEAN(D241)),#REF!, 2, FALSE), "Other")</f>
        <v>Other</v>
      </c>
      <c r="F241" s="9">
        <v>299</v>
      </c>
      <c r="G241" s="9">
        <v>1199</v>
      </c>
      <c r="H241" s="9">
        <f t="shared" si="25"/>
        <v>900</v>
      </c>
      <c r="I241" s="9">
        <f>(F241*U241)</f>
        <v>356707</v>
      </c>
      <c r="J241" s="18" t="str">
        <f>ROUND((Table1[[#This Row],[actual_price]]-Table1[[#This Row],[discounted_price]])/Table1[[#This Row],[actual_price]]*100, 0) &amp; "%"</f>
        <v>75%</v>
      </c>
      <c r="K241" s="18" t="str">
        <f t="shared" si="26"/>
        <v>≥ 50%</v>
      </c>
      <c r="L241" s="18">
        <f t="shared" si="27"/>
        <v>75</v>
      </c>
      <c r="M241" s="15" t="str">
        <f t="shared" si="28"/>
        <v>High</v>
      </c>
      <c r="N241" s="1">
        <v>0.75</v>
      </c>
      <c r="O241">
        <v>3.9</v>
      </c>
      <c r="P241" t="str">
        <f t="shared" si="29"/>
        <v>Good</v>
      </c>
      <c r="Q241">
        <f>G241*U241</f>
        <v>1430407</v>
      </c>
      <c r="R241" t="str">
        <f t="shared" si="30"/>
        <v>#1k-#4.9k</v>
      </c>
      <c r="S241">
        <f>IF(Table1[[#This Row],[actual_price]]&lt;1000, 1, IF(Table1[[#This Row],[actual_price]]&lt;5000, 2, IF(Table1[[#This Row],[actual_price]]&lt;10000, 3, IF(Table1[[#This Row],[actual_price]]&lt;20000, 4, 5))))</f>
        <v>2</v>
      </c>
      <c r="T241" t="str">
        <f t="shared" si="31"/>
        <v>1000 and above</v>
      </c>
      <c r="U241" s="11">
        <v>1193</v>
      </c>
      <c r="V241" t="s">
        <v>1148</v>
      </c>
      <c r="W241" t="s">
        <v>1149</v>
      </c>
      <c r="X241" t="s">
        <v>1150</v>
      </c>
      <c r="Y241" t="s">
        <v>1151</v>
      </c>
      <c r="Z241" t="s">
        <v>1152</v>
      </c>
      <c r="AA241" t="s">
        <v>1153</v>
      </c>
    </row>
    <row r="242" spans="1:27">
      <c r="A242" t="s">
        <v>1285</v>
      </c>
      <c r="B242" t="s">
        <v>1286</v>
      </c>
      <c r="C242" t="str">
        <f t="shared" si="32"/>
        <v>Karbonn 80 cm (32 inches) Millenium…</v>
      </c>
      <c r="D242" t="s">
        <v>135</v>
      </c>
      <c r="E242" t="str">
        <f>IFERROR(VLOOKUP(TRIM(CLEAN(D242)),#REF!, 2, FALSE), "Other")</f>
        <v>Other</v>
      </c>
      <c r="F242" s="9">
        <v>8990</v>
      </c>
      <c r="G242" s="9">
        <v>18990</v>
      </c>
      <c r="H242" s="9">
        <f t="shared" si="25"/>
        <v>10000</v>
      </c>
      <c r="I242" s="9">
        <f>(F242*U242)</f>
        <v>3146500</v>
      </c>
      <c r="J242" s="18" t="str">
        <f>ROUND((Table1[[#This Row],[actual_price]]-Table1[[#This Row],[discounted_price]])/Table1[[#This Row],[actual_price]]*100, 0) &amp; "%"</f>
        <v>53%</v>
      </c>
      <c r="K242" s="18" t="str">
        <f t="shared" si="26"/>
        <v>≥ 50%</v>
      </c>
      <c r="L242" s="18">
        <f t="shared" si="27"/>
        <v>53</v>
      </c>
      <c r="M242" s="15" t="str">
        <f t="shared" si="28"/>
        <v>High</v>
      </c>
      <c r="N242" s="1">
        <v>0.53</v>
      </c>
      <c r="O242">
        <v>3.9</v>
      </c>
      <c r="P242" t="str">
        <f t="shared" si="29"/>
        <v>Good</v>
      </c>
      <c r="Q242">
        <f>G242*U242</f>
        <v>6646500</v>
      </c>
      <c r="R242" t="str">
        <f t="shared" si="30"/>
        <v>#10k-#19.9k</v>
      </c>
      <c r="S242">
        <f>IF(Table1[[#This Row],[actual_price]]&lt;1000, 1, IF(Table1[[#This Row],[actual_price]]&lt;5000, 2, IF(Table1[[#This Row],[actual_price]]&lt;10000, 3, IF(Table1[[#This Row],[actual_price]]&lt;20000, 4, 5))))</f>
        <v>4</v>
      </c>
      <c r="T242" t="str">
        <f t="shared" si="31"/>
        <v>Fewer than 1000</v>
      </c>
      <c r="U242" s="11">
        <v>350</v>
      </c>
      <c r="V242" t="s">
        <v>1287</v>
      </c>
      <c r="W242" t="s">
        <v>1288</v>
      </c>
      <c r="X242" t="s">
        <v>1289</v>
      </c>
      <c r="Y242" t="s">
        <v>1290</v>
      </c>
      <c r="Z242" t="s">
        <v>1291</v>
      </c>
      <c r="AA242" t="s">
        <v>1292</v>
      </c>
    </row>
    <row r="243" spans="1:27">
      <c r="A243" t="s">
        <v>1324</v>
      </c>
      <c r="B243" t="s">
        <v>1325</v>
      </c>
      <c r="C243" t="str">
        <f t="shared" si="32"/>
        <v>Zebronics CU3100V Fast charging Typ…</v>
      </c>
      <c r="D243" t="s">
        <v>16</v>
      </c>
      <c r="E243" t="str">
        <f>IFERROR(VLOOKUP(TRIM(CLEAN(D243)),#REF!, 2, FALSE), "Other")</f>
        <v>Other</v>
      </c>
      <c r="F243" s="9">
        <v>139</v>
      </c>
      <c r="G243" s="9">
        <v>549</v>
      </c>
      <c r="H243" s="9">
        <f t="shared" si="25"/>
        <v>410</v>
      </c>
      <c r="I243" s="9">
        <f>(F243*U243)</f>
        <v>8479</v>
      </c>
      <c r="J243" s="18" t="str">
        <f>ROUND((Table1[[#This Row],[actual_price]]-Table1[[#This Row],[discounted_price]])/Table1[[#This Row],[actual_price]]*100, 0) &amp; "%"</f>
        <v>75%</v>
      </c>
      <c r="K243" s="18" t="str">
        <f t="shared" si="26"/>
        <v>≥ 50%</v>
      </c>
      <c r="L243" s="18">
        <f t="shared" si="27"/>
        <v>75</v>
      </c>
      <c r="M243" s="15" t="str">
        <f t="shared" si="28"/>
        <v>High</v>
      </c>
      <c r="N243" s="1">
        <v>0.75</v>
      </c>
      <c r="O243">
        <v>3.9</v>
      </c>
      <c r="P243" t="str">
        <f t="shared" si="29"/>
        <v>Good</v>
      </c>
      <c r="Q243">
        <f>G243*U243</f>
        <v>33489</v>
      </c>
      <c r="R243" t="str">
        <f t="shared" si="30"/>
        <v>#0-#999</v>
      </c>
      <c r="S243">
        <f>IF(Table1[[#This Row],[actual_price]]&lt;1000, 1, IF(Table1[[#This Row],[actual_price]]&lt;5000, 2, IF(Table1[[#This Row],[actual_price]]&lt;10000, 3, IF(Table1[[#This Row],[actual_price]]&lt;20000, 4, 5))))</f>
        <v>1</v>
      </c>
      <c r="T243" t="str">
        <f t="shared" si="31"/>
        <v>Fewer than 1000</v>
      </c>
      <c r="U243" s="11">
        <v>61</v>
      </c>
      <c r="V243" t="s">
        <v>1326</v>
      </c>
      <c r="W243" t="s">
        <v>1327</v>
      </c>
      <c r="X243" t="s">
        <v>1328</v>
      </c>
      <c r="Y243" t="s">
        <v>1329</v>
      </c>
      <c r="Z243" t="s">
        <v>1330</v>
      </c>
      <c r="AA243" t="s">
        <v>1331</v>
      </c>
    </row>
    <row r="244" spans="1:27">
      <c r="A244" t="s">
        <v>1409</v>
      </c>
      <c r="B244" t="s">
        <v>1410</v>
      </c>
      <c r="C244" t="str">
        <f t="shared" si="32"/>
        <v>POPIO Type C Dash Charging USB Data…</v>
      </c>
      <c r="D244" t="s">
        <v>16</v>
      </c>
      <c r="E244" t="str">
        <f>IFERROR(VLOOKUP(TRIM(CLEAN(D244)),#REF!, 2, FALSE), "Other")</f>
        <v>Other</v>
      </c>
      <c r="F244" s="9">
        <v>350</v>
      </c>
      <c r="G244" s="9">
        <v>599</v>
      </c>
      <c r="H244" s="9">
        <f t="shared" si="25"/>
        <v>249</v>
      </c>
      <c r="I244" s="9">
        <f>(F244*U244)</f>
        <v>2909900</v>
      </c>
      <c r="J244" s="18" t="str">
        <f>ROUND((Table1[[#This Row],[actual_price]]-Table1[[#This Row],[discounted_price]])/Table1[[#This Row],[actual_price]]*100, 0) &amp; "%"</f>
        <v>42%</v>
      </c>
      <c r="K244" s="18" t="str">
        <f t="shared" si="26"/>
        <v>&lt;50%</v>
      </c>
      <c r="L244" s="18">
        <f t="shared" si="27"/>
        <v>42</v>
      </c>
      <c r="M244" s="15" t="str">
        <f t="shared" si="28"/>
        <v>Medium</v>
      </c>
      <c r="N244" s="1">
        <v>0.42</v>
      </c>
      <c r="O244">
        <v>3.9</v>
      </c>
      <c r="P244" t="str">
        <f t="shared" si="29"/>
        <v>Good</v>
      </c>
      <c r="Q244">
        <f>G244*U244</f>
        <v>4980086</v>
      </c>
      <c r="R244" t="str">
        <f t="shared" si="30"/>
        <v>#0-#999</v>
      </c>
      <c r="S244">
        <f>IF(Table1[[#This Row],[actual_price]]&lt;1000, 1, IF(Table1[[#This Row],[actual_price]]&lt;5000, 2, IF(Table1[[#This Row],[actual_price]]&lt;10000, 3, IF(Table1[[#This Row],[actual_price]]&lt;20000, 4, 5))))</f>
        <v>1</v>
      </c>
      <c r="T244" t="str">
        <f t="shared" si="31"/>
        <v>1000 and above</v>
      </c>
      <c r="U244" s="11">
        <v>8314</v>
      </c>
      <c r="V244" t="s">
        <v>1411</v>
      </c>
      <c r="W244" t="s">
        <v>1412</v>
      </c>
      <c r="X244" t="s">
        <v>1413</v>
      </c>
      <c r="Y244" t="s">
        <v>1414</v>
      </c>
      <c r="Z244" t="s">
        <v>1415</v>
      </c>
      <c r="AA244" t="s">
        <v>1416</v>
      </c>
    </row>
    <row r="245" spans="1:27">
      <c r="A245" t="s">
        <v>1501</v>
      </c>
      <c r="B245" t="s">
        <v>1502</v>
      </c>
      <c r="C245" t="str">
        <f t="shared" si="32"/>
        <v>boAt LTG 550v3 Lightning Apple MFi …</v>
      </c>
      <c r="D245" t="s">
        <v>16</v>
      </c>
      <c r="E245" t="str">
        <f>IFERROR(VLOOKUP(TRIM(CLEAN(D245)),#REF!, 2, FALSE), "Other")</f>
        <v>Other</v>
      </c>
      <c r="F245" s="9">
        <v>848.99</v>
      </c>
      <c r="G245" s="9">
        <v>1490</v>
      </c>
      <c r="H245" s="9">
        <f t="shared" si="25"/>
        <v>641.01</v>
      </c>
      <c r="I245" s="9">
        <f>(F245*U245)</f>
        <v>302240.44</v>
      </c>
      <c r="J245" s="18" t="str">
        <f>ROUND((Table1[[#This Row],[actual_price]]-Table1[[#This Row],[discounted_price]])/Table1[[#This Row],[actual_price]]*100, 0) &amp; "%"</f>
        <v>43%</v>
      </c>
      <c r="K245" s="18" t="str">
        <f t="shared" si="26"/>
        <v>&lt;50%</v>
      </c>
      <c r="L245" s="18">
        <f t="shared" si="27"/>
        <v>43</v>
      </c>
      <c r="M245" s="15" t="str">
        <f t="shared" si="28"/>
        <v>Medium</v>
      </c>
      <c r="N245" s="1">
        <v>0.43</v>
      </c>
      <c r="O245">
        <v>3.9</v>
      </c>
      <c r="P245" t="str">
        <f t="shared" si="29"/>
        <v>Good</v>
      </c>
      <c r="Q245">
        <f>G245*U245</f>
        <v>530440</v>
      </c>
      <c r="R245" t="str">
        <f t="shared" si="30"/>
        <v>#1k-#4.9k</v>
      </c>
      <c r="S245">
        <f>IF(Table1[[#This Row],[actual_price]]&lt;1000, 1, IF(Table1[[#This Row],[actual_price]]&lt;5000, 2, IF(Table1[[#This Row],[actual_price]]&lt;10000, 3, IF(Table1[[#This Row],[actual_price]]&lt;20000, 4, 5))))</f>
        <v>2</v>
      </c>
      <c r="T245" t="str">
        <f t="shared" si="31"/>
        <v>Fewer than 1000</v>
      </c>
      <c r="U245" s="11">
        <v>356</v>
      </c>
      <c r="V245" t="s">
        <v>1503</v>
      </c>
      <c r="W245" t="s">
        <v>1504</v>
      </c>
      <c r="X245" t="s">
        <v>1505</v>
      </c>
      <c r="Y245" t="s">
        <v>1506</v>
      </c>
      <c r="Z245" t="s">
        <v>1507</v>
      </c>
      <c r="AA245" t="s">
        <v>1508</v>
      </c>
    </row>
    <row r="246" spans="1:27">
      <c r="A246" t="s">
        <v>1617</v>
      </c>
      <c r="B246" t="s">
        <v>1618</v>
      </c>
      <c r="C246" t="str">
        <f t="shared" si="32"/>
        <v>Zebronics CU3100V Fast charging Typ…</v>
      </c>
      <c r="D246" t="s">
        <v>16</v>
      </c>
      <c r="E246" t="str">
        <f>IFERROR(VLOOKUP(TRIM(CLEAN(D246)),#REF!, 2, FALSE), "Other")</f>
        <v>Other</v>
      </c>
      <c r="F246" s="9">
        <v>128.31</v>
      </c>
      <c r="G246" s="9">
        <v>549</v>
      </c>
      <c r="H246" s="9">
        <f t="shared" si="25"/>
        <v>420.69</v>
      </c>
      <c r="I246" s="9">
        <f>(F246*U246)</f>
        <v>7826.91</v>
      </c>
      <c r="J246" s="18" t="str">
        <f>ROUND((Table1[[#This Row],[actual_price]]-Table1[[#This Row],[discounted_price]])/Table1[[#This Row],[actual_price]]*100, 0) &amp; "%"</f>
        <v>77%</v>
      </c>
      <c r="K246" s="18" t="str">
        <f t="shared" si="26"/>
        <v>≥ 50%</v>
      </c>
      <c r="L246" s="18">
        <f t="shared" si="27"/>
        <v>77</v>
      </c>
      <c r="M246" s="15" t="str">
        <f t="shared" si="28"/>
        <v>High</v>
      </c>
      <c r="N246" s="1">
        <v>0.77</v>
      </c>
      <c r="O246">
        <v>3.9</v>
      </c>
      <c r="P246" t="str">
        <f t="shared" si="29"/>
        <v>Good</v>
      </c>
      <c r="Q246">
        <f>G246*U246</f>
        <v>33489</v>
      </c>
      <c r="R246" t="str">
        <f t="shared" si="30"/>
        <v>#0-#999</v>
      </c>
      <c r="S246">
        <f>IF(Table1[[#This Row],[actual_price]]&lt;1000, 1, IF(Table1[[#This Row],[actual_price]]&lt;5000, 2, IF(Table1[[#This Row],[actual_price]]&lt;10000, 3, IF(Table1[[#This Row],[actual_price]]&lt;20000, 4, 5))))</f>
        <v>1</v>
      </c>
      <c r="T246" t="str">
        <f t="shared" si="31"/>
        <v>Fewer than 1000</v>
      </c>
      <c r="U246" s="11">
        <v>61</v>
      </c>
      <c r="V246" t="s">
        <v>1326</v>
      </c>
      <c r="W246" t="s">
        <v>1327</v>
      </c>
      <c r="X246" t="s">
        <v>1328</v>
      </c>
      <c r="Y246" t="s">
        <v>1329</v>
      </c>
      <c r="Z246" t="s">
        <v>1330</v>
      </c>
      <c r="AA246" t="s">
        <v>1331</v>
      </c>
    </row>
    <row r="247" spans="1:27">
      <c r="A247" t="s">
        <v>1690</v>
      </c>
      <c r="B247" t="s">
        <v>1691</v>
      </c>
      <c r="C247" t="str">
        <f t="shared" si="32"/>
        <v>pTron Solero M241 2.4A Micro USB Da…</v>
      </c>
      <c r="D247" t="s">
        <v>16</v>
      </c>
      <c r="E247" t="str">
        <f>IFERROR(VLOOKUP(TRIM(CLEAN(D247)),#REF!, 2, FALSE), "Other")</f>
        <v>Other</v>
      </c>
      <c r="F247" s="9">
        <v>89</v>
      </c>
      <c r="G247" s="9">
        <v>800</v>
      </c>
      <c r="H247" s="9">
        <f t="shared" si="25"/>
        <v>711</v>
      </c>
      <c r="I247" s="9">
        <f>(F247*U247)</f>
        <v>95675</v>
      </c>
      <c r="J247" s="18" t="str">
        <f>ROUND((Table1[[#This Row],[actual_price]]-Table1[[#This Row],[discounted_price]])/Table1[[#This Row],[actual_price]]*100, 0) &amp; "%"</f>
        <v>89%</v>
      </c>
      <c r="K247" s="18" t="str">
        <f t="shared" si="26"/>
        <v>≥ 50%</v>
      </c>
      <c r="L247" s="18">
        <f t="shared" si="27"/>
        <v>89</v>
      </c>
      <c r="M247" s="15" t="str">
        <f t="shared" si="28"/>
        <v>High</v>
      </c>
      <c r="N247" s="1">
        <v>0.89</v>
      </c>
      <c r="O247">
        <v>3.9</v>
      </c>
      <c r="P247" t="str">
        <f t="shared" si="29"/>
        <v>Good</v>
      </c>
      <c r="Q247">
        <f>G247*U247</f>
        <v>860000</v>
      </c>
      <c r="R247" t="str">
        <f t="shared" si="30"/>
        <v>#0-#999</v>
      </c>
      <c r="S247">
        <f>IF(Table1[[#This Row],[actual_price]]&lt;1000, 1, IF(Table1[[#This Row],[actual_price]]&lt;5000, 2, IF(Table1[[#This Row],[actual_price]]&lt;10000, 3, IF(Table1[[#This Row],[actual_price]]&lt;20000, 4, 5))))</f>
        <v>1</v>
      </c>
      <c r="T247" t="str">
        <f t="shared" si="31"/>
        <v>1000 and above</v>
      </c>
      <c r="U247" s="11">
        <v>1075</v>
      </c>
      <c r="V247" t="s">
        <v>1692</v>
      </c>
      <c r="W247" t="s">
        <v>273</v>
      </c>
      <c r="X247" t="s">
        <v>274</v>
      </c>
      <c r="Y247" t="s">
        <v>275</v>
      </c>
      <c r="Z247" t="s">
        <v>276</v>
      </c>
      <c r="AA247" t="s">
        <v>277</v>
      </c>
    </row>
    <row r="248" spans="1:27">
      <c r="A248" t="s">
        <v>1696</v>
      </c>
      <c r="B248" t="s">
        <v>1697</v>
      </c>
      <c r="C248" t="str">
        <f t="shared" si="32"/>
        <v>Croma 3A Fast charge 1m Type-C to A…</v>
      </c>
      <c r="D248" t="s">
        <v>16</v>
      </c>
      <c r="E248" t="str">
        <f>IFERROR(VLOOKUP(TRIM(CLEAN(D248)),#REF!, 2, FALSE), "Other")</f>
        <v>Other</v>
      </c>
      <c r="F248" s="9">
        <v>129</v>
      </c>
      <c r="G248" s="9">
        <v>1000</v>
      </c>
      <c r="H248" s="9">
        <f t="shared" si="25"/>
        <v>871</v>
      </c>
      <c r="I248" s="9">
        <f>(F248*U248)</f>
        <v>38055</v>
      </c>
      <c r="J248" s="18" t="str">
        <f>ROUND((Table1[[#This Row],[actual_price]]-Table1[[#This Row],[discounted_price]])/Table1[[#This Row],[actual_price]]*100, 0) &amp; "%"</f>
        <v>87%</v>
      </c>
      <c r="K248" s="18" t="str">
        <f t="shared" si="26"/>
        <v>≥ 50%</v>
      </c>
      <c r="L248" s="18">
        <f t="shared" si="27"/>
        <v>87</v>
      </c>
      <c r="M248" s="15" t="str">
        <f t="shared" si="28"/>
        <v>High</v>
      </c>
      <c r="N248" s="1">
        <v>0.87</v>
      </c>
      <c r="O248">
        <v>3.9</v>
      </c>
      <c r="P248" t="str">
        <f t="shared" si="29"/>
        <v>Good</v>
      </c>
      <c r="Q248">
        <f>G248*U248</f>
        <v>295000</v>
      </c>
      <c r="R248" t="str">
        <f t="shared" si="30"/>
        <v>#1k-#4.9k</v>
      </c>
      <c r="S248">
        <f>IF(Table1[[#This Row],[actual_price]]&lt;1000, 1, IF(Table1[[#This Row],[actual_price]]&lt;5000, 2, IF(Table1[[#This Row],[actual_price]]&lt;10000, 3, IF(Table1[[#This Row],[actual_price]]&lt;20000, 4, 5))))</f>
        <v>2</v>
      </c>
      <c r="T248" t="str">
        <f t="shared" si="31"/>
        <v>Fewer than 1000</v>
      </c>
      <c r="U248" s="11">
        <v>295</v>
      </c>
      <c r="V248" t="s">
        <v>1698</v>
      </c>
      <c r="W248" t="s">
        <v>1699</v>
      </c>
      <c r="X248" t="s">
        <v>1700</v>
      </c>
      <c r="Y248" t="s">
        <v>1701</v>
      </c>
      <c r="Z248" t="s">
        <v>1702</v>
      </c>
      <c r="AA248" t="s">
        <v>1703</v>
      </c>
    </row>
    <row r="249" spans="1:27">
      <c r="A249" t="s">
        <v>1907</v>
      </c>
      <c r="B249" t="s">
        <v>1908</v>
      </c>
      <c r="C249" t="str">
        <f t="shared" si="32"/>
        <v>Lenovo USB A to Type-C Tangle-free¬…</v>
      </c>
      <c r="D249" t="s">
        <v>16</v>
      </c>
      <c r="E249" t="str">
        <f>IFERROR(VLOOKUP(TRIM(CLEAN(D249)),#REF!, 2, FALSE), "Other")</f>
        <v>Other</v>
      </c>
      <c r="F249" s="9">
        <v>417.44</v>
      </c>
      <c r="G249" s="9">
        <v>670</v>
      </c>
      <c r="H249" s="9">
        <f t="shared" si="25"/>
        <v>252.56</v>
      </c>
      <c r="I249" s="9">
        <f>(F249*U249)</f>
        <v>218321.12</v>
      </c>
      <c r="J249" s="18" t="str">
        <f>ROUND((Table1[[#This Row],[actual_price]]-Table1[[#This Row],[discounted_price]])/Table1[[#This Row],[actual_price]]*100, 0) &amp; "%"</f>
        <v>38%</v>
      </c>
      <c r="K249" s="18" t="str">
        <f t="shared" si="26"/>
        <v>&lt;50%</v>
      </c>
      <c r="L249" s="18">
        <f t="shared" si="27"/>
        <v>38</v>
      </c>
      <c r="M249" s="15" t="str">
        <f t="shared" si="28"/>
        <v>Medium</v>
      </c>
      <c r="N249" s="1">
        <v>0.38</v>
      </c>
      <c r="O249">
        <v>3.9</v>
      </c>
      <c r="P249" t="str">
        <f t="shared" si="29"/>
        <v>Good</v>
      </c>
      <c r="Q249">
        <f>G249*U249</f>
        <v>350410</v>
      </c>
      <c r="R249" t="str">
        <f t="shared" si="30"/>
        <v>#0-#999</v>
      </c>
      <c r="S249">
        <f>IF(Table1[[#This Row],[actual_price]]&lt;1000, 1, IF(Table1[[#This Row],[actual_price]]&lt;5000, 2, IF(Table1[[#This Row],[actual_price]]&lt;10000, 3, IF(Table1[[#This Row],[actual_price]]&lt;20000, 4, 5))))</f>
        <v>1</v>
      </c>
      <c r="T249" t="str">
        <f t="shared" si="31"/>
        <v>Fewer than 1000</v>
      </c>
      <c r="U249" s="11">
        <v>523</v>
      </c>
      <c r="V249" t="s">
        <v>1909</v>
      </c>
      <c r="W249" t="s">
        <v>1910</v>
      </c>
      <c r="X249" t="s">
        <v>1911</v>
      </c>
      <c r="Y249" t="s">
        <v>1912</v>
      </c>
      <c r="Z249" t="s">
        <v>1913</v>
      </c>
      <c r="AA249" t="s">
        <v>1914</v>
      </c>
    </row>
    <row r="250" spans="1:27">
      <c r="A250" t="s">
        <v>1933</v>
      </c>
      <c r="B250" t="s">
        <v>1934</v>
      </c>
      <c r="C250" t="str">
        <f t="shared" si="32"/>
        <v>pTron Solero T241 2.4A Type-C Data …</v>
      </c>
      <c r="D250" t="s">
        <v>16</v>
      </c>
      <c r="E250" t="str">
        <f>IFERROR(VLOOKUP(TRIM(CLEAN(D250)),#REF!, 2, FALSE), "Other")</f>
        <v>Other</v>
      </c>
      <c r="F250" s="9">
        <v>99</v>
      </c>
      <c r="G250" s="9">
        <v>800</v>
      </c>
      <c r="H250" s="9">
        <f t="shared" si="25"/>
        <v>701</v>
      </c>
      <c r="I250" s="9">
        <f>(F250*U250)</f>
        <v>106425</v>
      </c>
      <c r="J250" s="18" t="str">
        <f>ROUND((Table1[[#This Row],[actual_price]]-Table1[[#This Row],[discounted_price]])/Table1[[#This Row],[actual_price]]*100, 0) &amp; "%"</f>
        <v>88%</v>
      </c>
      <c r="K250" s="18" t="str">
        <f t="shared" si="26"/>
        <v>≥ 50%</v>
      </c>
      <c r="L250" s="18">
        <f t="shared" si="27"/>
        <v>88</v>
      </c>
      <c r="M250" s="15" t="str">
        <f t="shared" si="28"/>
        <v>High</v>
      </c>
      <c r="N250" s="1">
        <v>0.88</v>
      </c>
      <c r="O250">
        <v>3.9</v>
      </c>
      <c r="P250" t="str">
        <f t="shared" si="29"/>
        <v>Good</v>
      </c>
      <c r="Q250">
        <f>G250*U250</f>
        <v>860000</v>
      </c>
      <c r="R250" t="str">
        <f t="shared" si="30"/>
        <v>#0-#999</v>
      </c>
      <c r="S250">
        <f>IF(Table1[[#This Row],[actual_price]]&lt;1000, 1, IF(Table1[[#This Row],[actual_price]]&lt;5000, 2, IF(Table1[[#This Row],[actual_price]]&lt;10000, 3, IF(Table1[[#This Row],[actual_price]]&lt;20000, 4, 5))))</f>
        <v>1</v>
      </c>
      <c r="T250" t="str">
        <f t="shared" si="31"/>
        <v>1000 and above</v>
      </c>
      <c r="U250" s="11">
        <v>1075</v>
      </c>
      <c r="V250" t="s">
        <v>779</v>
      </c>
      <c r="W250" t="s">
        <v>273</v>
      </c>
      <c r="X250" t="s">
        <v>274</v>
      </c>
      <c r="Y250" t="s">
        <v>275</v>
      </c>
      <c r="Z250" t="s">
        <v>276</v>
      </c>
      <c r="AA250" t="s">
        <v>1935</v>
      </c>
    </row>
    <row r="251" spans="1:27">
      <c r="A251" t="s">
        <v>2011</v>
      </c>
      <c r="B251" t="s">
        <v>2012</v>
      </c>
      <c r="C251" t="str">
        <f t="shared" si="32"/>
        <v>7SEVEN¬Æ Suitable Sony Tv Remote Or…</v>
      </c>
      <c r="D251" t="s">
        <v>364</v>
      </c>
      <c r="E251" t="str">
        <f>IFERROR(VLOOKUP(TRIM(CLEAN(D251)),#REF!, 2, FALSE), "Other")</f>
        <v>Other</v>
      </c>
      <c r="F251" s="9">
        <v>349</v>
      </c>
      <c r="G251" s="9">
        <v>699</v>
      </c>
      <c r="H251" s="9">
        <f t="shared" si="25"/>
        <v>350</v>
      </c>
      <c r="I251" s="9">
        <f>(F251*U251)</f>
        <v>74686</v>
      </c>
      <c r="J251" s="18" t="str">
        <f>ROUND((Table1[[#This Row],[actual_price]]-Table1[[#This Row],[discounted_price]])/Table1[[#This Row],[actual_price]]*100, 0) &amp; "%"</f>
        <v>50%</v>
      </c>
      <c r="K251" s="18" t="str">
        <f t="shared" si="26"/>
        <v>≥ 50%</v>
      </c>
      <c r="L251" s="18">
        <f t="shared" si="27"/>
        <v>50</v>
      </c>
      <c r="M251" s="15" t="str">
        <f t="shared" si="28"/>
        <v>High</v>
      </c>
      <c r="N251" s="1">
        <v>0.5</v>
      </c>
      <c r="O251">
        <v>3.9</v>
      </c>
      <c r="P251" t="str">
        <f t="shared" si="29"/>
        <v>Good</v>
      </c>
      <c r="Q251">
        <f>G251*U251</f>
        <v>149586</v>
      </c>
      <c r="R251" t="str">
        <f t="shared" si="30"/>
        <v>#0-#999</v>
      </c>
      <c r="S251">
        <f>IF(Table1[[#This Row],[actual_price]]&lt;1000, 1, IF(Table1[[#This Row],[actual_price]]&lt;5000, 2, IF(Table1[[#This Row],[actual_price]]&lt;10000, 3, IF(Table1[[#This Row],[actual_price]]&lt;20000, 4, 5))))</f>
        <v>1</v>
      </c>
      <c r="T251" t="str">
        <f t="shared" si="31"/>
        <v>Fewer than 1000</v>
      </c>
      <c r="U251" s="11">
        <v>214</v>
      </c>
      <c r="V251" t="s">
        <v>2013</v>
      </c>
      <c r="W251" t="s">
        <v>2014</v>
      </c>
      <c r="X251" t="s">
        <v>2015</v>
      </c>
      <c r="Y251" t="s">
        <v>2016</v>
      </c>
      <c r="Z251" t="s">
        <v>2017</v>
      </c>
      <c r="AA251" t="s">
        <v>2018</v>
      </c>
    </row>
    <row r="252" spans="1:27">
      <c r="A252" t="s">
        <v>2162</v>
      </c>
      <c r="B252" t="s">
        <v>2163</v>
      </c>
      <c r="C252" t="str">
        <f t="shared" si="32"/>
        <v>LUNAGARIYA¬Æ, Protective Case Compa…</v>
      </c>
      <c r="D252" t="s">
        <v>364</v>
      </c>
      <c r="E252" t="str">
        <f>IFERROR(VLOOKUP(TRIM(CLEAN(D252)),#REF!, 2, FALSE), "Other")</f>
        <v>Other</v>
      </c>
      <c r="F252" s="9">
        <v>247</v>
      </c>
      <c r="G252" s="9">
        <v>399</v>
      </c>
      <c r="H252" s="9">
        <f t="shared" si="25"/>
        <v>152</v>
      </c>
      <c r="I252" s="9">
        <f>(F252*U252)</f>
        <v>49400</v>
      </c>
      <c r="J252" s="18" t="str">
        <f>ROUND((Table1[[#This Row],[actual_price]]-Table1[[#This Row],[discounted_price]])/Table1[[#This Row],[actual_price]]*100, 0) &amp; "%"</f>
        <v>38%</v>
      </c>
      <c r="K252" s="18" t="str">
        <f t="shared" si="26"/>
        <v>&lt;50%</v>
      </c>
      <c r="L252" s="18">
        <f t="shared" si="27"/>
        <v>38</v>
      </c>
      <c r="M252" s="15" t="str">
        <f t="shared" si="28"/>
        <v>Medium</v>
      </c>
      <c r="N252" s="1">
        <v>0.38</v>
      </c>
      <c r="O252">
        <v>3.9</v>
      </c>
      <c r="P252" t="str">
        <f t="shared" si="29"/>
        <v>Good</v>
      </c>
      <c r="Q252">
        <f>G252*U252</f>
        <v>79800</v>
      </c>
      <c r="R252" t="str">
        <f t="shared" si="30"/>
        <v>#0-#999</v>
      </c>
      <c r="S252">
        <f>IF(Table1[[#This Row],[actual_price]]&lt;1000, 1, IF(Table1[[#This Row],[actual_price]]&lt;5000, 2, IF(Table1[[#This Row],[actual_price]]&lt;10000, 3, IF(Table1[[#This Row],[actual_price]]&lt;20000, 4, 5))))</f>
        <v>1</v>
      </c>
      <c r="T252" t="str">
        <f t="shared" si="31"/>
        <v>Fewer than 1000</v>
      </c>
      <c r="U252" s="11">
        <v>200</v>
      </c>
      <c r="V252" t="s">
        <v>2164</v>
      </c>
      <c r="W252" t="s">
        <v>2165</v>
      </c>
      <c r="X252" t="s">
        <v>2166</v>
      </c>
      <c r="Y252" t="s">
        <v>2167</v>
      </c>
      <c r="Z252" t="s">
        <v>2168</v>
      </c>
      <c r="AA252" t="s">
        <v>10155</v>
      </c>
    </row>
    <row r="253" spans="1:27">
      <c r="A253" t="s">
        <v>2201</v>
      </c>
      <c r="B253" t="s">
        <v>2202</v>
      </c>
      <c r="C253" t="str">
        <f t="shared" si="32"/>
        <v>Storite USB 2.0 A to Mini 5 pin B C…</v>
      </c>
      <c r="D253" t="s">
        <v>16</v>
      </c>
      <c r="E253" t="str">
        <f>IFERROR(VLOOKUP(TRIM(CLEAN(D253)),#REF!, 2, FALSE), "Other")</f>
        <v>Other</v>
      </c>
      <c r="F253" s="9">
        <v>299</v>
      </c>
      <c r="G253" s="9">
        <v>699</v>
      </c>
      <c r="H253" s="9">
        <f t="shared" si="25"/>
        <v>400</v>
      </c>
      <c r="I253" s="9">
        <f>(F253*U253)</f>
        <v>434746</v>
      </c>
      <c r="J253" s="18" t="str">
        <f>ROUND((Table1[[#This Row],[actual_price]]-Table1[[#This Row],[discounted_price]])/Table1[[#This Row],[actual_price]]*100, 0) &amp; "%"</f>
        <v>57%</v>
      </c>
      <c r="K253" s="18" t="str">
        <f t="shared" si="26"/>
        <v>≥ 50%</v>
      </c>
      <c r="L253" s="18">
        <f t="shared" si="27"/>
        <v>57</v>
      </c>
      <c r="M253" s="15" t="str">
        <f t="shared" si="28"/>
        <v>High</v>
      </c>
      <c r="N253" s="1">
        <v>0.56999999999999995</v>
      </c>
      <c r="O253">
        <v>3.9</v>
      </c>
      <c r="P253" t="str">
        <f t="shared" si="29"/>
        <v>Good</v>
      </c>
      <c r="Q253">
        <f>G253*U253</f>
        <v>1016346</v>
      </c>
      <c r="R253" t="str">
        <f t="shared" si="30"/>
        <v>#0-#999</v>
      </c>
      <c r="S253">
        <f>IF(Table1[[#This Row],[actual_price]]&lt;1000, 1, IF(Table1[[#This Row],[actual_price]]&lt;5000, 2, IF(Table1[[#This Row],[actual_price]]&lt;10000, 3, IF(Table1[[#This Row],[actual_price]]&lt;20000, 4, 5))))</f>
        <v>1</v>
      </c>
      <c r="T253" t="str">
        <f t="shared" si="31"/>
        <v>1000 and above</v>
      </c>
      <c r="U253" s="11">
        <v>1454</v>
      </c>
      <c r="V253" t="s">
        <v>2203</v>
      </c>
      <c r="W253" t="s">
        <v>2204</v>
      </c>
      <c r="X253" t="s">
        <v>2205</v>
      </c>
      <c r="Y253" t="s">
        <v>2206</v>
      </c>
      <c r="Z253" t="s">
        <v>2207</v>
      </c>
      <c r="AA253" t="s">
        <v>2208</v>
      </c>
    </row>
    <row r="254" spans="1:27">
      <c r="A254" t="s">
        <v>2228</v>
      </c>
      <c r="B254" t="s">
        <v>2229</v>
      </c>
      <c r="C254" t="str">
        <f t="shared" si="32"/>
        <v>AmazonBasics 108 cm (43 inches) 4K …</v>
      </c>
      <c r="D254" t="s">
        <v>135</v>
      </c>
      <c r="E254" t="str">
        <f>IFERROR(VLOOKUP(TRIM(CLEAN(D254)),#REF!, 2, FALSE), "Other")</f>
        <v>Other</v>
      </c>
      <c r="F254" s="9">
        <v>24499</v>
      </c>
      <c r="G254" s="9">
        <v>50000</v>
      </c>
      <c r="H254" s="9">
        <f t="shared" si="25"/>
        <v>25501</v>
      </c>
      <c r="I254" s="9">
        <f>(F254*U254)</f>
        <v>86187482</v>
      </c>
      <c r="J254" s="18" t="str">
        <f>ROUND((Table1[[#This Row],[actual_price]]-Table1[[#This Row],[discounted_price]])/Table1[[#This Row],[actual_price]]*100, 0) &amp; "%"</f>
        <v>51%</v>
      </c>
      <c r="K254" s="18" t="str">
        <f t="shared" si="26"/>
        <v>≥ 50%</v>
      </c>
      <c r="L254" s="18">
        <f t="shared" si="27"/>
        <v>51</v>
      </c>
      <c r="M254" s="15" t="str">
        <f t="shared" si="28"/>
        <v>High</v>
      </c>
      <c r="N254" s="1">
        <v>0.51</v>
      </c>
      <c r="O254">
        <v>3.9</v>
      </c>
      <c r="P254" t="str">
        <f t="shared" si="29"/>
        <v>Good</v>
      </c>
      <c r="Q254">
        <f>G254*U254</f>
        <v>175900000</v>
      </c>
      <c r="R254" t="str">
        <f t="shared" si="30"/>
        <v>#20k+</v>
      </c>
      <c r="S254">
        <f>IF(Table1[[#This Row],[actual_price]]&lt;1000, 1, IF(Table1[[#This Row],[actual_price]]&lt;5000, 2, IF(Table1[[#This Row],[actual_price]]&lt;10000, 3, IF(Table1[[#This Row],[actual_price]]&lt;20000, 4, 5))))</f>
        <v>5</v>
      </c>
      <c r="T254" t="str">
        <f t="shared" si="31"/>
        <v>1000 and above</v>
      </c>
      <c r="U254" s="11">
        <v>3518</v>
      </c>
      <c r="V254" t="s">
        <v>2230</v>
      </c>
      <c r="W254" t="s">
        <v>2231</v>
      </c>
      <c r="X254" t="s">
        <v>2232</v>
      </c>
      <c r="Y254" t="s">
        <v>2233</v>
      </c>
      <c r="Z254" t="s">
        <v>2234</v>
      </c>
      <c r="AA254" t="s">
        <v>2235</v>
      </c>
    </row>
    <row r="255" spans="1:27">
      <c r="A255" t="s">
        <v>2366</v>
      </c>
      <c r="B255" t="s">
        <v>2367</v>
      </c>
      <c r="C255" t="str">
        <f t="shared" si="32"/>
        <v>boAt Wave Lite Smartwatch with 1.69…</v>
      </c>
      <c r="D255" t="s">
        <v>2284</v>
      </c>
      <c r="E255" t="str">
        <f>IFERROR(VLOOKUP(TRIM(CLEAN(D255)),#REF!, 2, FALSE), "Other")</f>
        <v>Other</v>
      </c>
      <c r="F255" s="9">
        <v>1499</v>
      </c>
      <c r="G255" s="9">
        <v>6990</v>
      </c>
      <c r="H255" s="9">
        <f t="shared" si="25"/>
        <v>5491</v>
      </c>
      <c r="I255" s="9">
        <f>(F255*U255)</f>
        <v>32672204</v>
      </c>
      <c r="J255" s="18" t="str">
        <f>ROUND((Table1[[#This Row],[actual_price]]-Table1[[#This Row],[discounted_price]])/Table1[[#This Row],[actual_price]]*100, 0) &amp; "%"</f>
        <v>79%</v>
      </c>
      <c r="K255" s="18" t="str">
        <f t="shared" si="26"/>
        <v>≥ 50%</v>
      </c>
      <c r="L255" s="18">
        <f t="shared" si="27"/>
        <v>79</v>
      </c>
      <c r="M255" s="15" t="str">
        <f t="shared" si="28"/>
        <v>High</v>
      </c>
      <c r="N255" s="1">
        <v>0.79</v>
      </c>
      <c r="O255">
        <v>3.9</v>
      </c>
      <c r="P255" t="str">
        <f t="shared" si="29"/>
        <v>Good</v>
      </c>
      <c r="Q255">
        <f>G255*U255</f>
        <v>152354040</v>
      </c>
      <c r="R255" t="str">
        <f t="shared" si="30"/>
        <v>#5k-#9.9k</v>
      </c>
      <c r="S255">
        <f>IF(Table1[[#This Row],[actual_price]]&lt;1000, 1, IF(Table1[[#This Row],[actual_price]]&lt;5000, 2, IF(Table1[[#This Row],[actual_price]]&lt;10000, 3, IF(Table1[[#This Row],[actual_price]]&lt;20000, 4, 5))))</f>
        <v>3</v>
      </c>
      <c r="T255" t="str">
        <f t="shared" si="31"/>
        <v>1000 and above</v>
      </c>
      <c r="U255" s="11">
        <v>21796</v>
      </c>
      <c r="V255" t="s">
        <v>2368</v>
      </c>
      <c r="W255" t="s">
        <v>2369</v>
      </c>
      <c r="X255" t="s">
        <v>2370</v>
      </c>
      <c r="Y255" t="s">
        <v>2371</v>
      </c>
      <c r="Z255" t="s">
        <v>2372</v>
      </c>
      <c r="AA255" t="s">
        <v>2373</v>
      </c>
    </row>
    <row r="256" spans="1:27">
      <c r="A256" t="s">
        <v>2391</v>
      </c>
      <c r="B256" t="s">
        <v>2392</v>
      </c>
      <c r="C256" t="str">
        <f t="shared" si="32"/>
        <v>PTron Tangentbeat in-Ear Bluetooth …</v>
      </c>
      <c r="D256" t="s">
        <v>2376</v>
      </c>
      <c r="E256" t="str">
        <f>IFERROR(VLOOKUP(TRIM(CLEAN(D256)),#REF!, 2, FALSE), "Other")</f>
        <v>Other</v>
      </c>
      <c r="F256" s="9">
        <v>599</v>
      </c>
      <c r="G256" s="9">
        <v>2499</v>
      </c>
      <c r="H256" s="9">
        <f t="shared" si="25"/>
        <v>1900</v>
      </c>
      <c r="I256" s="9">
        <f>(F256*U256)</f>
        <v>34839038</v>
      </c>
      <c r="J256" s="18" t="str">
        <f>ROUND((Table1[[#This Row],[actual_price]]-Table1[[#This Row],[discounted_price]])/Table1[[#This Row],[actual_price]]*100, 0) &amp; "%"</f>
        <v>76%</v>
      </c>
      <c r="K256" s="18" t="str">
        <f t="shared" si="26"/>
        <v>≥ 50%</v>
      </c>
      <c r="L256" s="18">
        <f t="shared" si="27"/>
        <v>76</v>
      </c>
      <c r="M256" s="15" t="str">
        <f t="shared" si="28"/>
        <v>High</v>
      </c>
      <c r="N256" s="1">
        <v>0.76</v>
      </c>
      <c r="O256">
        <v>3.9</v>
      </c>
      <c r="P256" t="str">
        <f t="shared" si="29"/>
        <v>Good</v>
      </c>
      <c r="Q256">
        <f>G256*U256</f>
        <v>145346838</v>
      </c>
      <c r="R256" t="str">
        <f t="shared" si="30"/>
        <v>#1k-#4.9k</v>
      </c>
      <c r="S256">
        <f>IF(Table1[[#This Row],[actual_price]]&lt;1000, 1, IF(Table1[[#This Row],[actual_price]]&lt;5000, 2, IF(Table1[[#This Row],[actual_price]]&lt;10000, 3, IF(Table1[[#This Row],[actual_price]]&lt;20000, 4, 5))))</f>
        <v>2</v>
      </c>
      <c r="T256" t="str">
        <f t="shared" si="31"/>
        <v>1000 and above</v>
      </c>
      <c r="U256" s="11">
        <v>58162</v>
      </c>
      <c r="V256" t="s">
        <v>2393</v>
      </c>
      <c r="W256" t="s">
        <v>2394</v>
      </c>
      <c r="X256" t="s">
        <v>2395</v>
      </c>
      <c r="Y256" t="s">
        <v>2396</v>
      </c>
      <c r="Z256" t="s">
        <v>2397</v>
      </c>
      <c r="AA256" t="s">
        <v>2398</v>
      </c>
    </row>
    <row r="257" spans="1:27">
      <c r="A257" t="s">
        <v>2439</v>
      </c>
      <c r="B257" t="s">
        <v>2440</v>
      </c>
      <c r="C257" t="str">
        <f t="shared" si="32"/>
        <v>ELV Car Mount Adjustable Car Phone …</v>
      </c>
      <c r="D257" t="s">
        <v>2441</v>
      </c>
      <c r="E257" t="str">
        <f>IFERROR(VLOOKUP(TRIM(CLEAN(D257)),#REF!, 2, FALSE), "Other")</f>
        <v>Other</v>
      </c>
      <c r="F257" s="9">
        <v>349</v>
      </c>
      <c r="G257" s="9">
        <v>999</v>
      </c>
      <c r="H257" s="9">
        <f t="shared" si="25"/>
        <v>650</v>
      </c>
      <c r="I257" s="9">
        <f>(F257*U257)</f>
        <v>16193251</v>
      </c>
      <c r="J257" s="18" t="str">
        <f>ROUND((Table1[[#This Row],[actual_price]]-Table1[[#This Row],[discounted_price]])/Table1[[#This Row],[actual_price]]*100, 0) &amp; "%"</f>
        <v>65%</v>
      </c>
      <c r="K257" s="18" t="str">
        <f t="shared" si="26"/>
        <v>≥ 50%</v>
      </c>
      <c r="L257" s="18">
        <f t="shared" si="27"/>
        <v>65</v>
      </c>
      <c r="M257" s="15" t="str">
        <f t="shared" si="28"/>
        <v>High</v>
      </c>
      <c r="N257" s="1">
        <v>0.65</v>
      </c>
      <c r="O257">
        <v>3.9</v>
      </c>
      <c r="P257" t="str">
        <f t="shared" si="29"/>
        <v>Good</v>
      </c>
      <c r="Q257">
        <f>G257*U257</f>
        <v>46352601</v>
      </c>
      <c r="R257" t="str">
        <f t="shared" si="30"/>
        <v>#0-#999</v>
      </c>
      <c r="S257">
        <f>IF(Table1[[#This Row],[actual_price]]&lt;1000, 1, IF(Table1[[#This Row],[actual_price]]&lt;5000, 2, IF(Table1[[#This Row],[actual_price]]&lt;10000, 3, IF(Table1[[#This Row],[actual_price]]&lt;20000, 4, 5))))</f>
        <v>1</v>
      </c>
      <c r="T257" t="str">
        <f t="shared" si="31"/>
        <v>1000 and above</v>
      </c>
      <c r="U257" s="11">
        <v>46399</v>
      </c>
      <c r="V257" t="s">
        <v>2442</v>
      </c>
      <c r="W257" t="s">
        <v>2443</v>
      </c>
      <c r="X257" t="s">
        <v>2444</v>
      </c>
      <c r="Y257" t="s">
        <v>2445</v>
      </c>
      <c r="Z257" t="s">
        <v>2446</v>
      </c>
      <c r="AA257" t="s">
        <v>2447</v>
      </c>
    </row>
    <row r="258" spans="1:27">
      <c r="A258" t="s">
        <v>31</v>
      </c>
      <c r="B258" t="s">
        <v>32</v>
      </c>
      <c r="C258" t="str">
        <f t="shared" si="32"/>
        <v>Sounce Fast Phone Charging Cable &amp; …</v>
      </c>
      <c r="D258" t="s">
        <v>16</v>
      </c>
      <c r="E258" t="str">
        <f>IFERROR(VLOOKUP(TRIM(CLEAN(D258)),#REF!, 2, FALSE), "Other")</f>
        <v>Other</v>
      </c>
      <c r="F258" s="9">
        <v>199</v>
      </c>
      <c r="G258" s="9">
        <v>999</v>
      </c>
      <c r="H258" s="9">
        <f t="shared" ref="H258:H321" si="33">G258 - F258</f>
        <v>800</v>
      </c>
      <c r="I258" s="9">
        <f>(F258*U258)</f>
        <v>1577672</v>
      </c>
      <c r="J258" s="18" t="str">
        <f>ROUND((Table1[[#This Row],[actual_price]]-Table1[[#This Row],[discounted_price]])/Table1[[#This Row],[actual_price]]*100, 0) &amp; "%"</f>
        <v>80%</v>
      </c>
      <c r="K258" s="18" t="str">
        <f t="shared" ref="K258:K321" si="34">IF(L258&gt;=50, "≥ 50%", "&lt;50%")</f>
        <v>≥ 50%</v>
      </c>
      <c r="L258" s="18">
        <f t="shared" ref="L258:L321" si="35">VALUE(SUBSTITUTE(J258, "%", ""))</f>
        <v>80</v>
      </c>
      <c r="M258" s="15" t="str">
        <f t="shared" ref="M258:M321" si="36">IF(L258&lt;10, "Low", IF(L258&lt;30, "Mild", IF(L258&lt;50, "Medium", "High")))</f>
        <v>High</v>
      </c>
      <c r="N258" s="1">
        <v>0.8</v>
      </c>
      <c r="O258">
        <v>3.9</v>
      </c>
      <c r="P258" t="str">
        <f t="shared" ref="P258:P321" si="37">IF(O258&gt;=4.5, "Excellent", IF(O258&gt;=3.5, "Good", IF(O258&gt;=2.5, "Average", "Poor")))</f>
        <v>Good</v>
      </c>
      <c r="Q258">
        <f>G258*U258</f>
        <v>7920072</v>
      </c>
      <c r="R258" t="str">
        <f t="shared" ref="R258:R321" si="38">IF(G258&lt;1000, "#0-#999", IF(G258&lt;5000, "#1k-#4.9k", IF(G258&lt;10000, "#5k-#9.9k", IF(G258&lt;20000, "#10k-#19.9k", "#20k+"))))</f>
        <v>#0-#999</v>
      </c>
      <c r="S258">
        <f>IF(Table1[[#This Row],[actual_price]]&lt;1000, 1, IF(Table1[[#This Row],[actual_price]]&lt;5000, 2, IF(Table1[[#This Row],[actual_price]]&lt;10000, 3, IF(Table1[[#This Row],[actual_price]]&lt;20000, 4, 5))))</f>
        <v>1</v>
      </c>
      <c r="T258" t="str">
        <f t="shared" ref="T258:T321" si="39">IF(U258 &gt; 1000, "1000 and above", "Fewer than 1000")</f>
        <v>1000 and above</v>
      </c>
      <c r="U258" s="11">
        <v>7928</v>
      </c>
      <c r="V258" t="s">
        <v>2558</v>
      </c>
      <c r="W258" t="s">
        <v>34</v>
      </c>
      <c r="X258" t="s">
        <v>35</v>
      </c>
      <c r="Y258" t="s">
        <v>36</v>
      </c>
      <c r="Z258" t="s">
        <v>37</v>
      </c>
      <c r="AA258" t="s">
        <v>2559</v>
      </c>
    </row>
    <row r="259" spans="1:27">
      <c r="A259" t="s">
        <v>2598</v>
      </c>
      <c r="B259" t="s">
        <v>2599</v>
      </c>
      <c r="C259" t="str">
        <f t="shared" si="32"/>
        <v>Redmi Note 11 Pro + 5G (Stealth Bla…</v>
      </c>
      <c r="D259" t="s">
        <v>2318</v>
      </c>
      <c r="E259" t="str">
        <f>IFERROR(VLOOKUP(TRIM(CLEAN(D259)),#REF!, 2, FALSE), "Other")</f>
        <v>Other</v>
      </c>
      <c r="F259" s="9">
        <v>19999</v>
      </c>
      <c r="G259" s="9">
        <v>24999</v>
      </c>
      <c r="H259" s="9">
        <f t="shared" si="33"/>
        <v>5000</v>
      </c>
      <c r="I259" s="9">
        <f>(F259*U259)</f>
        <v>516454176</v>
      </c>
      <c r="J259" s="18" t="str">
        <f>ROUND((Table1[[#This Row],[actual_price]]-Table1[[#This Row],[discounted_price]])/Table1[[#This Row],[actual_price]]*100, 0) &amp; "%"</f>
        <v>20%</v>
      </c>
      <c r="K259" s="18" t="str">
        <f t="shared" si="34"/>
        <v>&lt;50%</v>
      </c>
      <c r="L259" s="18">
        <f t="shared" si="35"/>
        <v>20</v>
      </c>
      <c r="M259" s="15" t="str">
        <f t="shared" si="36"/>
        <v>Mild</v>
      </c>
      <c r="N259" s="1">
        <v>0.2</v>
      </c>
      <c r="O259">
        <v>3.9</v>
      </c>
      <c r="P259" t="str">
        <f t="shared" si="37"/>
        <v>Good</v>
      </c>
      <c r="Q259">
        <f>G259*U259</f>
        <v>645574176</v>
      </c>
      <c r="R259" t="str">
        <f t="shared" si="38"/>
        <v>#20k+</v>
      </c>
      <c r="S259">
        <f>IF(Table1[[#This Row],[actual_price]]&lt;1000, 1, IF(Table1[[#This Row],[actual_price]]&lt;5000, 2, IF(Table1[[#This Row],[actual_price]]&lt;10000, 3, IF(Table1[[#This Row],[actual_price]]&lt;20000, 4, 5))))</f>
        <v>5</v>
      </c>
      <c r="T259" t="str">
        <f t="shared" si="39"/>
        <v>1000 and above</v>
      </c>
      <c r="U259" s="11">
        <v>25824</v>
      </c>
      <c r="V259" t="s">
        <v>2600</v>
      </c>
      <c r="W259" t="s">
        <v>2601</v>
      </c>
      <c r="X259" t="s">
        <v>2602</v>
      </c>
      <c r="Y259" t="s">
        <v>2603</v>
      </c>
      <c r="Z259" t="s">
        <v>2604</v>
      </c>
      <c r="AA259" t="s">
        <v>2605</v>
      </c>
    </row>
    <row r="260" spans="1:27">
      <c r="A260" t="s">
        <v>54</v>
      </c>
      <c r="B260" t="s">
        <v>55</v>
      </c>
      <c r="C260" t="str">
        <f t="shared" si="32"/>
        <v>pTron Solero TB301 3A Type-C Data a…</v>
      </c>
      <c r="D260" t="s">
        <v>16</v>
      </c>
      <c r="E260" t="str">
        <f>IFERROR(VLOOKUP(TRIM(CLEAN(D260)),#REF!, 2, FALSE), "Other")</f>
        <v>Other</v>
      </c>
      <c r="F260" s="9">
        <v>149</v>
      </c>
      <c r="G260" s="9">
        <v>1000</v>
      </c>
      <c r="H260" s="9">
        <f t="shared" si="33"/>
        <v>851</v>
      </c>
      <c r="I260" s="9">
        <f>(F260*U260)</f>
        <v>3705630</v>
      </c>
      <c r="J260" s="18" t="str">
        <f>ROUND((Table1[[#This Row],[actual_price]]-Table1[[#This Row],[discounted_price]])/Table1[[#This Row],[actual_price]]*100, 0) &amp; "%"</f>
        <v>85%</v>
      </c>
      <c r="K260" s="18" t="str">
        <f t="shared" si="34"/>
        <v>≥ 50%</v>
      </c>
      <c r="L260" s="18">
        <f t="shared" si="35"/>
        <v>85</v>
      </c>
      <c r="M260" s="15" t="str">
        <f t="shared" si="36"/>
        <v>High</v>
      </c>
      <c r="N260" s="1">
        <v>0.85</v>
      </c>
      <c r="O260">
        <v>3.9</v>
      </c>
      <c r="P260" t="str">
        <f t="shared" si="37"/>
        <v>Good</v>
      </c>
      <c r="Q260">
        <f>G260*U260</f>
        <v>24870000</v>
      </c>
      <c r="R260" t="str">
        <f t="shared" si="38"/>
        <v>#1k-#4.9k</v>
      </c>
      <c r="S260">
        <f>IF(Table1[[#This Row],[actual_price]]&lt;1000, 1, IF(Table1[[#This Row],[actual_price]]&lt;5000, 2, IF(Table1[[#This Row],[actual_price]]&lt;10000, 3, IF(Table1[[#This Row],[actual_price]]&lt;20000, 4, 5))))</f>
        <v>2</v>
      </c>
      <c r="T260" t="str">
        <f t="shared" si="39"/>
        <v>1000 and above</v>
      </c>
      <c r="U260" s="11">
        <v>24870</v>
      </c>
      <c r="V260" t="s">
        <v>56</v>
      </c>
      <c r="W260" t="s">
        <v>2684</v>
      </c>
      <c r="X260" t="s">
        <v>2685</v>
      </c>
      <c r="Y260" t="s">
        <v>2686</v>
      </c>
      <c r="Z260" t="s">
        <v>2687</v>
      </c>
      <c r="AA260" t="s">
        <v>2688</v>
      </c>
    </row>
    <row r="261" spans="1:27">
      <c r="A261" t="s">
        <v>2809</v>
      </c>
      <c r="B261" t="s">
        <v>2810</v>
      </c>
      <c r="C261" t="str">
        <f t="shared" si="32"/>
        <v>Redmi Note 11 Pro + 5G (Phantom Whi…</v>
      </c>
      <c r="D261" t="s">
        <v>2318</v>
      </c>
      <c r="E261" t="str">
        <f>IFERROR(VLOOKUP(TRIM(CLEAN(D261)),#REF!, 2, FALSE), "Other")</f>
        <v>Other</v>
      </c>
      <c r="F261" s="9">
        <v>20999</v>
      </c>
      <c r="G261" s="9">
        <v>26999</v>
      </c>
      <c r="H261" s="9">
        <f t="shared" si="33"/>
        <v>6000</v>
      </c>
      <c r="I261" s="9">
        <f>(F261*U261)</f>
        <v>542278176</v>
      </c>
      <c r="J261" s="18" t="str">
        <f>ROUND((Table1[[#This Row],[actual_price]]-Table1[[#This Row],[discounted_price]])/Table1[[#This Row],[actual_price]]*100, 0) &amp; "%"</f>
        <v>22%</v>
      </c>
      <c r="K261" s="18" t="str">
        <f t="shared" si="34"/>
        <v>&lt;50%</v>
      </c>
      <c r="L261" s="18">
        <f t="shared" si="35"/>
        <v>22</v>
      </c>
      <c r="M261" s="15" t="str">
        <f t="shared" si="36"/>
        <v>Mild</v>
      </c>
      <c r="N261" s="1">
        <v>0.22</v>
      </c>
      <c r="O261">
        <v>3.9</v>
      </c>
      <c r="P261" t="str">
        <f t="shared" si="37"/>
        <v>Good</v>
      </c>
      <c r="Q261">
        <f>G261*U261</f>
        <v>697222176</v>
      </c>
      <c r="R261" t="str">
        <f t="shared" si="38"/>
        <v>#20k+</v>
      </c>
      <c r="S261">
        <f>IF(Table1[[#This Row],[actual_price]]&lt;1000, 1, IF(Table1[[#This Row],[actual_price]]&lt;5000, 2, IF(Table1[[#This Row],[actual_price]]&lt;10000, 3, IF(Table1[[#This Row],[actual_price]]&lt;20000, 4, 5))))</f>
        <v>5</v>
      </c>
      <c r="T261" t="str">
        <f t="shared" si="39"/>
        <v>1000 and above</v>
      </c>
      <c r="U261" s="11">
        <v>25824</v>
      </c>
      <c r="V261" t="s">
        <v>2811</v>
      </c>
      <c r="W261" t="s">
        <v>2601</v>
      </c>
      <c r="X261" t="s">
        <v>2602</v>
      </c>
      <c r="Y261" t="s">
        <v>2603</v>
      </c>
      <c r="Z261" t="s">
        <v>2604</v>
      </c>
      <c r="AA261" t="s">
        <v>2605</v>
      </c>
    </row>
    <row r="262" spans="1:27">
      <c r="A262" t="s">
        <v>2849</v>
      </c>
      <c r="B262" t="s">
        <v>2850</v>
      </c>
      <c r="C262" t="str">
        <f t="shared" si="32"/>
        <v>Redmi Note 11 Pro + 5G (Stealth Bla…</v>
      </c>
      <c r="D262" t="s">
        <v>2318</v>
      </c>
      <c r="E262" t="str">
        <f>IFERROR(VLOOKUP(TRIM(CLEAN(D262)),#REF!, 2, FALSE), "Other")</f>
        <v>Other</v>
      </c>
      <c r="F262" s="9">
        <v>22999</v>
      </c>
      <c r="G262" s="9">
        <v>28999</v>
      </c>
      <c r="H262" s="9">
        <f t="shared" si="33"/>
        <v>6000</v>
      </c>
      <c r="I262" s="9">
        <f>(F262*U262)</f>
        <v>593926176</v>
      </c>
      <c r="J262" s="18" t="str">
        <f>ROUND((Table1[[#This Row],[actual_price]]-Table1[[#This Row],[discounted_price]])/Table1[[#This Row],[actual_price]]*100, 0) &amp; "%"</f>
        <v>21%</v>
      </c>
      <c r="K262" s="18" t="str">
        <f t="shared" si="34"/>
        <v>&lt;50%</v>
      </c>
      <c r="L262" s="18">
        <f t="shared" si="35"/>
        <v>21</v>
      </c>
      <c r="M262" s="15" t="str">
        <f t="shared" si="36"/>
        <v>Mild</v>
      </c>
      <c r="N262" s="1">
        <v>0.21</v>
      </c>
      <c r="O262">
        <v>3.9</v>
      </c>
      <c r="P262" t="str">
        <f t="shared" si="37"/>
        <v>Good</v>
      </c>
      <c r="Q262">
        <f>G262*U262</f>
        <v>748870176</v>
      </c>
      <c r="R262" t="str">
        <f t="shared" si="38"/>
        <v>#20k+</v>
      </c>
      <c r="S262">
        <f>IF(Table1[[#This Row],[actual_price]]&lt;1000, 1, IF(Table1[[#This Row],[actual_price]]&lt;5000, 2, IF(Table1[[#This Row],[actual_price]]&lt;10000, 3, IF(Table1[[#This Row],[actual_price]]&lt;20000, 4, 5))))</f>
        <v>5</v>
      </c>
      <c r="T262" t="str">
        <f t="shared" si="39"/>
        <v>1000 and above</v>
      </c>
      <c r="U262" s="11">
        <v>25824</v>
      </c>
      <c r="V262" t="s">
        <v>2851</v>
      </c>
      <c r="W262" t="s">
        <v>2601</v>
      </c>
      <c r="X262" t="s">
        <v>2602</v>
      </c>
      <c r="Y262" t="s">
        <v>2603</v>
      </c>
      <c r="Z262" t="s">
        <v>2604</v>
      </c>
      <c r="AA262" t="s">
        <v>2605</v>
      </c>
    </row>
    <row r="263" spans="1:27">
      <c r="A263" t="s">
        <v>2946</v>
      </c>
      <c r="B263" t="s">
        <v>2947</v>
      </c>
      <c r="C263" t="str">
        <f t="shared" si="32"/>
        <v>boAt Wave Lite Smartwatch with 1.69…</v>
      </c>
      <c r="D263" t="s">
        <v>2284</v>
      </c>
      <c r="E263" t="str">
        <f>IFERROR(VLOOKUP(TRIM(CLEAN(D263)),#REF!, 2, FALSE), "Other")</f>
        <v>Other</v>
      </c>
      <c r="F263" s="9">
        <v>1499</v>
      </c>
      <c r="G263" s="9">
        <v>6990</v>
      </c>
      <c r="H263" s="9">
        <f t="shared" si="33"/>
        <v>5491</v>
      </c>
      <c r="I263" s="9">
        <f>(F263*U263)</f>
        <v>32672204</v>
      </c>
      <c r="J263" s="18" t="str">
        <f>ROUND((Table1[[#This Row],[actual_price]]-Table1[[#This Row],[discounted_price]])/Table1[[#This Row],[actual_price]]*100, 0) &amp; "%"</f>
        <v>79%</v>
      </c>
      <c r="K263" s="18" t="str">
        <f t="shared" si="34"/>
        <v>≥ 50%</v>
      </c>
      <c r="L263" s="18">
        <f t="shared" si="35"/>
        <v>79</v>
      </c>
      <c r="M263" s="15" t="str">
        <f t="shared" si="36"/>
        <v>High</v>
      </c>
      <c r="N263" s="1">
        <v>0.79</v>
      </c>
      <c r="O263">
        <v>3.9</v>
      </c>
      <c r="P263" t="str">
        <f t="shared" si="37"/>
        <v>Good</v>
      </c>
      <c r="Q263">
        <f>G263*U263</f>
        <v>152354040</v>
      </c>
      <c r="R263" t="str">
        <f t="shared" si="38"/>
        <v>#5k-#9.9k</v>
      </c>
      <c r="S263">
        <f>IF(Table1[[#This Row],[actual_price]]&lt;1000, 1, IF(Table1[[#This Row],[actual_price]]&lt;5000, 2, IF(Table1[[#This Row],[actual_price]]&lt;10000, 3, IF(Table1[[#This Row],[actual_price]]&lt;20000, 4, 5))))</f>
        <v>3</v>
      </c>
      <c r="T263" t="str">
        <f t="shared" si="39"/>
        <v>1000 and above</v>
      </c>
      <c r="U263" s="11">
        <v>21796</v>
      </c>
      <c r="V263" t="s">
        <v>2368</v>
      </c>
      <c r="W263" t="s">
        <v>2369</v>
      </c>
      <c r="X263" t="s">
        <v>2370</v>
      </c>
      <c r="Y263" t="s">
        <v>2371</v>
      </c>
      <c r="Z263" t="s">
        <v>2372</v>
      </c>
      <c r="AA263" t="s">
        <v>2373</v>
      </c>
    </row>
    <row r="264" spans="1:27">
      <c r="A264" t="s">
        <v>3113</v>
      </c>
      <c r="B264" t="s">
        <v>3114</v>
      </c>
      <c r="C264" t="str">
        <f t="shared" si="32"/>
        <v>Redmi 11 Prime 5G (Meadow Green, 4G…</v>
      </c>
      <c r="D264" t="s">
        <v>2318</v>
      </c>
      <c r="E264" t="str">
        <f>IFERROR(VLOOKUP(TRIM(CLEAN(D264)),#REF!, 2, FALSE), "Other")</f>
        <v>Other</v>
      </c>
      <c r="F264" s="9">
        <v>13999</v>
      </c>
      <c r="G264" s="9">
        <v>15999</v>
      </c>
      <c r="H264" s="9">
        <f t="shared" si="33"/>
        <v>2000</v>
      </c>
      <c r="I264" s="9">
        <f>(F264*U264)</f>
        <v>30517820</v>
      </c>
      <c r="J264" s="18" t="str">
        <f>ROUND((Table1[[#This Row],[actual_price]]-Table1[[#This Row],[discounted_price]])/Table1[[#This Row],[actual_price]]*100, 0) &amp; "%"</f>
        <v>13%</v>
      </c>
      <c r="K264" s="18" t="str">
        <f t="shared" si="34"/>
        <v>&lt;50%</v>
      </c>
      <c r="L264" s="18">
        <f t="shared" si="35"/>
        <v>13</v>
      </c>
      <c r="M264" s="15" t="str">
        <f t="shared" si="36"/>
        <v>Mild</v>
      </c>
      <c r="N264" s="1">
        <v>0.13</v>
      </c>
      <c r="O264">
        <v>3.9</v>
      </c>
      <c r="P264" t="str">
        <f t="shared" si="37"/>
        <v>Good</v>
      </c>
      <c r="Q264">
        <f>G264*U264</f>
        <v>34877820</v>
      </c>
      <c r="R264" t="str">
        <f t="shared" si="38"/>
        <v>#10k-#19.9k</v>
      </c>
      <c r="S264">
        <f>IF(Table1[[#This Row],[actual_price]]&lt;1000, 1, IF(Table1[[#This Row],[actual_price]]&lt;5000, 2, IF(Table1[[#This Row],[actual_price]]&lt;10000, 3, IF(Table1[[#This Row],[actual_price]]&lt;20000, 4, 5))))</f>
        <v>4</v>
      </c>
      <c r="T264" t="str">
        <f t="shared" si="39"/>
        <v>1000 and above</v>
      </c>
      <c r="U264" s="11">
        <v>2180</v>
      </c>
      <c r="V264" t="s">
        <v>3115</v>
      </c>
      <c r="W264" t="s">
        <v>3116</v>
      </c>
      <c r="X264" t="s">
        <v>3117</v>
      </c>
      <c r="Y264" t="s">
        <v>3118</v>
      </c>
      <c r="Z264" t="s">
        <v>3119</v>
      </c>
      <c r="AA264" t="s">
        <v>3120</v>
      </c>
    </row>
    <row r="265" spans="1:27">
      <c r="A265" t="s">
        <v>3121</v>
      </c>
      <c r="B265" t="s">
        <v>3122</v>
      </c>
      <c r="C265" t="str">
        <f t="shared" si="32"/>
        <v>Noise Pulse Buzz 1.69" Bluetooth Ca…</v>
      </c>
      <c r="D265" t="s">
        <v>2284</v>
      </c>
      <c r="E265" t="str">
        <f>IFERROR(VLOOKUP(TRIM(CLEAN(D265)),#REF!, 2, FALSE), "Other")</f>
        <v>Other</v>
      </c>
      <c r="F265" s="9">
        <v>1999</v>
      </c>
      <c r="G265" s="9">
        <v>4999</v>
      </c>
      <c r="H265" s="9">
        <f t="shared" si="33"/>
        <v>3000</v>
      </c>
      <c r="I265" s="9">
        <f>(F265*U265)</f>
        <v>15134429</v>
      </c>
      <c r="J265" s="18" t="str">
        <f>ROUND((Table1[[#This Row],[actual_price]]-Table1[[#This Row],[discounted_price]])/Table1[[#This Row],[actual_price]]*100, 0) &amp; "%"</f>
        <v>60%</v>
      </c>
      <c r="K265" s="18" t="str">
        <f t="shared" si="34"/>
        <v>≥ 50%</v>
      </c>
      <c r="L265" s="18">
        <f t="shared" si="35"/>
        <v>60</v>
      </c>
      <c r="M265" s="15" t="str">
        <f t="shared" si="36"/>
        <v>High</v>
      </c>
      <c r="N265" s="1">
        <v>0.6</v>
      </c>
      <c r="O265">
        <v>3.9</v>
      </c>
      <c r="P265" t="str">
        <f t="shared" si="37"/>
        <v>Good</v>
      </c>
      <c r="Q265">
        <f>G265*U265</f>
        <v>37847429</v>
      </c>
      <c r="R265" t="str">
        <f t="shared" si="38"/>
        <v>#1k-#4.9k</v>
      </c>
      <c r="S265">
        <f>IF(Table1[[#This Row],[actual_price]]&lt;1000, 1, IF(Table1[[#This Row],[actual_price]]&lt;5000, 2, IF(Table1[[#This Row],[actual_price]]&lt;10000, 3, IF(Table1[[#This Row],[actual_price]]&lt;20000, 4, 5))))</f>
        <v>2</v>
      </c>
      <c r="T265" t="str">
        <f t="shared" si="39"/>
        <v>1000 and above</v>
      </c>
      <c r="U265" s="11">
        <v>7571</v>
      </c>
      <c r="V265" t="s">
        <v>3123</v>
      </c>
      <c r="W265" t="s">
        <v>3124</v>
      </c>
      <c r="X265" t="s">
        <v>3125</v>
      </c>
      <c r="Y265" t="s">
        <v>3126</v>
      </c>
      <c r="Z265" t="s">
        <v>3127</v>
      </c>
      <c r="AA265" t="s">
        <v>3128</v>
      </c>
    </row>
    <row r="266" spans="1:27">
      <c r="A266" t="s">
        <v>3156</v>
      </c>
      <c r="B266" t="s">
        <v>3157</v>
      </c>
      <c r="C266" t="str">
        <f t="shared" ref="C266:C329" si="40">LEFT(B266, 35) &amp; "…"</f>
        <v>boAt Wave Lite Smartwatch with 1.69…</v>
      </c>
      <c r="D266" t="s">
        <v>2284</v>
      </c>
      <c r="E266" t="str">
        <f>IFERROR(VLOOKUP(TRIM(CLEAN(D266)),#REF!, 2, FALSE), "Other")</f>
        <v>Other</v>
      </c>
      <c r="F266" s="9">
        <v>1499</v>
      </c>
      <c r="G266" s="9">
        <v>6990</v>
      </c>
      <c r="H266" s="9">
        <f t="shared" si="33"/>
        <v>5491</v>
      </c>
      <c r="I266" s="9">
        <f>(F266*U266)</f>
        <v>32672204</v>
      </c>
      <c r="J266" s="18" t="str">
        <f>ROUND((Table1[[#This Row],[actual_price]]-Table1[[#This Row],[discounted_price]])/Table1[[#This Row],[actual_price]]*100, 0) &amp; "%"</f>
        <v>79%</v>
      </c>
      <c r="K266" s="18" t="str">
        <f t="shared" si="34"/>
        <v>≥ 50%</v>
      </c>
      <c r="L266" s="18">
        <f t="shared" si="35"/>
        <v>79</v>
      </c>
      <c r="M266" s="15" t="str">
        <f t="shared" si="36"/>
        <v>High</v>
      </c>
      <c r="N266" s="1">
        <v>0.79</v>
      </c>
      <c r="O266">
        <v>3.9</v>
      </c>
      <c r="P266" t="str">
        <f t="shared" si="37"/>
        <v>Good</v>
      </c>
      <c r="Q266">
        <f>G266*U266</f>
        <v>152354040</v>
      </c>
      <c r="R266" t="str">
        <f t="shared" si="38"/>
        <v>#5k-#9.9k</v>
      </c>
      <c r="S266">
        <f>IF(Table1[[#This Row],[actual_price]]&lt;1000, 1, IF(Table1[[#This Row],[actual_price]]&lt;5000, 2, IF(Table1[[#This Row],[actual_price]]&lt;10000, 3, IF(Table1[[#This Row],[actual_price]]&lt;20000, 4, 5))))</f>
        <v>3</v>
      </c>
      <c r="T266" t="str">
        <f t="shared" si="39"/>
        <v>1000 and above</v>
      </c>
      <c r="U266" s="11">
        <v>21796</v>
      </c>
      <c r="V266" t="s">
        <v>2368</v>
      </c>
      <c r="W266" t="s">
        <v>2369</v>
      </c>
      <c r="X266" t="s">
        <v>2370</v>
      </c>
      <c r="Y266" t="s">
        <v>2371</v>
      </c>
      <c r="Z266" t="s">
        <v>2372</v>
      </c>
      <c r="AA266" t="s">
        <v>2373</v>
      </c>
    </row>
    <row r="267" spans="1:27">
      <c r="A267" t="s">
        <v>278</v>
      </c>
      <c r="B267" t="s">
        <v>279</v>
      </c>
      <c r="C267" t="str">
        <f t="shared" si="40"/>
        <v>pTron Solero MB301 3A Micro USB Dat…</v>
      </c>
      <c r="D267" t="s">
        <v>16</v>
      </c>
      <c r="E267" t="str">
        <f>IFERROR(VLOOKUP(TRIM(CLEAN(D267)),#REF!, 2, FALSE), "Other")</f>
        <v>Other</v>
      </c>
      <c r="F267" s="9">
        <v>99</v>
      </c>
      <c r="G267" s="9">
        <v>666.66</v>
      </c>
      <c r="H267" s="9">
        <f t="shared" si="33"/>
        <v>567.66</v>
      </c>
      <c r="I267" s="9">
        <f>(F267*U267)</f>
        <v>2462130</v>
      </c>
      <c r="J267" s="18" t="str">
        <f>ROUND((Table1[[#This Row],[actual_price]]-Table1[[#This Row],[discounted_price]])/Table1[[#This Row],[actual_price]]*100, 0) &amp; "%"</f>
        <v>85%</v>
      </c>
      <c r="K267" s="18" t="str">
        <f t="shared" si="34"/>
        <v>≥ 50%</v>
      </c>
      <c r="L267" s="18">
        <f t="shared" si="35"/>
        <v>85</v>
      </c>
      <c r="M267" s="15" t="str">
        <f t="shared" si="36"/>
        <v>High</v>
      </c>
      <c r="N267" s="1">
        <v>0.85</v>
      </c>
      <c r="O267">
        <v>3.9</v>
      </c>
      <c r="P267" t="str">
        <f t="shared" si="37"/>
        <v>Good</v>
      </c>
      <c r="Q267">
        <f>G267*U267</f>
        <v>16579834.199999999</v>
      </c>
      <c r="R267" t="str">
        <f t="shared" si="38"/>
        <v>#0-#999</v>
      </c>
      <c r="S267">
        <f>IF(Table1[[#This Row],[actual_price]]&lt;1000, 1, IF(Table1[[#This Row],[actual_price]]&lt;5000, 2, IF(Table1[[#This Row],[actual_price]]&lt;10000, 3, IF(Table1[[#This Row],[actual_price]]&lt;20000, 4, 5))))</f>
        <v>1</v>
      </c>
      <c r="T267" t="str">
        <f t="shared" si="39"/>
        <v>1000 and above</v>
      </c>
      <c r="U267" s="11">
        <v>24870</v>
      </c>
      <c r="V267" t="s">
        <v>280</v>
      </c>
      <c r="W267" t="s">
        <v>2684</v>
      </c>
      <c r="X267" t="s">
        <v>2685</v>
      </c>
      <c r="Y267" t="s">
        <v>2686</v>
      </c>
      <c r="Z267" t="s">
        <v>2687</v>
      </c>
      <c r="AA267" t="s">
        <v>2688</v>
      </c>
    </row>
    <row r="268" spans="1:27">
      <c r="A268" t="s">
        <v>3253</v>
      </c>
      <c r="B268" t="s">
        <v>3254</v>
      </c>
      <c r="C268" t="str">
        <f t="shared" si="40"/>
        <v>Flix (Beetel) Bolt 2.4 12W Dual USB…</v>
      </c>
      <c r="D268" t="s">
        <v>2450</v>
      </c>
      <c r="E268" t="str">
        <f>IFERROR(VLOOKUP(TRIM(CLEAN(D268)),#REF!, 2, FALSE), "Other")</f>
        <v>Other</v>
      </c>
      <c r="F268" s="9">
        <v>249</v>
      </c>
      <c r="G268" s="9">
        <v>599</v>
      </c>
      <c r="H268" s="9">
        <f t="shared" si="33"/>
        <v>350</v>
      </c>
      <c r="I268" s="9">
        <f>(F268*U268)</f>
        <v>534603</v>
      </c>
      <c r="J268" s="18" t="str">
        <f>ROUND((Table1[[#This Row],[actual_price]]-Table1[[#This Row],[discounted_price]])/Table1[[#This Row],[actual_price]]*100, 0) &amp; "%"</f>
        <v>58%</v>
      </c>
      <c r="K268" s="18" t="str">
        <f t="shared" si="34"/>
        <v>≥ 50%</v>
      </c>
      <c r="L268" s="18">
        <f t="shared" si="35"/>
        <v>58</v>
      </c>
      <c r="M268" s="15" t="str">
        <f t="shared" si="36"/>
        <v>High</v>
      </c>
      <c r="N268" s="1">
        <v>0.57999999999999996</v>
      </c>
      <c r="O268">
        <v>3.9</v>
      </c>
      <c r="P268" t="str">
        <f t="shared" si="37"/>
        <v>Good</v>
      </c>
      <c r="Q268">
        <f>G268*U268</f>
        <v>1286053</v>
      </c>
      <c r="R268" t="str">
        <f t="shared" si="38"/>
        <v>#0-#999</v>
      </c>
      <c r="S268">
        <f>IF(Table1[[#This Row],[actual_price]]&lt;1000, 1, IF(Table1[[#This Row],[actual_price]]&lt;5000, 2, IF(Table1[[#This Row],[actual_price]]&lt;10000, 3, IF(Table1[[#This Row],[actual_price]]&lt;20000, 4, 5))))</f>
        <v>1</v>
      </c>
      <c r="T268" t="str">
        <f t="shared" si="39"/>
        <v>1000 and above</v>
      </c>
      <c r="U268" s="11">
        <v>2147</v>
      </c>
      <c r="V268" t="s">
        <v>3255</v>
      </c>
      <c r="W268" t="s">
        <v>3256</v>
      </c>
      <c r="X268" t="s">
        <v>3257</v>
      </c>
      <c r="Y268" t="s">
        <v>3258</v>
      </c>
      <c r="Z268" t="s">
        <v>3259</v>
      </c>
      <c r="AA268" t="s">
        <v>3260</v>
      </c>
    </row>
    <row r="269" spans="1:27">
      <c r="A269" t="s">
        <v>3272</v>
      </c>
      <c r="B269" t="s">
        <v>3273</v>
      </c>
      <c r="C269" t="str">
        <f t="shared" si="40"/>
        <v>Redmi 11 Prime 5G (Thunder Black, 4…</v>
      </c>
      <c r="D269" t="s">
        <v>2318</v>
      </c>
      <c r="E269" t="str">
        <f>IFERROR(VLOOKUP(TRIM(CLEAN(D269)),#REF!, 2, FALSE), "Other")</f>
        <v>Other</v>
      </c>
      <c r="F269" s="9">
        <v>13999</v>
      </c>
      <c r="G269" s="9">
        <v>15999</v>
      </c>
      <c r="H269" s="9">
        <f t="shared" si="33"/>
        <v>2000</v>
      </c>
      <c r="I269" s="9">
        <f>(F269*U269)</f>
        <v>30517820</v>
      </c>
      <c r="J269" s="18" t="str">
        <f>ROUND((Table1[[#This Row],[actual_price]]-Table1[[#This Row],[discounted_price]])/Table1[[#This Row],[actual_price]]*100, 0) &amp; "%"</f>
        <v>13%</v>
      </c>
      <c r="K269" s="18" t="str">
        <f t="shared" si="34"/>
        <v>&lt;50%</v>
      </c>
      <c r="L269" s="18">
        <f t="shared" si="35"/>
        <v>13</v>
      </c>
      <c r="M269" s="15" t="str">
        <f t="shared" si="36"/>
        <v>Mild</v>
      </c>
      <c r="N269" s="1">
        <v>0.13</v>
      </c>
      <c r="O269">
        <v>3.9</v>
      </c>
      <c r="P269" t="str">
        <f t="shared" si="37"/>
        <v>Good</v>
      </c>
      <c r="Q269">
        <f>G269*U269</f>
        <v>34877820</v>
      </c>
      <c r="R269" t="str">
        <f t="shared" si="38"/>
        <v>#10k-#19.9k</v>
      </c>
      <c r="S269">
        <f>IF(Table1[[#This Row],[actual_price]]&lt;1000, 1, IF(Table1[[#This Row],[actual_price]]&lt;5000, 2, IF(Table1[[#This Row],[actual_price]]&lt;10000, 3, IF(Table1[[#This Row],[actual_price]]&lt;20000, 4, 5))))</f>
        <v>4</v>
      </c>
      <c r="T269" t="str">
        <f t="shared" si="39"/>
        <v>1000 and above</v>
      </c>
      <c r="U269" s="11">
        <v>2180</v>
      </c>
      <c r="V269" t="s">
        <v>3115</v>
      </c>
      <c r="W269" t="s">
        <v>3274</v>
      </c>
      <c r="X269" t="s">
        <v>3275</v>
      </c>
      <c r="Y269" t="s">
        <v>3276</v>
      </c>
      <c r="Z269" t="s">
        <v>3277</v>
      </c>
      <c r="AA269" t="s">
        <v>3278</v>
      </c>
    </row>
    <row r="270" spans="1:27">
      <c r="A270" t="s">
        <v>3353</v>
      </c>
      <c r="B270" t="s">
        <v>3354</v>
      </c>
      <c r="C270" t="str">
        <f t="shared" si="40"/>
        <v>Nokia 150 (2020) (Cyan)…</v>
      </c>
      <c r="D270" t="s">
        <v>2359</v>
      </c>
      <c r="E270" t="str">
        <f>IFERROR(VLOOKUP(TRIM(CLEAN(D270)),#REF!, 2, FALSE), "Other")</f>
        <v>Other</v>
      </c>
      <c r="F270" s="9">
        <v>2599</v>
      </c>
      <c r="G270" s="9">
        <v>2999</v>
      </c>
      <c r="H270" s="9">
        <f t="shared" si="33"/>
        <v>400</v>
      </c>
      <c r="I270" s="9">
        <f>(F270*U270)</f>
        <v>37077334</v>
      </c>
      <c r="J270" s="18" t="str">
        <f>ROUND((Table1[[#This Row],[actual_price]]-Table1[[#This Row],[discounted_price]])/Table1[[#This Row],[actual_price]]*100, 0) &amp; "%"</f>
        <v>13%</v>
      </c>
      <c r="K270" s="18" t="str">
        <f t="shared" si="34"/>
        <v>&lt;50%</v>
      </c>
      <c r="L270" s="18">
        <f t="shared" si="35"/>
        <v>13</v>
      </c>
      <c r="M270" s="15" t="str">
        <f t="shared" si="36"/>
        <v>Mild</v>
      </c>
      <c r="N270" s="1">
        <v>0.13</v>
      </c>
      <c r="O270">
        <v>3.9</v>
      </c>
      <c r="P270" t="str">
        <f t="shared" si="37"/>
        <v>Good</v>
      </c>
      <c r="Q270">
        <f>G270*U270</f>
        <v>42783734</v>
      </c>
      <c r="R270" t="str">
        <f t="shared" si="38"/>
        <v>#1k-#4.9k</v>
      </c>
      <c r="S270">
        <f>IF(Table1[[#This Row],[actual_price]]&lt;1000, 1, IF(Table1[[#This Row],[actual_price]]&lt;5000, 2, IF(Table1[[#This Row],[actual_price]]&lt;10000, 3, IF(Table1[[#This Row],[actual_price]]&lt;20000, 4, 5))))</f>
        <v>2</v>
      </c>
      <c r="T270" t="str">
        <f t="shared" si="39"/>
        <v>1000 and above</v>
      </c>
      <c r="U270" s="11">
        <v>14266</v>
      </c>
      <c r="V270" t="s">
        <v>3355</v>
      </c>
      <c r="W270" t="s">
        <v>3356</v>
      </c>
      <c r="X270" t="s">
        <v>3357</v>
      </c>
      <c r="Y270" t="s">
        <v>3358</v>
      </c>
      <c r="Z270" t="s">
        <v>3359</v>
      </c>
      <c r="AA270" t="s">
        <v>3360</v>
      </c>
    </row>
    <row r="271" spans="1:27">
      <c r="A271" t="s">
        <v>3414</v>
      </c>
      <c r="B271" t="s">
        <v>3415</v>
      </c>
      <c r="C271" t="str">
        <f t="shared" si="40"/>
        <v>Samsung Galaxy M53 5G (Deep Ocean B…</v>
      </c>
      <c r="D271" t="s">
        <v>2318</v>
      </c>
      <c r="E271" t="str">
        <f>IFERROR(VLOOKUP(TRIM(CLEAN(D271)),#REF!, 2, FALSE), "Other")</f>
        <v>Other</v>
      </c>
      <c r="F271" s="9">
        <v>23999</v>
      </c>
      <c r="G271" s="9">
        <v>32999</v>
      </c>
      <c r="H271" s="9">
        <f t="shared" si="33"/>
        <v>9000</v>
      </c>
      <c r="I271" s="9">
        <f>(F271*U271)</f>
        <v>212775134</v>
      </c>
      <c r="J271" s="18" t="str">
        <f>ROUND((Table1[[#This Row],[actual_price]]-Table1[[#This Row],[discounted_price]])/Table1[[#This Row],[actual_price]]*100, 0) &amp; "%"</f>
        <v>27%</v>
      </c>
      <c r="K271" s="18" t="str">
        <f t="shared" si="34"/>
        <v>&lt;50%</v>
      </c>
      <c r="L271" s="18">
        <f t="shared" si="35"/>
        <v>27</v>
      </c>
      <c r="M271" s="15" t="str">
        <f t="shared" si="36"/>
        <v>Mild</v>
      </c>
      <c r="N271" s="1">
        <v>0.27</v>
      </c>
      <c r="O271">
        <v>3.9</v>
      </c>
      <c r="P271" t="str">
        <f t="shared" si="37"/>
        <v>Good</v>
      </c>
      <c r="Q271">
        <f>G271*U271</f>
        <v>292569134</v>
      </c>
      <c r="R271" t="str">
        <f t="shared" si="38"/>
        <v>#20k+</v>
      </c>
      <c r="S271">
        <f>IF(Table1[[#This Row],[actual_price]]&lt;1000, 1, IF(Table1[[#This Row],[actual_price]]&lt;5000, 2, IF(Table1[[#This Row],[actual_price]]&lt;10000, 3, IF(Table1[[#This Row],[actual_price]]&lt;20000, 4, 5))))</f>
        <v>5</v>
      </c>
      <c r="T271" t="str">
        <f t="shared" si="39"/>
        <v>1000 and above</v>
      </c>
      <c r="U271" s="11">
        <v>8866</v>
      </c>
      <c r="V271" t="s">
        <v>3416</v>
      </c>
      <c r="W271" t="s">
        <v>3417</v>
      </c>
      <c r="X271" t="s">
        <v>3418</v>
      </c>
      <c r="Y271" t="s">
        <v>3419</v>
      </c>
      <c r="Z271" t="s">
        <v>3420</v>
      </c>
      <c r="AA271" t="s">
        <v>3421</v>
      </c>
    </row>
    <row r="272" spans="1:27">
      <c r="A272" t="s">
        <v>3486</v>
      </c>
      <c r="B272" t="s">
        <v>3487</v>
      </c>
      <c r="C272" t="str">
        <f t="shared" si="40"/>
        <v>Sounce Gold Plated 3.5 mm Headphone…</v>
      </c>
      <c r="D272" t="s">
        <v>3488</v>
      </c>
      <c r="E272" t="str">
        <f>IFERROR(VLOOKUP(TRIM(CLEAN(D272)),#REF!, 2, FALSE), "Other")</f>
        <v>Other</v>
      </c>
      <c r="F272" s="9">
        <v>120</v>
      </c>
      <c r="G272" s="9">
        <v>999</v>
      </c>
      <c r="H272" s="9">
        <f t="shared" si="33"/>
        <v>879</v>
      </c>
      <c r="I272" s="9">
        <f>(F272*U272)</f>
        <v>778920</v>
      </c>
      <c r="J272" s="18" t="str">
        <f>ROUND((Table1[[#This Row],[actual_price]]-Table1[[#This Row],[discounted_price]])/Table1[[#This Row],[actual_price]]*100, 0) &amp; "%"</f>
        <v>88%</v>
      </c>
      <c r="K272" s="18" t="str">
        <f t="shared" si="34"/>
        <v>≥ 50%</v>
      </c>
      <c r="L272" s="18">
        <f t="shared" si="35"/>
        <v>88</v>
      </c>
      <c r="M272" s="15" t="str">
        <f t="shared" si="36"/>
        <v>High</v>
      </c>
      <c r="N272" s="1">
        <v>0.88</v>
      </c>
      <c r="O272">
        <v>3.9</v>
      </c>
      <c r="P272" t="str">
        <f t="shared" si="37"/>
        <v>Good</v>
      </c>
      <c r="Q272">
        <f>G272*U272</f>
        <v>6484509</v>
      </c>
      <c r="R272" t="str">
        <f t="shared" si="38"/>
        <v>#0-#999</v>
      </c>
      <c r="S272">
        <f>IF(Table1[[#This Row],[actual_price]]&lt;1000, 1, IF(Table1[[#This Row],[actual_price]]&lt;5000, 2, IF(Table1[[#This Row],[actual_price]]&lt;10000, 3, IF(Table1[[#This Row],[actual_price]]&lt;20000, 4, 5))))</f>
        <v>1</v>
      </c>
      <c r="T272" t="str">
        <f t="shared" si="39"/>
        <v>1000 and above</v>
      </c>
      <c r="U272" s="11">
        <v>6491</v>
      </c>
      <c r="V272" t="s">
        <v>3489</v>
      </c>
      <c r="W272" t="s">
        <v>3490</v>
      </c>
      <c r="X272" t="s">
        <v>3491</v>
      </c>
      <c r="Y272" t="s">
        <v>3492</v>
      </c>
      <c r="Z272" t="s">
        <v>3493</v>
      </c>
      <c r="AA272" t="s">
        <v>3494</v>
      </c>
    </row>
    <row r="273" spans="1:27">
      <c r="A273" t="s">
        <v>3558</v>
      </c>
      <c r="B273" t="s">
        <v>3559</v>
      </c>
      <c r="C273" t="str">
        <f t="shared" si="40"/>
        <v>FLiX Usb Charger,Flix (Beetel) Bolt…</v>
      </c>
      <c r="D273" t="s">
        <v>2450</v>
      </c>
      <c r="E273" t="str">
        <f>IFERROR(VLOOKUP(TRIM(CLEAN(D273)),#REF!, 2, FALSE), "Other")</f>
        <v>Other</v>
      </c>
      <c r="F273" s="9">
        <v>239</v>
      </c>
      <c r="G273" s="9">
        <v>599</v>
      </c>
      <c r="H273" s="9">
        <f t="shared" si="33"/>
        <v>360</v>
      </c>
      <c r="I273" s="9">
        <f>(F273*U273)</f>
        <v>513133</v>
      </c>
      <c r="J273" s="18" t="str">
        <f>ROUND((Table1[[#This Row],[actual_price]]-Table1[[#This Row],[discounted_price]])/Table1[[#This Row],[actual_price]]*100, 0) &amp; "%"</f>
        <v>60%</v>
      </c>
      <c r="K273" s="18" t="str">
        <f t="shared" si="34"/>
        <v>≥ 50%</v>
      </c>
      <c r="L273" s="18">
        <f t="shared" si="35"/>
        <v>60</v>
      </c>
      <c r="M273" s="15" t="str">
        <f t="shared" si="36"/>
        <v>High</v>
      </c>
      <c r="N273" s="1">
        <v>0.6</v>
      </c>
      <c r="O273">
        <v>3.9</v>
      </c>
      <c r="P273" t="str">
        <f t="shared" si="37"/>
        <v>Good</v>
      </c>
      <c r="Q273">
        <f>G273*U273</f>
        <v>1286053</v>
      </c>
      <c r="R273" t="str">
        <f t="shared" si="38"/>
        <v>#0-#999</v>
      </c>
      <c r="S273">
        <f>IF(Table1[[#This Row],[actual_price]]&lt;1000, 1, IF(Table1[[#This Row],[actual_price]]&lt;5000, 2, IF(Table1[[#This Row],[actual_price]]&lt;10000, 3, IF(Table1[[#This Row],[actual_price]]&lt;20000, 4, 5))))</f>
        <v>1</v>
      </c>
      <c r="T273" t="str">
        <f t="shared" si="39"/>
        <v>1000 and above</v>
      </c>
      <c r="U273" s="11">
        <v>2147</v>
      </c>
      <c r="V273" t="s">
        <v>3560</v>
      </c>
      <c r="W273" t="s">
        <v>3256</v>
      </c>
      <c r="X273" t="s">
        <v>3257</v>
      </c>
      <c r="Y273" t="s">
        <v>3258</v>
      </c>
      <c r="Z273" t="s">
        <v>3259</v>
      </c>
      <c r="AA273" t="s">
        <v>3260</v>
      </c>
    </row>
    <row r="274" spans="1:27">
      <c r="A274" t="s">
        <v>3588</v>
      </c>
      <c r="B274" t="s">
        <v>3589</v>
      </c>
      <c r="C274" t="str">
        <f t="shared" si="40"/>
        <v>POCO C31 (Royal Blue, 64 GB) (4 GB …</v>
      </c>
      <c r="D274" t="s">
        <v>2318</v>
      </c>
      <c r="E274" t="str">
        <f>IFERROR(VLOOKUP(TRIM(CLEAN(D274)),#REF!, 2, FALSE), "Other")</f>
        <v>Other</v>
      </c>
      <c r="F274" s="9">
        <v>8499</v>
      </c>
      <c r="G274" s="9">
        <v>11999</v>
      </c>
      <c r="H274" s="9">
        <f t="shared" si="33"/>
        <v>3500</v>
      </c>
      <c r="I274" s="9">
        <f>(F274*U274)</f>
        <v>2345724</v>
      </c>
      <c r="J274" s="18" t="str">
        <f>ROUND((Table1[[#This Row],[actual_price]]-Table1[[#This Row],[discounted_price]])/Table1[[#This Row],[actual_price]]*100, 0) &amp; "%"</f>
        <v>29%</v>
      </c>
      <c r="K274" s="18" t="str">
        <f t="shared" si="34"/>
        <v>&lt;50%</v>
      </c>
      <c r="L274" s="18">
        <f t="shared" si="35"/>
        <v>29</v>
      </c>
      <c r="M274" s="15" t="str">
        <f t="shared" si="36"/>
        <v>Mild</v>
      </c>
      <c r="N274" s="1">
        <v>0.28999999999999998</v>
      </c>
      <c r="O274">
        <v>3.9</v>
      </c>
      <c r="P274" t="str">
        <f t="shared" si="37"/>
        <v>Good</v>
      </c>
      <c r="Q274">
        <f>G274*U274</f>
        <v>3311724</v>
      </c>
      <c r="R274" t="str">
        <f t="shared" si="38"/>
        <v>#10k-#19.9k</v>
      </c>
      <c r="S274">
        <f>IF(Table1[[#This Row],[actual_price]]&lt;1000, 1, IF(Table1[[#This Row],[actual_price]]&lt;5000, 2, IF(Table1[[#This Row],[actual_price]]&lt;10000, 3, IF(Table1[[#This Row],[actual_price]]&lt;20000, 4, 5))))</f>
        <v>4</v>
      </c>
      <c r="T274" t="str">
        <f t="shared" si="39"/>
        <v>Fewer than 1000</v>
      </c>
      <c r="U274" s="11">
        <v>276</v>
      </c>
      <c r="V274" t="s">
        <v>3590</v>
      </c>
      <c r="W274" t="s">
        <v>3591</v>
      </c>
      <c r="X274" t="s">
        <v>3592</v>
      </c>
      <c r="Y274" t="s">
        <v>3593</v>
      </c>
      <c r="Z274" t="s">
        <v>3594</v>
      </c>
      <c r="AA274" t="s">
        <v>3595</v>
      </c>
    </row>
    <row r="275" spans="1:27">
      <c r="A275" t="s">
        <v>3669</v>
      </c>
      <c r="B275" t="s">
        <v>3670</v>
      </c>
      <c r="C275" t="str">
        <f t="shared" si="40"/>
        <v>boAt Airdopes 141 Bluetooth Truly W…</v>
      </c>
      <c r="D275" t="s">
        <v>2376</v>
      </c>
      <c r="E275" t="str">
        <f>IFERROR(VLOOKUP(TRIM(CLEAN(D275)),#REF!, 2, FALSE), "Other")</f>
        <v>Other</v>
      </c>
      <c r="F275" s="9">
        <v>1499</v>
      </c>
      <c r="G275" s="9">
        <v>4490</v>
      </c>
      <c r="H275" s="9">
        <f t="shared" si="33"/>
        <v>2991</v>
      </c>
      <c r="I275" s="9">
        <f>(F275*U275)</f>
        <v>205294046</v>
      </c>
      <c r="J275" s="18" t="str">
        <f>ROUND((Table1[[#This Row],[actual_price]]-Table1[[#This Row],[discounted_price]])/Table1[[#This Row],[actual_price]]*100, 0) &amp; "%"</f>
        <v>67%</v>
      </c>
      <c r="K275" s="18" t="str">
        <f t="shared" si="34"/>
        <v>≥ 50%</v>
      </c>
      <c r="L275" s="18">
        <f t="shared" si="35"/>
        <v>67</v>
      </c>
      <c r="M275" s="15" t="str">
        <f t="shared" si="36"/>
        <v>High</v>
      </c>
      <c r="N275" s="1">
        <v>0.67</v>
      </c>
      <c r="O275">
        <v>3.9</v>
      </c>
      <c r="P275" t="str">
        <f t="shared" si="37"/>
        <v>Good</v>
      </c>
      <c r="Q275">
        <f>G275*U275</f>
        <v>614923460</v>
      </c>
      <c r="R275" t="str">
        <f t="shared" si="38"/>
        <v>#1k-#4.9k</v>
      </c>
      <c r="S275">
        <f>IF(Table1[[#This Row],[actual_price]]&lt;1000, 1, IF(Table1[[#This Row],[actual_price]]&lt;5000, 2, IF(Table1[[#This Row],[actual_price]]&lt;10000, 3, IF(Table1[[#This Row],[actual_price]]&lt;20000, 4, 5))))</f>
        <v>2</v>
      </c>
      <c r="T275" t="str">
        <f t="shared" si="39"/>
        <v>1000 and above</v>
      </c>
      <c r="U275" s="11">
        <v>136954</v>
      </c>
      <c r="V275" t="s">
        <v>3671</v>
      </c>
      <c r="W275" t="s">
        <v>3672</v>
      </c>
      <c r="X275" t="s">
        <v>3673</v>
      </c>
      <c r="Y275" t="s">
        <v>3674</v>
      </c>
      <c r="Z275" t="s">
        <v>3675</v>
      </c>
      <c r="AA275" t="s">
        <v>3676</v>
      </c>
    </row>
    <row r="276" spans="1:27">
      <c r="A276" t="s">
        <v>2366</v>
      </c>
      <c r="B276" t="s">
        <v>2367</v>
      </c>
      <c r="C276" t="str">
        <f t="shared" si="40"/>
        <v>boAt Wave Lite Smartwatch with 1.69…</v>
      </c>
      <c r="D276" t="s">
        <v>2284</v>
      </c>
      <c r="E276" t="str">
        <f>IFERROR(VLOOKUP(TRIM(CLEAN(D276)),#REF!, 2, FALSE), "Other")</f>
        <v>Other</v>
      </c>
      <c r="F276" s="9">
        <v>1499</v>
      </c>
      <c r="G276" s="9">
        <v>6990</v>
      </c>
      <c r="H276" s="9">
        <f t="shared" si="33"/>
        <v>5491</v>
      </c>
      <c r="I276" s="9">
        <f>(F276*U276)</f>
        <v>32673703</v>
      </c>
      <c r="J276" s="18" t="str">
        <f>ROUND((Table1[[#This Row],[actual_price]]-Table1[[#This Row],[discounted_price]])/Table1[[#This Row],[actual_price]]*100, 0) &amp; "%"</f>
        <v>79%</v>
      </c>
      <c r="K276" s="18" t="str">
        <f t="shared" si="34"/>
        <v>≥ 50%</v>
      </c>
      <c r="L276" s="18">
        <f t="shared" si="35"/>
        <v>79</v>
      </c>
      <c r="M276" s="15" t="str">
        <f t="shared" si="36"/>
        <v>High</v>
      </c>
      <c r="N276" s="1">
        <v>0.79</v>
      </c>
      <c r="O276">
        <v>3.9</v>
      </c>
      <c r="P276" t="str">
        <f t="shared" si="37"/>
        <v>Good</v>
      </c>
      <c r="Q276">
        <f>G276*U276</f>
        <v>152361030</v>
      </c>
      <c r="R276" t="str">
        <f t="shared" si="38"/>
        <v>#5k-#9.9k</v>
      </c>
      <c r="S276">
        <f>IF(Table1[[#This Row],[actual_price]]&lt;1000, 1, IF(Table1[[#This Row],[actual_price]]&lt;5000, 2, IF(Table1[[#This Row],[actual_price]]&lt;10000, 3, IF(Table1[[#This Row],[actual_price]]&lt;20000, 4, 5))))</f>
        <v>3</v>
      </c>
      <c r="T276" t="str">
        <f t="shared" si="39"/>
        <v>1000 and above</v>
      </c>
      <c r="U276" s="11">
        <v>21797</v>
      </c>
      <c r="V276" t="s">
        <v>2368</v>
      </c>
      <c r="W276" t="s">
        <v>3753</v>
      </c>
      <c r="X276" t="s">
        <v>3754</v>
      </c>
      <c r="Y276" t="s">
        <v>3755</v>
      </c>
      <c r="Z276" t="s">
        <v>3756</v>
      </c>
      <c r="AA276" t="s">
        <v>3757</v>
      </c>
    </row>
    <row r="277" spans="1:27">
      <c r="A277" t="s">
        <v>3758</v>
      </c>
      <c r="B277" t="s">
        <v>3759</v>
      </c>
      <c r="C277" t="str">
        <f t="shared" si="40"/>
        <v>JBL C50HI, Wired in Ear Headphones …</v>
      </c>
      <c r="D277" t="s">
        <v>2376</v>
      </c>
      <c r="E277" t="str">
        <f>IFERROR(VLOOKUP(TRIM(CLEAN(D277)),#REF!, 2, FALSE), "Other")</f>
        <v>Other</v>
      </c>
      <c r="F277" s="9">
        <v>499</v>
      </c>
      <c r="G277" s="9">
        <v>999</v>
      </c>
      <c r="H277" s="9">
        <f t="shared" si="33"/>
        <v>500</v>
      </c>
      <c r="I277" s="9">
        <f>(F277*U277)</f>
        <v>46404505</v>
      </c>
      <c r="J277" s="18" t="str">
        <f>ROUND((Table1[[#This Row],[actual_price]]-Table1[[#This Row],[discounted_price]])/Table1[[#This Row],[actual_price]]*100, 0) &amp; "%"</f>
        <v>50%</v>
      </c>
      <c r="K277" s="18" t="str">
        <f t="shared" si="34"/>
        <v>≥ 50%</v>
      </c>
      <c r="L277" s="18">
        <f t="shared" si="35"/>
        <v>50</v>
      </c>
      <c r="M277" s="15" t="str">
        <f t="shared" si="36"/>
        <v>High</v>
      </c>
      <c r="N277" s="1">
        <v>0.5</v>
      </c>
      <c r="O277">
        <v>3.9</v>
      </c>
      <c r="P277" t="str">
        <f t="shared" si="37"/>
        <v>Good</v>
      </c>
      <c r="Q277">
        <f>G277*U277</f>
        <v>92902005</v>
      </c>
      <c r="R277" t="str">
        <f t="shared" si="38"/>
        <v>#0-#999</v>
      </c>
      <c r="S277">
        <f>IF(Table1[[#This Row],[actual_price]]&lt;1000, 1, IF(Table1[[#This Row],[actual_price]]&lt;5000, 2, IF(Table1[[#This Row],[actual_price]]&lt;10000, 3, IF(Table1[[#This Row],[actual_price]]&lt;20000, 4, 5))))</f>
        <v>1</v>
      </c>
      <c r="T277" t="str">
        <f t="shared" si="39"/>
        <v>1000 and above</v>
      </c>
      <c r="U277" s="11">
        <v>92995</v>
      </c>
      <c r="V277" t="s">
        <v>3760</v>
      </c>
      <c r="W277" t="s">
        <v>3761</v>
      </c>
      <c r="X277" t="s">
        <v>3762</v>
      </c>
      <c r="Y277" t="s">
        <v>3763</v>
      </c>
      <c r="Z277" t="s">
        <v>3764</v>
      </c>
      <c r="AA277" t="s">
        <v>3765</v>
      </c>
    </row>
    <row r="278" spans="1:27">
      <c r="A278" t="s">
        <v>3797</v>
      </c>
      <c r="B278" t="s">
        <v>3798</v>
      </c>
      <c r="C278" t="str">
        <f t="shared" si="40"/>
        <v>Boult Audio BassBuds X1 in-Ear Wire…</v>
      </c>
      <c r="D278" t="s">
        <v>2376</v>
      </c>
      <c r="E278" t="str">
        <f>IFERROR(VLOOKUP(TRIM(CLEAN(D278)),#REF!, 2, FALSE), "Other")</f>
        <v>Other</v>
      </c>
      <c r="F278" s="9">
        <v>329</v>
      </c>
      <c r="G278" s="9">
        <v>999</v>
      </c>
      <c r="H278" s="9">
        <f t="shared" si="33"/>
        <v>670</v>
      </c>
      <c r="I278" s="9">
        <f>(F278*U278)</f>
        <v>25341883</v>
      </c>
      <c r="J278" s="18" t="str">
        <f>ROUND((Table1[[#This Row],[actual_price]]-Table1[[#This Row],[discounted_price]])/Table1[[#This Row],[actual_price]]*100, 0) &amp; "%"</f>
        <v>67%</v>
      </c>
      <c r="K278" s="18" t="str">
        <f t="shared" si="34"/>
        <v>≥ 50%</v>
      </c>
      <c r="L278" s="18">
        <f t="shared" si="35"/>
        <v>67</v>
      </c>
      <c r="M278" s="15" t="str">
        <f t="shared" si="36"/>
        <v>High</v>
      </c>
      <c r="N278" s="1">
        <v>0.67</v>
      </c>
      <c r="O278">
        <v>3.9</v>
      </c>
      <c r="P278" t="str">
        <f t="shared" si="37"/>
        <v>Good</v>
      </c>
      <c r="Q278">
        <f>G278*U278</f>
        <v>76949973</v>
      </c>
      <c r="R278" t="str">
        <f t="shared" si="38"/>
        <v>#0-#999</v>
      </c>
      <c r="S278">
        <f>IF(Table1[[#This Row],[actual_price]]&lt;1000, 1, IF(Table1[[#This Row],[actual_price]]&lt;5000, 2, IF(Table1[[#This Row],[actual_price]]&lt;10000, 3, IF(Table1[[#This Row],[actual_price]]&lt;20000, 4, 5))))</f>
        <v>1</v>
      </c>
      <c r="T278" t="str">
        <f t="shared" si="39"/>
        <v>1000 and above</v>
      </c>
      <c r="U278" s="11">
        <v>77027</v>
      </c>
      <c r="V278" t="s">
        <v>3799</v>
      </c>
      <c r="W278" t="s">
        <v>3800</v>
      </c>
      <c r="X278" t="s">
        <v>3801</v>
      </c>
      <c r="Y278" t="s">
        <v>3802</v>
      </c>
      <c r="Z278" t="s">
        <v>3803</v>
      </c>
      <c r="AA278" t="s">
        <v>3804</v>
      </c>
    </row>
    <row r="279" spans="1:27">
      <c r="A279" t="s">
        <v>3854</v>
      </c>
      <c r="B279" t="s">
        <v>3855</v>
      </c>
      <c r="C279" t="str">
        <f t="shared" si="40"/>
        <v>3M Scotch Double Sided Heavy Duty T…</v>
      </c>
      <c r="D279" t="s">
        <v>3856</v>
      </c>
      <c r="E279" t="str">
        <f>IFERROR(VLOOKUP(TRIM(CLEAN(D279)),#REF!, 2, FALSE), "Other")</f>
        <v>Other</v>
      </c>
      <c r="F279" s="9">
        <v>130</v>
      </c>
      <c r="G279" s="9">
        <v>165</v>
      </c>
      <c r="H279" s="9">
        <f t="shared" si="33"/>
        <v>35</v>
      </c>
      <c r="I279" s="9">
        <f>(F279*U279)</f>
        <v>1921140</v>
      </c>
      <c r="J279" s="18" t="str">
        <f>ROUND((Table1[[#This Row],[actual_price]]-Table1[[#This Row],[discounted_price]])/Table1[[#This Row],[actual_price]]*100, 0) &amp; "%"</f>
        <v>21%</v>
      </c>
      <c r="K279" s="18" t="str">
        <f t="shared" si="34"/>
        <v>&lt;50%</v>
      </c>
      <c r="L279" s="18">
        <f t="shared" si="35"/>
        <v>21</v>
      </c>
      <c r="M279" s="15" t="str">
        <f t="shared" si="36"/>
        <v>Mild</v>
      </c>
      <c r="N279" s="1">
        <v>0.21</v>
      </c>
      <c r="O279">
        <v>3.9</v>
      </c>
      <c r="P279" t="str">
        <f t="shared" si="37"/>
        <v>Good</v>
      </c>
      <c r="Q279">
        <f>G279*U279</f>
        <v>2438370</v>
      </c>
      <c r="R279" t="str">
        <f t="shared" si="38"/>
        <v>#0-#999</v>
      </c>
      <c r="S279">
        <f>IF(Table1[[#This Row],[actual_price]]&lt;1000, 1, IF(Table1[[#This Row],[actual_price]]&lt;5000, 2, IF(Table1[[#This Row],[actual_price]]&lt;10000, 3, IF(Table1[[#This Row],[actual_price]]&lt;20000, 4, 5))))</f>
        <v>1</v>
      </c>
      <c r="T279" t="str">
        <f t="shared" si="39"/>
        <v>1000 and above</v>
      </c>
      <c r="U279" s="11">
        <v>14778</v>
      </c>
      <c r="V279" t="s">
        <v>3857</v>
      </c>
      <c r="W279" t="s">
        <v>3858</v>
      </c>
      <c r="X279" t="s">
        <v>3859</v>
      </c>
      <c r="Y279" t="s">
        <v>3860</v>
      </c>
      <c r="Z279" t="s">
        <v>3861</v>
      </c>
      <c r="AA279" t="s">
        <v>3862</v>
      </c>
    </row>
    <row r="280" spans="1:27">
      <c r="A280" t="s">
        <v>31</v>
      </c>
      <c r="B280" t="s">
        <v>32</v>
      </c>
      <c r="C280" t="str">
        <f t="shared" si="40"/>
        <v>Sounce Fast Phone Charging Cable &amp; …</v>
      </c>
      <c r="D280" t="s">
        <v>16</v>
      </c>
      <c r="E280" t="str">
        <f>IFERROR(VLOOKUP(TRIM(CLEAN(D280)),#REF!, 2, FALSE), "Other")</f>
        <v>Other</v>
      </c>
      <c r="F280" s="9">
        <v>199</v>
      </c>
      <c r="G280" s="9">
        <v>999</v>
      </c>
      <c r="H280" s="9">
        <f t="shared" si="33"/>
        <v>800</v>
      </c>
      <c r="I280" s="9">
        <f>(F280*U280)</f>
        <v>1577672</v>
      </c>
      <c r="J280" s="18" t="str">
        <f>ROUND((Table1[[#This Row],[actual_price]]-Table1[[#This Row],[discounted_price]])/Table1[[#This Row],[actual_price]]*100, 0) &amp; "%"</f>
        <v>80%</v>
      </c>
      <c r="K280" s="18" t="str">
        <f t="shared" si="34"/>
        <v>≥ 50%</v>
      </c>
      <c r="L280" s="18">
        <f t="shared" si="35"/>
        <v>80</v>
      </c>
      <c r="M280" s="15" t="str">
        <f t="shared" si="36"/>
        <v>High</v>
      </c>
      <c r="N280" s="1">
        <v>0.8</v>
      </c>
      <c r="O280">
        <v>3.9</v>
      </c>
      <c r="P280" t="str">
        <f t="shared" si="37"/>
        <v>Good</v>
      </c>
      <c r="Q280">
        <f>G280*U280</f>
        <v>7920072</v>
      </c>
      <c r="R280" t="str">
        <f t="shared" si="38"/>
        <v>#0-#999</v>
      </c>
      <c r="S280">
        <f>IF(Table1[[#This Row],[actual_price]]&lt;1000, 1, IF(Table1[[#This Row],[actual_price]]&lt;5000, 2, IF(Table1[[#This Row],[actual_price]]&lt;10000, 3, IF(Table1[[#This Row],[actual_price]]&lt;20000, 4, 5))))</f>
        <v>1</v>
      </c>
      <c r="T280" t="str">
        <f t="shared" si="39"/>
        <v>1000 and above</v>
      </c>
      <c r="U280" s="11">
        <v>7928</v>
      </c>
      <c r="V280" t="s">
        <v>33</v>
      </c>
      <c r="W280" t="s">
        <v>34</v>
      </c>
      <c r="X280" t="s">
        <v>35</v>
      </c>
      <c r="Y280" t="s">
        <v>36</v>
      </c>
      <c r="Z280" t="s">
        <v>37</v>
      </c>
      <c r="AA280" t="s">
        <v>38</v>
      </c>
    </row>
    <row r="281" spans="1:27">
      <c r="A281" t="s">
        <v>3936</v>
      </c>
      <c r="B281" t="s">
        <v>3937</v>
      </c>
      <c r="C281" t="str">
        <f t="shared" si="40"/>
        <v>Boult Audio Airbass Z20 True Wirele…</v>
      </c>
      <c r="D281" t="s">
        <v>2376</v>
      </c>
      <c r="E281" t="str">
        <f>IFERROR(VLOOKUP(TRIM(CLEAN(D281)),#REF!, 2, FALSE), "Other")</f>
        <v>Other</v>
      </c>
      <c r="F281" s="9">
        <v>1399</v>
      </c>
      <c r="G281" s="9">
        <v>5499</v>
      </c>
      <c r="H281" s="9">
        <f t="shared" si="33"/>
        <v>4100</v>
      </c>
      <c r="I281" s="9">
        <f>(F281*U281)</f>
        <v>13296096</v>
      </c>
      <c r="J281" s="18" t="str">
        <f>ROUND((Table1[[#This Row],[actual_price]]-Table1[[#This Row],[discounted_price]])/Table1[[#This Row],[actual_price]]*100, 0) &amp; "%"</f>
        <v>75%</v>
      </c>
      <c r="K281" s="18" t="str">
        <f t="shared" si="34"/>
        <v>≥ 50%</v>
      </c>
      <c r="L281" s="18">
        <f t="shared" si="35"/>
        <v>75</v>
      </c>
      <c r="M281" s="15" t="str">
        <f t="shared" si="36"/>
        <v>High</v>
      </c>
      <c r="N281" s="1">
        <v>0.75</v>
      </c>
      <c r="O281">
        <v>3.9</v>
      </c>
      <c r="P281" t="str">
        <f t="shared" si="37"/>
        <v>Good</v>
      </c>
      <c r="Q281">
        <f>G281*U281</f>
        <v>52262496</v>
      </c>
      <c r="R281" t="str">
        <f t="shared" si="38"/>
        <v>#5k-#9.9k</v>
      </c>
      <c r="S281">
        <f>IF(Table1[[#This Row],[actual_price]]&lt;1000, 1, IF(Table1[[#This Row],[actual_price]]&lt;5000, 2, IF(Table1[[#This Row],[actual_price]]&lt;10000, 3, IF(Table1[[#This Row],[actual_price]]&lt;20000, 4, 5))))</f>
        <v>3</v>
      </c>
      <c r="T281" t="str">
        <f t="shared" si="39"/>
        <v>1000 and above</v>
      </c>
      <c r="U281" s="11">
        <v>9504</v>
      </c>
      <c r="V281" t="s">
        <v>3938</v>
      </c>
      <c r="W281" t="s">
        <v>3939</v>
      </c>
      <c r="X281" t="s">
        <v>3940</v>
      </c>
      <c r="Y281" t="s">
        <v>3941</v>
      </c>
      <c r="Z281" t="s">
        <v>3942</v>
      </c>
      <c r="AA281" t="s">
        <v>3943</v>
      </c>
    </row>
    <row r="282" spans="1:27">
      <c r="A282" t="s">
        <v>3985</v>
      </c>
      <c r="B282" t="s">
        <v>3986</v>
      </c>
      <c r="C282" t="str">
        <f t="shared" si="40"/>
        <v>DIGITEK¬Æ (DTR 260 GT) Gorilla Trip…</v>
      </c>
      <c r="D282" t="s">
        <v>3987</v>
      </c>
      <c r="E282" t="str">
        <f>IFERROR(VLOOKUP(TRIM(CLEAN(D282)),#REF!, 2, FALSE), "Other")</f>
        <v>Other</v>
      </c>
      <c r="F282" s="9">
        <v>399</v>
      </c>
      <c r="G282" s="9">
        <v>995</v>
      </c>
      <c r="H282" s="9">
        <f t="shared" si="33"/>
        <v>596</v>
      </c>
      <c r="I282" s="9">
        <f>(F282*U282)</f>
        <v>8527428</v>
      </c>
      <c r="J282" s="18" t="str">
        <f>ROUND((Table1[[#This Row],[actual_price]]-Table1[[#This Row],[discounted_price]])/Table1[[#This Row],[actual_price]]*100, 0) &amp; "%"</f>
        <v>60%</v>
      </c>
      <c r="K282" s="18" t="str">
        <f t="shared" si="34"/>
        <v>≥ 50%</v>
      </c>
      <c r="L282" s="18">
        <f t="shared" si="35"/>
        <v>60</v>
      </c>
      <c r="M282" s="15" t="str">
        <f t="shared" si="36"/>
        <v>High</v>
      </c>
      <c r="N282" s="1">
        <v>0.6</v>
      </c>
      <c r="O282">
        <v>3.9</v>
      </c>
      <c r="P282" t="str">
        <f t="shared" si="37"/>
        <v>Good</v>
      </c>
      <c r="Q282">
        <f>G282*U282</f>
        <v>21265140</v>
      </c>
      <c r="R282" t="str">
        <f t="shared" si="38"/>
        <v>#0-#999</v>
      </c>
      <c r="S282">
        <f>IF(Table1[[#This Row],[actual_price]]&lt;1000, 1, IF(Table1[[#This Row],[actual_price]]&lt;5000, 2, IF(Table1[[#This Row],[actual_price]]&lt;10000, 3, IF(Table1[[#This Row],[actual_price]]&lt;20000, 4, 5))))</f>
        <v>1</v>
      </c>
      <c r="T282" t="str">
        <f t="shared" si="39"/>
        <v>1000 and above</v>
      </c>
      <c r="U282" s="11">
        <v>21372</v>
      </c>
      <c r="V282" t="s">
        <v>3988</v>
      </c>
      <c r="W282" t="s">
        <v>3989</v>
      </c>
      <c r="X282" t="s">
        <v>3990</v>
      </c>
      <c r="Y282" t="s">
        <v>3991</v>
      </c>
      <c r="Z282" t="s">
        <v>3992</v>
      </c>
      <c r="AA282" t="s">
        <v>10165</v>
      </c>
    </row>
    <row r="283" spans="1:27">
      <c r="A283" t="s">
        <v>54</v>
      </c>
      <c r="B283" t="s">
        <v>55</v>
      </c>
      <c r="C283" t="str">
        <f t="shared" si="40"/>
        <v>pTron Solero TB301 3A Type-C Data a…</v>
      </c>
      <c r="D283" t="s">
        <v>16</v>
      </c>
      <c r="E283" t="str">
        <f>IFERROR(VLOOKUP(TRIM(CLEAN(D283)),#REF!, 2, FALSE), "Other")</f>
        <v>Other</v>
      </c>
      <c r="F283" s="9">
        <v>149</v>
      </c>
      <c r="G283" s="9">
        <v>1000</v>
      </c>
      <c r="H283" s="9">
        <f t="shared" si="33"/>
        <v>851</v>
      </c>
      <c r="I283" s="9">
        <f>(F283*U283)</f>
        <v>3705630</v>
      </c>
      <c r="J283" s="18" t="str">
        <f>ROUND((Table1[[#This Row],[actual_price]]-Table1[[#This Row],[discounted_price]])/Table1[[#This Row],[actual_price]]*100, 0) &amp; "%"</f>
        <v>85%</v>
      </c>
      <c r="K283" s="18" t="str">
        <f t="shared" si="34"/>
        <v>≥ 50%</v>
      </c>
      <c r="L283" s="18">
        <f t="shared" si="35"/>
        <v>85</v>
      </c>
      <c r="M283" s="15" t="str">
        <f t="shared" si="36"/>
        <v>High</v>
      </c>
      <c r="N283" s="1">
        <v>0.85</v>
      </c>
      <c r="O283">
        <v>3.9</v>
      </c>
      <c r="P283" t="str">
        <f t="shared" si="37"/>
        <v>Good</v>
      </c>
      <c r="Q283">
        <f>G283*U283</f>
        <v>24870000</v>
      </c>
      <c r="R283" t="str">
        <f t="shared" si="38"/>
        <v>#1k-#4.9k</v>
      </c>
      <c r="S283">
        <f>IF(Table1[[#This Row],[actual_price]]&lt;1000, 1, IF(Table1[[#This Row],[actual_price]]&lt;5000, 2, IF(Table1[[#This Row],[actual_price]]&lt;10000, 3, IF(Table1[[#This Row],[actual_price]]&lt;20000, 4, 5))))</f>
        <v>2</v>
      </c>
      <c r="T283" t="str">
        <f t="shared" si="39"/>
        <v>1000 and above</v>
      </c>
      <c r="U283" s="11">
        <v>24870</v>
      </c>
      <c r="V283" t="s">
        <v>56</v>
      </c>
      <c r="W283" t="s">
        <v>57</v>
      </c>
      <c r="X283" t="s">
        <v>58</v>
      </c>
      <c r="Y283" t="s">
        <v>59</v>
      </c>
      <c r="Z283" t="s">
        <v>60</v>
      </c>
      <c r="AA283" t="s">
        <v>61</v>
      </c>
    </row>
    <row r="284" spans="1:27">
      <c r="A284" t="s">
        <v>4197</v>
      </c>
      <c r="B284" t="s">
        <v>4198</v>
      </c>
      <c r="C284" t="str">
        <f t="shared" si="40"/>
        <v>ZEBRONICS Zeb-Astra 20 Wireless BT …</v>
      </c>
      <c r="D284" t="s">
        <v>4199</v>
      </c>
      <c r="E284" t="str">
        <f>IFERROR(VLOOKUP(TRIM(CLEAN(D284)),#REF!, 2, FALSE), "Other")</f>
        <v>Other</v>
      </c>
      <c r="F284" s="9">
        <v>1049</v>
      </c>
      <c r="G284" s="9">
        <v>2299</v>
      </c>
      <c r="H284" s="9">
        <f t="shared" si="33"/>
        <v>1250</v>
      </c>
      <c r="I284" s="9">
        <f>(F284*U284)</f>
        <v>1866171</v>
      </c>
      <c r="J284" s="18" t="str">
        <f>ROUND((Table1[[#This Row],[actual_price]]-Table1[[#This Row],[discounted_price]])/Table1[[#This Row],[actual_price]]*100, 0) &amp; "%"</f>
        <v>54%</v>
      </c>
      <c r="K284" s="18" t="str">
        <f t="shared" si="34"/>
        <v>≥ 50%</v>
      </c>
      <c r="L284" s="18">
        <f t="shared" si="35"/>
        <v>54</v>
      </c>
      <c r="M284" s="15" t="str">
        <f t="shared" si="36"/>
        <v>High</v>
      </c>
      <c r="N284" s="1">
        <v>0.54</v>
      </c>
      <c r="O284">
        <v>3.9</v>
      </c>
      <c r="P284" t="str">
        <f t="shared" si="37"/>
        <v>Good</v>
      </c>
      <c r="Q284">
        <f>G284*U284</f>
        <v>4089921</v>
      </c>
      <c r="R284" t="str">
        <f t="shared" si="38"/>
        <v>#1k-#4.9k</v>
      </c>
      <c r="S284">
        <f>IF(Table1[[#This Row],[actual_price]]&lt;1000, 1, IF(Table1[[#This Row],[actual_price]]&lt;5000, 2, IF(Table1[[#This Row],[actual_price]]&lt;10000, 3, IF(Table1[[#This Row],[actual_price]]&lt;20000, 4, 5))))</f>
        <v>2</v>
      </c>
      <c r="T284" t="str">
        <f t="shared" si="39"/>
        <v>1000 and above</v>
      </c>
      <c r="U284" s="11">
        <v>1779</v>
      </c>
      <c r="V284" t="s">
        <v>4200</v>
      </c>
      <c r="W284" t="s">
        <v>4201</v>
      </c>
      <c r="X284" t="s">
        <v>4202</v>
      </c>
      <c r="Y284" t="s">
        <v>4203</v>
      </c>
      <c r="Z284" t="s">
        <v>4204</v>
      </c>
      <c r="AA284" t="s">
        <v>4205</v>
      </c>
    </row>
    <row r="285" spans="1:27">
      <c r="A285" t="s">
        <v>4404</v>
      </c>
      <c r="B285" t="s">
        <v>4405</v>
      </c>
      <c r="C285" t="str">
        <f t="shared" si="40"/>
        <v>Noise Buds Vs104 Bluetooth Truly Wi…</v>
      </c>
      <c r="D285" t="s">
        <v>2376</v>
      </c>
      <c r="E285" t="str">
        <f>IFERROR(VLOOKUP(TRIM(CLEAN(D285)),#REF!, 2, FALSE), "Other")</f>
        <v>Other</v>
      </c>
      <c r="F285" s="9">
        <v>1299</v>
      </c>
      <c r="G285" s="9">
        <v>3499</v>
      </c>
      <c r="H285" s="9">
        <f t="shared" si="33"/>
        <v>2200</v>
      </c>
      <c r="I285" s="9">
        <f>(F285*U285)</f>
        <v>16175148</v>
      </c>
      <c r="J285" s="18" t="str">
        <f>ROUND((Table1[[#This Row],[actual_price]]-Table1[[#This Row],[discounted_price]])/Table1[[#This Row],[actual_price]]*100, 0) &amp; "%"</f>
        <v>63%</v>
      </c>
      <c r="K285" s="18" t="str">
        <f t="shared" si="34"/>
        <v>≥ 50%</v>
      </c>
      <c r="L285" s="18">
        <f t="shared" si="35"/>
        <v>63</v>
      </c>
      <c r="M285" s="15" t="str">
        <f t="shared" si="36"/>
        <v>High</v>
      </c>
      <c r="N285" s="1">
        <v>0.63</v>
      </c>
      <c r="O285">
        <v>3.9</v>
      </c>
      <c r="P285" t="str">
        <f t="shared" si="37"/>
        <v>Good</v>
      </c>
      <c r="Q285">
        <f>G285*U285</f>
        <v>43569548</v>
      </c>
      <c r="R285" t="str">
        <f t="shared" si="38"/>
        <v>#1k-#4.9k</v>
      </c>
      <c r="S285">
        <f>IF(Table1[[#This Row],[actual_price]]&lt;1000, 1, IF(Table1[[#This Row],[actual_price]]&lt;5000, 2, IF(Table1[[#This Row],[actual_price]]&lt;10000, 3, IF(Table1[[#This Row],[actual_price]]&lt;20000, 4, 5))))</f>
        <v>2</v>
      </c>
      <c r="T285" t="str">
        <f t="shared" si="39"/>
        <v>1000 and above</v>
      </c>
      <c r="U285" s="11">
        <v>12452</v>
      </c>
      <c r="V285" t="s">
        <v>4406</v>
      </c>
      <c r="W285" t="s">
        <v>4407</v>
      </c>
      <c r="X285" t="s">
        <v>4408</v>
      </c>
      <c r="Y285" t="s">
        <v>4409</v>
      </c>
      <c r="Z285" t="s">
        <v>4410</v>
      </c>
      <c r="AA285" t="s">
        <v>10171</v>
      </c>
    </row>
    <row r="286" spans="1:27">
      <c r="A286" t="s">
        <v>4453</v>
      </c>
      <c r="B286" t="s">
        <v>4454</v>
      </c>
      <c r="C286" t="str">
        <f t="shared" si="40"/>
        <v>Zebronics ZEB-COUNTY 3W Wireless Bl…</v>
      </c>
      <c r="D286" t="s">
        <v>4199</v>
      </c>
      <c r="E286" t="str">
        <f>IFERROR(VLOOKUP(TRIM(CLEAN(D286)),#REF!, 2, FALSE), "Other")</f>
        <v>Other</v>
      </c>
      <c r="F286" s="9">
        <v>549</v>
      </c>
      <c r="G286" s="9">
        <v>999</v>
      </c>
      <c r="H286" s="9">
        <f t="shared" si="33"/>
        <v>450</v>
      </c>
      <c r="I286" s="9">
        <f>(F286*U286)</f>
        <v>35523045</v>
      </c>
      <c r="J286" s="18" t="str">
        <f>ROUND((Table1[[#This Row],[actual_price]]-Table1[[#This Row],[discounted_price]])/Table1[[#This Row],[actual_price]]*100, 0) &amp; "%"</f>
        <v>45%</v>
      </c>
      <c r="K286" s="18" t="str">
        <f t="shared" si="34"/>
        <v>&lt;50%</v>
      </c>
      <c r="L286" s="18">
        <f t="shared" si="35"/>
        <v>45</v>
      </c>
      <c r="M286" s="15" t="str">
        <f t="shared" si="36"/>
        <v>Medium</v>
      </c>
      <c r="N286" s="1">
        <v>0.45</v>
      </c>
      <c r="O286">
        <v>3.9</v>
      </c>
      <c r="P286" t="str">
        <f t="shared" si="37"/>
        <v>Good</v>
      </c>
      <c r="Q286">
        <f>G286*U286</f>
        <v>64640295</v>
      </c>
      <c r="R286" t="str">
        <f t="shared" si="38"/>
        <v>#0-#999</v>
      </c>
      <c r="S286">
        <f>IF(Table1[[#This Row],[actual_price]]&lt;1000, 1, IF(Table1[[#This Row],[actual_price]]&lt;5000, 2, IF(Table1[[#This Row],[actual_price]]&lt;10000, 3, IF(Table1[[#This Row],[actual_price]]&lt;20000, 4, 5))))</f>
        <v>1</v>
      </c>
      <c r="T286" t="str">
        <f t="shared" si="39"/>
        <v>1000 and above</v>
      </c>
      <c r="U286" s="11">
        <v>64705</v>
      </c>
      <c r="V286" t="s">
        <v>4455</v>
      </c>
      <c r="W286" t="s">
        <v>4456</v>
      </c>
      <c r="X286" t="s">
        <v>4457</v>
      </c>
      <c r="Y286" t="s">
        <v>4458</v>
      </c>
      <c r="Z286" t="s">
        <v>4459</v>
      </c>
      <c r="AA286" t="s">
        <v>4460</v>
      </c>
    </row>
    <row r="287" spans="1:27">
      <c r="A287" t="s">
        <v>4461</v>
      </c>
      <c r="B287" t="s">
        <v>4462</v>
      </c>
      <c r="C287" t="str">
        <f t="shared" si="40"/>
        <v>Zebronics Wired Keyboard and Mouse …</v>
      </c>
      <c r="D287" t="s">
        <v>3881</v>
      </c>
      <c r="E287" t="str">
        <f>IFERROR(VLOOKUP(TRIM(CLEAN(D287)),#REF!, 2, FALSE), "Other")</f>
        <v>Other</v>
      </c>
      <c r="F287" s="9">
        <v>448</v>
      </c>
      <c r="G287" s="9">
        <v>699</v>
      </c>
      <c r="H287" s="9">
        <f t="shared" si="33"/>
        <v>251</v>
      </c>
      <c r="I287" s="9">
        <f>(F287*U287)</f>
        <v>7771904</v>
      </c>
      <c r="J287" s="18" t="str">
        <f>ROUND((Table1[[#This Row],[actual_price]]-Table1[[#This Row],[discounted_price]])/Table1[[#This Row],[actual_price]]*100, 0) &amp; "%"</f>
        <v>36%</v>
      </c>
      <c r="K287" s="18" t="str">
        <f t="shared" si="34"/>
        <v>&lt;50%</v>
      </c>
      <c r="L287" s="18">
        <f t="shared" si="35"/>
        <v>36</v>
      </c>
      <c r="M287" s="15" t="str">
        <f t="shared" si="36"/>
        <v>Medium</v>
      </c>
      <c r="N287" s="1">
        <v>0.36</v>
      </c>
      <c r="O287">
        <v>3.9</v>
      </c>
      <c r="P287" t="str">
        <f t="shared" si="37"/>
        <v>Good</v>
      </c>
      <c r="Q287">
        <f>G287*U287</f>
        <v>12126252</v>
      </c>
      <c r="R287" t="str">
        <f t="shared" si="38"/>
        <v>#0-#999</v>
      </c>
      <c r="S287">
        <f>IF(Table1[[#This Row],[actual_price]]&lt;1000, 1, IF(Table1[[#This Row],[actual_price]]&lt;5000, 2, IF(Table1[[#This Row],[actual_price]]&lt;10000, 3, IF(Table1[[#This Row],[actual_price]]&lt;20000, 4, 5))))</f>
        <v>1</v>
      </c>
      <c r="T287" t="str">
        <f t="shared" si="39"/>
        <v>1000 and above</v>
      </c>
      <c r="U287" s="11">
        <v>17348</v>
      </c>
      <c r="V287" t="s">
        <v>4463</v>
      </c>
      <c r="W287" t="s">
        <v>4464</v>
      </c>
      <c r="X287" t="s">
        <v>4465</v>
      </c>
      <c r="Y287" t="s">
        <v>4466</v>
      </c>
      <c r="Z287" t="s">
        <v>4467</v>
      </c>
      <c r="AA287" t="s">
        <v>4468</v>
      </c>
    </row>
    <row r="288" spans="1:27">
      <c r="A288" t="s">
        <v>4503</v>
      </c>
      <c r="B288" t="s">
        <v>4504</v>
      </c>
      <c r="C288" t="str">
        <f t="shared" si="40"/>
        <v>boAt Airdopes 171 in Ear Bluetooth …</v>
      </c>
      <c r="D288" t="s">
        <v>2376</v>
      </c>
      <c r="E288" t="str">
        <f>IFERROR(VLOOKUP(TRIM(CLEAN(D288)),#REF!, 2, FALSE), "Other")</f>
        <v>Other</v>
      </c>
      <c r="F288" s="9">
        <v>1199</v>
      </c>
      <c r="G288" s="9">
        <v>5999</v>
      </c>
      <c r="H288" s="9">
        <f t="shared" si="33"/>
        <v>4800</v>
      </c>
      <c r="I288" s="9">
        <f>(F288*U288)</f>
        <v>56977679</v>
      </c>
      <c r="J288" s="18" t="str">
        <f>ROUND((Table1[[#This Row],[actual_price]]-Table1[[#This Row],[discounted_price]])/Table1[[#This Row],[actual_price]]*100, 0) &amp; "%"</f>
        <v>80%</v>
      </c>
      <c r="K288" s="18" t="str">
        <f t="shared" si="34"/>
        <v>≥ 50%</v>
      </c>
      <c r="L288" s="18">
        <f t="shared" si="35"/>
        <v>80</v>
      </c>
      <c r="M288" s="15" t="str">
        <f t="shared" si="36"/>
        <v>High</v>
      </c>
      <c r="N288" s="1">
        <v>0.8</v>
      </c>
      <c r="O288">
        <v>3.9</v>
      </c>
      <c r="P288" t="str">
        <f t="shared" si="37"/>
        <v>Good</v>
      </c>
      <c r="Q288">
        <f>G288*U288</f>
        <v>285078479</v>
      </c>
      <c r="R288" t="str">
        <f t="shared" si="38"/>
        <v>#5k-#9.9k</v>
      </c>
      <c r="S288">
        <f>IF(Table1[[#This Row],[actual_price]]&lt;1000, 1, IF(Table1[[#This Row],[actual_price]]&lt;5000, 2, IF(Table1[[#This Row],[actual_price]]&lt;10000, 3, IF(Table1[[#This Row],[actual_price]]&lt;20000, 4, 5))))</f>
        <v>3</v>
      </c>
      <c r="T288" t="str">
        <f t="shared" si="39"/>
        <v>1000 and above</v>
      </c>
      <c r="U288" s="11">
        <v>47521</v>
      </c>
      <c r="V288" t="s">
        <v>4505</v>
      </c>
      <c r="W288" t="s">
        <v>4506</v>
      </c>
      <c r="X288" t="s">
        <v>4507</v>
      </c>
      <c r="Y288" t="s">
        <v>4508</v>
      </c>
      <c r="Z288" t="s">
        <v>4509</v>
      </c>
      <c r="AA288" t="s">
        <v>4510</v>
      </c>
    </row>
    <row r="289" spans="1:27">
      <c r="A289" t="s">
        <v>4527</v>
      </c>
      <c r="B289" t="s">
        <v>4528</v>
      </c>
      <c r="C289" t="str">
        <f t="shared" si="40"/>
        <v>Noise Pulse Buzz 1.69" Bluetooth Ca…</v>
      </c>
      <c r="D289" t="s">
        <v>2284</v>
      </c>
      <c r="E289" t="str">
        <f>IFERROR(VLOOKUP(TRIM(CLEAN(D289)),#REF!, 2, FALSE), "Other")</f>
        <v>Other</v>
      </c>
      <c r="F289" s="9">
        <v>2499</v>
      </c>
      <c r="G289" s="9">
        <v>4999</v>
      </c>
      <c r="H289" s="9">
        <f t="shared" si="33"/>
        <v>2500</v>
      </c>
      <c r="I289" s="9">
        <f>(F289*U289)</f>
        <v>18919929</v>
      </c>
      <c r="J289" s="18" t="str">
        <f>ROUND((Table1[[#This Row],[actual_price]]-Table1[[#This Row],[discounted_price]])/Table1[[#This Row],[actual_price]]*100, 0) &amp; "%"</f>
        <v>50%</v>
      </c>
      <c r="K289" s="18" t="str">
        <f t="shared" si="34"/>
        <v>≥ 50%</v>
      </c>
      <c r="L289" s="18">
        <f t="shared" si="35"/>
        <v>50</v>
      </c>
      <c r="M289" s="15" t="str">
        <f t="shared" si="36"/>
        <v>High</v>
      </c>
      <c r="N289" s="1">
        <v>0.5</v>
      </c>
      <c r="O289">
        <v>3.9</v>
      </c>
      <c r="P289" t="str">
        <f t="shared" si="37"/>
        <v>Good</v>
      </c>
      <c r="Q289">
        <f>G289*U289</f>
        <v>37847429</v>
      </c>
      <c r="R289" t="str">
        <f t="shared" si="38"/>
        <v>#1k-#4.9k</v>
      </c>
      <c r="S289">
        <f>IF(Table1[[#This Row],[actual_price]]&lt;1000, 1, IF(Table1[[#This Row],[actual_price]]&lt;5000, 2, IF(Table1[[#This Row],[actual_price]]&lt;10000, 3, IF(Table1[[#This Row],[actual_price]]&lt;20000, 4, 5))))</f>
        <v>2</v>
      </c>
      <c r="T289" t="str">
        <f t="shared" si="39"/>
        <v>1000 and above</v>
      </c>
      <c r="U289" s="11">
        <v>7571</v>
      </c>
      <c r="V289" t="s">
        <v>4529</v>
      </c>
      <c r="W289" t="s">
        <v>3124</v>
      </c>
      <c r="X289" t="s">
        <v>3125</v>
      </c>
      <c r="Y289" t="s">
        <v>3126</v>
      </c>
      <c r="Z289" t="s">
        <v>3127</v>
      </c>
      <c r="AA289" t="s">
        <v>3128</v>
      </c>
    </row>
    <row r="290" spans="1:27">
      <c r="A290" t="s">
        <v>4546</v>
      </c>
      <c r="B290" t="s">
        <v>4547</v>
      </c>
      <c r="C290" t="str">
        <f t="shared" si="40"/>
        <v>Noise Buds VS402 Truly Wireless in …</v>
      </c>
      <c r="D290" t="s">
        <v>2376</v>
      </c>
      <c r="E290" t="str">
        <f>IFERROR(VLOOKUP(TRIM(CLEAN(D290)),#REF!, 2, FALSE), "Other")</f>
        <v>Other</v>
      </c>
      <c r="F290" s="9">
        <v>1799</v>
      </c>
      <c r="G290" s="9">
        <v>3999</v>
      </c>
      <c r="H290" s="9">
        <f t="shared" si="33"/>
        <v>2200</v>
      </c>
      <c r="I290" s="9">
        <f>(F290*U290)</f>
        <v>6327083</v>
      </c>
      <c r="J290" s="18" t="str">
        <f>ROUND((Table1[[#This Row],[actual_price]]-Table1[[#This Row],[discounted_price]])/Table1[[#This Row],[actual_price]]*100, 0) &amp; "%"</f>
        <v>55%</v>
      </c>
      <c r="K290" s="18" t="str">
        <f t="shared" si="34"/>
        <v>≥ 50%</v>
      </c>
      <c r="L290" s="18">
        <f t="shared" si="35"/>
        <v>55</v>
      </c>
      <c r="M290" s="15" t="str">
        <f t="shared" si="36"/>
        <v>High</v>
      </c>
      <c r="N290" s="1">
        <v>0.55000000000000004</v>
      </c>
      <c r="O290">
        <v>3.9</v>
      </c>
      <c r="P290" t="str">
        <f t="shared" si="37"/>
        <v>Good</v>
      </c>
      <c r="Q290">
        <f>G290*U290</f>
        <v>14064483</v>
      </c>
      <c r="R290" t="str">
        <f t="shared" si="38"/>
        <v>#1k-#4.9k</v>
      </c>
      <c r="S290">
        <f>IF(Table1[[#This Row],[actual_price]]&lt;1000, 1, IF(Table1[[#This Row],[actual_price]]&lt;5000, 2, IF(Table1[[#This Row],[actual_price]]&lt;10000, 3, IF(Table1[[#This Row],[actual_price]]&lt;20000, 4, 5))))</f>
        <v>2</v>
      </c>
      <c r="T290" t="str">
        <f t="shared" si="39"/>
        <v>1000 and above</v>
      </c>
      <c r="U290" s="11">
        <v>3517</v>
      </c>
      <c r="V290" t="s">
        <v>4548</v>
      </c>
      <c r="W290" t="s">
        <v>4549</v>
      </c>
      <c r="X290" t="s">
        <v>4550</v>
      </c>
      <c r="Y290" t="s">
        <v>4551</v>
      </c>
      <c r="Z290" t="s">
        <v>4552</v>
      </c>
      <c r="AA290" t="s">
        <v>4553</v>
      </c>
    </row>
    <row r="291" spans="1:27">
      <c r="A291" t="s">
        <v>4621</v>
      </c>
      <c r="B291" t="s">
        <v>4622</v>
      </c>
      <c r="C291" t="str">
        <f t="shared" si="40"/>
        <v>Amazon Basics Multipurpose Foldable…</v>
      </c>
      <c r="D291" t="s">
        <v>3713</v>
      </c>
      <c r="E291" t="str">
        <f>IFERROR(VLOOKUP(TRIM(CLEAN(D291)),#REF!, 2, FALSE), "Other")</f>
        <v>Other</v>
      </c>
      <c r="F291" s="9">
        <v>599</v>
      </c>
      <c r="G291" s="9">
        <v>3999</v>
      </c>
      <c r="H291" s="9">
        <f t="shared" si="33"/>
        <v>3400</v>
      </c>
      <c r="I291" s="9">
        <f>(F291*U291)</f>
        <v>651113</v>
      </c>
      <c r="J291" s="18" t="str">
        <f>ROUND((Table1[[#This Row],[actual_price]]-Table1[[#This Row],[discounted_price]])/Table1[[#This Row],[actual_price]]*100, 0) &amp; "%"</f>
        <v>85%</v>
      </c>
      <c r="K291" s="18" t="str">
        <f t="shared" si="34"/>
        <v>≥ 50%</v>
      </c>
      <c r="L291" s="18">
        <f t="shared" si="35"/>
        <v>85</v>
      </c>
      <c r="M291" s="15" t="str">
        <f t="shared" si="36"/>
        <v>High</v>
      </c>
      <c r="N291" s="1">
        <v>0.85</v>
      </c>
      <c r="O291">
        <v>3.9</v>
      </c>
      <c r="P291" t="str">
        <f t="shared" si="37"/>
        <v>Good</v>
      </c>
      <c r="Q291">
        <f>G291*U291</f>
        <v>4346913</v>
      </c>
      <c r="R291" t="str">
        <f t="shared" si="38"/>
        <v>#1k-#4.9k</v>
      </c>
      <c r="S291">
        <f>IF(Table1[[#This Row],[actual_price]]&lt;1000, 1, IF(Table1[[#This Row],[actual_price]]&lt;5000, 2, IF(Table1[[#This Row],[actual_price]]&lt;10000, 3, IF(Table1[[#This Row],[actual_price]]&lt;20000, 4, 5))))</f>
        <v>2</v>
      </c>
      <c r="T291" t="str">
        <f t="shared" si="39"/>
        <v>1000 and above</v>
      </c>
      <c r="U291" s="11">
        <v>1087</v>
      </c>
      <c r="V291" t="s">
        <v>4623</v>
      </c>
      <c r="W291" t="s">
        <v>4624</v>
      </c>
      <c r="X291" t="s">
        <v>4625</v>
      </c>
      <c r="Y291" t="s">
        <v>4626</v>
      </c>
      <c r="Z291" t="s">
        <v>4627</v>
      </c>
      <c r="AA291" t="s">
        <v>4628</v>
      </c>
    </row>
    <row r="292" spans="1:27">
      <c r="A292" t="s">
        <v>4673</v>
      </c>
      <c r="B292" t="s">
        <v>4674</v>
      </c>
      <c r="C292" t="str">
        <f t="shared" si="40"/>
        <v>JBL Commercial CSLM20B Auxiliary Om…</v>
      </c>
      <c r="D292" t="s">
        <v>4675</v>
      </c>
      <c r="E292" t="str">
        <f>IFERROR(VLOOKUP(TRIM(CLEAN(D292)),#REF!, 2, FALSE), "Other")</f>
        <v>Other</v>
      </c>
      <c r="F292" s="9">
        <v>949</v>
      </c>
      <c r="G292" s="9">
        <v>2000</v>
      </c>
      <c r="H292" s="9">
        <f t="shared" si="33"/>
        <v>1051</v>
      </c>
      <c r="I292" s="9">
        <f>(F292*U292)</f>
        <v>14205581</v>
      </c>
      <c r="J292" s="18" t="str">
        <f>ROUND((Table1[[#This Row],[actual_price]]-Table1[[#This Row],[discounted_price]])/Table1[[#This Row],[actual_price]]*100, 0) &amp; "%"</f>
        <v>53%</v>
      </c>
      <c r="K292" s="18" t="str">
        <f t="shared" si="34"/>
        <v>≥ 50%</v>
      </c>
      <c r="L292" s="18">
        <f t="shared" si="35"/>
        <v>53</v>
      </c>
      <c r="M292" s="15" t="str">
        <f t="shared" si="36"/>
        <v>High</v>
      </c>
      <c r="N292" s="1">
        <v>0.53</v>
      </c>
      <c r="O292">
        <v>3.9</v>
      </c>
      <c r="P292" t="str">
        <f t="shared" si="37"/>
        <v>Good</v>
      </c>
      <c r="Q292">
        <f>G292*U292</f>
        <v>29938000</v>
      </c>
      <c r="R292" t="str">
        <f t="shared" si="38"/>
        <v>#1k-#4.9k</v>
      </c>
      <c r="S292">
        <f>IF(Table1[[#This Row],[actual_price]]&lt;1000, 1, IF(Table1[[#This Row],[actual_price]]&lt;5000, 2, IF(Table1[[#This Row],[actual_price]]&lt;10000, 3, IF(Table1[[#This Row],[actual_price]]&lt;20000, 4, 5))))</f>
        <v>2</v>
      </c>
      <c r="T292" t="str">
        <f t="shared" si="39"/>
        <v>1000 and above</v>
      </c>
      <c r="U292" s="11">
        <v>14969</v>
      </c>
      <c r="V292" t="s">
        <v>4676</v>
      </c>
      <c r="W292" t="s">
        <v>4677</v>
      </c>
      <c r="X292" t="s">
        <v>4678</v>
      </c>
      <c r="Y292" t="s">
        <v>4679</v>
      </c>
      <c r="Z292" t="s">
        <v>4680</v>
      </c>
      <c r="AA292" t="s">
        <v>4681</v>
      </c>
    </row>
    <row r="293" spans="1:27">
      <c r="A293" t="s">
        <v>4888</v>
      </c>
      <c r="B293" t="s">
        <v>4889</v>
      </c>
      <c r="C293" t="str">
        <f t="shared" si="40"/>
        <v>APC Back-UPS BX600C-IN 600VA / 360W…</v>
      </c>
      <c r="D293" t="s">
        <v>4890</v>
      </c>
      <c r="E293" t="str">
        <f>IFERROR(VLOOKUP(TRIM(CLEAN(D293)),#REF!, 2, FALSE), "Other")</f>
        <v>Other</v>
      </c>
      <c r="F293" s="9">
        <v>3299</v>
      </c>
      <c r="G293" s="9">
        <v>4100</v>
      </c>
      <c r="H293" s="9">
        <f t="shared" si="33"/>
        <v>801</v>
      </c>
      <c r="I293" s="9">
        <f>(F293*U293)</f>
        <v>52068117</v>
      </c>
      <c r="J293" s="18" t="str">
        <f>ROUND((Table1[[#This Row],[actual_price]]-Table1[[#This Row],[discounted_price]])/Table1[[#This Row],[actual_price]]*100, 0) &amp; "%"</f>
        <v>20%</v>
      </c>
      <c r="K293" s="18" t="str">
        <f t="shared" si="34"/>
        <v>&lt;50%</v>
      </c>
      <c r="L293" s="18">
        <f t="shared" si="35"/>
        <v>20</v>
      </c>
      <c r="M293" s="15" t="str">
        <f t="shared" si="36"/>
        <v>Mild</v>
      </c>
      <c r="N293" s="1">
        <v>0.2</v>
      </c>
      <c r="O293">
        <v>3.9</v>
      </c>
      <c r="P293" t="str">
        <f t="shared" si="37"/>
        <v>Good</v>
      </c>
      <c r="Q293">
        <f>G293*U293</f>
        <v>64710300</v>
      </c>
      <c r="R293" t="str">
        <f t="shared" si="38"/>
        <v>#1k-#4.9k</v>
      </c>
      <c r="S293">
        <f>IF(Table1[[#This Row],[actual_price]]&lt;1000, 1, IF(Table1[[#This Row],[actual_price]]&lt;5000, 2, IF(Table1[[#This Row],[actual_price]]&lt;10000, 3, IF(Table1[[#This Row],[actual_price]]&lt;20000, 4, 5))))</f>
        <v>2</v>
      </c>
      <c r="T293" t="str">
        <f t="shared" si="39"/>
        <v>1000 and above</v>
      </c>
      <c r="U293" s="11">
        <v>15783</v>
      </c>
      <c r="V293" t="s">
        <v>4891</v>
      </c>
      <c r="W293" t="s">
        <v>4892</v>
      </c>
      <c r="X293" t="s">
        <v>4893</v>
      </c>
      <c r="Y293" t="s">
        <v>4894</v>
      </c>
      <c r="Z293" t="s">
        <v>4895</v>
      </c>
      <c r="AA293" t="s">
        <v>4896</v>
      </c>
    </row>
    <row r="294" spans="1:27">
      <c r="A294" t="s">
        <v>5194</v>
      </c>
      <c r="B294" t="s">
        <v>5195</v>
      </c>
      <c r="C294" t="str">
        <f t="shared" si="40"/>
        <v>ZEBRONICS Zeb-Fame 5watts 2.0 Multi…</v>
      </c>
      <c r="D294" t="s">
        <v>5196</v>
      </c>
      <c r="E294" t="str">
        <f>IFERROR(VLOOKUP(TRIM(CLEAN(D294)),#REF!, 2, FALSE), "Other")</f>
        <v>Other</v>
      </c>
      <c r="F294" s="9">
        <v>499</v>
      </c>
      <c r="G294" s="9">
        <v>799</v>
      </c>
      <c r="H294" s="9">
        <f t="shared" si="33"/>
        <v>300</v>
      </c>
      <c r="I294" s="9">
        <f>(F294*U294)</f>
        <v>3364258</v>
      </c>
      <c r="J294" s="18" t="str">
        <f>ROUND((Table1[[#This Row],[actual_price]]-Table1[[#This Row],[discounted_price]])/Table1[[#This Row],[actual_price]]*100, 0) &amp; "%"</f>
        <v>38%</v>
      </c>
      <c r="K294" s="18" t="str">
        <f t="shared" si="34"/>
        <v>&lt;50%</v>
      </c>
      <c r="L294" s="18">
        <f t="shared" si="35"/>
        <v>38</v>
      </c>
      <c r="M294" s="15" t="str">
        <f t="shared" si="36"/>
        <v>Medium</v>
      </c>
      <c r="N294" s="1">
        <v>0.38</v>
      </c>
      <c r="O294">
        <v>3.9</v>
      </c>
      <c r="P294" t="str">
        <f t="shared" si="37"/>
        <v>Good</v>
      </c>
      <c r="Q294">
        <f>G294*U294</f>
        <v>5386858</v>
      </c>
      <c r="R294" t="str">
        <f t="shared" si="38"/>
        <v>#0-#999</v>
      </c>
      <c r="S294">
        <f>IF(Table1[[#This Row],[actual_price]]&lt;1000, 1, IF(Table1[[#This Row],[actual_price]]&lt;5000, 2, IF(Table1[[#This Row],[actual_price]]&lt;10000, 3, IF(Table1[[#This Row],[actual_price]]&lt;20000, 4, 5))))</f>
        <v>1</v>
      </c>
      <c r="T294" t="str">
        <f t="shared" si="39"/>
        <v>1000 and above</v>
      </c>
      <c r="U294" s="11">
        <v>6742</v>
      </c>
      <c r="V294" t="s">
        <v>5197</v>
      </c>
      <c r="W294" t="s">
        <v>5198</v>
      </c>
      <c r="X294" t="s">
        <v>5199</v>
      </c>
      <c r="Y294" t="s">
        <v>5200</v>
      </c>
      <c r="Z294" t="s">
        <v>5201</v>
      </c>
      <c r="AA294" t="s">
        <v>5202</v>
      </c>
    </row>
    <row r="295" spans="1:27">
      <c r="A295" t="s">
        <v>5333</v>
      </c>
      <c r="B295" t="s">
        <v>5334</v>
      </c>
      <c r="C295" t="str">
        <f t="shared" si="40"/>
        <v>ENVIE¬Æ (AA10004PLNi-CD) AA Recharg…</v>
      </c>
      <c r="D295" t="s">
        <v>4298</v>
      </c>
      <c r="E295" t="str">
        <f>IFERROR(VLOOKUP(TRIM(CLEAN(D295)),#REF!, 2, FALSE), "Other")</f>
        <v>Other</v>
      </c>
      <c r="F295" s="9">
        <v>250</v>
      </c>
      <c r="G295" s="9">
        <v>250</v>
      </c>
      <c r="H295" s="9">
        <f t="shared" si="33"/>
        <v>0</v>
      </c>
      <c r="I295" s="9">
        <f>(F295*U295)</f>
        <v>3492750</v>
      </c>
      <c r="J295" s="18" t="str">
        <f>ROUND((Table1[[#This Row],[actual_price]]-Table1[[#This Row],[discounted_price]])/Table1[[#This Row],[actual_price]]*100, 0) &amp; "%"</f>
        <v>0%</v>
      </c>
      <c r="K295" s="18" t="str">
        <f t="shared" si="34"/>
        <v>&lt;50%</v>
      </c>
      <c r="L295" s="18">
        <f t="shared" si="35"/>
        <v>0</v>
      </c>
      <c r="M295" s="15" t="str">
        <f t="shared" si="36"/>
        <v>Low</v>
      </c>
      <c r="N295" s="1">
        <v>0</v>
      </c>
      <c r="O295">
        <v>3.9</v>
      </c>
      <c r="P295" t="str">
        <f t="shared" si="37"/>
        <v>Good</v>
      </c>
      <c r="Q295">
        <f>G295*U295</f>
        <v>3492750</v>
      </c>
      <c r="R295" t="str">
        <f t="shared" si="38"/>
        <v>#0-#999</v>
      </c>
      <c r="S295">
        <f>IF(Table1[[#This Row],[actual_price]]&lt;1000, 1, IF(Table1[[#This Row],[actual_price]]&lt;5000, 2, IF(Table1[[#This Row],[actual_price]]&lt;10000, 3, IF(Table1[[#This Row],[actual_price]]&lt;20000, 4, 5))))</f>
        <v>1</v>
      </c>
      <c r="T295" t="str">
        <f t="shared" si="39"/>
        <v>1000 and above</v>
      </c>
      <c r="U295" s="11">
        <v>13971</v>
      </c>
      <c r="V295" t="s">
        <v>5335</v>
      </c>
      <c r="W295" t="s">
        <v>5336</v>
      </c>
      <c r="X295" t="s">
        <v>5337</v>
      </c>
      <c r="Y295" t="s">
        <v>5338</v>
      </c>
      <c r="Z295" t="s">
        <v>5339</v>
      </c>
      <c r="AA295" t="s">
        <v>10175</v>
      </c>
    </row>
    <row r="296" spans="1:27">
      <c r="A296" t="s">
        <v>5480</v>
      </c>
      <c r="B296" t="s">
        <v>5481</v>
      </c>
      <c r="C296" t="str">
        <f t="shared" si="40"/>
        <v>Boult Audio BassBuds Oak in-Ear Wir…</v>
      </c>
      <c r="D296" t="s">
        <v>2376</v>
      </c>
      <c r="E296" t="str">
        <f>IFERROR(VLOOKUP(TRIM(CLEAN(D296)),#REF!, 2, FALSE), "Other")</f>
        <v>Other</v>
      </c>
      <c r="F296" s="9">
        <v>499</v>
      </c>
      <c r="G296" s="9">
        <v>1299</v>
      </c>
      <c r="H296" s="9">
        <f t="shared" si="33"/>
        <v>800</v>
      </c>
      <c r="I296" s="9">
        <f>(F296*U296)</f>
        <v>585327</v>
      </c>
      <c r="J296" s="18" t="str">
        <f>ROUND((Table1[[#This Row],[actual_price]]-Table1[[#This Row],[discounted_price]])/Table1[[#This Row],[actual_price]]*100, 0) &amp; "%"</f>
        <v>62%</v>
      </c>
      <c r="K296" s="18" t="str">
        <f t="shared" si="34"/>
        <v>≥ 50%</v>
      </c>
      <c r="L296" s="18">
        <f t="shared" si="35"/>
        <v>62</v>
      </c>
      <c r="M296" s="15" t="str">
        <f t="shared" si="36"/>
        <v>High</v>
      </c>
      <c r="N296" s="1">
        <v>0.62</v>
      </c>
      <c r="O296">
        <v>3.9</v>
      </c>
      <c r="P296" t="str">
        <f t="shared" si="37"/>
        <v>Good</v>
      </c>
      <c r="Q296">
        <f>G296*U296</f>
        <v>1523727</v>
      </c>
      <c r="R296" t="str">
        <f t="shared" si="38"/>
        <v>#1k-#4.9k</v>
      </c>
      <c r="S296">
        <f>IF(Table1[[#This Row],[actual_price]]&lt;1000, 1, IF(Table1[[#This Row],[actual_price]]&lt;5000, 2, IF(Table1[[#This Row],[actual_price]]&lt;10000, 3, IF(Table1[[#This Row],[actual_price]]&lt;20000, 4, 5))))</f>
        <v>2</v>
      </c>
      <c r="T296" t="str">
        <f t="shared" si="39"/>
        <v>1000 and above</v>
      </c>
      <c r="U296" s="11">
        <v>1173</v>
      </c>
      <c r="V296" t="s">
        <v>5482</v>
      </c>
      <c r="W296" t="s">
        <v>5483</v>
      </c>
      <c r="X296" t="s">
        <v>5484</v>
      </c>
      <c r="Y296" t="s">
        <v>5485</v>
      </c>
      <c r="Z296" t="s">
        <v>5486</v>
      </c>
      <c r="AA296" t="s">
        <v>5487</v>
      </c>
    </row>
    <row r="297" spans="1:27">
      <c r="A297" t="s">
        <v>5753</v>
      </c>
      <c r="B297" t="s">
        <v>5754</v>
      </c>
      <c r="C297" t="str">
        <f t="shared" si="40"/>
        <v>Lapster USB 3.0 sata Cable for 2.5 …</v>
      </c>
      <c r="D297" t="s">
        <v>5755</v>
      </c>
      <c r="E297" t="str">
        <f>IFERROR(VLOOKUP(TRIM(CLEAN(D297)),#REF!, 2, FALSE), "Other")</f>
        <v>Other</v>
      </c>
      <c r="F297" s="9">
        <v>349</v>
      </c>
      <c r="G297" s="9">
        <v>999</v>
      </c>
      <c r="H297" s="9">
        <f t="shared" si="33"/>
        <v>650</v>
      </c>
      <c r="I297" s="9">
        <f>(F297*U297)</f>
        <v>285133</v>
      </c>
      <c r="J297" s="18" t="str">
        <f>ROUND((Table1[[#This Row],[actual_price]]-Table1[[#This Row],[discounted_price]])/Table1[[#This Row],[actual_price]]*100, 0) &amp; "%"</f>
        <v>65%</v>
      </c>
      <c r="K297" s="18" t="str">
        <f t="shared" si="34"/>
        <v>≥ 50%</v>
      </c>
      <c r="L297" s="18">
        <f t="shared" si="35"/>
        <v>65</v>
      </c>
      <c r="M297" s="15" t="str">
        <f t="shared" si="36"/>
        <v>High</v>
      </c>
      <c r="N297" s="1">
        <v>0.65</v>
      </c>
      <c r="O297">
        <v>3.9</v>
      </c>
      <c r="P297" t="str">
        <f t="shared" si="37"/>
        <v>Good</v>
      </c>
      <c r="Q297">
        <f>G297*U297</f>
        <v>816183</v>
      </c>
      <c r="R297" t="str">
        <f t="shared" si="38"/>
        <v>#0-#999</v>
      </c>
      <c r="S297">
        <f>IF(Table1[[#This Row],[actual_price]]&lt;1000, 1, IF(Table1[[#This Row],[actual_price]]&lt;5000, 2, IF(Table1[[#This Row],[actual_price]]&lt;10000, 3, IF(Table1[[#This Row],[actual_price]]&lt;20000, 4, 5))))</f>
        <v>1</v>
      </c>
      <c r="T297" t="str">
        <f t="shared" si="39"/>
        <v>Fewer than 1000</v>
      </c>
      <c r="U297" s="11">
        <v>817</v>
      </c>
      <c r="V297" t="s">
        <v>5756</v>
      </c>
      <c r="W297" t="s">
        <v>5757</v>
      </c>
      <c r="X297" t="s">
        <v>5758</v>
      </c>
      <c r="Y297" t="s">
        <v>5759</v>
      </c>
      <c r="Z297" t="s">
        <v>5760</v>
      </c>
      <c r="AA297" t="s">
        <v>5761</v>
      </c>
    </row>
    <row r="298" spans="1:27">
      <c r="A298" t="s">
        <v>5867</v>
      </c>
      <c r="B298" t="s">
        <v>5868</v>
      </c>
      <c r="C298" t="str">
        <f t="shared" si="40"/>
        <v>Boult Audio Bass Buds Q2 Lightweigh…</v>
      </c>
      <c r="D298" t="s">
        <v>4151</v>
      </c>
      <c r="E298" t="str">
        <f>IFERROR(VLOOKUP(TRIM(CLEAN(D298)),#REF!, 2, FALSE), "Other")</f>
        <v>Other</v>
      </c>
      <c r="F298" s="9">
        <v>649</v>
      </c>
      <c r="G298" s="9">
        <v>2499</v>
      </c>
      <c r="H298" s="9">
        <f t="shared" si="33"/>
        <v>1850</v>
      </c>
      <c r="I298" s="9">
        <f>(F298*U298)</f>
        <v>8468801</v>
      </c>
      <c r="J298" s="18" t="str">
        <f>ROUND((Table1[[#This Row],[actual_price]]-Table1[[#This Row],[discounted_price]])/Table1[[#This Row],[actual_price]]*100, 0) &amp; "%"</f>
        <v>74%</v>
      </c>
      <c r="K298" s="18" t="str">
        <f t="shared" si="34"/>
        <v>≥ 50%</v>
      </c>
      <c r="L298" s="18">
        <f t="shared" si="35"/>
        <v>74</v>
      </c>
      <c r="M298" s="15" t="str">
        <f t="shared" si="36"/>
        <v>High</v>
      </c>
      <c r="N298" s="1">
        <v>0.74</v>
      </c>
      <c r="O298">
        <v>3.9</v>
      </c>
      <c r="P298" t="str">
        <f t="shared" si="37"/>
        <v>Good</v>
      </c>
      <c r="Q298">
        <f>G298*U298</f>
        <v>32609451</v>
      </c>
      <c r="R298" t="str">
        <f t="shared" si="38"/>
        <v>#1k-#4.9k</v>
      </c>
      <c r="S298">
        <f>IF(Table1[[#This Row],[actual_price]]&lt;1000, 1, IF(Table1[[#This Row],[actual_price]]&lt;5000, 2, IF(Table1[[#This Row],[actual_price]]&lt;10000, 3, IF(Table1[[#This Row],[actual_price]]&lt;20000, 4, 5))))</f>
        <v>2</v>
      </c>
      <c r="T298" t="str">
        <f t="shared" si="39"/>
        <v>1000 and above</v>
      </c>
      <c r="U298" s="11">
        <v>13049</v>
      </c>
      <c r="V298" t="s">
        <v>5869</v>
      </c>
      <c r="W298" t="s">
        <v>5870</v>
      </c>
      <c r="X298" t="s">
        <v>5871</v>
      </c>
      <c r="Y298" t="s">
        <v>5872</v>
      </c>
      <c r="Z298" t="s">
        <v>5873</v>
      </c>
      <c r="AA298" t="s">
        <v>10178</v>
      </c>
    </row>
    <row r="299" spans="1:27">
      <c r="A299" t="s">
        <v>6025</v>
      </c>
      <c r="B299" t="s">
        <v>6026</v>
      </c>
      <c r="C299" t="str">
        <f t="shared" si="40"/>
        <v>HP 330 Wireless Black Keyboard and …</v>
      </c>
      <c r="D299" t="s">
        <v>3881</v>
      </c>
      <c r="E299" t="str">
        <f>IFERROR(VLOOKUP(TRIM(CLEAN(D299)),#REF!, 2, FALSE), "Other")</f>
        <v>Other</v>
      </c>
      <c r="F299" s="9">
        <v>1409</v>
      </c>
      <c r="G299" s="9">
        <v>2199</v>
      </c>
      <c r="H299" s="9">
        <f t="shared" si="33"/>
        <v>790</v>
      </c>
      <c r="I299" s="9">
        <f>(F299*U299)</f>
        <v>601643</v>
      </c>
      <c r="J299" s="18" t="str">
        <f>ROUND((Table1[[#This Row],[actual_price]]-Table1[[#This Row],[discounted_price]])/Table1[[#This Row],[actual_price]]*100, 0) &amp; "%"</f>
        <v>36%</v>
      </c>
      <c r="K299" s="18" t="str">
        <f t="shared" si="34"/>
        <v>&lt;50%</v>
      </c>
      <c r="L299" s="18">
        <f t="shared" si="35"/>
        <v>36</v>
      </c>
      <c r="M299" s="15" t="str">
        <f t="shared" si="36"/>
        <v>Medium</v>
      </c>
      <c r="N299" s="1">
        <v>0.36</v>
      </c>
      <c r="O299">
        <v>3.9</v>
      </c>
      <c r="P299" t="str">
        <f t="shared" si="37"/>
        <v>Good</v>
      </c>
      <c r="Q299">
        <f>G299*U299</f>
        <v>938973</v>
      </c>
      <c r="R299" t="str">
        <f t="shared" si="38"/>
        <v>#1k-#4.9k</v>
      </c>
      <c r="S299">
        <f>IF(Table1[[#This Row],[actual_price]]&lt;1000, 1, IF(Table1[[#This Row],[actual_price]]&lt;5000, 2, IF(Table1[[#This Row],[actual_price]]&lt;10000, 3, IF(Table1[[#This Row],[actual_price]]&lt;20000, 4, 5))))</f>
        <v>2</v>
      </c>
      <c r="T299" t="str">
        <f t="shared" si="39"/>
        <v>Fewer than 1000</v>
      </c>
      <c r="U299" s="11">
        <v>427</v>
      </c>
      <c r="V299" t="s">
        <v>6027</v>
      </c>
      <c r="W299" t="s">
        <v>6028</v>
      </c>
      <c r="X299" t="s">
        <v>6029</v>
      </c>
      <c r="Y299" t="s">
        <v>6030</v>
      </c>
      <c r="Z299" t="s">
        <v>6031</v>
      </c>
      <c r="AA299" t="s">
        <v>6032</v>
      </c>
    </row>
    <row r="300" spans="1:27">
      <c r="A300" t="s">
        <v>3486</v>
      </c>
      <c r="B300" t="s">
        <v>3487</v>
      </c>
      <c r="C300" t="str">
        <f t="shared" si="40"/>
        <v>Sounce Gold Plated 3.5 mm Headphone…</v>
      </c>
      <c r="D300" t="s">
        <v>3488</v>
      </c>
      <c r="E300" t="str">
        <f>IFERROR(VLOOKUP(TRIM(CLEAN(D300)),#REF!, 2, FALSE), "Other")</f>
        <v>Other</v>
      </c>
      <c r="F300" s="9">
        <v>120</v>
      </c>
      <c r="G300" s="9">
        <v>999</v>
      </c>
      <c r="H300" s="9">
        <f t="shared" si="33"/>
        <v>879</v>
      </c>
      <c r="I300" s="9">
        <f>(F300*U300)</f>
        <v>778920</v>
      </c>
      <c r="J300" s="18" t="str">
        <f>ROUND((Table1[[#This Row],[actual_price]]-Table1[[#This Row],[discounted_price]])/Table1[[#This Row],[actual_price]]*100, 0) &amp; "%"</f>
        <v>88%</v>
      </c>
      <c r="K300" s="18" t="str">
        <f t="shared" si="34"/>
        <v>≥ 50%</v>
      </c>
      <c r="L300" s="18">
        <f t="shared" si="35"/>
        <v>88</v>
      </c>
      <c r="M300" s="15" t="str">
        <f t="shared" si="36"/>
        <v>High</v>
      </c>
      <c r="N300" s="1">
        <v>0.88</v>
      </c>
      <c r="O300">
        <v>3.9</v>
      </c>
      <c r="P300" t="str">
        <f t="shared" si="37"/>
        <v>Good</v>
      </c>
      <c r="Q300">
        <f>G300*U300</f>
        <v>6484509</v>
      </c>
      <c r="R300" t="str">
        <f t="shared" si="38"/>
        <v>#0-#999</v>
      </c>
      <c r="S300">
        <f>IF(Table1[[#This Row],[actual_price]]&lt;1000, 1, IF(Table1[[#This Row],[actual_price]]&lt;5000, 2, IF(Table1[[#This Row],[actual_price]]&lt;10000, 3, IF(Table1[[#This Row],[actual_price]]&lt;20000, 4, 5))))</f>
        <v>1</v>
      </c>
      <c r="T300" t="str">
        <f t="shared" si="39"/>
        <v>1000 and above</v>
      </c>
      <c r="U300" s="11">
        <v>6491</v>
      </c>
      <c r="V300" t="s">
        <v>3489</v>
      </c>
      <c r="W300" t="s">
        <v>3490</v>
      </c>
      <c r="X300" t="s">
        <v>3491</v>
      </c>
      <c r="Y300" t="s">
        <v>3492</v>
      </c>
      <c r="Z300" t="s">
        <v>3493</v>
      </c>
      <c r="AA300" t="s">
        <v>6167</v>
      </c>
    </row>
    <row r="301" spans="1:27">
      <c r="A301" t="s">
        <v>6200</v>
      </c>
      <c r="B301" t="s">
        <v>6201</v>
      </c>
      <c r="C301" t="str">
        <f t="shared" si="40"/>
        <v>Canon PIXMA E477 All-in-One Wireles…</v>
      </c>
      <c r="D301" t="s">
        <v>5578</v>
      </c>
      <c r="E301" t="str">
        <f>IFERROR(VLOOKUP(TRIM(CLEAN(D301)),#REF!, 2, FALSE), "Other")</f>
        <v>Other</v>
      </c>
      <c r="F301" s="9">
        <v>5299</v>
      </c>
      <c r="G301" s="9">
        <v>6355</v>
      </c>
      <c r="H301" s="9">
        <f t="shared" si="33"/>
        <v>1056</v>
      </c>
      <c r="I301" s="9">
        <f>(F301*U301)</f>
        <v>43875720</v>
      </c>
      <c r="J301" s="18" t="str">
        <f>ROUND((Table1[[#This Row],[actual_price]]-Table1[[#This Row],[discounted_price]])/Table1[[#This Row],[actual_price]]*100, 0) &amp; "%"</f>
        <v>17%</v>
      </c>
      <c r="K301" s="18" t="str">
        <f t="shared" si="34"/>
        <v>&lt;50%</v>
      </c>
      <c r="L301" s="18">
        <f t="shared" si="35"/>
        <v>17</v>
      </c>
      <c r="M301" s="15" t="str">
        <f t="shared" si="36"/>
        <v>Mild</v>
      </c>
      <c r="N301" s="1">
        <v>0.17</v>
      </c>
      <c r="O301">
        <v>3.9</v>
      </c>
      <c r="P301" t="str">
        <f t="shared" si="37"/>
        <v>Good</v>
      </c>
      <c r="Q301">
        <f>G301*U301</f>
        <v>52619400</v>
      </c>
      <c r="R301" t="str">
        <f t="shared" si="38"/>
        <v>#5k-#9.9k</v>
      </c>
      <c r="S301">
        <f>IF(Table1[[#This Row],[actual_price]]&lt;1000, 1, IF(Table1[[#This Row],[actual_price]]&lt;5000, 2, IF(Table1[[#This Row],[actual_price]]&lt;10000, 3, IF(Table1[[#This Row],[actual_price]]&lt;20000, 4, 5))))</f>
        <v>3</v>
      </c>
      <c r="T301" t="str">
        <f t="shared" si="39"/>
        <v>1000 and above</v>
      </c>
      <c r="U301" s="11">
        <v>8280</v>
      </c>
      <c r="V301" t="s">
        <v>6202</v>
      </c>
      <c r="W301" t="s">
        <v>6203</v>
      </c>
      <c r="X301" t="s">
        <v>6204</v>
      </c>
      <c r="Y301" t="s">
        <v>6205</v>
      </c>
      <c r="Z301" t="s">
        <v>6206</v>
      </c>
      <c r="AA301" t="s">
        <v>6207</v>
      </c>
    </row>
    <row r="302" spans="1:27">
      <c r="A302" t="s">
        <v>6495</v>
      </c>
      <c r="B302" t="s">
        <v>6496</v>
      </c>
      <c r="C302" t="str">
        <f t="shared" si="40"/>
        <v>BESTOR¬Æ LCD Writing Tablet/pad 12 …</v>
      </c>
      <c r="D302" t="s">
        <v>3697</v>
      </c>
      <c r="E302" t="str">
        <f>IFERROR(VLOOKUP(TRIM(CLEAN(D302)),#REF!, 2, FALSE), "Other")</f>
        <v>Other</v>
      </c>
      <c r="F302" s="9">
        <v>499</v>
      </c>
      <c r="G302" s="9">
        <v>1399</v>
      </c>
      <c r="H302" s="9">
        <f t="shared" si="33"/>
        <v>900</v>
      </c>
      <c r="I302" s="9">
        <f>(F302*U302)</f>
        <v>729538</v>
      </c>
      <c r="J302" s="18" t="str">
        <f>ROUND((Table1[[#This Row],[actual_price]]-Table1[[#This Row],[discounted_price]])/Table1[[#This Row],[actual_price]]*100, 0) &amp; "%"</f>
        <v>64%</v>
      </c>
      <c r="K302" s="18" t="str">
        <f t="shared" si="34"/>
        <v>≥ 50%</v>
      </c>
      <c r="L302" s="18">
        <f t="shared" si="35"/>
        <v>64</v>
      </c>
      <c r="M302" s="15" t="str">
        <f t="shared" si="36"/>
        <v>High</v>
      </c>
      <c r="N302" s="1">
        <v>0.64</v>
      </c>
      <c r="O302">
        <v>3.9</v>
      </c>
      <c r="P302" t="str">
        <f t="shared" si="37"/>
        <v>Good</v>
      </c>
      <c r="Q302">
        <f>G302*U302</f>
        <v>2045338</v>
      </c>
      <c r="R302" t="str">
        <f t="shared" si="38"/>
        <v>#1k-#4.9k</v>
      </c>
      <c r="S302">
        <f>IF(Table1[[#This Row],[actual_price]]&lt;1000, 1, IF(Table1[[#This Row],[actual_price]]&lt;5000, 2, IF(Table1[[#This Row],[actual_price]]&lt;10000, 3, IF(Table1[[#This Row],[actual_price]]&lt;20000, 4, 5))))</f>
        <v>2</v>
      </c>
      <c r="T302" t="str">
        <f t="shared" si="39"/>
        <v>1000 and above</v>
      </c>
      <c r="U302" s="11">
        <v>1462</v>
      </c>
      <c r="V302" t="s">
        <v>6497</v>
      </c>
      <c r="W302" t="s">
        <v>6498</v>
      </c>
      <c r="X302" t="s">
        <v>6499</v>
      </c>
      <c r="Y302" t="s">
        <v>6500</v>
      </c>
      <c r="Z302" t="s">
        <v>6501</v>
      </c>
      <c r="AA302" t="s">
        <v>6502</v>
      </c>
    </row>
    <row r="303" spans="1:27">
      <c r="A303" t="s">
        <v>6544</v>
      </c>
      <c r="B303" t="s">
        <v>6545</v>
      </c>
      <c r="C303" t="str">
        <f t="shared" si="40"/>
        <v>Pigeon by Stovekraft Amaze Plus Ele…</v>
      </c>
      <c r="D303" t="s">
        <v>6546</v>
      </c>
      <c r="E303" t="str">
        <f>IFERROR(VLOOKUP(TRIM(CLEAN(D303)),#REF!, 2, FALSE), "Other")</f>
        <v>Other</v>
      </c>
      <c r="F303" s="9">
        <v>649</v>
      </c>
      <c r="G303" s="9">
        <v>1245</v>
      </c>
      <c r="H303" s="9">
        <f t="shared" si="33"/>
        <v>596</v>
      </c>
      <c r="I303" s="9">
        <f>(F303*U303)</f>
        <v>80063885</v>
      </c>
      <c r="J303" s="18" t="str">
        <f>ROUND((Table1[[#This Row],[actual_price]]-Table1[[#This Row],[discounted_price]])/Table1[[#This Row],[actual_price]]*100, 0) &amp; "%"</f>
        <v>48%</v>
      </c>
      <c r="K303" s="18" t="str">
        <f t="shared" si="34"/>
        <v>&lt;50%</v>
      </c>
      <c r="L303" s="18">
        <f t="shared" si="35"/>
        <v>48</v>
      </c>
      <c r="M303" s="15" t="str">
        <f t="shared" si="36"/>
        <v>Medium</v>
      </c>
      <c r="N303" s="1">
        <v>0.48</v>
      </c>
      <c r="O303">
        <v>3.9</v>
      </c>
      <c r="P303" t="str">
        <f t="shared" si="37"/>
        <v>Good</v>
      </c>
      <c r="Q303">
        <f>G303*U303</f>
        <v>153589425</v>
      </c>
      <c r="R303" t="str">
        <f t="shared" si="38"/>
        <v>#1k-#4.9k</v>
      </c>
      <c r="S303">
        <f>IF(Table1[[#This Row],[actual_price]]&lt;1000, 1, IF(Table1[[#This Row],[actual_price]]&lt;5000, 2, IF(Table1[[#This Row],[actual_price]]&lt;10000, 3, IF(Table1[[#This Row],[actual_price]]&lt;20000, 4, 5))))</f>
        <v>2</v>
      </c>
      <c r="T303" t="str">
        <f t="shared" si="39"/>
        <v>1000 and above</v>
      </c>
      <c r="U303" s="11">
        <v>123365</v>
      </c>
      <c r="V303" t="s">
        <v>6547</v>
      </c>
      <c r="W303" t="s">
        <v>6548</v>
      </c>
      <c r="X303" t="s">
        <v>6549</v>
      </c>
      <c r="Y303" t="s">
        <v>6550</v>
      </c>
      <c r="Z303" t="s">
        <v>6551</v>
      </c>
      <c r="AA303" t="s">
        <v>6552</v>
      </c>
    </row>
    <row r="304" spans="1:27">
      <c r="A304" t="s">
        <v>6589</v>
      </c>
      <c r="B304" t="s">
        <v>6590</v>
      </c>
      <c r="C304" t="str">
        <f t="shared" si="40"/>
        <v>Glun Multipurpose Portable Electron…</v>
      </c>
      <c r="D304" t="s">
        <v>6582</v>
      </c>
      <c r="E304" t="str">
        <f>IFERROR(VLOOKUP(TRIM(CLEAN(D304)),#REF!, 2, FALSE), "Other")</f>
        <v>Other</v>
      </c>
      <c r="F304" s="9">
        <v>293</v>
      </c>
      <c r="G304" s="9">
        <v>499</v>
      </c>
      <c r="H304" s="9">
        <f t="shared" si="33"/>
        <v>206</v>
      </c>
      <c r="I304" s="9">
        <f>(F304*U304)</f>
        <v>13183242</v>
      </c>
      <c r="J304" s="18" t="str">
        <f>ROUND((Table1[[#This Row],[actual_price]]-Table1[[#This Row],[discounted_price]])/Table1[[#This Row],[actual_price]]*100, 0) &amp; "%"</f>
        <v>41%</v>
      </c>
      <c r="K304" s="18" t="str">
        <f t="shared" si="34"/>
        <v>&lt;50%</v>
      </c>
      <c r="L304" s="18">
        <f t="shared" si="35"/>
        <v>41</v>
      </c>
      <c r="M304" s="15" t="str">
        <f t="shared" si="36"/>
        <v>Medium</v>
      </c>
      <c r="N304" s="1">
        <v>0.41</v>
      </c>
      <c r="O304">
        <v>3.9</v>
      </c>
      <c r="P304" t="str">
        <f t="shared" si="37"/>
        <v>Good</v>
      </c>
      <c r="Q304">
        <f>G304*U304</f>
        <v>22452006</v>
      </c>
      <c r="R304" t="str">
        <f t="shared" si="38"/>
        <v>#0-#999</v>
      </c>
      <c r="S304">
        <f>IF(Table1[[#This Row],[actual_price]]&lt;1000, 1, IF(Table1[[#This Row],[actual_price]]&lt;5000, 2, IF(Table1[[#This Row],[actual_price]]&lt;10000, 3, IF(Table1[[#This Row],[actual_price]]&lt;20000, 4, 5))))</f>
        <v>1</v>
      </c>
      <c r="T304" t="str">
        <f t="shared" si="39"/>
        <v>1000 and above</v>
      </c>
      <c r="U304" s="11">
        <v>44994</v>
      </c>
      <c r="V304" t="s">
        <v>6591</v>
      </c>
      <c r="W304" t="s">
        <v>6592</v>
      </c>
      <c r="X304" t="s">
        <v>6593</v>
      </c>
      <c r="Y304" t="s">
        <v>6594</v>
      </c>
      <c r="Z304" t="s">
        <v>6595</v>
      </c>
      <c r="AA304" t="s">
        <v>6596</v>
      </c>
    </row>
    <row r="305" spans="1:27">
      <c r="A305" t="s">
        <v>6606</v>
      </c>
      <c r="B305" t="s">
        <v>6607</v>
      </c>
      <c r="C305" t="str">
        <f t="shared" si="40"/>
        <v>Prestige 1.5 Litre Kettle 1500-watt…</v>
      </c>
      <c r="D305" t="s">
        <v>6546</v>
      </c>
      <c r="E305" t="str">
        <f>IFERROR(VLOOKUP(TRIM(CLEAN(D305)),#REF!, 2, FALSE), "Other")</f>
        <v>Other</v>
      </c>
      <c r="F305" s="9">
        <v>749</v>
      </c>
      <c r="G305" s="9">
        <v>1245</v>
      </c>
      <c r="H305" s="9">
        <f t="shared" si="33"/>
        <v>496</v>
      </c>
      <c r="I305" s="9">
        <f>(F305*U305)</f>
        <v>23805467</v>
      </c>
      <c r="J305" s="18" t="str">
        <f>ROUND((Table1[[#This Row],[actual_price]]-Table1[[#This Row],[discounted_price]])/Table1[[#This Row],[actual_price]]*100, 0) &amp; "%"</f>
        <v>40%</v>
      </c>
      <c r="K305" s="18" t="str">
        <f t="shared" si="34"/>
        <v>&lt;50%</v>
      </c>
      <c r="L305" s="18">
        <f t="shared" si="35"/>
        <v>40</v>
      </c>
      <c r="M305" s="15" t="str">
        <f t="shared" si="36"/>
        <v>Medium</v>
      </c>
      <c r="N305" s="1">
        <v>0.4</v>
      </c>
      <c r="O305">
        <v>3.9</v>
      </c>
      <c r="P305" t="str">
        <f t="shared" si="37"/>
        <v>Good</v>
      </c>
      <c r="Q305">
        <f>G305*U305</f>
        <v>39569835</v>
      </c>
      <c r="R305" t="str">
        <f t="shared" si="38"/>
        <v>#1k-#4.9k</v>
      </c>
      <c r="S305">
        <f>IF(Table1[[#This Row],[actual_price]]&lt;1000, 1, IF(Table1[[#This Row],[actual_price]]&lt;5000, 2, IF(Table1[[#This Row],[actual_price]]&lt;10000, 3, IF(Table1[[#This Row],[actual_price]]&lt;20000, 4, 5))))</f>
        <v>2</v>
      </c>
      <c r="T305" t="str">
        <f t="shared" si="39"/>
        <v>1000 and above</v>
      </c>
      <c r="U305" s="11">
        <v>31783</v>
      </c>
      <c r="V305" t="s">
        <v>6608</v>
      </c>
      <c r="W305" t="s">
        <v>6609</v>
      </c>
      <c r="X305" t="s">
        <v>6610</v>
      </c>
      <c r="Y305" t="s">
        <v>6611</v>
      </c>
      <c r="Z305" t="s">
        <v>6612</v>
      </c>
      <c r="AA305" t="s">
        <v>6613</v>
      </c>
    </row>
    <row r="306" spans="1:27">
      <c r="A306" t="s">
        <v>6614</v>
      </c>
      <c r="B306" t="s">
        <v>6615</v>
      </c>
      <c r="C306" t="str">
        <f t="shared" si="40"/>
        <v>Bajaj RHX-2 800-Watt Room Heater (W…</v>
      </c>
      <c r="D306" t="s">
        <v>6555</v>
      </c>
      <c r="E306" t="str">
        <f>IFERROR(VLOOKUP(TRIM(CLEAN(D306)),#REF!, 2, FALSE), "Other")</f>
        <v>Other</v>
      </c>
      <c r="F306" s="9">
        <v>1399</v>
      </c>
      <c r="G306" s="9">
        <v>1549</v>
      </c>
      <c r="H306" s="9">
        <f t="shared" si="33"/>
        <v>150</v>
      </c>
      <c r="I306" s="9">
        <f>(F306*U306)</f>
        <v>3640198</v>
      </c>
      <c r="J306" s="18" t="str">
        <f>ROUND((Table1[[#This Row],[actual_price]]-Table1[[#This Row],[discounted_price]])/Table1[[#This Row],[actual_price]]*100, 0) &amp; "%"</f>
        <v>10%</v>
      </c>
      <c r="K306" s="18" t="str">
        <f t="shared" si="34"/>
        <v>&lt;50%</v>
      </c>
      <c r="L306" s="18">
        <f t="shared" si="35"/>
        <v>10</v>
      </c>
      <c r="M306" s="15" t="str">
        <f t="shared" si="36"/>
        <v>Mild</v>
      </c>
      <c r="N306" s="1">
        <v>0.1</v>
      </c>
      <c r="O306">
        <v>3.9</v>
      </c>
      <c r="P306" t="str">
        <f t="shared" si="37"/>
        <v>Good</v>
      </c>
      <c r="Q306">
        <f>G306*U306</f>
        <v>4030498</v>
      </c>
      <c r="R306" t="str">
        <f t="shared" si="38"/>
        <v>#1k-#4.9k</v>
      </c>
      <c r="S306">
        <f>IF(Table1[[#This Row],[actual_price]]&lt;1000, 1, IF(Table1[[#This Row],[actual_price]]&lt;5000, 2, IF(Table1[[#This Row],[actual_price]]&lt;10000, 3, IF(Table1[[#This Row],[actual_price]]&lt;20000, 4, 5))))</f>
        <v>2</v>
      </c>
      <c r="T306" t="str">
        <f t="shared" si="39"/>
        <v>1000 and above</v>
      </c>
      <c r="U306" s="11">
        <v>2602</v>
      </c>
      <c r="V306" t="s">
        <v>6616</v>
      </c>
      <c r="W306" t="s">
        <v>6617</v>
      </c>
      <c r="X306" t="s">
        <v>6618</v>
      </c>
      <c r="Y306" t="s">
        <v>6619</v>
      </c>
      <c r="Z306" t="s">
        <v>6620</v>
      </c>
      <c r="AA306" t="s">
        <v>6621</v>
      </c>
    </row>
    <row r="307" spans="1:27">
      <c r="A307" t="s">
        <v>6622</v>
      </c>
      <c r="B307" t="s">
        <v>6623</v>
      </c>
      <c r="C307" t="str">
        <f t="shared" si="40"/>
        <v>Prestige Electric Kettle PKOSS - 15…</v>
      </c>
      <c r="D307" t="s">
        <v>6546</v>
      </c>
      <c r="E307" t="str">
        <f>IFERROR(VLOOKUP(TRIM(CLEAN(D307)),#REF!, 2, FALSE), "Other")</f>
        <v>Other</v>
      </c>
      <c r="F307" s="9">
        <v>749</v>
      </c>
      <c r="G307" s="9">
        <v>1445</v>
      </c>
      <c r="H307" s="9">
        <f t="shared" si="33"/>
        <v>696</v>
      </c>
      <c r="I307" s="9">
        <f>(F307*U307)</f>
        <v>47449150</v>
      </c>
      <c r="J307" s="18" t="str">
        <f>ROUND((Table1[[#This Row],[actual_price]]-Table1[[#This Row],[discounted_price]])/Table1[[#This Row],[actual_price]]*100, 0) &amp; "%"</f>
        <v>48%</v>
      </c>
      <c r="K307" s="18" t="str">
        <f t="shared" si="34"/>
        <v>&lt;50%</v>
      </c>
      <c r="L307" s="18">
        <f t="shared" si="35"/>
        <v>48</v>
      </c>
      <c r="M307" s="15" t="str">
        <f t="shared" si="36"/>
        <v>Medium</v>
      </c>
      <c r="N307" s="1">
        <v>0.48</v>
      </c>
      <c r="O307">
        <v>3.9</v>
      </c>
      <c r="P307" t="str">
        <f t="shared" si="37"/>
        <v>Good</v>
      </c>
      <c r="Q307">
        <f>G307*U307</f>
        <v>91540750</v>
      </c>
      <c r="R307" t="str">
        <f t="shared" si="38"/>
        <v>#1k-#4.9k</v>
      </c>
      <c r="S307">
        <f>IF(Table1[[#This Row],[actual_price]]&lt;1000, 1, IF(Table1[[#This Row],[actual_price]]&lt;5000, 2, IF(Table1[[#This Row],[actual_price]]&lt;10000, 3, IF(Table1[[#This Row],[actual_price]]&lt;20000, 4, 5))))</f>
        <v>2</v>
      </c>
      <c r="T307" t="str">
        <f t="shared" si="39"/>
        <v>1000 and above</v>
      </c>
      <c r="U307" s="11">
        <v>63350</v>
      </c>
      <c r="V307" t="s">
        <v>6624</v>
      </c>
      <c r="W307" t="s">
        <v>6625</v>
      </c>
      <c r="X307" t="s">
        <v>6626</v>
      </c>
      <c r="Y307" t="s">
        <v>6627</v>
      </c>
      <c r="Z307" t="s">
        <v>6628</v>
      </c>
      <c r="AA307" t="s">
        <v>6629</v>
      </c>
    </row>
    <row r="308" spans="1:27">
      <c r="A308" t="s">
        <v>6931</v>
      </c>
      <c r="B308" t="s">
        <v>6932</v>
      </c>
      <c r="C308" t="str">
        <f t="shared" si="40"/>
        <v>Butterfly Jet Elite Mixer Grinder, …</v>
      </c>
      <c r="D308" t="s">
        <v>6683</v>
      </c>
      <c r="E308" t="str">
        <f>IFERROR(VLOOKUP(TRIM(CLEAN(D308)),#REF!, 2, FALSE), "Other")</f>
        <v>Other</v>
      </c>
      <c r="F308" s="9">
        <v>3499</v>
      </c>
      <c r="G308" s="9">
        <v>5795</v>
      </c>
      <c r="H308" s="9">
        <f t="shared" si="33"/>
        <v>2296</v>
      </c>
      <c r="I308" s="9">
        <f>(F308*U308)</f>
        <v>88664660</v>
      </c>
      <c r="J308" s="18" t="str">
        <f>ROUND((Table1[[#This Row],[actual_price]]-Table1[[#This Row],[discounted_price]])/Table1[[#This Row],[actual_price]]*100, 0) &amp; "%"</f>
        <v>40%</v>
      </c>
      <c r="K308" s="18" t="str">
        <f t="shared" si="34"/>
        <v>&lt;50%</v>
      </c>
      <c r="L308" s="18">
        <f t="shared" si="35"/>
        <v>40</v>
      </c>
      <c r="M308" s="15" t="str">
        <f t="shared" si="36"/>
        <v>Medium</v>
      </c>
      <c r="N308" s="1">
        <v>0.4</v>
      </c>
      <c r="O308">
        <v>3.9</v>
      </c>
      <c r="P308" t="str">
        <f t="shared" si="37"/>
        <v>Good</v>
      </c>
      <c r="Q308">
        <f>G308*U308</f>
        <v>146845300</v>
      </c>
      <c r="R308" t="str">
        <f t="shared" si="38"/>
        <v>#5k-#9.9k</v>
      </c>
      <c r="S308">
        <f>IF(Table1[[#This Row],[actual_price]]&lt;1000, 1, IF(Table1[[#This Row],[actual_price]]&lt;5000, 2, IF(Table1[[#This Row],[actual_price]]&lt;10000, 3, IF(Table1[[#This Row],[actual_price]]&lt;20000, 4, 5))))</f>
        <v>3</v>
      </c>
      <c r="T308" t="str">
        <f t="shared" si="39"/>
        <v>1000 and above</v>
      </c>
      <c r="U308" s="11">
        <v>25340</v>
      </c>
      <c r="V308" t="s">
        <v>6933</v>
      </c>
      <c r="W308" t="s">
        <v>6934</v>
      </c>
      <c r="X308" t="s">
        <v>6935</v>
      </c>
      <c r="Y308" t="s">
        <v>6936</v>
      </c>
      <c r="Z308" t="s">
        <v>6937</v>
      </c>
      <c r="AA308" t="s">
        <v>6938</v>
      </c>
    </row>
    <row r="309" spans="1:27">
      <c r="A309" t="s">
        <v>7045</v>
      </c>
      <c r="B309" t="s">
        <v>7046</v>
      </c>
      <c r="C309" t="str">
        <f t="shared" si="40"/>
        <v>USHA Armor AR1100WB 1100 W Dry Iron…</v>
      </c>
      <c r="D309" t="s">
        <v>6674</v>
      </c>
      <c r="E309" t="str">
        <f>IFERROR(VLOOKUP(TRIM(CLEAN(D309)),#REF!, 2, FALSE), "Other")</f>
        <v>Other</v>
      </c>
      <c r="F309" s="9">
        <v>599</v>
      </c>
      <c r="G309" s="9">
        <v>990</v>
      </c>
      <c r="H309" s="9">
        <f t="shared" si="33"/>
        <v>391</v>
      </c>
      <c r="I309" s="9">
        <f>(F309*U309)</f>
        <v>9683434</v>
      </c>
      <c r="J309" s="18" t="str">
        <f>ROUND((Table1[[#This Row],[actual_price]]-Table1[[#This Row],[discounted_price]])/Table1[[#This Row],[actual_price]]*100, 0) &amp; "%"</f>
        <v>39%</v>
      </c>
      <c r="K309" s="18" t="str">
        <f t="shared" si="34"/>
        <v>&lt;50%</v>
      </c>
      <c r="L309" s="18">
        <f t="shared" si="35"/>
        <v>39</v>
      </c>
      <c r="M309" s="15" t="str">
        <f t="shared" si="36"/>
        <v>Medium</v>
      </c>
      <c r="N309" s="1">
        <v>0.39</v>
      </c>
      <c r="O309">
        <v>3.9</v>
      </c>
      <c r="P309" t="str">
        <f t="shared" si="37"/>
        <v>Good</v>
      </c>
      <c r="Q309">
        <f>G309*U309</f>
        <v>16004340</v>
      </c>
      <c r="R309" t="str">
        <f t="shared" si="38"/>
        <v>#0-#999</v>
      </c>
      <c r="S309">
        <f>IF(Table1[[#This Row],[actual_price]]&lt;1000, 1, IF(Table1[[#This Row],[actual_price]]&lt;5000, 2, IF(Table1[[#This Row],[actual_price]]&lt;10000, 3, IF(Table1[[#This Row],[actual_price]]&lt;20000, 4, 5))))</f>
        <v>1</v>
      </c>
      <c r="T309" t="str">
        <f t="shared" si="39"/>
        <v>1000 and above</v>
      </c>
      <c r="U309" s="11">
        <v>16166</v>
      </c>
      <c r="V309" t="s">
        <v>7047</v>
      </c>
      <c r="W309" t="s">
        <v>7048</v>
      </c>
      <c r="X309" t="s">
        <v>7049</v>
      </c>
      <c r="Y309" t="s">
        <v>7050</v>
      </c>
      <c r="Z309" t="s">
        <v>7051</v>
      </c>
      <c r="AA309" t="s">
        <v>7052</v>
      </c>
    </row>
    <row r="310" spans="1:27">
      <c r="A310" t="s">
        <v>7177</v>
      </c>
      <c r="B310" t="s">
        <v>7178</v>
      </c>
      <c r="C310" t="str">
        <f t="shared" si="40"/>
        <v>Eureka Forbes Trendy Zip 1000 Watts…</v>
      </c>
      <c r="D310" t="s">
        <v>7179</v>
      </c>
      <c r="E310" t="str">
        <f>IFERROR(VLOOKUP(TRIM(CLEAN(D310)),#REF!, 2, FALSE), "Other")</f>
        <v>Other</v>
      </c>
      <c r="F310" s="9">
        <v>2799</v>
      </c>
      <c r="G310" s="9">
        <v>3799</v>
      </c>
      <c r="H310" s="9">
        <f t="shared" si="33"/>
        <v>1000</v>
      </c>
      <c r="I310" s="9">
        <f>(F310*U310)</f>
        <v>92173869</v>
      </c>
      <c r="J310" s="18" t="str">
        <f>ROUND((Table1[[#This Row],[actual_price]]-Table1[[#This Row],[discounted_price]])/Table1[[#This Row],[actual_price]]*100, 0) &amp; "%"</f>
        <v>26%</v>
      </c>
      <c r="K310" s="18" t="str">
        <f t="shared" si="34"/>
        <v>&lt;50%</v>
      </c>
      <c r="L310" s="18">
        <f t="shared" si="35"/>
        <v>26</v>
      </c>
      <c r="M310" s="15" t="str">
        <f t="shared" si="36"/>
        <v>Mild</v>
      </c>
      <c r="N310" s="1">
        <v>0.26</v>
      </c>
      <c r="O310">
        <v>3.9</v>
      </c>
      <c r="P310" t="str">
        <f t="shared" si="37"/>
        <v>Good</v>
      </c>
      <c r="Q310">
        <f>G310*U310</f>
        <v>125104869</v>
      </c>
      <c r="R310" t="str">
        <f t="shared" si="38"/>
        <v>#1k-#4.9k</v>
      </c>
      <c r="S310">
        <f>IF(Table1[[#This Row],[actual_price]]&lt;1000, 1, IF(Table1[[#This Row],[actual_price]]&lt;5000, 2, IF(Table1[[#This Row],[actual_price]]&lt;10000, 3, IF(Table1[[#This Row],[actual_price]]&lt;20000, 4, 5))))</f>
        <v>2</v>
      </c>
      <c r="T310" t="str">
        <f t="shared" si="39"/>
        <v>1000 and above</v>
      </c>
      <c r="U310" s="11">
        <v>32931</v>
      </c>
      <c r="V310" t="s">
        <v>7180</v>
      </c>
      <c r="W310" t="s">
        <v>7181</v>
      </c>
      <c r="X310" t="s">
        <v>7182</v>
      </c>
      <c r="Y310" t="s">
        <v>7183</v>
      </c>
      <c r="Z310" t="s">
        <v>7184</v>
      </c>
      <c r="AA310" t="s">
        <v>7185</v>
      </c>
    </row>
    <row r="311" spans="1:27">
      <c r="A311" t="s">
        <v>7186</v>
      </c>
      <c r="B311" t="s">
        <v>7187</v>
      </c>
      <c r="C311" t="str">
        <f t="shared" si="40"/>
        <v>Pigeon by Stovekraft Quartz Electri…</v>
      </c>
      <c r="D311" t="s">
        <v>6546</v>
      </c>
      <c r="E311" t="str">
        <f>IFERROR(VLOOKUP(TRIM(CLEAN(D311)),#REF!, 2, FALSE), "Other")</f>
        <v>Other</v>
      </c>
      <c r="F311" s="9">
        <v>899</v>
      </c>
      <c r="G311" s="9">
        <v>1249</v>
      </c>
      <c r="H311" s="9">
        <f t="shared" si="33"/>
        <v>350</v>
      </c>
      <c r="I311" s="9">
        <f>(F311*U311)</f>
        <v>15664176</v>
      </c>
      <c r="J311" s="18" t="str">
        <f>ROUND((Table1[[#This Row],[actual_price]]-Table1[[#This Row],[discounted_price]])/Table1[[#This Row],[actual_price]]*100, 0) &amp; "%"</f>
        <v>28%</v>
      </c>
      <c r="K311" s="18" t="str">
        <f t="shared" si="34"/>
        <v>&lt;50%</v>
      </c>
      <c r="L311" s="18">
        <f t="shared" si="35"/>
        <v>28</v>
      </c>
      <c r="M311" s="15" t="str">
        <f t="shared" si="36"/>
        <v>Mild</v>
      </c>
      <c r="N311" s="1">
        <v>0.28000000000000003</v>
      </c>
      <c r="O311">
        <v>3.9</v>
      </c>
      <c r="P311" t="str">
        <f t="shared" si="37"/>
        <v>Good</v>
      </c>
      <c r="Q311">
        <f>G311*U311</f>
        <v>21762576</v>
      </c>
      <c r="R311" t="str">
        <f t="shared" si="38"/>
        <v>#1k-#4.9k</v>
      </c>
      <c r="S311">
        <f>IF(Table1[[#This Row],[actual_price]]&lt;1000, 1, IF(Table1[[#This Row],[actual_price]]&lt;5000, 2, IF(Table1[[#This Row],[actual_price]]&lt;10000, 3, IF(Table1[[#This Row],[actual_price]]&lt;20000, 4, 5))))</f>
        <v>2</v>
      </c>
      <c r="T311" t="str">
        <f t="shared" si="39"/>
        <v>1000 and above</v>
      </c>
      <c r="U311" s="11">
        <v>17424</v>
      </c>
      <c r="V311" t="s">
        <v>7188</v>
      </c>
      <c r="W311" t="s">
        <v>7189</v>
      </c>
      <c r="X311" t="s">
        <v>7190</v>
      </c>
      <c r="Y311" t="s">
        <v>7191</v>
      </c>
      <c r="Z311" t="s">
        <v>7192</v>
      </c>
      <c r="AA311" t="s">
        <v>7193</v>
      </c>
    </row>
    <row r="312" spans="1:27">
      <c r="A312" t="s">
        <v>7358</v>
      </c>
      <c r="B312" t="s">
        <v>7359</v>
      </c>
      <c r="C312" t="str">
        <f t="shared" si="40"/>
        <v>Pigeon Kessel Multipurpose Kettle (…</v>
      </c>
      <c r="D312" t="s">
        <v>6546</v>
      </c>
      <c r="E312" t="str">
        <f>IFERROR(VLOOKUP(TRIM(CLEAN(D312)),#REF!, 2, FALSE), "Other")</f>
        <v>Other</v>
      </c>
      <c r="F312" s="9">
        <v>1499</v>
      </c>
      <c r="G312" s="9">
        <v>1775</v>
      </c>
      <c r="H312" s="9">
        <f t="shared" si="33"/>
        <v>276</v>
      </c>
      <c r="I312" s="9">
        <f>(F312*U312)</f>
        <v>21985833</v>
      </c>
      <c r="J312" s="18" t="str">
        <f>ROUND((Table1[[#This Row],[actual_price]]-Table1[[#This Row],[discounted_price]])/Table1[[#This Row],[actual_price]]*100, 0) &amp; "%"</f>
        <v>16%</v>
      </c>
      <c r="K312" s="18" t="str">
        <f t="shared" si="34"/>
        <v>&lt;50%</v>
      </c>
      <c r="L312" s="18">
        <f t="shared" si="35"/>
        <v>16</v>
      </c>
      <c r="M312" s="15" t="str">
        <f t="shared" si="36"/>
        <v>Mild</v>
      </c>
      <c r="N312" s="1">
        <v>0.16</v>
      </c>
      <c r="O312">
        <v>3.9</v>
      </c>
      <c r="P312" t="str">
        <f t="shared" si="37"/>
        <v>Good</v>
      </c>
      <c r="Q312">
        <f>G312*U312</f>
        <v>26033925</v>
      </c>
      <c r="R312" t="str">
        <f t="shared" si="38"/>
        <v>#1k-#4.9k</v>
      </c>
      <c r="S312">
        <f>IF(Table1[[#This Row],[actual_price]]&lt;1000, 1, IF(Table1[[#This Row],[actual_price]]&lt;5000, 2, IF(Table1[[#This Row],[actual_price]]&lt;10000, 3, IF(Table1[[#This Row],[actual_price]]&lt;20000, 4, 5))))</f>
        <v>2</v>
      </c>
      <c r="T312" t="str">
        <f t="shared" si="39"/>
        <v>1000 and above</v>
      </c>
      <c r="U312" s="11">
        <v>14667</v>
      </c>
      <c r="V312" t="s">
        <v>7360</v>
      </c>
      <c r="W312" t="s">
        <v>7361</v>
      </c>
      <c r="X312" t="s">
        <v>7362</v>
      </c>
      <c r="Y312" t="s">
        <v>7363</v>
      </c>
      <c r="Z312" t="s">
        <v>7364</v>
      </c>
      <c r="AA312" t="s">
        <v>7365</v>
      </c>
    </row>
    <row r="313" spans="1:27">
      <c r="A313" t="s">
        <v>7442</v>
      </c>
      <c r="B313" t="s">
        <v>7443</v>
      </c>
      <c r="C313" t="str">
        <f t="shared" si="40"/>
        <v>Prestige Iris 750 Watt Mixer Grinde…</v>
      </c>
      <c r="D313" t="s">
        <v>6683</v>
      </c>
      <c r="E313" t="str">
        <f>IFERROR(VLOOKUP(TRIM(CLEAN(D313)),#REF!, 2, FALSE), "Other")</f>
        <v>Other</v>
      </c>
      <c r="F313" s="9">
        <v>3249</v>
      </c>
      <c r="G313" s="9">
        <v>6295</v>
      </c>
      <c r="H313" s="9">
        <f t="shared" si="33"/>
        <v>3046</v>
      </c>
      <c r="I313" s="9">
        <f>(F313*U313)</f>
        <v>139934430</v>
      </c>
      <c r="J313" s="18" t="str">
        <f>ROUND((Table1[[#This Row],[actual_price]]-Table1[[#This Row],[discounted_price]])/Table1[[#This Row],[actual_price]]*100, 0) &amp; "%"</f>
        <v>48%</v>
      </c>
      <c r="K313" s="18" t="str">
        <f t="shared" si="34"/>
        <v>&lt;50%</v>
      </c>
      <c r="L313" s="18">
        <f t="shared" si="35"/>
        <v>48</v>
      </c>
      <c r="M313" s="15" t="str">
        <f t="shared" si="36"/>
        <v>Medium</v>
      </c>
      <c r="N313" s="1">
        <v>0.48</v>
      </c>
      <c r="O313">
        <v>3.9</v>
      </c>
      <c r="P313" t="str">
        <f t="shared" si="37"/>
        <v>Good</v>
      </c>
      <c r="Q313">
        <f>G313*U313</f>
        <v>271125650</v>
      </c>
      <c r="R313" t="str">
        <f t="shared" si="38"/>
        <v>#5k-#9.9k</v>
      </c>
      <c r="S313">
        <f>IF(Table1[[#This Row],[actual_price]]&lt;1000, 1, IF(Table1[[#This Row],[actual_price]]&lt;5000, 2, IF(Table1[[#This Row],[actual_price]]&lt;10000, 3, IF(Table1[[#This Row],[actual_price]]&lt;20000, 4, 5))))</f>
        <v>3</v>
      </c>
      <c r="T313" t="str">
        <f t="shared" si="39"/>
        <v>1000 and above</v>
      </c>
      <c r="U313" s="11">
        <v>43070</v>
      </c>
      <c r="V313" t="s">
        <v>7444</v>
      </c>
      <c r="W313" t="s">
        <v>7445</v>
      </c>
      <c r="X313" t="s">
        <v>7446</v>
      </c>
      <c r="Y313" t="s">
        <v>7447</v>
      </c>
      <c r="Z313" t="s">
        <v>7448</v>
      </c>
      <c r="AA313" t="s">
        <v>7449</v>
      </c>
    </row>
    <row r="314" spans="1:27">
      <c r="A314" t="s">
        <v>7594</v>
      </c>
      <c r="B314" t="s">
        <v>7595</v>
      </c>
      <c r="C314" t="str">
        <f t="shared" si="40"/>
        <v>ATOM Selves-MH 200 GM Digital Pocke…</v>
      </c>
      <c r="D314" t="s">
        <v>6582</v>
      </c>
      <c r="E314" t="str">
        <f>IFERROR(VLOOKUP(TRIM(CLEAN(D314)),#REF!, 2, FALSE), "Other")</f>
        <v>Other</v>
      </c>
      <c r="F314" s="9">
        <v>308</v>
      </c>
      <c r="G314" s="9">
        <v>499</v>
      </c>
      <c r="H314" s="9">
        <f t="shared" si="33"/>
        <v>191</v>
      </c>
      <c r="I314" s="9">
        <f>(F314*U314)</f>
        <v>1411872</v>
      </c>
      <c r="J314" s="18" t="str">
        <f>ROUND((Table1[[#This Row],[actual_price]]-Table1[[#This Row],[discounted_price]])/Table1[[#This Row],[actual_price]]*100, 0) &amp; "%"</f>
        <v>38%</v>
      </c>
      <c r="K314" s="18" t="str">
        <f t="shared" si="34"/>
        <v>&lt;50%</v>
      </c>
      <c r="L314" s="18">
        <f t="shared" si="35"/>
        <v>38</v>
      </c>
      <c r="M314" s="15" t="str">
        <f t="shared" si="36"/>
        <v>Medium</v>
      </c>
      <c r="N314" s="1">
        <v>0.38</v>
      </c>
      <c r="O314">
        <v>3.9</v>
      </c>
      <c r="P314" t="str">
        <f t="shared" si="37"/>
        <v>Good</v>
      </c>
      <c r="Q314">
        <f>G314*U314</f>
        <v>2287416</v>
      </c>
      <c r="R314" t="str">
        <f t="shared" si="38"/>
        <v>#0-#999</v>
      </c>
      <c r="S314">
        <f>IF(Table1[[#This Row],[actual_price]]&lt;1000, 1, IF(Table1[[#This Row],[actual_price]]&lt;5000, 2, IF(Table1[[#This Row],[actual_price]]&lt;10000, 3, IF(Table1[[#This Row],[actual_price]]&lt;20000, 4, 5))))</f>
        <v>1</v>
      </c>
      <c r="T314" t="str">
        <f t="shared" si="39"/>
        <v>1000 and above</v>
      </c>
      <c r="U314" s="11">
        <v>4584</v>
      </c>
      <c r="V314" t="s">
        <v>7596</v>
      </c>
      <c r="W314" t="s">
        <v>7597</v>
      </c>
      <c r="X314" t="s">
        <v>7598</v>
      </c>
      <c r="Y314" t="s">
        <v>7599</v>
      </c>
      <c r="Z314" t="s">
        <v>7600</v>
      </c>
      <c r="AA314" t="s">
        <v>7601</v>
      </c>
    </row>
    <row r="315" spans="1:27">
      <c r="A315" t="s">
        <v>7640</v>
      </c>
      <c r="B315" t="s">
        <v>7641</v>
      </c>
      <c r="C315" t="str">
        <f t="shared" si="40"/>
        <v>Pigeon by Stovekraft Amaze Plus Ele…</v>
      </c>
      <c r="D315" t="s">
        <v>6546</v>
      </c>
      <c r="E315" t="str">
        <f>IFERROR(VLOOKUP(TRIM(CLEAN(D315)),#REF!, 2, FALSE), "Other")</f>
        <v>Other</v>
      </c>
      <c r="F315" s="9">
        <v>699</v>
      </c>
      <c r="G315" s="9">
        <v>1345</v>
      </c>
      <c r="H315" s="9">
        <f t="shared" si="33"/>
        <v>646</v>
      </c>
      <c r="I315" s="9">
        <f>(F315*U315)</f>
        <v>5903754</v>
      </c>
      <c r="J315" s="18" t="str">
        <f>ROUND((Table1[[#This Row],[actual_price]]-Table1[[#This Row],[discounted_price]])/Table1[[#This Row],[actual_price]]*100, 0) &amp; "%"</f>
        <v>48%</v>
      </c>
      <c r="K315" s="18" t="str">
        <f t="shared" si="34"/>
        <v>&lt;50%</v>
      </c>
      <c r="L315" s="18">
        <f t="shared" si="35"/>
        <v>48</v>
      </c>
      <c r="M315" s="15" t="str">
        <f t="shared" si="36"/>
        <v>Medium</v>
      </c>
      <c r="N315" s="1">
        <v>0.48</v>
      </c>
      <c r="O315">
        <v>3.9</v>
      </c>
      <c r="P315" t="str">
        <f t="shared" si="37"/>
        <v>Good</v>
      </c>
      <c r="Q315">
        <f>G315*U315</f>
        <v>11359870</v>
      </c>
      <c r="R315" t="str">
        <f t="shared" si="38"/>
        <v>#1k-#4.9k</v>
      </c>
      <c r="S315">
        <f>IF(Table1[[#This Row],[actual_price]]&lt;1000, 1, IF(Table1[[#This Row],[actual_price]]&lt;5000, 2, IF(Table1[[#This Row],[actual_price]]&lt;10000, 3, IF(Table1[[#This Row],[actual_price]]&lt;20000, 4, 5))))</f>
        <v>2</v>
      </c>
      <c r="T315" t="str">
        <f t="shared" si="39"/>
        <v>1000 and above</v>
      </c>
      <c r="U315" s="11">
        <v>8446</v>
      </c>
      <c r="V315" t="s">
        <v>7642</v>
      </c>
      <c r="W315" t="s">
        <v>7643</v>
      </c>
      <c r="X315" t="s">
        <v>7644</v>
      </c>
      <c r="Y315" t="s">
        <v>7645</v>
      </c>
      <c r="Z315" t="s">
        <v>7646</v>
      </c>
      <c r="AA315" t="s">
        <v>7647</v>
      </c>
    </row>
    <row r="316" spans="1:27">
      <c r="A316" t="s">
        <v>7752</v>
      </c>
      <c r="B316" t="s">
        <v>7753</v>
      </c>
      <c r="C316" t="str">
        <f t="shared" si="40"/>
        <v>KENT 16026 Electric Kettle Stainles…</v>
      </c>
      <c r="D316" t="s">
        <v>6725</v>
      </c>
      <c r="E316" t="str">
        <f>IFERROR(VLOOKUP(TRIM(CLEAN(D316)),#REF!, 2, FALSE), "Other")</f>
        <v>Other</v>
      </c>
      <c r="F316" s="9">
        <v>1199</v>
      </c>
      <c r="G316" s="9">
        <v>1950</v>
      </c>
      <c r="H316" s="9">
        <f t="shared" si="33"/>
        <v>751</v>
      </c>
      <c r="I316" s="9">
        <f>(F316*U316)</f>
        <v>3395568</v>
      </c>
      <c r="J316" s="18" t="str">
        <f>ROUND((Table1[[#This Row],[actual_price]]-Table1[[#This Row],[discounted_price]])/Table1[[#This Row],[actual_price]]*100, 0) &amp; "%"</f>
        <v>39%</v>
      </c>
      <c r="K316" s="18" t="str">
        <f t="shared" si="34"/>
        <v>&lt;50%</v>
      </c>
      <c r="L316" s="18">
        <f t="shared" si="35"/>
        <v>39</v>
      </c>
      <c r="M316" s="15" t="str">
        <f t="shared" si="36"/>
        <v>Medium</v>
      </c>
      <c r="N316" s="1">
        <v>0.39</v>
      </c>
      <c r="O316">
        <v>3.9</v>
      </c>
      <c r="P316" t="str">
        <f t="shared" si="37"/>
        <v>Good</v>
      </c>
      <c r="Q316">
        <f>G316*U316</f>
        <v>5522400</v>
      </c>
      <c r="R316" t="str">
        <f t="shared" si="38"/>
        <v>#1k-#4.9k</v>
      </c>
      <c r="S316">
        <f>IF(Table1[[#This Row],[actual_price]]&lt;1000, 1, IF(Table1[[#This Row],[actual_price]]&lt;5000, 2, IF(Table1[[#This Row],[actual_price]]&lt;10000, 3, IF(Table1[[#This Row],[actual_price]]&lt;20000, 4, 5))))</f>
        <v>2</v>
      </c>
      <c r="T316" t="str">
        <f t="shared" si="39"/>
        <v>1000 and above</v>
      </c>
      <c r="U316" s="11">
        <v>2832</v>
      </c>
      <c r="V316" t="s">
        <v>7754</v>
      </c>
      <c r="W316" t="s">
        <v>7755</v>
      </c>
      <c r="X316" t="s">
        <v>7756</v>
      </c>
      <c r="Y316" t="s">
        <v>7757</v>
      </c>
      <c r="Z316" t="s">
        <v>7758</v>
      </c>
      <c r="AA316" t="s">
        <v>7759</v>
      </c>
    </row>
    <row r="317" spans="1:27">
      <c r="A317" t="s">
        <v>7843</v>
      </c>
      <c r="B317" t="s">
        <v>7844</v>
      </c>
      <c r="C317" t="str">
        <f t="shared" si="40"/>
        <v>Venus Digital Kitchen Weighing Scal…</v>
      </c>
      <c r="D317" t="s">
        <v>6582</v>
      </c>
      <c r="E317" t="str">
        <f>IFERROR(VLOOKUP(TRIM(CLEAN(D317)),#REF!, 2, FALSE), "Other")</f>
        <v>Other</v>
      </c>
      <c r="F317" s="9">
        <v>599</v>
      </c>
      <c r="G317" s="9">
        <v>2799</v>
      </c>
      <c r="H317" s="9">
        <f t="shared" si="33"/>
        <v>2200</v>
      </c>
      <c r="I317" s="9">
        <f>(F317*U317)</f>
        <v>346222</v>
      </c>
      <c r="J317" s="18" t="str">
        <f>ROUND((Table1[[#This Row],[actual_price]]-Table1[[#This Row],[discounted_price]])/Table1[[#This Row],[actual_price]]*100, 0) &amp; "%"</f>
        <v>79%</v>
      </c>
      <c r="K317" s="18" t="str">
        <f t="shared" si="34"/>
        <v>≥ 50%</v>
      </c>
      <c r="L317" s="18">
        <f t="shared" si="35"/>
        <v>79</v>
      </c>
      <c r="M317" s="15" t="str">
        <f t="shared" si="36"/>
        <v>High</v>
      </c>
      <c r="N317" s="1">
        <v>0.79</v>
      </c>
      <c r="O317">
        <v>3.9</v>
      </c>
      <c r="P317" t="str">
        <f t="shared" si="37"/>
        <v>Good</v>
      </c>
      <c r="Q317">
        <f>G317*U317</f>
        <v>1617822</v>
      </c>
      <c r="R317" t="str">
        <f t="shared" si="38"/>
        <v>#1k-#4.9k</v>
      </c>
      <c r="S317">
        <f>IF(Table1[[#This Row],[actual_price]]&lt;1000, 1, IF(Table1[[#This Row],[actual_price]]&lt;5000, 2, IF(Table1[[#This Row],[actual_price]]&lt;10000, 3, IF(Table1[[#This Row],[actual_price]]&lt;20000, 4, 5))))</f>
        <v>2</v>
      </c>
      <c r="T317" t="str">
        <f t="shared" si="39"/>
        <v>Fewer than 1000</v>
      </c>
      <c r="U317" s="11">
        <v>578</v>
      </c>
      <c r="V317" t="s">
        <v>7845</v>
      </c>
      <c r="W317" t="s">
        <v>7846</v>
      </c>
      <c r="X317" t="s">
        <v>7847</v>
      </c>
      <c r="Y317" t="s">
        <v>7848</v>
      </c>
      <c r="Z317" t="s">
        <v>7849</v>
      </c>
      <c r="AA317" t="s">
        <v>7850</v>
      </c>
    </row>
    <row r="318" spans="1:27">
      <c r="A318" t="s">
        <v>7915</v>
      </c>
      <c r="B318" t="s">
        <v>7916</v>
      </c>
      <c r="C318" t="str">
        <f t="shared" si="40"/>
        <v>Tosaa T2STSR Sandwich Gas Toaster R…</v>
      </c>
      <c r="D318" t="s">
        <v>6966</v>
      </c>
      <c r="E318" t="str">
        <f>IFERROR(VLOOKUP(TRIM(CLEAN(D318)),#REF!, 2, FALSE), "Other")</f>
        <v>Other</v>
      </c>
      <c r="F318" s="9">
        <v>260</v>
      </c>
      <c r="G318" s="9">
        <v>350</v>
      </c>
      <c r="H318" s="9">
        <f t="shared" si="33"/>
        <v>90</v>
      </c>
      <c r="I318" s="9">
        <f>(F318*U318)</f>
        <v>3413020</v>
      </c>
      <c r="J318" s="18" t="str">
        <f>ROUND((Table1[[#This Row],[actual_price]]-Table1[[#This Row],[discounted_price]])/Table1[[#This Row],[actual_price]]*100, 0) &amp; "%"</f>
        <v>26%</v>
      </c>
      <c r="K318" s="18" t="str">
        <f t="shared" si="34"/>
        <v>&lt;50%</v>
      </c>
      <c r="L318" s="18">
        <f t="shared" si="35"/>
        <v>26</v>
      </c>
      <c r="M318" s="15" t="str">
        <f t="shared" si="36"/>
        <v>Mild</v>
      </c>
      <c r="N318" s="1">
        <v>0.26</v>
      </c>
      <c r="O318">
        <v>3.9</v>
      </c>
      <c r="P318" t="str">
        <f t="shared" si="37"/>
        <v>Good</v>
      </c>
      <c r="Q318">
        <f>G318*U318</f>
        <v>4594450</v>
      </c>
      <c r="R318" t="str">
        <f t="shared" si="38"/>
        <v>#0-#999</v>
      </c>
      <c r="S318">
        <f>IF(Table1[[#This Row],[actual_price]]&lt;1000, 1, IF(Table1[[#This Row],[actual_price]]&lt;5000, 2, IF(Table1[[#This Row],[actual_price]]&lt;10000, 3, IF(Table1[[#This Row],[actual_price]]&lt;20000, 4, 5))))</f>
        <v>1</v>
      </c>
      <c r="T318" t="str">
        <f t="shared" si="39"/>
        <v>1000 and above</v>
      </c>
      <c r="U318" s="11">
        <v>13127</v>
      </c>
      <c r="V318" t="s">
        <v>7917</v>
      </c>
      <c r="W318" t="s">
        <v>7918</v>
      </c>
      <c r="X318" t="s">
        <v>7919</v>
      </c>
      <c r="Y318" t="s">
        <v>7920</v>
      </c>
      <c r="Z318" t="s">
        <v>7921</v>
      </c>
      <c r="AA318" t="s">
        <v>7922</v>
      </c>
    </row>
    <row r="319" spans="1:27">
      <c r="A319" t="s">
        <v>7989</v>
      </c>
      <c r="B319" t="s">
        <v>7990</v>
      </c>
      <c r="C319" t="str">
        <f t="shared" si="40"/>
        <v>Crompton Sea Sapphira 1200 mm Ultra…</v>
      </c>
      <c r="D319" t="s">
        <v>7154</v>
      </c>
      <c r="E319" t="str">
        <f>IFERROR(VLOOKUP(TRIM(CLEAN(D319)),#REF!, 2, FALSE), "Other")</f>
        <v>Other</v>
      </c>
      <c r="F319" s="9">
        <v>1449</v>
      </c>
      <c r="G319" s="9">
        <v>2349</v>
      </c>
      <c r="H319" s="9">
        <f t="shared" si="33"/>
        <v>900</v>
      </c>
      <c r="I319" s="9">
        <f>(F319*U319)</f>
        <v>13068531</v>
      </c>
      <c r="J319" s="18" t="str">
        <f>ROUND((Table1[[#This Row],[actual_price]]-Table1[[#This Row],[discounted_price]])/Table1[[#This Row],[actual_price]]*100, 0) &amp; "%"</f>
        <v>38%</v>
      </c>
      <c r="K319" s="18" t="str">
        <f t="shared" si="34"/>
        <v>&lt;50%</v>
      </c>
      <c r="L319" s="18">
        <f t="shared" si="35"/>
        <v>38</v>
      </c>
      <c r="M319" s="15" t="str">
        <f t="shared" si="36"/>
        <v>Medium</v>
      </c>
      <c r="N319" s="1">
        <v>0.38</v>
      </c>
      <c r="O319">
        <v>3.9</v>
      </c>
      <c r="P319" t="str">
        <f t="shared" si="37"/>
        <v>Good</v>
      </c>
      <c r="Q319">
        <f>G319*U319</f>
        <v>21185631</v>
      </c>
      <c r="R319" t="str">
        <f t="shared" si="38"/>
        <v>#1k-#4.9k</v>
      </c>
      <c r="S319">
        <f>IF(Table1[[#This Row],[actual_price]]&lt;1000, 1, IF(Table1[[#This Row],[actual_price]]&lt;5000, 2, IF(Table1[[#This Row],[actual_price]]&lt;10000, 3, IF(Table1[[#This Row],[actual_price]]&lt;20000, 4, 5))))</f>
        <v>2</v>
      </c>
      <c r="T319" t="str">
        <f t="shared" si="39"/>
        <v>1000 and above</v>
      </c>
      <c r="U319" s="11">
        <v>9019</v>
      </c>
      <c r="V319" t="s">
        <v>7991</v>
      </c>
      <c r="W319" t="s">
        <v>7992</v>
      </c>
      <c r="X319" t="s">
        <v>7993</v>
      </c>
      <c r="Y319" t="s">
        <v>7994</v>
      </c>
      <c r="Z319" t="s">
        <v>7995</v>
      </c>
      <c r="AA319" t="s">
        <v>7996</v>
      </c>
    </row>
    <row r="320" spans="1:27">
      <c r="A320" t="s">
        <v>8046</v>
      </c>
      <c r="B320" t="s">
        <v>8047</v>
      </c>
      <c r="C320" t="str">
        <f t="shared" si="40"/>
        <v>Butterfly Smart Wet Grinder, 2L (Wh…</v>
      </c>
      <c r="D320" t="s">
        <v>8048</v>
      </c>
      <c r="E320" t="str">
        <f>IFERROR(VLOOKUP(TRIM(CLEAN(D320)),#REF!, 2, FALSE), "Other")</f>
        <v>Other</v>
      </c>
      <c r="F320" s="9">
        <v>3657.66</v>
      </c>
      <c r="G320" s="9">
        <v>5156</v>
      </c>
      <c r="H320" s="9">
        <f t="shared" si="33"/>
        <v>1498.3400000000001</v>
      </c>
      <c r="I320" s="9">
        <f>(F320*U320)</f>
        <v>46953381.420000002</v>
      </c>
      <c r="J320" s="18" t="str">
        <f>ROUND((Table1[[#This Row],[actual_price]]-Table1[[#This Row],[discounted_price]])/Table1[[#This Row],[actual_price]]*100, 0) &amp; "%"</f>
        <v>29%</v>
      </c>
      <c r="K320" s="18" t="str">
        <f t="shared" si="34"/>
        <v>&lt;50%</v>
      </c>
      <c r="L320" s="18">
        <f t="shared" si="35"/>
        <v>29</v>
      </c>
      <c r="M320" s="15" t="str">
        <f t="shared" si="36"/>
        <v>Mild</v>
      </c>
      <c r="N320" s="1">
        <v>0.28999999999999998</v>
      </c>
      <c r="O320">
        <v>3.9</v>
      </c>
      <c r="P320" t="str">
        <f t="shared" si="37"/>
        <v>Good</v>
      </c>
      <c r="Q320">
        <f>G320*U320</f>
        <v>66187572</v>
      </c>
      <c r="R320" t="str">
        <f t="shared" si="38"/>
        <v>#5k-#9.9k</v>
      </c>
      <c r="S320">
        <f>IF(Table1[[#This Row],[actual_price]]&lt;1000, 1, IF(Table1[[#This Row],[actual_price]]&lt;5000, 2, IF(Table1[[#This Row],[actual_price]]&lt;10000, 3, IF(Table1[[#This Row],[actual_price]]&lt;20000, 4, 5))))</f>
        <v>3</v>
      </c>
      <c r="T320" t="str">
        <f t="shared" si="39"/>
        <v>1000 and above</v>
      </c>
      <c r="U320" s="11">
        <v>12837</v>
      </c>
      <c r="V320" t="s">
        <v>8049</v>
      </c>
      <c r="W320" t="s">
        <v>8050</v>
      </c>
      <c r="X320" t="s">
        <v>8051</v>
      </c>
      <c r="Y320" t="s">
        <v>8052</v>
      </c>
      <c r="Z320" t="s">
        <v>8053</v>
      </c>
      <c r="AA320" t="s">
        <v>8054</v>
      </c>
    </row>
    <row r="321" spans="1:27">
      <c r="A321" t="s">
        <v>8088</v>
      </c>
      <c r="B321" t="s">
        <v>8089</v>
      </c>
      <c r="C321" t="str">
        <f t="shared" si="40"/>
        <v>Aquasure From Aquaguard Amaze RO+UV…</v>
      </c>
      <c r="D321" t="s">
        <v>7795</v>
      </c>
      <c r="E321" t="str">
        <f>IFERROR(VLOOKUP(TRIM(CLEAN(D321)),#REF!, 2, FALSE), "Other")</f>
        <v>Other</v>
      </c>
      <c r="F321" s="9">
        <v>8199</v>
      </c>
      <c r="G321" s="9">
        <v>16000</v>
      </c>
      <c r="H321" s="9">
        <f t="shared" si="33"/>
        <v>7801</v>
      </c>
      <c r="I321" s="9">
        <f>(F321*U321)</f>
        <v>151656903</v>
      </c>
      <c r="J321" s="18" t="str">
        <f>ROUND((Table1[[#This Row],[actual_price]]-Table1[[#This Row],[discounted_price]])/Table1[[#This Row],[actual_price]]*100, 0) &amp; "%"</f>
        <v>49%</v>
      </c>
      <c r="K321" s="18" t="str">
        <f t="shared" si="34"/>
        <v>&lt;50%</v>
      </c>
      <c r="L321" s="18">
        <f t="shared" si="35"/>
        <v>49</v>
      </c>
      <c r="M321" s="15" t="str">
        <f t="shared" si="36"/>
        <v>Medium</v>
      </c>
      <c r="N321" s="1">
        <v>0.49</v>
      </c>
      <c r="O321">
        <v>3.9</v>
      </c>
      <c r="P321" t="str">
        <f t="shared" si="37"/>
        <v>Good</v>
      </c>
      <c r="Q321">
        <f>G321*U321</f>
        <v>295952000</v>
      </c>
      <c r="R321" t="str">
        <f t="shared" si="38"/>
        <v>#10k-#19.9k</v>
      </c>
      <c r="S321">
        <f>IF(Table1[[#This Row],[actual_price]]&lt;1000, 1, IF(Table1[[#This Row],[actual_price]]&lt;5000, 2, IF(Table1[[#This Row],[actual_price]]&lt;10000, 3, IF(Table1[[#This Row],[actual_price]]&lt;20000, 4, 5))))</f>
        <v>4</v>
      </c>
      <c r="T321" t="str">
        <f t="shared" si="39"/>
        <v>1000 and above</v>
      </c>
      <c r="U321" s="11">
        <v>18497</v>
      </c>
      <c r="V321" t="s">
        <v>8090</v>
      </c>
      <c r="W321" t="s">
        <v>8091</v>
      </c>
      <c r="X321" t="s">
        <v>8092</v>
      </c>
      <c r="Y321" t="s">
        <v>8093</v>
      </c>
      <c r="Z321" t="s">
        <v>8094</v>
      </c>
      <c r="AA321" t="s">
        <v>8095</v>
      </c>
    </row>
    <row r="322" spans="1:27">
      <c r="A322" t="s">
        <v>8210</v>
      </c>
      <c r="B322" t="s">
        <v>8211</v>
      </c>
      <c r="C322" t="str">
        <f t="shared" si="40"/>
        <v>Swiss Military VC03 Wireless Car Va…</v>
      </c>
      <c r="D322" t="s">
        <v>6892</v>
      </c>
      <c r="E322" t="str">
        <f>IFERROR(VLOOKUP(TRIM(CLEAN(D322)),#REF!, 2, FALSE), "Other")</f>
        <v>Other</v>
      </c>
      <c r="F322" s="9">
        <v>1547</v>
      </c>
      <c r="G322" s="9">
        <v>2890</v>
      </c>
      <c r="H322" s="9">
        <f t="shared" ref="H322:H385" si="41">G322 - F322</f>
        <v>1343</v>
      </c>
      <c r="I322" s="9">
        <f>(F322*U322)</f>
        <v>716261</v>
      </c>
      <c r="J322" s="18" t="str">
        <f>ROUND((Table1[[#This Row],[actual_price]]-Table1[[#This Row],[discounted_price]])/Table1[[#This Row],[actual_price]]*100, 0) &amp; "%"</f>
        <v>46%</v>
      </c>
      <c r="K322" s="18" t="str">
        <f t="shared" ref="K322:K385" si="42">IF(L322&gt;=50, "≥ 50%", "&lt;50%")</f>
        <v>&lt;50%</v>
      </c>
      <c r="L322" s="18">
        <f t="shared" ref="L322:L385" si="43">VALUE(SUBSTITUTE(J322, "%", ""))</f>
        <v>46</v>
      </c>
      <c r="M322" s="15" t="str">
        <f t="shared" ref="M322:M385" si="44">IF(L322&lt;10, "Low", IF(L322&lt;30, "Mild", IF(L322&lt;50, "Medium", "High")))</f>
        <v>Medium</v>
      </c>
      <c r="N322" s="1">
        <v>0.46</v>
      </c>
      <c r="O322">
        <v>3.9</v>
      </c>
      <c r="P322" t="str">
        <f t="shared" ref="P322:P385" si="45">IF(O322&gt;=4.5, "Excellent", IF(O322&gt;=3.5, "Good", IF(O322&gt;=2.5, "Average", "Poor")))</f>
        <v>Good</v>
      </c>
      <c r="Q322">
        <f>G322*U322</f>
        <v>1338070</v>
      </c>
      <c r="R322" t="str">
        <f t="shared" ref="R322:R385" si="46">IF(G322&lt;1000, "#0-#999", IF(G322&lt;5000, "#1k-#4.9k", IF(G322&lt;10000, "#5k-#9.9k", IF(G322&lt;20000, "#10k-#19.9k", "#20k+"))))</f>
        <v>#1k-#4.9k</v>
      </c>
      <c r="S322">
        <f>IF(Table1[[#This Row],[actual_price]]&lt;1000, 1, IF(Table1[[#This Row],[actual_price]]&lt;5000, 2, IF(Table1[[#This Row],[actual_price]]&lt;10000, 3, IF(Table1[[#This Row],[actual_price]]&lt;20000, 4, 5))))</f>
        <v>2</v>
      </c>
      <c r="T322" t="str">
        <f t="shared" ref="T322:T385" si="47">IF(U322 &gt; 1000, "1000 and above", "Fewer than 1000")</f>
        <v>Fewer than 1000</v>
      </c>
      <c r="U322" s="11">
        <v>463</v>
      </c>
      <c r="V322" t="s">
        <v>8212</v>
      </c>
      <c r="W322" t="s">
        <v>8213</v>
      </c>
      <c r="X322" t="s">
        <v>8214</v>
      </c>
      <c r="Y322" t="s">
        <v>8215</v>
      </c>
      <c r="Z322" t="s">
        <v>8216</v>
      </c>
      <c r="AA322" t="s">
        <v>8217</v>
      </c>
    </row>
    <row r="323" spans="1:27">
      <c r="A323" t="s">
        <v>8482</v>
      </c>
      <c r="B323" t="s">
        <v>8483</v>
      </c>
      <c r="C323" t="str">
        <f t="shared" si="40"/>
        <v>Hindware Atlantic Xceed 5L 3kW Inst…</v>
      </c>
      <c r="D323" t="s">
        <v>6692</v>
      </c>
      <c r="E323" t="str">
        <f>IFERROR(VLOOKUP(TRIM(CLEAN(D323)),#REF!, 2, FALSE), "Other")</f>
        <v>Other</v>
      </c>
      <c r="F323" s="9">
        <v>3599</v>
      </c>
      <c r="G323" s="9">
        <v>7290</v>
      </c>
      <c r="H323" s="9">
        <f t="shared" si="41"/>
        <v>3691</v>
      </c>
      <c r="I323" s="9">
        <f>(F323*U323)</f>
        <v>3390258</v>
      </c>
      <c r="J323" s="18" t="str">
        <f>ROUND((Table1[[#This Row],[actual_price]]-Table1[[#This Row],[discounted_price]])/Table1[[#This Row],[actual_price]]*100, 0) &amp; "%"</f>
        <v>51%</v>
      </c>
      <c r="K323" s="18" t="str">
        <f t="shared" si="42"/>
        <v>≥ 50%</v>
      </c>
      <c r="L323" s="18">
        <f t="shared" si="43"/>
        <v>51</v>
      </c>
      <c r="M323" s="15" t="str">
        <f t="shared" si="44"/>
        <v>High</v>
      </c>
      <c r="N323" s="1">
        <v>0.51</v>
      </c>
      <c r="O323">
        <v>3.9</v>
      </c>
      <c r="P323" t="str">
        <f t="shared" si="45"/>
        <v>Good</v>
      </c>
      <c r="Q323">
        <f>G323*U323</f>
        <v>6867180</v>
      </c>
      <c r="R323" t="str">
        <f t="shared" si="46"/>
        <v>#5k-#9.9k</v>
      </c>
      <c r="S323">
        <f>IF(Table1[[#This Row],[actual_price]]&lt;1000, 1, IF(Table1[[#This Row],[actual_price]]&lt;5000, 2, IF(Table1[[#This Row],[actual_price]]&lt;10000, 3, IF(Table1[[#This Row],[actual_price]]&lt;20000, 4, 5))))</f>
        <v>3</v>
      </c>
      <c r="T323" t="str">
        <f t="shared" si="47"/>
        <v>Fewer than 1000</v>
      </c>
      <c r="U323" s="11">
        <v>942</v>
      </c>
      <c r="V323" t="s">
        <v>8484</v>
      </c>
      <c r="W323" t="s">
        <v>8485</v>
      </c>
      <c r="X323" t="s">
        <v>8486</v>
      </c>
      <c r="Y323" t="s">
        <v>8487</v>
      </c>
      <c r="Z323" t="s">
        <v>8488</v>
      </c>
      <c r="AA323" t="s">
        <v>8489</v>
      </c>
    </row>
    <row r="324" spans="1:27">
      <c r="A324" t="s">
        <v>8490</v>
      </c>
      <c r="B324" t="s">
        <v>8491</v>
      </c>
      <c r="C324" t="str">
        <f t="shared" si="40"/>
        <v>Morphy Richards New Europa 800-Watt…</v>
      </c>
      <c r="D324" t="s">
        <v>8492</v>
      </c>
      <c r="E324" t="str">
        <f>IFERROR(VLOOKUP(TRIM(CLEAN(D324)),#REF!, 2, FALSE), "Other")</f>
        <v>Other</v>
      </c>
      <c r="F324" s="9">
        <v>4799</v>
      </c>
      <c r="G324" s="9">
        <v>5795</v>
      </c>
      <c r="H324" s="9">
        <f t="shared" si="41"/>
        <v>996</v>
      </c>
      <c r="I324" s="9">
        <f>(F324*U324)</f>
        <v>18308185</v>
      </c>
      <c r="J324" s="18" t="str">
        <f>ROUND((Table1[[#This Row],[actual_price]]-Table1[[#This Row],[discounted_price]])/Table1[[#This Row],[actual_price]]*100, 0) &amp; "%"</f>
        <v>17%</v>
      </c>
      <c r="K324" s="18" t="str">
        <f t="shared" si="42"/>
        <v>&lt;50%</v>
      </c>
      <c r="L324" s="18">
        <f t="shared" si="43"/>
        <v>17</v>
      </c>
      <c r="M324" s="15" t="str">
        <f t="shared" si="44"/>
        <v>Mild</v>
      </c>
      <c r="N324" s="1">
        <v>0.17</v>
      </c>
      <c r="O324">
        <v>3.9</v>
      </c>
      <c r="P324" t="str">
        <f t="shared" si="45"/>
        <v>Good</v>
      </c>
      <c r="Q324">
        <f>G324*U324</f>
        <v>22107925</v>
      </c>
      <c r="R324" t="str">
        <f t="shared" si="46"/>
        <v>#5k-#9.9k</v>
      </c>
      <c r="S324">
        <f>IF(Table1[[#This Row],[actual_price]]&lt;1000, 1, IF(Table1[[#This Row],[actual_price]]&lt;5000, 2, IF(Table1[[#This Row],[actual_price]]&lt;10000, 3, IF(Table1[[#This Row],[actual_price]]&lt;20000, 4, 5))))</f>
        <v>3</v>
      </c>
      <c r="T324" t="str">
        <f t="shared" si="47"/>
        <v>1000 and above</v>
      </c>
      <c r="U324" s="11">
        <v>3815</v>
      </c>
      <c r="V324" t="s">
        <v>8493</v>
      </c>
      <c r="W324" t="s">
        <v>8494</v>
      </c>
      <c r="X324" t="s">
        <v>8495</v>
      </c>
      <c r="Y324" t="s">
        <v>8496</v>
      </c>
      <c r="Z324" t="s">
        <v>8497</v>
      </c>
      <c r="AA324" t="s">
        <v>8498</v>
      </c>
    </row>
    <row r="325" spans="1:27">
      <c r="A325" t="s">
        <v>8564</v>
      </c>
      <c r="B325" t="s">
        <v>8565</v>
      </c>
      <c r="C325" t="str">
        <f t="shared" si="40"/>
        <v>Tom &amp; Jerry Folding Laundry Basket …</v>
      </c>
      <c r="D325" t="s">
        <v>6825</v>
      </c>
      <c r="E325" t="str">
        <f>IFERROR(VLOOKUP(TRIM(CLEAN(D325)),#REF!, 2, FALSE), "Other")</f>
        <v>Other</v>
      </c>
      <c r="F325" s="9">
        <v>351</v>
      </c>
      <c r="G325" s="9">
        <v>899</v>
      </c>
      <c r="H325" s="9">
        <f t="shared" si="41"/>
        <v>548</v>
      </c>
      <c r="I325" s="9">
        <f>(F325*U325)</f>
        <v>103896</v>
      </c>
      <c r="J325" s="18" t="str">
        <f>ROUND((Table1[[#This Row],[actual_price]]-Table1[[#This Row],[discounted_price]])/Table1[[#This Row],[actual_price]]*100, 0) &amp; "%"</f>
        <v>61%</v>
      </c>
      <c r="K325" s="18" t="str">
        <f t="shared" si="42"/>
        <v>≥ 50%</v>
      </c>
      <c r="L325" s="18">
        <f t="shared" si="43"/>
        <v>61</v>
      </c>
      <c r="M325" s="15" t="str">
        <f t="shared" si="44"/>
        <v>High</v>
      </c>
      <c r="N325" s="1">
        <v>0.61</v>
      </c>
      <c r="O325">
        <v>3.9</v>
      </c>
      <c r="P325" t="str">
        <f t="shared" si="45"/>
        <v>Good</v>
      </c>
      <c r="Q325">
        <f>G325*U325</f>
        <v>266104</v>
      </c>
      <c r="R325" t="str">
        <f t="shared" si="46"/>
        <v>#0-#999</v>
      </c>
      <c r="S325">
        <f>IF(Table1[[#This Row],[actual_price]]&lt;1000, 1, IF(Table1[[#This Row],[actual_price]]&lt;5000, 2, IF(Table1[[#This Row],[actual_price]]&lt;10000, 3, IF(Table1[[#This Row],[actual_price]]&lt;20000, 4, 5))))</f>
        <v>1</v>
      </c>
      <c r="T325" t="str">
        <f t="shared" si="47"/>
        <v>Fewer than 1000</v>
      </c>
      <c r="U325" s="11">
        <v>296</v>
      </c>
      <c r="V325" t="s">
        <v>8566</v>
      </c>
      <c r="W325" t="s">
        <v>8567</v>
      </c>
      <c r="X325" t="s">
        <v>8568</v>
      </c>
      <c r="Y325" t="s">
        <v>8569</v>
      </c>
      <c r="Z325" t="s">
        <v>8570</v>
      </c>
      <c r="AA325" t="s">
        <v>8571</v>
      </c>
    </row>
    <row r="326" spans="1:27">
      <c r="A326" t="s">
        <v>8589</v>
      </c>
      <c r="B326" t="s">
        <v>8590</v>
      </c>
      <c r="C326" t="str">
        <f t="shared" si="40"/>
        <v>Bajaj New Shakti Neo Plus 15 Litre …</v>
      </c>
      <c r="D326" t="s">
        <v>6734</v>
      </c>
      <c r="E326" t="str">
        <f>IFERROR(VLOOKUP(TRIM(CLEAN(D326)),#REF!, 2, FALSE), "Other")</f>
        <v>Other</v>
      </c>
      <c r="F326" s="9">
        <v>5499</v>
      </c>
      <c r="G326" s="9">
        <v>11500</v>
      </c>
      <c r="H326" s="9">
        <f t="shared" si="41"/>
        <v>6001</v>
      </c>
      <c r="I326" s="9">
        <f>(F326*U326)</f>
        <v>5273541</v>
      </c>
      <c r="J326" s="18" t="str">
        <f>ROUND((Table1[[#This Row],[actual_price]]-Table1[[#This Row],[discounted_price]])/Table1[[#This Row],[actual_price]]*100, 0) &amp; "%"</f>
        <v>52%</v>
      </c>
      <c r="K326" s="18" t="str">
        <f t="shared" si="42"/>
        <v>≥ 50%</v>
      </c>
      <c r="L326" s="18">
        <f t="shared" si="43"/>
        <v>52</v>
      </c>
      <c r="M326" s="15" t="str">
        <f t="shared" si="44"/>
        <v>High</v>
      </c>
      <c r="N326" s="1">
        <v>0.52</v>
      </c>
      <c r="O326">
        <v>3.9</v>
      </c>
      <c r="P326" t="str">
        <f t="shared" si="45"/>
        <v>Good</v>
      </c>
      <c r="Q326">
        <f>G326*U326</f>
        <v>11028500</v>
      </c>
      <c r="R326" t="str">
        <f t="shared" si="46"/>
        <v>#10k-#19.9k</v>
      </c>
      <c r="S326">
        <f>IF(Table1[[#This Row],[actual_price]]&lt;1000, 1, IF(Table1[[#This Row],[actual_price]]&lt;5000, 2, IF(Table1[[#This Row],[actual_price]]&lt;10000, 3, IF(Table1[[#This Row],[actual_price]]&lt;20000, 4, 5))))</f>
        <v>4</v>
      </c>
      <c r="T326" t="str">
        <f t="shared" si="47"/>
        <v>Fewer than 1000</v>
      </c>
      <c r="U326" s="11">
        <v>959</v>
      </c>
      <c r="V326" t="s">
        <v>8591</v>
      </c>
      <c r="W326" t="s">
        <v>8592</v>
      </c>
      <c r="X326" t="s">
        <v>8593</v>
      </c>
      <c r="Y326" t="s">
        <v>8594</v>
      </c>
      <c r="Z326" t="s">
        <v>8595</v>
      </c>
      <c r="AA326" t="s">
        <v>8596</v>
      </c>
    </row>
    <row r="327" spans="1:27">
      <c r="A327" t="s">
        <v>8597</v>
      </c>
      <c r="B327" t="s">
        <v>8598</v>
      </c>
      <c r="C327" t="str">
        <f t="shared" si="40"/>
        <v>House of Quirk Reusable Sticky Pick…</v>
      </c>
      <c r="D327" t="s">
        <v>6573</v>
      </c>
      <c r="E327" t="str">
        <f>IFERROR(VLOOKUP(TRIM(CLEAN(D327)),#REF!, 2, FALSE), "Other")</f>
        <v>Other</v>
      </c>
      <c r="F327" s="9">
        <v>299</v>
      </c>
      <c r="G327" s="9">
        <v>499</v>
      </c>
      <c r="H327" s="9">
        <f t="shared" si="41"/>
        <v>200</v>
      </c>
      <c r="I327" s="9">
        <f>(F327*U327)</f>
        <v>303485</v>
      </c>
      <c r="J327" s="18" t="str">
        <f>ROUND((Table1[[#This Row],[actual_price]]-Table1[[#This Row],[discounted_price]])/Table1[[#This Row],[actual_price]]*100, 0) &amp; "%"</f>
        <v>40%</v>
      </c>
      <c r="K327" s="18" t="str">
        <f t="shared" si="42"/>
        <v>&lt;50%</v>
      </c>
      <c r="L327" s="18">
        <f t="shared" si="43"/>
        <v>40</v>
      </c>
      <c r="M327" s="15" t="str">
        <f t="shared" si="44"/>
        <v>Medium</v>
      </c>
      <c r="N327" s="1">
        <v>0.4</v>
      </c>
      <c r="O327">
        <v>3.9</v>
      </c>
      <c r="P327" t="str">
        <f t="shared" si="45"/>
        <v>Good</v>
      </c>
      <c r="Q327">
        <f>G327*U327</f>
        <v>506485</v>
      </c>
      <c r="R327" t="str">
        <f t="shared" si="46"/>
        <v>#0-#999</v>
      </c>
      <c r="S327">
        <f>IF(Table1[[#This Row],[actual_price]]&lt;1000, 1, IF(Table1[[#This Row],[actual_price]]&lt;5000, 2, IF(Table1[[#This Row],[actual_price]]&lt;10000, 3, IF(Table1[[#This Row],[actual_price]]&lt;20000, 4, 5))))</f>
        <v>1</v>
      </c>
      <c r="T327" t="str">
        <f t="shared" si="47"/>
        <v>1000 and above</v>
      </c>
      <c r="U327" s="11">
        <v>1015</v>
      </c>
      <c r="V327" t="s">
        <v>8599</v>
      </c>
      <c r="W327" t="s">
        <v>8600</v>
      </c>
      <c r="X327" t="s">
        <v>8601</v>
      </c>
      <c r="Y327" t="s">
        <v>8602</v>
      </c>
      <c r="Z327" t="s">
        <v>8603</v>
      </c>
      <c r="AA327" t="s">
        <v>8604</v>
      </c>
    </row>
    <row r="328" spans="1:27">
      <c r="A328" t="s">
        <v>8662</v>
      </c>
      <c r="B328" t="s">
        <v>8663</v>
      </c>
      <c r="C328" t="str">
        <f t="shared" si="40"/>
        <v>Candes Gloster All in One Silent Bl…</v>
      </c>
      <c r="D328" t="s">
        <v>6564</v>
      </c>
      <c r="E328" t="str">
        <f>IFERROR(VLOOKUP(TRIM(CLEAN(D328)),#REF!, 2, FALSE), "Other")</f>
        <v>Other</v>
      </c>
      <c r="F328" s="9">
        <v>1069</v>
      </c>
      <c r="G328" s="9">
        <v>1699</v>
      </c>
      <c r="H328" s="9">
        <f t="shared" si="41"/>
        <v>630</v>
      </c>
      <c r="I328" s="9">
        <f>(F328*U328)</f>
        <v>334597</v>
      </c>
      <c r="J328" s="18" t="str">
        <f>ROUND((Table1[[#This Row],[actual_price]]-Table1[[#This Row],[discounted_price]])/Table1[[#This Row],[actual_price]]*100, 0) &amp; "%"</f>
        <v>37%</v>
      </c>
      <c r="K328" s="18" t="str">
        <f t="shared" si="42"/>
        <v>&lt;50%</v>
      </c>
      <c r="L328" s="18">
        <f t="shared" si="43"/>
        <v>37</v>
      </c>
      <c r="M328" s="15" t="str">
        <f t="shared" si="44"/>
        <v>Medium</v>
      </c>
      <c r="N328" s="1">
        <v>0.37</v>
      </c>
      <c r="O328">
        <v>3.9</v>
      </c>
      <c r="P328" t="str">
        <f t="shared" si="45"/>
        <v>Good</v>
      </c>
      <c r="Q328">
        <f>G328*U328</f>
        <v>531787</v>
      </c>
      <c r="R328" t="str">
        <f t="shared" si="46"/>
        <v>#1k-#4.9k</v>
      </c>
      <c r="S328">
        <f>IF(Table1[[#This Row],[actual_price]]&lt;1000, 1, IF(Table1[[#This Row],[actual_price]]&lt;5000, 2, IF(Table1[[#This Row],[actual_price]]&lt;10000, 3, IF(Table1[[#This Row],[actual_price]]&lt;20000, 4, 5))))</f>
        <v>2</v>
      </c>
      <c r="T328" t="str">
        <f t="shared" si="47"/>
        <v>Fewer than 1000</v>
      </c>
      <c r="U328" s="11">
        <v>313</v>
      </c>
      <c r="V328" t="s">
        <v>8664</v>
      </c>
      <c r="W328" t="s">
        <v>8665</v>
      </c>
      <c r="X328" t="s">
        <v>8666</v>
      </c>
      <c r="Y328" t="s">
        <v>8667</v>
      </c>
      <c r="Z328" t="s">
        <v>8668</v>
      </c>
      <c r="AA328" t="s">
        <v>8669</v>
      </c>
    </row>
    <row r="329" spans="1:27">
      <c r="A329" t="s">
        <v>8694</v>
      </c>
      <c r="B329" t="s">
        <v>8695</v>
      </c>
      <c r="C329" t="str">
        <f t="shared" si="40"/>
        <v>Inalsa Vacuum Cleaner Wet and Dry M…</v>
      </c>
      <c r="D329" t="s">
        <v>7675</v>
      </c>
      <c r="E329" t="str">
        <f>IFERROR(VLOOKUP(TRIM(CLEAN(D329)),#REF!, 2, FALSE), "Other")</f>
        <v>Other</v>
      </c>
      <c r="F329" s="9">
        <v>3859</v>
      </c>
      <c r="G329" s="9">
        <v>10295</v>
      </c>
      <c r="H329" s="9">
        <f t="shared" si="41"/>
        <v>6436</v>
      </c>
      <c r="I329" s="9">
        <f>(F329*U329)</f>
        <v>31238605</v>
      </c>
      <c r="J329" s="18" t="str">
        <f>ROUND((Table1[[#This Row],[actual_price]]-Table1[[#This Row],[discounted_price]])/Table1[[#This Row],[actual_price]]*100, 0) &amp; "%"</f>
        <v>63%</v>
      </c>
      <c r="K329" s="18" t="str">
        <f t="shared" si="42"/>
        <v>≥ 50%</v>
      </c>
      <c r="L329" s="18">
        <f t="shared" si="43"/>
        <v>63</v>
      </c>
      <c r="M329" s="15" t="str">
        <f t="shared" si="44"/>
        <v>High</v>
      </c>
      <c r="N329" s="1">
        <v>0.63</v>
      </c>
      <c r="O329">
        <v>3.9</v>
      </c>
      <c r="P329" t="str">
        <f t="shared" si="45"/>
        <v>Good</v>
      </c>
      <c r="Q329">
        <f>G329*U329</f>
        <v>83338025</v>
      </c>
      <c r="R329" t="str">
        <f t="shared" si="46"/>
        <v>#10k-#19.9k</v>
      </c>
      <c r="S329">
        <f>IF(Table1[[#This Row],[actual_price]]&lt;1000, 1, IF(Table1[[#This Row],[actual_price]]&lt;5000, 2, IF(Table1[[#This Row],[actual_price]]&lt;10000, 3, IF(Table1[[#This Row],[actual_price]]&lt;20000, 4, 5))))</f>
        <v>4</v>
      </c>
      <c r="T329" t="str">
        <f t="shared" si="47"/>
        <v>1000 and above</v>
      </c>
      <c r="U329" s="11">
        <v>8095</v>
      </c>
      <c r="V329" t="s">
        <v>8696</v>
      </c>
      <c r="W329" t="s">
        <v>8697</v>
      </c>
      <c r="X329" t="s">
        <v>8698</v>
      </c>
      <c r="Y329" t="s">
        <v>8699</v>
      </c>
      <c r="Z329" t="s">
        <v>8700</v>
      </c>
      <c r="AA329" t="s">
        <v>8701</v>
      </c>
    </row>
    <row r="330" spans="1:27">
      <c r="A330" t="s">
        <v>8774</v>
      </c>
      <c r="B330" t="s">
        <v>8775</v>
      </c>
      <c r="C330" t="str">
        <f t="shared" ref="C330:C393" si="48">LEFT(B330, 35) &amp; "…"</f>
        <v>ACTIVA 1200 MM HIGH SPEED 390 RPM B…</v>
      </c>
      <c r="D330" t="s">
        <v>7154</v>
      </c>
      <c r="E330" t="str">
        <f>IFERROR(VLOOKUP(TRIM(CLEAN(D330)),#REF!, 2, FALSE), "Other")</f>
        <v>Other</v>
      </c>
      <c r="F330" s="9">
        <v>1099</v>
      </c>
      <c r="G330" s="9">
        <v>1990</v>
      </c>
      <c r="H330" s="9">
        <f t="shared" si="41"/>
        <v>891</v>
      </c>
      <c r="I330" s="9">
        <f>(F330*U330)</f>
        <v>6496189</v>
      </c>
      <c r="J330" s="18" t="str">
        <f>ROUND((Table1[[#This Row],[actual_price]]-Table1[[#This Row],[discounted_price]])/Table1[[#This Row],[actual_price]]*100, 0) &amp; "%"</f>
        <v>45%</v>
      </c>
      <c r="K330" s="18" t="str">
        <f t="shared" si="42"/>
        <v>&lt;50%</v>
      </c>
      <c r="L330" s="18">
        <f t="shared" si="43"/>
        <v>45</v>
      </c>
      <c r="M330" s="15" t="str">
        <f t="shared" si="44"/>
        <v>Medium</v>
      </c>
      <c r="N330" s="1">
        <v>0.45</v>
      </c>
      <c r="O330">
        <v>3.9</v>
      </c>
      <c r="P330" t="str">
        <f t="shared" si="45"/>
        <v>Good</v>
      </c>
      <c r="Q330">
        <f>G330*U330</f>
        <v>11762890</v>
      </c>
      <c r="R330" t="str">
        <f t="shared" si="46"/>
        <v>#1k-#4.9k</v>
      </c>
      <c r="S330">
        <f>IF(Table1[[#This Row],[actual_price]]&lt;1000, 1, IF(Table1[[#This Row],[actual_price]]&lt;5000, 2, IF(Table1[[#This Row],[actual_price]]&lt;10000, 3, IF(Table1[[#This Row],[actual_price]]&lt;20000, 4, 5))))</f>
        <v>2</v>
      </c>
      <c r="T330" t="str">
        <f t="shared" si="47"/>
        <v>1000 and above</v>
      </c>
      <c r="U330" s="11">
        <v>5911</v>
      </c>
      <c r="V330" t="s">
        <v>8776</v>
      </c>
      <c r="W330" t="s">
        <v>8777</v>
      </c>
      <c r="X330" t="s">
        <v>8778</v>
      </c>
      <c r="Y330" t="s">
        <v>8779</v>
      </c>
      <c r="Z330" t="s">
        <v>8780</v>
      </c>
      <c r="AA330" t="s">
        <v>8781</v>
      </c>
    </row>
    <row r="331" spans="1:27">
      <c r="A331" t="s">
        <v>8919</v>
      </c>
      <c r="B331" t="s">
        <v>8920</v>
      </c>
      <c r="C331" t="str">
        <f t="shared" si="48"/>
        <v>INALSA Upright Vacuum Cleaner, 2-in…</v>
      </c>
      <c r="D331" t="s">
        <v>6892</v>
      </c>
      <c r="E331" t="str">
        <f>IFERROR(VLOOKUP(TRIM(CLEAN(D331)),#REF!, 2, FALSE), "Other")</f>
        <v>Other</v>
      </c>
      <c r="F331" s="9">
        <v>2286</v>
      </c>
      <c r="G331" s="9">
        <v>4495</v>
      </c>
      <c r="H331" s="9">
        <f t="shared" si="41"/>
        <v>2209</v>
      </c>
      <c r="I331" s="9">
        <f>(F331*U331)</f>
        <v>745236</v>
      </c>
      <c r="J331" s="18" t="str">
        <f>ROUND((Table1[[#This Row],[actual_price]]-Table1[[#This Row],[discounted_price]])/Table1[[#This Row],[actual_price]]*100, 0) &amp; "%"</f>
        <v>49%</v>
      </c>
      <c r="K331" s="18" t="str">
        <f t="shared" si="42"/>
        <v>&lt;50%</v>
      </c>
      <c r="L331" s="18">
        <f t="shared" si="43"/>
        <v>49</v>
      </c>
      <c r="M331" s="15" t="str">
        <f t="shared" si="44"/>
        <v>Medium</v>
      </c>
      <c r="N331" s="1">
        <v>0.49</v>
      </c>
      <c r="O331">
        <v>3.9</v>
      </c>
      <c r="P331" t="str">
        <f t="shared" si="45"/>
        <v>Good</v>
      </c>
      <c r="Q331">
        <f>G331*U331</f>
        <v>1465370</v>
      </c>
      <c r="R331" t="str">
        <f t="shared" si="46"/>
        <v>#1k-#4.9k</v>
      </c>
      <c r="S331">
        <f>IF(Table1[[#This Row],[actual_price]]&lt;1000, 1, IF(Table1[[#This Row],[actual_price]]&lt;5000, 2, IF(Table1[[#This Row],[actual_price]]&lt;10000, 3, IF(Table1[[#This Row],[actual_price]]&lt;20000, 4, 5))))</f>
        <v>2</v>
      </c>
      <c r="T331" t="str">
        <f t="shared" si="47"/>
        <v>Fewer than 1000</v>
      </c>
      <c r="U331" s="11">
        <v>326</v>
      </c>
      <c r="V331" t="s">
        <v>8921</v>
      </c>
      <c r="W331" t="s">
        <v>8922</v>
      </c>
      <c r="X331" t="s">
        <v>8923</v>
      </c>
      <c r="Y331" t="s">
        <v>8924</v>
      </c>
      <c r="Z331" t="s">
        <v>8925</v>
      </c>
      <c r="AA331" t="s">
        <v>8926</v>
      </c>
    </row>
    <row r="332" spans="1:27">
      <c r="A332" t="s">
        <v>9063</v>
      </c>
      <c r="B332" t="s">
        <v>9064</v>
      </c>
      <c r="C332" t="str">
        <f t="shared" si="48"/>
        <v>Solidaire 550-Watt Mixer Grinder wi…</v>
      </c>
      <c r="D332" t="s">
        <v>6683</v>
      </c>
      <c r="E332" t="str">
        <f>IFERROR(VLOOKUP(TRIM(CLEAN(D332)),#REF!, 2, FALSE), "Other")</f>
        <v>Other</v>
      </c>
      <c r="F332" s="9">
        <v>1649</v>
      </c>
      <c r="G332" s="9">
        <v>2800</v>
      </c>
      <c r="H332" s="9">
        <f t="shared" si="41"/>
        <v>1151</v>
      </c>
      <c r="I332" s="9">
        <f>(F332*U332)</f>
        <v>3565138</v>
      </c>
      <c r="J332" s="18" t="str">
        <f>ROUND((Table1[[#This Row],[actual_price]]-Table1[[#This Row],[discounted_price]])/Table1[[#This Row],[actual_price]]*100, 0) &amp; "%"</f>
        <v>41%</v>
      </c>
      <c r="K332" s="18" t="str">
        <f t="shared" si="42"/>
        <v>&lt;50%</v>
      </c>
      <c r="L332" s="18">
        <f t="shared" si="43"/>
        <v>41</v>
      </c>
      <c r="M332" s="15" t="str">
        <f t="shared" si="44"/>
        <v>Medium</v>
      </c>
      <c r="N332" s="1">
        <v>0.41</v>
      </c>
      <c r="O332">
        <v>3.9</v>
      </c>
      <c r="P332" t="str">
        <f t="shared" si="45"/>
        <v>Good</v>
      </c>
      <c r="Q332">
        <f>G332*U332</f>
        <v>6053600</v>
      </c>
      <c r="R332" t="str">
        <f t="shared" si="46"/>
        <v>#1k-#4.9k</v>
      </c>
      <c r="S332">
        <f>IF(Table1[[#This Row],[actual_price]]&lt;1000, 1, IF(Table1[[#This Row],[actual_price]]&lt;5000, 2, IF(Table1[[#This Row],[actual_price]]&lt;10000, 3, IF(Table1[[#This Row],[actual_price]]&lt;20000, 4, 5))))</f>
        <v>2</v>
      </c>
      <c r="T332" t="str">
        <f t="shared" si="47"/>
        <v>1000 and above</v>
      </c>
      <c r="U332" s="11">
        <v>2162</v>
      </c>
      <c r="V332" t="s">
        <v>9065</v>
      </c>
      <c r="W332" t="s">
        <v>9066</v>
      </c>
      <c r="X332" t="s">
        <v>9067</v>
      </c>
      <c r="Y332" t="s">
        <v>9068</v>
      </c>
      <c r="Z332" t="s">
        <v>9069</v>
      </c>
      <c r="AA332" t="s">
        <v>9070</v>
      </c>
    </row>
    <row r="333" spans="1:27">
      <c r="A333" t="s">
        <v>9135</v>
      </c>
      <c r="B333" t="s">
        <v>9136</v>
      </c>
      <c r="C333" t="str">
        <f t="shared" si="48"/>
        <v>SaiEllin Room Heater For Home 2000 …</v>
      </c>
      <c r="D333" t="s">
        <v>6564</v>
      </c>
      <c r="E333" t="str">
        <f>IFERROR(VLOOKUP(TRIM(CLEAN(D333)),#REF!, 2, FALSE), "Other")</f>
        <v>Other</v>
      </c>
      <c r="F333" s="9">
        <v>979</v>
      </c>
      <c r="G333" s="9">
        <v>1999</v>
      </c>
      <c r="H333" s="9">
        <f t="shared" si="41"/>
        <v>1020</v>
      </c>
      <c r="I333" s="9">
        <f>(F333*U333)</f>
        <v>153703</v>
      </c>
      <c r="J333" s="18" t="str">
        <f>ROUND((Table1[[#This Row],[actual_price]]-Table1[[#This Row],[discounted_price]])/Table1[[#This Row],[actual_price]]*100, 0) &amp; "%"</f>
        <v>51%</v>
      </c>
      <c r="K333" s="18" t="str">
        <f t="shared" si="42"/>
        <v>≥ 50%</v>
      </c>
      <c r="L333" s="18">
        <f t="shared" si="43"/>
        <v>51</v>
      </c>
      <c r="M333" s="15" t="str">
        <f t="shared" si="44"/>
        <v>High</v>
      </c>
      <c r="N333" s="1">
        <v>0.51</v>
      </c>
      <c r="O333">
        <v>3.9</v>
      </c>
      <c r="P333" t="str">
        <f t="shared" si="45"/>
        <v>Good</v>
      </c>
      <c r="Q333">
        <f>G333*U333</f>
        <v>313843</v>
      </c>
      <c r="R333" t="str">
        <f t="shared" si="46"/>
        <v>#1k-#4.9k</v>
      </c>
      <c r="S333">
        <f>IF(Table1[[#This Row],[actual_price]]&lt;1000, 1, IF(Table1[[#This Row],[actual_price]]&lt;5000, 2, IF(Table1[[#This Row],[actual_price]]&lt;10000, 3, IF(Table1[[#This Row],[actual_price]]&lt;20000, 4, 5))))</f>
        <v>2</v>
      </c>
      <c r="T333" t="str">
        <f t="shared" si="47"/>
        <v>Fewer than 1000</v>
      </c>
      <c r="U333" s="11">
        <v>157</v>
      </c>
      <c r="V333" t="s">
        <v>9137</v>
      </c>
      <c r="W333" t="s">
        <v>9138</v>
      </c>
      <c r="X333" t="s">
        <v>9139</v>
      </c>
      <c r="Y333" t="s">
        <v>9140</v>
      </c>
      <c r="Z333" t="s">
        <v>9141</v>
      </c>
      <c r="AA333" t="s">
        <v>9142</v>
      </c>
    </row>
    <row r="334" spans="1:27">
      <c r="A334" t="s">
        <v>9143</v>
      </c>
      <c r="B334" t="s">
        <v>9144</v>
      </c>
      <c r="C334" t="str">
        <f t="shared" si="48"/>
        <v>Bajaj Majesty Duetto Gas 6 Ltr Vert…</v>
      </c>
      <c r="D334" t="s">
        <v>6692</v>
      </c>
      <c r="E334" t="str">
        <f>IFERROR(VLOOKUP(TRIM(CLEAN(D334)),#REF!, 2, FALSE), "Other")</f>
        <v>Other</v>
      </c>
      <c r="F334" s="9">
        <v>5365</v>
      </c>
      <c r="G334" s="9">
        <v>7445</v>
      </c>
      <c r="H334" s="9">
        <f t="shared" si="41"/>
        <v>2080</v>
      </c>
      <c r="I334" s="9">
        <f>(F334*U334)</f>
        <v>19228160</v>
      </c>
      <c r="J334" s="18" t="str">
        <f>ROUND((Table1[[#This Row],[actual_price]]-Table1[[#This Row],[discounted_price]])/Table1[[#This Row],[actual_price]]*100, 0) &amp; "%"</f>
        <v>28%</v>
      </c>
      <c r="K334" s="18" t="str">
        <f t="shared" si="42"/>
        <v>&lt;50%</v>
      </c>
      <c r="L334" s="18">
        <f t="shared" si="43"/>
        <v>28</v>
      </c>
      <c r="M334" s="15" t="str">
        <f t="shared" si="44"/>
        <v>Mild</v>
      </c>
      <c r="N334" s="1">
        <v>0.28000000000000003</v>
      </c>
      <c r="O334">
        <v>3.9</v>
      </c>
      <c r="P334" t="str">
        <f t="shared" si="45"/>
        <v>Good</v>
      </c>
      <c r="Q334">
        <f>G334*U334</f>
        <v>26682880</v>
      </c>
      <c r="R334" t="str">
        <f t="shared" si="46"/>
        <v>#5k-#9.9k</v>
      </c>
      <c r="S334">
        <f>IF(Table1[[#This Row],[actual_price]]&lt;1000, 1, IF(Table1[[#This Row],[actual_price]]&lt;5000, 2, IF(Table1[[#This Row],[actual_price]]&lt;10000, 3, IF(Table1[[#This Row],[actual_price]]&lt;20000, 4, 5))))</f>
        <v>3</v>
      </c>
      <c r="T334" t="str">
        <f t="shared" si="47"/>
        <v>1000 and above</v>
      </c>
      <c r="U334" s="11">
        <v>3584</v>
      </c>
      <c r="V334" t="s">
        <v>9145</v>
      </c>
      <c r="W334" t="s">
        <v>9146</v>
      </c>
      <c r="X334" t="s">
        <v>9147</v>
      </c>
      <c r="Y334" t="s">
        <v>9148</v>
      </c>
      <c r="Z334" t="s">
        <v>9149</v>
      </c>
      <c r="AA334" t="s">
        <v>9150</v>
      </c>
    </row>
    <row r="335" spans="1:27">
      <c r="A335" t="s">
        <v>9215</v>
      </c>
      <c r="B335" t="s">
        <v>9216</v>
      </c>
      <c r="C335" t="str">
        <f t="shared" si="48"/>
        <v>Orient Electric Aura Neo Instant 3L…</v>
      </c>
      <c r="D335" t="s">
        <v>6692</v>
      </c>
      <c r="E335" t="str">
        <f>IFERROR(VLOOKUP(TRIM(CLEAN(D335)),#REF!, 2, FALSE), "Other")</f>
        <v>Other</v>
      </c>
      <c r="F335" s="9">
        <v>2790</v>
      </c>
      <c r="G335" s="9">
        <v>4890</v>
      </c>
      <c r="H335" s="9">
        <f t="shared" si="41"/>
        <v>2100</v>
      </c>
      <c r="I335" s="9">
        <f>(F335*U335)</f>
        <v>1640520</v>
      </c>
      <c r="J335" s="18" t="str">
        <f>ROUND((Table1[[#This Row],[actual_price]]-Table1[[#This Row],[discounted_price]])/Table1[[#This Row],[actual_price]]*100, 0) &amp; "%"</f>
        <v>43%</v>
      </c>
      <c r="K335" s="18" t="str">
        <f t="shared" si="42"/>
        <v>&lt;50%</v>
      </c>
      <c r="L335" s="18">
        <f t="shared" si="43"/>
        <v>43</v>
      </c>
      <c r="M335" s="15" t="str">
        <f t="shared" si="44"/>
        <v>Medium</v>
      </c>
      <c r="N335" s="1">
        <v>0.43</v>
      </c>
      <c r="O335">
        <v>3.9</v>
      </c>
      <c r="P335" t="str">
        <f t="shared" si="45"/>
        <v>Good</v>
      </c>
      <c r="Q335">
        <f>G335*U335</f>
        <v>2875320</v>
      </c>
      <c r="R335" t="str">
        <f t="shared" si="46"/>
        <v>#1k-#4.9k</v>
      </c>
      <c r="S335">
        <f>IF(Table1[[#This Row],[actual_price]]&lt;1000, 1, IF(Table1[[#This Row],[actual_price]]&lt;5000, 2, IF(Table1[[#This Row],[actual_price]]&lt;10000, 3, IF(Table1[[#This Row],[actual_price]]&lt;20000, 4, 5))))</f>
        <v>2</v>
      </c>
      <c r="T335" t="str">
        <f t="shared" si="47"/>
        <v>Fewer than 1000</v>
      </c>
      <c r="U335" s="11">
        <v>588</v>
      </c>
      <c r="V335" t="s">
        <v>9217</v>
      </c>
      <c r="W335" t="s">
        <v>9218</v>
      </c>
      <c r="X335" t="s">
        <v>9219</v>
      </c>
      <c r="Y335" t="s">
        <v>9220</v>
      </c>
      <c r="Z335" t="s">
        <v>9221</v>
      </c>
      <c r="AA335" t="s">
        <v>9222</v>
      </c>
    </row>
    <row r="336" spans="1:27">
      <c r="A336" t="s">
        <v>9231</v>
      </c>
      <c r="B336" t="s">
        <v>9232</v>
      </c>
      <c r="C336" t="str">
        <f t="shared" si="48"/>
        <v>Butterfly Hero Mixer Grinder, 500W,…</v>
      </c>
      <c r="D336" t="s">
        <v>6683</v>
      </c>
      <c r="E336" t="str">
        <f>IFERROR(VLOOKUP(TRIM(CLEAN(D336)),#REF!, 2, FALSE), "Other")</f>
        <v>Other</v>
      </c>
      <c r="F336" s="9">
        <v>2237.81</v>
      </c>
      <c r="G336" s="9">
        <v>3899</v>
      </c>
      <c r="H336" s="9">
        <f t="shared" si="41"/>
        <v>1661.19</v>
      </c>
      <c r="I336" s="9">
        <f>(F336*U336)</f>
        <v>24624861.239999998</v>
      </c>
      <c r="J336" s="18" t="str">
        <f>ROUND((Table1[[#This Row],[actual_price]]-Table1[[#This Row],[discounted_price]])/Table1[[#This Row],[actual_price]]*100, 0) &amp; "%"</f>
        <v>43%</v>
      </c>
      <c r="K336" s="18" t="str">
        <f t="shared" si="42"/>
        <v>&lt;50%</v>
      </c>
      <c r="L336" s="18">
        <f t="shared" si="43"/>
        <v>43</v>
      </c>
      <c r="M336" s="15" t="str">
        <f t="shared" si="44"/>
        <v>Medium</v>
      </c>
      <c r="N336" s="1">
        <v>0.43</v>
      </c>
      <c r="O336">
        <v>3.9</v>
      </c>
      <c r="P336" t="str">
        <f t="shared" si="45"/>
        <v>Good</v>
      </c>
      <c r="Q336">
        <f>G336*U336</f>
        <v>42904596</v>
      </c>
      <c r="R336" t="str">
        <f t="shared" si="46"/>
        <v>#1k-#4.9k</v>
      </c>
      <c r="S336">
        <f>IF(Table1[[#This Row],[actual_price]]&lt;1000, 1, IF(Table1[[#This Row],[actual_price]]&lt;5000, 2, IF(Table1[[#This Row],[actual_price]]&lt;10000, 3, IF(Table1[[#This Row],[actual_price]]&lt;20000, 4, 5))))</f>
        <v>2</v>
      </c>
      <c r="T336" t="str">
        <f t="shared" si="47"/>
        <v>1000 and above</v>
      </c>
      <c r="U336" s="11">
        <v>11004</v>
      </c>
      <c r="V336" t="s">
        <v>9233</v>
      </c>
      <c r="W336" t="s">
        <v>9234</v>
      </c>
      <c r="X336" t="s">
        <v>9235</v>
      </c>
      <c r="Y336" t="s">
        <v>9236</v>
      </c>
      <c r="Z336" t="s">
        <v>9237</v>
      </c>
      <c r="AA336" t="s">
        <v>9238</v>
      </c>
    </row>
    <row r="337" spans="1:27">
      <c r="A337" t="s">
        <v>9297</v>
      </c>
      <c r="B337" t="s">
        <v>9298</v>
      </c>
      <c r="C337" t="str">
        <f t="shared" si="48"/>
        <v>Kenstar 2400 Watts 9 Fins Oil Fille…</v>
      </c>
      <c r="D337" t="s">
        <v>6564</v>
      </c>
      <c r="E337" t="str">
        <f>IFERROR(VLOOKUP(TRIM(CLEAN(D337)),#REF!, 2, FALSE), "Other")</f>
        <v>Other</v>
      </c>
      <c r="F337" s="9">
        <v>6850</v>
      </c>
      <c r="G337" s="9">
        <v>11990</v>
      </c>
      <c r="H337" s="9">
        <f t="shared" si="41"/>
        <v>5140</v>
      </c>
      <c r="I337" s="9">
        <f>(F337*U337)</f>
        <v>986400</v>
      </c>
      <c r="J337" s="18" t="str">
        <f>ROUND((Table1[[#This Row],[actual_price]]-Table1[[#This Row],[discounted_price]])/Table1[[#This Row],[actual_price]]*100, 0) &amp; "%"</f>
        <v>43%</v>
      </c>
      <c r="K337" s="18" t="str">
        <f t="shared" si="42"/>
        <v>&lt;50%</v>
      </c>
      <c r="L337" s="18">
        <f t="shared" si="43"/>
        <v>43</v>
      </c>
      <c r="M337" s="15" t="str">
        <f t="shared" si="44"/>
        <v>Medium</v>
      </c>
      <c r="N337" s="1">
        <v>0.43</v>
      </c>
      <c r="O337">
        <v>3.9</v>
      </c>
      <c r="P337" t="str">
        <f t="shared" si="45"/>
        <v>Good</v>
      </c>
      <c r="Q337">
        <f>G337*U337</f>
        <v>1726560</v>
      </c>
      <c r="R337" t="str">
        <f t="shared" si="46"/>
        <v>#10k-#19.9k</v>
      </c>
      <c r="S337">
        <f>IF(Table1[[#This Row],[actual_price]]&lt;1000, 1, IF(Table1[[#This Row],[actual_price]]&lt;5000, 2, IF(Table1[[#This Row],[actual_price]]&lt;10000, 3, IF(Table1[[#This Row],[actual_price]]&lt;20000, 4, 5))))</f>
        <v>4</v>
      </c>
      <c r="T337" t="str">
        <f t="shared" si="47"/>
        <v>Fewer than 1000</v>
      </c>
      <c r="U337" s="11">
        <v>144</v>
      </c>
      <c r="V337" t="s">
        <v>9299</v>
      </c>
      <c r="W337" t="s">
        <v>9300</v>
      </c>
      <c r="X337" t="s">
        <v>9301</v>
      </c>
      <c r="Y337" t="s">
        <v>9302</v>
      </c>
      <c r="Z337" t="s">
        <v>9303</v>
      </c>
      <c r="AA337" t="s">
        <v>9304</v>
      </c>
    </row>
    <row r="338" spans="1:27">
      <c r="A338" t="s">
        <v>9403</v>
      </c>
      <c r="B338" t="s">
        <v>9404</v>
      </c>
      <c r="C338" t="str">
        <f t="shared" si="48"/>
        <v>IONIX Activated Carbon Faucet Water…</v>
      </c>
      <c r="D338" t="s">
        <v>7426</v>
      </c>
      <c r="E338" t="str">
        <f>IFERROR(VLOOKUP(TRIM(CLEAN(D338)),#REF!, 2, FALSE), "Other")</f>
        <v>Other</v>
      </c>
      <c r="F338" s="9">
        <v>185</v>
      </c>
      <c r="G338" s="9">
        <v>599</v>
      </c>
      <c r="H338" s="9">
        <f t="shared" si="41"/>
        <v>414</v>
      </c>
      <c r="I338" s="9">
        <f>(F338*U338)</f>
        <v>241610</v>
      </c>
      <c r="J338" s="18" t="str">
        <f>ROUND((Table1[[#This Row],[actual_price]]-Table1[[#This Row],[discounted_price]])/Table1[[#This Row],[actual_price]]*100, 0) &amp; "%"</f>
        <v>69%</v>
      </c>
      <c r="K338" s="18" t="str">
        <f t="shared" si="42"/>
        <v>≥ 50%</v>
      </c>
      <c r="L338" s="18">
        <f t="shared" si="43"/>
        <v>69</v>
      </c>
      <c r="M338" s="15" t="str">
        <f t="shared" si="44"/>
        <v>High</v>
      </c>
      <c r="N338" s="1">
        <v>0.69</v>
      </c>
      <c r="O338">
        <v>3.9</v>
      </c>
      <c r="P338" t="str">
        <f t="shared" si="45"/>
        <v>Good</v>
      </c>
      <c r="Q338">
        <f>G338*U338</f>
        <v>782294</v>
      </c>
      <c r="R338" t="str">
        <f t="shared" si="46"/>
        <v>#0-#999</v>
      </c>
      <c r="S338">
        <f>IF(Table1[[#This Row],[actual_price]]&lt;1000, 1, IF(Table1[[#This Row],[actual_price]]&lt;5000, 2, IF(Table1[[#This Row],[actual_price]]&lt;10000, 3, IF(Table1[[#This Row],[actual_price]]&lt;20000, 4, 5))))</f>
        <v>1</v>
      </c>
      <c r="T338" t="str">
        <f t="shared" si="47"/>
        <v>1000 and above</v>
      </c>
      <c r="U338" s="11">
        <v>1306</v>
      </c>
      <c r="V338" t="s">
        <v>9405</v>
      </c>
      <c r="W338" t="s">
        <v>9406</v>
      </c>
      <c r="X338" t="s">
        <v>9407</v>
      </c>
      <c r="Y338" t="s">
        <v>9408</v>
      </c>
      <c r="Z338" t="s">
        <v>9409</v>
      </c>
      <c r="AA338" t="s">
        <v>9410</v>
      </c>
    </row>
    <row r="339" spans="1:27">
      <c r="A339" t="s">
        <v>9428</v>
      </c>
      <c r="B339" t="s">
        <v>9429</v>
      </c>
      <c r="C339" t="str">
        <f t="shared" si="48"/>
        <v>Macmillan Aquafresh 5 Micron PS-05 …</v>
      </c>
      <c r="D339" t="s">
        <v>7426</v>
      </c>
      <c r="E339" t="str">
        <f>IFERROR(VLOOKUP(TRIM(CLEAN(D339)),#REF!, 2, FALSE), "Other")</f>
        <v>Other</v>
      </c>
      <c r="F339" s="9">
        <v>215</v>
      </c>
      <c r="G339" s="9">
        <v>1499</v>
      </c>
      <c r="H339" s="9">
        <f t="shared" si="41"/>
        <v>1284</v>
      </c>
      <c r="I339" s="9">
        <f>(F339*U339)</f>
        <v>215860</v>
      </c>
      <c r="J339" s="18" t="str">
        <f>ROUND((Table1[[#This Row],[actual_price]]-Table1[[#This Row],[discounted_price]])/Table1[[#This Row],[actual_price]]*100, 0) &amp; "%"</f>
        <v>86%</v>
      </c>
      <c r="K339" s="18" t="str">
        <f t="shared" si="42"/>
        <v>≥ 50%</v>
      </c>
      <c r="L339" s="18">
        <f t="shared" si="43"/>
        <v>86</v>
      </c>
      <c r="M339" s="15" t="str">
        <f t="shared" si="44"/>
        <v>High</v>
      </c>
      <c r="N339" s="1">
        <v>0.86</v>
      </c>
      <c r="O339">
        <v>3.9</v>
      </c>
      <c r="P339" t="str">
        <f t="shared" si="45"/>
        <v>Good</v>
      </c>
      <c r="Q339">
        <f>G339*U339</f>
        <v>1504996</v>
      </c>
      <c r="R339" t="str">
        <f t="shared" si="46"/>
        <v>#1k-#4.9k</v>
      </c>
      <c r="S339">
        <f>IF(Table1[[#This Row],[actual_price]]&lt;1000, 1, IF(Table1[[#This Row],[actual_price]]&lt;5000, 2, IF(Table1[[#This Row],[actual_price]]&lt;10000, 3, IF(Table1[[#This Row],[actual_price]]&lt;20000, 4, 5))))</f>
        <v>2</v>
      </c>
      <c r="T339" t="str">
        <f t="shared" si="47"/>
        <v>1000 and above</v>
      </c>
      <c r="U339" s="11">
        <v>1004</v>
      </c>
      <c r="V339" t="s">
        <v>9430</v>
      </c>
      <c r="W339" t="s">
        <v>9431</v>
      </c>
      <c r="X339" t="s">
        <v>9432</v>
      </c>
      <c r="Y339" t="s">
        <v>9433</v>
      </c>
      <c r="Z339" t="s">
        <v>9434</v>
      </c>
      <c r="AA339" t="s">
        <v>9435</v>
      </c>
    </row>
    <row r="340" spans="1:27">
      <c r="A340" t="s">
        <v>9460</v>
      </c>
      <c r="B340" t="s">
        <v>9461</v>
      </c>
      <c r="C340" t="str">
        <f t="shared" si="48"/>
        <v>KENT 11054 Alkaline Water Filter Pi…</v>
      </c>
      <c r="D340" t="s">
        <v>7795</v>
      </c>
      <c r="E340" t="str">
        <f>IFERROR(VLOOKUP(TRIM(CLEAN(D340)),#REF!, 2, FALSE), "Other")</f>
        <v>Other</v>
      </c>
      <c r="F340" s="9">
        <v>1799</v>
      </c>
      <c r="G340" s="9">
        <v>1950</v>
      </c>
      <c r="H340" s="9">
        <f t="shared" si="41"/>
        <v>151</v>
      </c>
      <c r="I340" s="9">
        <f>(F340*U340)</f>
        <v>3396512</v>
      </c>
      <c r="J340" s="18" t="str">
        <f>ROUND((Table1[[#This Row],[actual_price]]-Table1[[#This Row],[discounted_price]])/Table1[[#This Row],[actual_price]]*100, 0) &amp; "%"</f>
        <v>8%</v>
      </c>
      <c r="K340" s="18" t="str">
        <f t="shared" si="42"/>
        <v>&lt;50%</v>
      </c>
      <c r="L340" s="18">
        <f t="shared" si="43"/>
        <v>8</v>
      </c>
      <c r="M340" s="15" t="str">
        <f t="shared" si="44"/>
        <v>Low</v>
      </c>
      <c r="N340" s="1">
        <v>0.08</v>
      </c>
      <c r="O340">
        <v>3.9</v>
      </c>
      <c r="P340" t="str">
        <f t="shared" si="45"/>
        <v>Good</v>
      </c>
      <c r="Q340">
        <f>G340*U340</f>
        <v>3681600</v>
      </c>
      <c r="R340" t="str">
        <f t="shared" si="46"/>
        <v>#1k-#4.9k</v>
      </c>
      <c r="S340">
        <f>IF(Table1[[#This Row],[actual_price]]&lt;1000, 1, IF(Table1[[#This Row],[actual_price]]&lt;5000, 2, IF(Table1[[#This Row],[actual_price]]&lt;10000, 3, IF(Table1[[#This Row],[actual_price]]&lt;20000, 4, 5))))</f>
        <v>2</v>
      </c>
      <c r="T340" t="str">
        <f t="shared" si="47"/>
        <v>1000 and above</v>
      </c>
      <c r="U340" s="11">
        <v>1888</v>
      </c>
      <c r="V340" t="s">
        <v>9462</v>
      </c>
      <c r="W340" t="s">
        <v>9463</v>
      </c>
      <c r="X340" t="s">
        <v>9464</v>
      </c>
      <c r="Y340" t="s">
        <v>9465</v>
      </c>
      <c r="Z340" t="s">
        <v>9466</v>
      </c>
      <c r="AA340" t="s">
        <v>9467</v>
      </c>
    </row>
    <row r="341" spans="1:27">
      <c r="A341" t="s">
        <v>9484</v>
      </c>
      <c r="B341" t="s">
        <v>9485</v>
      </c>
      <c r="C341" t="str">
        <f t="shared" si="48"/>
        <v>TTK Prestige Limited Orion Mixer Gr…</v>
      </c>
      <c r="D341" t="s">
        <v>6683</v>
      </c>
      <c r="E341" t="str">
        <f>IFERROR(VLOOKUP(TRIM(CLEAN(D341)),#REF!, 2, FALSE), "Other")</f>
        <v>Other</v>
      </c>
      <c r="F341" s="9">
        <v>2199</v>
      </c>
      <c r="G341" s="9">
        <v>3895</v>
      </c>
      <c r="H341" s="9">
        <f t="shared" si="41"/>
        <v>1696</v>
      </c>
      <c r="I341" s="9">
        <f>(F341*U341)</f>
        <v>2385915</v>
      </c>
      <c r="J341" s="18" t="str">
        <f>ROUND((Table1[[#This Row],[actual_price]]-Table1[[#This Row],[discounted_price]])/Table1[[#This Row],[actual_price]]*100, 0) &amp; "%"</f>
        <v>44%</v>
      </c>
      <c r="K341" s="18" t="str">
        <f t="shared" si="42"/>
        <v>&lt;50%</v>
      </c>
      <c r="L341" s="18">
        <f t="shared" si="43"/>
        <v>44</v>
      </c>
      <c r="M341" s="15" t="str">
        <f t="shared" si="44"/>
        <v>Medium</v>
      </c>
      <c r="N341" s="1">
        <v>0.44</v>
      </c>
      <c r="O341">
        <v>3.9</v>
      </c>
      <c r="P341" t="str">
        <f t="shared" si="45"/>
        <v>Good</v>
      </c>
      <c r="Q341">
        <f>G341*U341</f>
        <v>4226075</v>
      </c>
      <c r="R341" t="str">
        <f t="shared" si="46"/>
        <v>#1k-#4.9k</v>
      </c>
      <c r="S341">
        <f>IF(Table1[[#This Row],[actual_price]]&lt;1000, 1, IF(Table1[[#This Row],[actual_price]]&lt;5000, 2, IF(Table1[[#This Row],[actual_price]]&lt;10000, 3, IF(Table1[[#This Row],[actual_price]]&lt;20000, 4, 5))))</f>
        <v>2</v>
      </c>
      <c r="T341" t="str">
        <f t="shared" si="47"/>
        <v>1000 and above</v>
      </c>
      <c r="U341" s="11">
        <v>1085</v>
      </c>
      <c r="V341" t="s">
        <v>9486</v>
      </c>
      <c r="W341" t="s">
        <v>9487</v>
      </c>
      <c r="X341" t="s">
        <v>9488</v>
      </c>
      <c r="Y341" t="s">
        <v>9489</v>
      </c>
      <c r="Z341" t="s">
        <v>9490</v>
      </c>
      <c r="AA341" t="s">
        <v>9491</v>
      </c>
    </row>
    <row r="342" spans="1:27">
      <c r="A342" t="s">
        <v>9540</v>
      </c>
      <c r="B342" t="s">
        <v>9541</v>
      </c>
      <c r="C342" t="str">
        <f t="shared" si="48"/>
        <v>FYA Handheld Vacuum Cleaner Cordles…</v>
      </c>
      <c r="D342" t="s">
        <v>6892</v>
      </c>
      <c r="E342" t="str">
        <f>IFERROR(VLOOKUP(TRIM(CLEAN(D342)),#REF!, 2, FALSE), "Other")</f>
        <v>Other</v>
      </c>
      <c r="F342" s="9">
        <v>2669</v>
      </c>
      <c r="G342" s="9">
        <v>3199</v>
      </c>
      <c r="H342" s="9">
        <f t="shared" si="41"/>
        <v>530</v>
      </c>
      <c r="I342" s="9">
        <f>(F342*U342)</f>
        <v>693940</v>
      </c>
      <c r="J342" s="18" t="str">
        <f>ROUND((Table1[[#This Row],[actual_price]]-Table1[[#This Row],[discounted_price]])/Table1[[#This Row],[actual_price]]*100, 0) &amp; "%"</f>
        <v>17%</v>
      </c>
      <c r="K342" s="18" t="str">
        <f t="shared" si="42"/>
        <v>&lt;50%</v>
      </c>
      <c r="L342" s="18">
        <f t="shared" si="43"/>
        <v>17</v>
      </c>
      <c r="M342" s="15" t="str">
        <f t="shared" si="44"/>
        <v>Mild</v>
      </c>
      <c r="N342" s="1">
        <v>0.17</v>
      </c>
      <c r="O342">
        <v>3.9</v>
      </c>
      <c r="P342" t="str">
        <f t="shared" si="45"/>
        <v>Good</v>
      </c>
      <c r="Q342">
        <f>G342*U342</f>
        <v>831740</v>
      </c>
      <c r="R342" t="str">
        <f t="shared" si="46"/>
        <v>#1k-#4.9k</v>
      </c>
      <c r="S342">
        <f>IF(Table1[[#This Row],[actual_price]]&lt;1000, 1, IF(Table1[[#This Row],[actual_price]]&lt;5000, 2, IF(Table1[[#This Row],[actual_price]]&lt;10000, 3, IF(Table1[[#This Row],[actual_price]]&lt;20000, 4, 5))))</f>
        <v>2</v>
      </c>
      <c r="T342" t="str">
        <f t="shared" si="47"/>
        <v>Fewer than 1000</v>
      </c>
      <c r="U342" s="11">
        <v>260</v>
      </c>
      <c r="V342" t="s">
        <v>9542</v>
      </c>
      <c r="W342" t="s">
        <v>9543</v>
      </c>
      <c r="X342" t="s">
        <v>9544</v>
      </c>
      <c r="Y342" t="s">
        <v>9545</v>
      </c>
      <c r="Z342" t="s">
        <v>9546</v>
      </c>
      <c r="AA342" t="s">
        <v>9547</v>
      </c>
    </row>
    <row r="343" spans="1:27">
      <c r="A343" t="s">
        <v>9548</v>
      </c>
      <c r="B343" t="s">
        <v>9549</v>
      </c>
      <c r="C343" t="str">
        <f t="shared" si="48"/>
        <v>Lifelong LLSM120G Sandwich Griller …</v>
      </c>
      <c r="D343" t="s">
        <v>6966</v>
      </c>
      <c r="E343" t="str">
        <f>IFERROR(VLOOKUP(TRIM(CLEAN(D343)),#REF!, 2, FALSE), "Other")</f>
        <v>Other</v>
      </c>
      <c r="F343" s="9">
        <v>929</v>
      </c>
      <c r="G343" s="9">
        <v>1300</v>
      </c>
      <c r="H343" s="9">
        <f t="shared" si="41"/>
        <v>371</v>
      </c>
      <c r="I343" s="9">
        <f>(F343*U343)</f>
        <v>1553288</v>
      </c>
      <c r="J343" s="18" t="str">
        <f>ROUND((Table1[[#This Row],[actual_price]]-Table1[[#This Row],[discounted_price]])/Table1[[#This Row],[actual_price]]*100, 0) &amp; "%"</f>
        <v>29%</v>
      </c>
      <c r="K343" s="18" t="str">
        <f t="shared" si="42"/>
        <v>&lt;50%</v>
      </c>
      <c r="L343" s="18">
        <f t="shared" si="43"/>
        <v>29</v>
      </c>
      <c r="M343" s="15" t="str">
        <f t="shared" si="44"/>
        <v>Mild</v>
      </c>
      <c r="N343" s="1">
        <v>0.28999999999999998</v>
      </c>
      <c r="O343">
        <v>3.9</v>
      </c>
      <c r="P343" t="str">
        <f t="shared" si="45"/>
        <v>Good</v>
      </c>
      <c r="Q343">
        <f>G343*U343</f>
        <v>2173600</v>
      </c>
      <c r="R343" t="str">
        <f t="shared" si="46"/>
        <v>#1k-#4.9k</v>
      </c>
      <c r="S343">
        <f>IF(Table1[[#This Row],[actual_price]]&lt;1000, 1, IF(Table1[[#This Row],[actual_price]]&lt;5000, 2, IF(Table1[[#This Row],[actual_price]]&lt;10000, 3, IF(Table1[[#This Row],[actual_price]]&lt;20000, 4, 5))))</f>
        <v>2</v>
      </c>
      <c r="T343" t="str">
        <f t="shared" si="47"/>
        <v>1000 and above</v>
      </c>
      <c r="U343" s="11">
        <v>1672</v>
      </c>
      <c r="V343" t="s">
        <v>9550</v>
      </c>
      <c r="W343" t="s">
        <v>9551</v>
      </c>
      <c r="X343" t="s">
        <v>9552</v>
      </c>
      <c r="Y343" t="s">
        <v>9553</v>
      </c>
      <c r="Z343" t="s">
        <v>9554</v>
      </c>
      <c r="AA343" t="s">
        <v>9555</v>
      </c>
    </row>
    <row r="344" spans="1:27">
      <c r="A344" t="s">
        <v>9588</v>
      </c>
      <c r="B344" t="s">
        <v>9589</v>
      </c>
      <c r="C344" t="str">
        <f t="shared" si="48"/>
        <v>LONAXA Mini Travel Rechargeable Fru…</v>
      </c>
      <c r="D344" t="s">
        <v>6867</v>
      </c>
      <c r="E344" t="str">
        <f>IFERROR(VLOOKUP(TRIM(CLEAN(D344)),#REF!, 2, FALSE), "Other")</f>
        <v>Other</v>
      </c>
      <c r="F344" s="9">
        <v>499</v>
      </c>
      <c r="G344" s="9">
        <v>1299</v>
      </c>
      <c r="H344" s="9">
        <f t="shared" si="41"/>
        <v>800</v>
      </c>
      <c r="I344" s="9">
        <f>(F344*U344)</f>
        <v>32435</v>
      </c>
      <c r="J344" s="18" t="str">
        <f>ROUND((Table1[[#This Row],[actual_price]]-Table1[[#This Row],[discounted_price]])/Table1[[#This Row],[actual_price]]*100, 0) &amp; "%"</f>
        <v>62%</v>
      </c>
      <c r="K344" s="18" t="str">
        <f t="shared" si="42"/>
        <v>≥ 50%</v>
      </c>
      <c r="L344" s="18">
        <f t="shared" si="43"/>
        <v>62</v>
      </c>
      <c r="M344" s="15" t="str">
        <f t="shared" si="44"/>
        <v>High</v>
      </c>
      <c r="N344" s="1">
        <v>0.62</v>
      </c>
      <c r="O344">
        <v>3.9</v>
      </c>
      <c r="P344" t="str">
        <f t="shared" si="45"/>
        <v>Good</v>
      </c>
      <c r="Q344">
        <f>G344*U344</f>
        <v>84435</v>
      </c>
      <c r="R344" t="str">
        <f t="shared" si="46"/>
        <v>#1k-#4.9k</v>
      </c>
      <c r="S344">
        <f>IF(Table1[[#This Row],[actual_price]]&lt;1000, 1, IF(Table1[[#This Row],[actual_price]]&lt;5000, 2, IF(Table1[[#This Row],[actual_price]]&lt;10000, 3, IF(Table1[[#This Row],[actual_price]]&lt;20000, 4, 5))))</f>
        <v>2</v>
      </c>
      <c r="T344" t="str">
        <f t="shared" si="47"/>
        <v>Fewer than 1000</v>
      </c>
      <c r="U344" s="11">
        <v>65</v>
      </c>
      <c r="V344" t="s">
        <v>9590</v>
      </c>
      <c r="W344" t="s">
        <v>9591</v>
      </c>
      <c r="X344" t="s">
        <v>9592</v>
      </c>
      <c r="Y344" t="s">
        <v>9593</v>
      </c>
      <c r="Z344" t="s">
        <v>9594</v>
      </c>
      <c r="AA344" t="s">
        <v>9595</v>
      </c>
    </row>
    <row r="345" spans="1:27">
      <c r="A345" t="s">
        <v>9629</v>
      </c>
      <c r="B345" t="s">
        <v>9630</v>
      </c>
      <c r="C345" t="str">
        <f t="shared" si="48"/>
        <v>Candes 10 Litre Perfecto 5 Star Rat…</v>
      </c>
      <c r="D345" t="s">
        <v>6734</v>
      </c>
      <c r="E345" t="str">
        <f>IFERROR(VLOOKUP(TRIM(CLEAN(D345)),#REF!, 2, FALSE), "Other")</f>
        <v>Other</v>
      </c>
      <c r="F345" s="9">
        <v>3249</v>
      </c>
      <c r="G345" s="9">
        <v>6299</v>
      </c>
      <c r="H345" s="9">
        <f t="shared" si="41"/>
        <v>3050</v>
      </c>
      <c r="I345" s="9">
        <f>(F345*U345)</f>
        <v>8346681</v>
      </c>
      <c r="J345" s="18" t="str">
        <f>ROUND((Table1[[#This Row],[actual_price]]-Table1[[#This Row],[discounted_price]])/Table1[[#This Row],[actual_price]]*100, 0) &amp; "%"</f>
        <v>48%</v>
      </c>
      <c r="K345" s="18" t="str">
        <f t="shared" si="42"/>
        <v>&lt;50%</v>
      </c>
      <c r="L345" s="18">
        <f t="shared" si="43"/>
        <v>48</v>
      </c>
      <c r="M345" s="15" t="str">
        <f t="shared" si="44"/>
        <v>Medium</v>
      </c>
      <c r="N345" s="1">
        <v>0.48</v>
      </c>
      <c r="O345">
        <v>3.9</v>
      </c>
      <c r="P345" t="str">
        <f t="shared" si="45"/>
        <v>Good</v>
      </c>
      <c r="Q345">
        <f>G345*U345</f>
        <v>16182131</v>
      </c>
      <c r="R345" t="str">
        <f t="shared" si="46"/>
        <v>#5k-#9.9k</v>
      </c>
      <c r="S345">
        <f>IF(Table1[[#This Row],[actual_price]]&lt;1000, 1, IF(Table1[[#This Row],[actual_price]]&lt;5000, 2, IF(Table1[[#This Row],[actual_price]]&lt;10000, 3, IF(Table1[[#This Row],[actual_price]]&lt;20000, 4, 5))))</f>
        <v>3</v>
      </c>
      <c r="T345" t="str">
        <f t="shared" si="47"/>
        <v>1000 and above</v>
      </c>
      <c r="U345" s="11">
        <v>2569</v>
      </c>
      <c r="V345" t="s">
        <v>9631</v>
      </c>
      <c r="W345" t="s">
        <v>9632</v>
      </c>
      <c r="X345" t="s">
        <v>9633</v>
      </c>
      <c r="Y345" t="s">
        <v>9634</v>
      </c>
      <c r="Z345" t="s">
        <v>9635</v>
      </c>
      <c r="AA345" t="s">
        <v>9636</v>
      </c>
    </row>
    <row r="346" spans="1:27">
      <c r="A346" t="s">
        <v>9822</v>
      </c>
      <c r="B346" t="s">
        <v>9823</v>
      </c>
      <c r="C346" t="str">
        <f t="shared" si="48"/>
        <v>LACOPINE Mini Pocket Size Lint Roll…</v>
      </c>
      <c r="D346" t="s">
        <v>6573</v>
      </c>
      <c r="E346" t="str">
        <f>IFERROR(VLOOKUP(TRIM(CLEAN(D346)),#REF!, 2, FALSE), "Other")</f>
        <v>Other</v>
      </c>
      <c r="F346" s="9">
        <v>369</v>
      </c>
      <c r="G346" s="9">
        <v>599</v>
      </c>
      <c r="H346" s="9">
        <f t="shared" si="41"/>
        <v>230</v>
      </c>
      <c r="I346" s="9">
        <f>(F346*U346)</f>
        <v>30258</v>
      </c>
      <c r="J346" s="18" t="str">
        <f>ROUND((Table1[[#This Row],[actual_price]]-Table1[[#This Row],[discounted_price]])/Table1[[#This Row],[actual_price]]*100, 0) &amp; "%"</f>
        <v>38%</v>
      </c>
      <c r="K346" s="18" t="str">
        <f t="shared" si="42"/>
        <v>&lt;50%</v>
      </c>
      <c r="L346" s="18">
        <f t="shared" si="43"/>
        <v>38</v>
      </c>
      <c r="M346" s="15" t="str">
        <f t="shared" si="44"/>
        <v>Medium</v>
      </c>
      <c r="N346" s="1">
        <v>0.38</v>
      </c>
      <c r="O346">
        <v>3.9</v>
      </c>
      <c r="P346" t="str">
        <f t="shared" si="45"/>
        <v>Good</v>
      </c>
      <c r="Q346">
        <f>G346*U346</f>
        <v>49118</v>
      </c>
      <c r="R346" t="str">
        <f t="shared" si="46"/>
        <v>#0-#999</v>
      </c>
      <c r="S346">
        <f>IF(Table1[[#This Row],[actual_price]]&lt;1000, 1, IF(Table1[[#This Row],[actual_price]]&lt;5000, 2, IF(Table1[[#This Row],[actual_price]]&lt;10000, 3, IF(Table1[[#This Row],[actual_price]]&lt;20000, 4, 5))))</f>
        <v>1</v>
      </c>
      <c r="T346" t="str">
        <f t="shared" si="47"/>
        <v>Fewer than 1000</v>
      </c>
      <c r="U346" s="11">
        <v>82</v>
      </c>
      <c r="V346" t="s">
        <v>9824</v>
      </c>
      <c r="W346" t="s">
        <v>9825</v>
      </c>
      <c r="X346" t="s">
        <v>9826</v>
      </c>
      <c r="Y346" t="s">
        <v>9827</v>
      </c>
      <c r="Z346" t="s">
        <v>9828</v>
      </c>
      <c r="AA346" t="s">
        <v>9829</v>
      </c>
    </row>
    <row r="347" spans="1:27">
      <c r="A347" t="s">
        <v>9830</v>
      </c>
      <c r="B347" t="s">
        <v>9831</v>
      </c>
      <c r="C347" t="str">
        <f t="shared" si="48"/>
        <v>iBELL SEK170BM Premium Electric Ket…</v>
      </c>
      <c r="D347" t="s">
        <v>6546</v>
      </c>
      <c r="E347" t="str">
        <f>IFERROR(VLOOKUP(TRIM(CLEAN(D347)),#REF!, 2, FALSE), "Other")</f>
        <v>Other</v>
      </c>
      <c r="F347" s="9">
        <v>809</v>
      </c>
      <c r="G347" s="9">
        <v>1950</v>
      </c>
      <c r="H347" s="9">
        <f t="shared" si="41"/>
        <v>1141</v>
      </c>
      <c r="I347" s="9">
        <f>(F347*U347)</f>
        <v>574390</v>
      </c>
      <c r="J347" s="18" t="str">
        <f>ROUND((Table1[[#This Row],[actual_price]]-Table1[[#This Row],[discounted_price]])/Table1[[#This Row],[actual_price]]*100, 0) &amp; "%"</f>
        <v>59%</v>
      </c>
      <c r="K347" s="18" t="str">
        <f t="shared" si="42"/>
        <v>≥ 50%</v>
      </c>
      <c r="L347" s="18">
        <f t="shared" si="43"/>
        <v>59</v>
      </c>
      <c r="M347" s="15" t="str">
        <f t="shared" si="44"/>
        <v>High</v>
      </c>
      <c r="N347" s="1">
        <v>0.59</v>
      </c>
      <c r="O347">
        <v>3.9</v>
      </c>
      <c r="P347" t="str">
        <f t="shared" si="45"/>
        <v>Good</v>
      </c>
      <c r="Q347">
        <f>G347*U347</f>
        <v>1384500</v>
      </c>
      <c r="R347" t="str">
        <f t="shared" si="46"/>
        <v>#1k-#4.9k</v>
      </c>
      <c r="S347">
        <f>IF(Table1[[#This Row],[actual_price]]&lt;1000, 1, IF(Table1[[#This Row],[actual_price]]&lt;5000, 2, IF(Table1[[#This Row],[actual_price]]&lt;10000, 3, IF(Table1[[#This Row],[actual_price]]&lt;20000, 4, 5))))</f>
        <v>2</v>
      </c>
      <c r="T347" t="str">
        <f t="shared" si="47"/>
        <v>Fewer than 1000</v>
      </c>
      <c r="U347" s="11">
        <v>710</v>
      </c>
      <c r="V347" t="s">
        <v>9832</v>
      </c>
      <c r="W347" t="s">
        <v>9833</v>
      </c>
      <c r="X347" t="s">
        <v>9834</v>
      </c>
      <c r="Y347" t="s">
        <v>9835</v>
      </c>
      <c r="Z347" t="s">
        <v>9836</v>
      </c>
      <c r="AA347" t="s">
        <v>9837</v>
      </c>
    </row>
    <row r="348" spans="1:27">
      <c r="A348" t="s">
        <v>9887</v>
      </c>
      <c r="B348" t="s">
        <v>9888</v>
      </c>
      <c r="C348" t="str">
        <f t="shared" si="48"/>
        <v>Crompton Highspeed Markle Prime 120…</v>
      </c>
      <c r="D348" t="s">
        <v>7154</v>
      </c>
      <c r="E348" t="str">
        <f>IFERROR(VLOOKUP(TRIM(CLEAN(D348)),#REF!, 2, FALSE), "Other")</f>
        <v>Other</v>
      </c>
      <c r="F348" s="9">
        <v>2599</v>
      </c>
      <c r="G348" s="9">
        <v>4780</v>
      </c>
      <c r="H348" s="9">
        <f t="shared" si="41"/>
        <v>2181</v>
      </c>
      <c r="I348" s="9">
        <f>(F348*U348)</f>
        <v>2333902</v>
      </c>
      <c r="J348" s="18" t="str">
        <f>ROUND((Table1[[#This Row],[actual_price]]-Table1[[#This Row],[discounted_price]])/Table1[[#This Row],[actual_price]]*100, 0) &amp; "%"</f>
        <v>46%</v>
      </c>
      <c r="K348" s="18" t="str">
        <f t="shared" si="42"/>
        <v>&lt;50%</v>
      </c>
      <c r="L348" s="18">
        <f t="shared" si="43"/>
        <v>46</v>
      </c>
      <c r="M348" s="15" t="str">
        <f t="shared" si="44"/>
        <v>Medium</v>
      </c>
      <c r="N348" s="1">
        <v>0.46</v>
      </c>
      <c r="O348">
        <v>3.9</v>
      </c>
      <c r="P348" t="str">
        <f t="shared" si="45"/>
        <v>Good</v>
      </c>
      <c r="Q348">
        <f>G348*U348</f>
        <v>4292440</v>
      </c>
      <c r="R348" t="str">
        <f t="shared" si="46"/>
        <v>#1k-#4.9k</v>
      </c>
      <c r="S348">
        <f>IF(Table1[[#This Row],[actual_price]]&lt;1000, 1, IF(Table1[[#This Row],[actual_price]]&lt;5000, 2, IF(Table1[[#This Row],[actual_price]]&lt;10000, 3, IF(Table1[[#This Row],[actual_price]]&lt;20000, 4, 5))))</f>
        <v>2</v>
      </c>
      <c r="T348" t="str">
        <f t="shared" si="47"/>
        <v>Fewer than 1000</v>
      </c>
      <c r="U348" s="11">
        <v>898</v>
      </c>
      <c r="V348" t="s">
        <v>9889</v>
      </c>
      <c r="W348" t="s">
        <v>9890</v>
      </c>
      <c r="X348" t="s">
        <v>9891</v>
      </c>
      <c r="Y348" t="s">
        <v>9892</v>
      </c>
      <c r="Z348" t="s">
        <v>9893</v>
      </c>
      <c r="AA348" t="s">
        <v>9894</v>
      </c>
    </row>
    <row r="349" spans="1:27">
      <c r="A349" t="s">
        <v>9895</v>
      </c>
      <c r="B349" t="s">
        <v>9896</v>
      </c>
      <c r="C349" t="str">
        <f t="shared" si="48"/>
        <v>Lifelong LLWM105 750-Watt Belgian W…</v>
      </c>
      <c r="D349" t="s">
        <v>9315</v>
      </c>
      <c r="E349" t="str">
        <f>IFERROR(VLOOKUP(TRIM(CLEAN(D349)),#REF!, 2, FALSE), "Other")</f>
        <v>Other</v>
      </c>
      <c r="F349" s="9">
        <v>1199</v>
      </c>
      <c r="G349" s="9">
        <v>2400</v>
      </c>
      <c r="H349" s="9">
        <f t="shared" si="41"/>
        <v>1201</v>
      </c>
      <c r="I349" s="9">
        <f>(F349*U349)</f>
        <v>1441198</v>
      </c>
      <c r="J349" s="18" t="str">
        <f>ROUND((Table1[[#This Row],[actual_price]]-Table1[[#This Row],[discounted_price]])/Table1[[#This Row],[actual_price]]*100, 0) &amp; "%"</f>
        <v>50%</v>
      </c>
      <c r="K349" s="18" t="str">
        <f t="shared" si="42"/>
        <v>≥ 50%</v>
      </c>
      <c r="L349" s="18">
        <f t="shared" si="43"/>
        <v>50</v>
      </c>
      <c r="M349" s="15" t="str">
        <f t="shared" si="44"/>
        <v>High</v>
      </c>
      <c r="N349" s="1">
        <v>0.5</v>
      </c>
      <c r="O349">
        <v>3.9</v>
      </c>
      <c r="P349" t="str">
        <f t="shared" si="45"/>
        <v>Good</v>
      </c>
      <c r="Q349">
        <f>G349*U349</f>
        <v>2884800</v>
      </c>
      <c r="R349" t="str">
        <f t="shared" si="46"/>
        <v>#1k-#4.9k</v>
      </c>
      <c r="S349">
        <f>IF(Table1[[#This Row],[actual_price]]&lt;1000, 1, IF(Table1[[#This Row],[actual_price]]&lt;5000, 2, IF(Table1[[#This Row],[actual_price]]&lt;10000, 3, IF(Table1[[#This Row],[actual_price]]&lt;20000, 4, 5))))</f>
        <v>2</v>
      </c>
      <c r="T349" t="str">
        <f t="shared" si="47"/>
        <v>1000 and above</v>
      </c>
      <c r="U349" s="11">
        <v>1202</v>
      </c>
      <c r="V349" t="s">
        <v>9897</v>
      </c>
      <c r="W349" t="s">
        <v>9898</v>
      </c>
      <c r="X349" t="s">
        <v>9899</v>
      </c>
      <c r="Y349" t="s">
        <v>9900</v>
      </c>
      <c r="Z349" t="s">
        <v>9901</v>
      </c>
      <c r="AA349" t="s">
        <v>9902</v>
      </c>
    </row>
    <row r="350" spans="1:27">
      <c r="A350" t="s">
        <v>23</v>
      </c>
      <c r="B350" t="s">
        <v>24</v>
      </c>
      <c r="C350" t="str">
        <f t="shared" si="48"/>
        <v>Ambrane Unbreakable 60W / 3A Fast C…</v>
      </c>
      <c r="D350" t="s">
        <v>16</v>
      </c>
      <c r="E350" t="str">
        <f>IFERROR(VLOOKUP(TRIM(CLEAN(D350)),#REF!, 2, FALSE), "Other")</f>
        <v>Other</v>
      </c>
      <c r="F350" s="9">
        <v>199</v>
      </c>
      <c r="G350" s="9">
        <v>349</v>
      </c>
      <c r="H350" s="9">
        <f t="shared" si="41"/>
        <v>150</v>
      </c>
      <c r="I350" s="9">
        <f>(F350*U350)</f>
        <v>8754806</v>
      </c>
      <c r="J350" s="18" t="str">
        <f>ROUND((Table1[[#This Row],[actual_price]]-Table1[[#This Row],[discounted_price]])/Table1[[#This Row],[actual_price]]*100, 0) &amp; "%"</f>
        <v>43%</v>
      </c>
      <c r="K350" s="18" t="str">
        <f t="shared" si="42"/>
        <v>&lt;50%</v>
      </c>
      <c r="L350" s="18">
        <f t="shared" si="43"/>
        <v>43</v>
      </c>
      <c r="M350" s="15" t="str">
        <f t="shared" si="44"/>
        <v>Medium</v>
      </c>
      <c r="N350" s="1">
        <v>0.43</v>
      </c>
      <c r="O350">
        <v>4</v>
      </c>
      <c r="P350" t="str">
        <f t="shared" si="45"/>
        <v>Good</v>
      </c>
      <c r="Q350">
        <f>G350*U350</f>
        <v>15353906</v>
      </c>
      <c r="R350" t="str">
        <f t="shared" si="46"/>
        <v>#0-#999</v>
      </c>
      <c r="S350">
        <f>IF(Table1[[#This Row],[actual_price]]&lt;1000, 1, IF(Table1[[#This Row],[actual_price]]&lt;5000, 2, IF(Table1[[#This Row],[actual_price]]&lt;10000, 3, IF(Table1[[#This Row],[actual_price]]&lt;20000, 4, 5))))</f>
        <v>1</v>
      </c>
      <c r="T350" t="str">
        <f t="shared" si="47"/>
        <v>1000 and above</v>
      </c>
      <c r="U350" s="11">
        <v>43994</v>
      </c>
      <c r="V350" t="s">
        <v>25</v>
      </c>
      <c r="W350" t="s">
        <v>26</v>
      </c>
      <c r="X350" t="s">
        <v>27</v>
      </c>
      <c r="Y350" t="s">
        <v>28</v>
      </c>
      <c r="Z350" t="s">
        <v>29</v>
      </c>
      <c r="AA350" t="s">
        <v>30</v>
      </c>
    </row>
    <row r="351" spans="1:27">
      <c r="A351" t="s">
        <v>87</v>
      </c>
      <c r="B351" t="s">
        <v>88</v>
      </c>
      <c r="C351" t="str">
        <f t="shared" si="48"/>
        <v>Ambrane Unbreakable 60W / 3A Fast C…</v>
      </c>
      <c r="D351" t="s">
        <v>16</v>
      </c>
      <c r="E351" t="str">
        <f>IFERROR(VLOOKUP(TRIM(CLEAN(D351)),#REF!, 2, FALSE), "Other")</f>
        <v>Other</v>
      </c>
      <c r="F351" s="9">
        <v>199</v>
      </c>
      <c r="G351" s="9">
        <v>299</v>
      </c>
      <c r="H351" s="9">
        <f t="shared" si="41"/>
        <v>100</v>
      </c>
      <c r="I351" s="9">
        <f>(F351*U351)</f>
        <v>8754806</v>
      </c>
      <c r="J351" s="18" t="str">
        <f>ROUND((Table1[[#This Row],[actual_price]]-Table1[[#This Row],[discounted_price]])/Table1[[#This Row],[actual_price]]*100, 0) &amp; "%"</f>
        <v>33%</v>
      </c>
      <c r="K351" s="18" t="str">
        <f t="shared" si="42"/>
        <v>&lt;50%</v>
      </c>
      <c r="L351" s="18">
        <f t="shared" si="43"/>
        <v>33</v>
      </c>
      <c r="M351" s="15" t="str">
        <f t="shared" si="44"/>
        <v>Medium</v>
      </c>
      <c r="N351" s="1">
        <v>0.33</v>
      </c>
      <c r="O351">
        <v>4</v>
      </c>
      <c r="P351" t="str">
        <f t="shared" si="45"/>
        <v>Good</v>
      </c>
      <c r="Q351">
        <f>G351*U351</f>
        <v>13154206</v>
      </c>
      <c r="R351" t="str">
        <f t="shared" si="46"/>
        <v>#0-#999</v>
      </c>
      <c r="S351">
        <f>IF(Table1[[#This Row],[actual_price]]&lt;1000, 1, IF(Table1[[#This Row],[actual_price]]&lt;5000, 2, IF(Table1[[#This Row],[actual_price]]&lt;10000, 3, IF(Table1[[#This Row],[actual_price]]&lt;20000, 4, 5))))</f>
        <v>1</v>
      </c>
      <c r="T351" t="str">
        <f t="shared" si="47"/>
        <v>1000 and above</v>
      </c>
      <c r="U351" s="11">
        <v>43994</v>
      </c>
      <c r="V351" t="s">
        <v>89</v>
      </c>
      <c r="W351" t="s">
        <v>26</v>
      </c>
      <c r="X351" t="s">
        <v>27</v>
      </c>
      <c r="Y351" t="s">
        <v>28</v>
      </c>
      <c r="Z351" t="s">
        <v>29</v>
      </c>
      <c r="AA351" t="s">
        <v>30</v>
      </c>
    </row>
    <row r="352" spans="1:27">
      <c r="A352" t="s">
        <v>142</v>
      </c>
      <c r="B352" t="s">
        <v>143</v>
      </c>
      <c r="C352" t="str">
        <f t="shared" si="48"/>
        <v>Ambrane Unbreakable 60W / 3A Fast C…</v>
      </c>
      <c r="D352" t="s">
        <v>16</v>
      </c>
      <c r="E352" t="str">
        <f>IFERROR(VLOOKUP(TRIM(CLEAN(D352)),#REF!, 2, FALSE), "Other")</f>
        <v>Other</v>
      </c>
      <c r="F352" s="9">
        <v>249</v>
      </c>
      <c r="G352" s="9">
        <v>399</v>
      </c>
      <c r="H352" s="9">
        <f t="shared" si="41"/>
        <v>150</v>
      </c>
      <c r="I352" s="9">
        <f>(F352*U352)</f>
        <v>10954506</v>
      </c>
      <c r="J352" s="18" t="str">
        <f>ROUND((Table1[[#This Row],[actual_price]]-Table1[[#This Row],[discounted_price]])/Table1[[#This Row],[actual_price]]*100, 0) &amp; "%"</f>
        <v>38%</v>
      </c>
      <c r="K352" s="18" t="str">
        <f t="shared" si="42"/>
        <v>&lt;50%</v>
      </c>
      <c r="L352" s="18">
        <f t="shared" si="43"/>
        <v>38</v>
      </c>
      <c r="M352" s="15" t="str">
        <f t="shared" si="44"/>
        <v>Medium</v>
      </c>
      <c r="N352" s="1">
        <v>0.38</v>
      </c>
      <c r="O352">
        <v>4</v>
      </c>
      <c r="P352" t="str">
        <f t="shared" si="45"/>
        <v>Good</v>
      </c>
      <c r="Q352">
        <f>G352*U352</f>
        <v>17553606</v>
      </c>
      <c r="R352" t="str">
        <f t="shared" si="46"/>
        <v>#0-#999</v>
      </c>
      <c r="S352">
        <f>IF(Table1[[#This Row],[actual_price]]&lt;1000, 1, IF(Table1[[#This Row],[actual_price]]&lt;5000, 2, IF(Table1[[#This Row],[actual_price]]&lt;10000, 3, IF(Table1[[#This Row],[actual_price]]&lt;20000, 4, 5))))</f>
        <v>1</v>
      </c>
      <c r="T352" t="str">
        <f t="shared" si="47"/>
        <v>1000 and above</v>
      </c>
      <c r="U352" s="11">
        <v>43994</v>
      </c>
      <c r="V352" t="s">
        <v>144</v>
      </c>
      <c r="W352" t="s">
        <v>26</v>
      </c>
      <c r="X352" t="s">
        <v>27</v>
      </c>
      <c r="Y352" t="s">
        <v>28</v>
      </c>
      <c r="Z352" t="s">
        <v>29</v>
      </c>
      <c r="AA352" t="s">
        <v>30</v>
      </c>
    </row>
    <row r="353" spans="1:27">
      <c r="A353" t="s">
        <v>185</v>
      </c>
      <c r="B353" t="s">
        <v>186</v>
      </c>
      <c r="C353" t="str">
        <f t="shared" si="48"/>
        <v>Flix Micro Usb Cable For Smartphone…</v>
      </c>
      <c r="D353" t="s">
        <v>16</v>
      </c>
      <c r="E353" t="str">
        <f>IFERROR(VLOOKUP(TRIM(CLEAN(D353)),#REF!, 2, FALSE), "Other")</f>
        <v>Other</v>
      </c>
      <c r="F353" s="9">
        <v>59</v>
      </c>
      <c r="G353" s="9">
        <v>199</v>
      </c>
      <c r="H353" s="9">
        <f t="shared" si="41"/>
        <v>140</v>
      </c>
      <c r="I353" s="9">
        <f>(F353*U353)</f>
        <v>553302</v>
      </c>
      <c r="J353" s="18" t="str">
        <f>ROUND((Table1[[#This Row],[actual_price]]-Table1[[#This Row],[discounted_price]])/Table1[[#This Row],[actual_price]]*100, 0) &amp; "%"</f>
        <v>70%</v>
      </c>
      <c r="K353" s="18" t="str">
        <f t="shared" si="42"/>
        <v>≥ 50%</v>
      </c>
      <c r="L353" s="18">
        <f t="shared" si="43"/>
        <v>70</v>
      </c>
      <c r="M353" s="15" t="str">
        <f t="shared" si="44"/>
        <v>High</v>
      </c>
      <c r="N353" s="1">
        <v>0.7</v>
      </c>
      <c r="O353">
        <v>4</v>
      </c>
      <c r="P353" t="str">
        <f t="shared" si="45"/>
        <v>Good</v>
      </c>
      <c r="Q353">
        <f>G353*U353</f>
        <v>1866222</v>
      </c>
      <c r="R353" t="str">
        <f t="shared" si="46"/>
        <v>#0-#999</v>
      </c>
      <c r="S353">
        <f>IF(Table1[[#This Row],[actual_price]]&lt;1000, 1, IF(Table1[[#This Row],[actual_price]]&lt;5000, 2, IF(Table1[[#This Row],[actual_price]]&lt;10000, 3, IF(Table1[[#This Row],[actual_price]]&lt;20000, 4, 5))))</f>
        <v>1</v>
      </c>
      <c r="T353" t="str">
        <f t="shared" si="47"/>
        <v>1000 and above</v>
      </c>
      <c r="U353" s="11">
        <v>9378</v>
      </c>
      <c r="V353" t="s">
        <v>187</v>
      </c>
      <c r="W353" t="s">
        <v>188</v>
      </c>
      <c r="X353" t="s">
        <v>189</v>
      </c>
      <c r="Y353" t="s">
        <v>190</v>
      </c>
      <c r="Z353" t="s">
        <v>191</v>
      </c>
      <c r="AA353" t="s">
        <v>192</v>
      </c>
    </row>
    <row r="354" spans="1:27">
      <c r="A354" t="s">
        <v>216</v>
      </c>
      <c r="B354" t="s">
        <v>217</v>
      </c>
      <c r="C354" t="str">
        <f t="shared" si="48"/>
        <v>Ambrane Unbreakable 3 in 1 Fast Cha…</v>
      </c>
      <c r="D354" t="s">
        <v>16</v>
      </c>
      <c r="E354" t="str">
        <f>IFERROR(VLOOKUP(TRIM(CLEAN(D354)),#REF!, 2, FALSE), "Other")</f>
        <v>Other</v>
      </c>
      <c r="F354" s="9">
        <v>299</v>
      </c>
      <c r="G354" s="9">
        <v>399</v>
      </c>
      <c r="H354" s="9">
        <f t="shared" si="41"/>
        <v>100</v>
      </c>
      <c r="I354" s="9">
        <f>(F354*U354)</f>
        <v>827034</v>
      </c>
      <c r="J354" s="18" t="str">
        <f>ROUND((Table1[[#This Row],[actual_price]]-Table1[[#This Row],[discounted_price]])/Table1[[#This Row],[actual_price]]*100, 0) &amp; "%"</f>
        <v>25%</v>
      </c>
      <c r="K354" s="18" t="str">
        <f t="shared" si="42"/>
        <v>&lt;50%</v>
      </c>
      <c r="L354" s="18">
        <f t="shared" si="43"/>
        <v>25</v>
      </c>
      <c r="M354" s="15" t="str">
        <f t="shared" si="44"/>
        <v>Mild</v>
      </c>
      <c r="N354" s="1">
        <v>0.25</v>
      </c>
      <c r="O354">
        <v>4</v>
      </c>
      <c r="P354" t="str">
        <f t="shared" si="45"/>
        <v>Good</v>
      </c>
      <c r="Q354">
        <f>G354*U354</f>
        <v>1103634</v>
      </c>
      <c r="R354" t="str">
        <f t="shared" si="46"/>
        <v>#0-#999</v>
      </c>
      <c r="S354">
        <f>IF(Table1[[#This Row],[actual_price]]&lt;1000, 1, IF(Table1[[#This Row],[actual_price]]&lt;5000, 2, IF(Table1[[#This Row],[actual_price]]&lt;10000, 3, IF(Table1[[#This Row],[actual_price]]&lt;20000, 4, 5))))</f>
        <v>1</v>
      </c>
      <c r="T354" t="str">
        <f t="shared" si="47"/>
        <v>1000 and above</v>
      </c>
      <c r="U354" s="11">
        <v>2766</v>
      </c>
      <c r="V354" t="s">
        <v>218</v>
      </c>
      <c r="W354" t="s">
        <v>219</v>
      </c>
      <c r="X354" t="s">
        <v>220</v>
      </c>
      <c r="Y354" t="s">
        <v>221</v>
      </c>
      <c r="Z354" t="s">
        <v>222</v>
      </c>
      <c r="AA354" t="s">
        <v>223</v>
      </c>
    </row>
    <row r="355" spans="1:27">
      <c r="A355" t="s">
        <v>248</v>
      </c>
      <c r="B355" t="s">
        <v>249</v>
      </c>
      <c r="C355" t="str">
        <f t="shared" si="48"/>
        <v>Ambrane 60W / 3A Type C Fast Chargi…</v>
      </c>
      <c r="D355" t="s">
        <v>16</v>
      </c>
      <c r="E355" t="str">
        <f>IFERROR(VLOOKUP(TRIM(CLEAN(D355)),#REF!, 2, FALSE), "Other")</f>
        <v>Other</v>
      </c>
      <c r="F355" s="9">
        <v>179</v>
      </c>
      <c r="G355" s="9">
        <v>499</v>
      </c>
      <c r="H355" s="9">
        <f t="shared" si="41"/>
        <v>320</v>
      </c>
      <c r="I355" s="9">
        <f>(F355*U355)</f>
        <v>346186</v>
      </c>
      <c r="J355" s="18" t="str">
        <f>ROUND((Table1[[#This Row],[actual_price]]-Table1[[#This Row],[discounted_price]])/Table1[[#This Row],[actual_price]]*100, 0) &amp; "%"</f>
        <v>64%</v>
      </c>
      <c r="K355" s="18" t="str">
        <f t="shared" si="42"/>
        <v>≥ 50%</v>
      </c>
      <c r="L355" s="18">
        <f t="shared" si="43"/>
        <v>64</v>
      </c>
      <c r="M355" s="15" t="str">
        <f t="shared" si="44"/>
        <v>High</v>
      </c>
      <c r="N355" s="1">
        <v>0.64</v>
      </c>
      <c r="O355">
        <v>4</v>
      </c>
      <c r="P355" t="str">
        <f t="shared" si="45"/>
        <v>Good</v>
      </c>
      <c r="Q355">
        <f>G355*U355</f>
        <v>965066</v>
      </c>
      <c r="R355" t="str">
        <f t="shared" si="46"/>
        <v>#0-#999</v>
      </c>
      <c r="S355">
        <f>IF(Table1[[#This Row],[actual_price]]&lt;1000, 1, IF(Table1[[#This Row],[actual_price]]&lt;5000, 2, IF(Table1[[#This Row],[actual_price]]&lt;10000, 3, IF(Table1[[#This Row],[actual_price]]&lt;20000, 4, 5))))</f>
        <v>1</v>
      </c>
      <c r="T355" t="str">
        <f t="shared" si="47"/>
        <v>1000 and above</v>
      </c>
      <c r="U355" s="11">
        <v>1934</v>
      </c>
      <c r="V355" t="s">
        <v>250</v>
      </c>
      <c r="W355" t="s">
        <v>251</v>
      </c>
      <c r="X355" t="s">
        <v>252</v>
      </c>
      <c r="Y355" t="s">
        <v>253</v>
      </c>
      <c r="Z355" t="s">
        <v>10145</v>
      </c>
      <c r="AA355" t="s">
        <v>10146</v>
      </c>
    </row>
    <row r="356" spans="1:27">
      <c r="A356" t="s">
        <v>290</v>
      </c>
      <c r="B356" t="s">
        <v>291</v>
      </c>
      <c r="C356" t="str">
        <f t="shared" si="48"/>
        <v>Sounce 65W OnePlus Dash Warp Charge…</v>
      </c>
      <c r="D356" t="s">
        <v>16</v>
      </c>
      <c r="E356" t="str">
        <f>IFERROR(VLOOKUP(TRIM(CLEAN(D356)),#REF!, 2, FALSE), "Other")</f>
        <v>Other</v>
      </c>
      <c r="F356" s="9">
        <v>199</v>
      </c>
      <c r="G356" s="9">
        <v>999</v>
      </c>
      <c r="H356" s="9">
        <f t="shared" si="41"/>
        <v>800</v>
      </c>
      <c r="I356" s="9">
        <f>(F356*U356)</f>
        <v>114624</v>
      </c>
      <c r="J356" s="18" t="str">
        <f>ROUND((Table1[[#This Row],[actual_price]]-Table1[[#This Row],[discounted_price]])/Table1[[#This Row],[actual_price]]*100, 0) &amp; "%"</f>
        <v>80%</v>
      </c>
      <c r="K356" s="18" t="str">
        <f t="shared" si="42"/>
        <v>≥ 50%</v>
      </c>
      <c r="L356" s="18">
        <f t="shared" si="43"/>
        <v>80</v>
      </c>
      <c r="M356" s="15" t="str">
        <f t="shared" si="44"/>
        <v>High</v>
      </c>
      <c r="N356" s="1">
        <v>0.8</v>
      </c>
      <c r="O356">
        <v>4</v>
      </c>
      <c r="P356" t="str">
        <f t="shared" si="45"/>
        <v>Good</v>
      </c>
      <c r="Q356">
        <f>G356*U356</f>
        <v>575424</v>
      </c>
      <c r="R356" t="str">
        <f t="shared" si="46"/>
        <v>#0-#999</v>
      </c>
      <c r="S356">
        <f>IF(Table1[[#This Row],[actual_price]]&lt;1000, 1, IF(Table1[[#This Row],[actual_price]]&lt;5000, 2, IF(Table1[[#This Row],[actual_price]]&lt;10000, 3, IF(Table1[[#This Row],[actual_price]]&lt;20000, 4, 5))))</f>
        <v>1</v>
      </c>
      <c r="T356" t="str">
        <f t="shared" si="47"/>
        <v>Fewer than 1000</v>
      </c>
      <c r="U356" s="11">
        <v>576</v>
      </c>
      <c r="V356" t="s">
        <v>292</v>
      </c>
      <c r="W356" t="s">
        <v>293</v>
      </c>
      <c r="X356" t="s">
        <v>294</v>
      </c>
      <c r="Y356" t="s">
        <v>295</v>
      </c>
      <c r="Z356" t="s">
        <v>296</v>
      </c>
      <c r="AA356" t="s">
        <v>297</v>
      </c>
    </row>
    <row r="357" spans="1:27">
      <c r="A357" t="s">
        <v>340</v>
      </c>
      <c r="B357" t="s">
        <v>341</v>
      </c>
      <c r="C357" t="str">
        <f t="shared" si="48"/>
        <v>FLiX (Beetel USB to Micro USB PVC D…</v>
      </c>
      <c r="D357" t="s">
        <v>16</v>
      </c>
      <c r="E357" t="str">
        <f>IFERROR(VLOOKUP(TRIM(CLEAN(D357)),#REF!, 2, FALSE), "Other")</f>
        <v>Other</v>
      </c>
      <c r="F357" s="9">
        <v>59</v>
      </c>
      <c r="G357" s="9">
        <v>199</v>
      </c>
      <c r="H357" s="9">
        <f t="shared" si="41"/>
        <v>140</v>
      </c>
      <c r="I357" s="9">
        <f>(F357*U357)</f>
        <v>553302</v>
      </c>
      <c r="J357" s="18" t="str">
        <f>ROUND((Table1[[#This Row],[actual_price]]-Table1[[#This Row],[discounted_price]])/Table1[[#This Row],[actual_price]]*100, 0) &amp; "%"</f>
        <v>70%</v>
      </c>
      <c r="K357" s="18" t="str">
        <f t="shared" si="42"/>
        <v>≥ 50%</v>
      </c>
      <c r="L357" s="18">
        <f t="shared" si="43"/>
        <v>70</v>
      </c>
      <c r="M357" s="15" t="str">
        <f t="shared" si="44"/>
        <v>High</v>
      </c>
      <c r="N357" s="1">
        <v>0.7</v>
      </c>
      <c r="O357">
        <v>4</v>
      </c>
      <c r="P357" t="str">
        <f t="shared" si="45"/>
        <v>Good</v>
      </c>
      <c r="Q357">
        <f>G357*U357</f>
        <v>1866222</v>
      </c>
      <c r="R357" t="str">
        <f t="shared" si="46"/>
        <v>#0-#999</v>
      </c>
      <c r="S357">
        <f>IF(Table1[[#This Row],[actual_price]]&lt;1000, 1, IF(Table1[[#This Row],[actual_price]]&lt;5000, 2, IF(Table1[[#This Row],[actual_price]]&lt;10000, 3, IF(Table1[[#This Row],[actual_price]]&lt;20000, 4, 5))))</f>
        <v>1</v>
      </c>
      <c r="T357" t="str">
        <f t="shared" si="47"/>
        <v>1000 and above</v>
      </c>
      <c r="U357" s="11">
        <v>9378</v>
      </c>
      <c r="V357" t="s">
        <v>342</v>
      </c>
      <c r="W357" t="s">
        <v>188</v>
      </c>
      <c r="X357" t="s">
        <v>189</v>
      </c>
      <c r="Y357" t="s">
        <v>190</v>
      </c>
      <c r="Z357" t="s">
        <v>191</v>
      </c>
      <c r="AA357" t="s">
        <v>192</v>
      </c>
    </row>
    <row r="358" spans="1:27">
      <c r="A358" t="s">
        <v>460</v>
      </c>
      <c r="B358" t="s">
        <v>461</v>
      </c>
      <c r="C358" t="str">
        <f t="shared" si="48"/>
        <v>Lapster 1.5 mtr USB 2.0 Type A Male…</v>
      </c>
      <c r="D358" t="s">
        <v>16</v>
      </c>
      <c r="E358" t="str">
        <f>IFERROR(VLOOKUP(TRIM(CLEAN(D358)),#REF!, 2, FALSE), "Other")</f>
        <v>Other</v>
      </c>
      <c r="F358" s="9">
        <v>139</v>
      </c>
      <c r="G358" s="9">
        <v>999</v>
      </c>
      <c r="H358" s="9">
        <f t="shared" si="41"/>
        <v>860</v>
      </c>
      <c r="I358" s="9">
        <f>(F358*U358)</f>
        <v>182507</v>
      </c>
      <c r="J358" s="18" t="str">
        <f>ROUND((Table1[[#This Row],[actual_price]]-Table1[[#This Row],[discounted_price]])/Table1[[#This Row],[actual_price]]*100, 0) &amp; "%"</f>
        <v>86%</v>
      </c>
      <c r="K358" s="18" t="str">
        <f t="shared" si="42"/>
        <v>≥ 50%</v>
      </c>
      <c r="L358" s="18">
        <f t="shared" si="43"/>
        <v>86</v>
      </c>
      <c r="M358" s="15" t="str">
        <f t="shared" si="44"/>
        <v>High</v>
      </c>
      <c r="N358" s="1">
        <v>0.86</v>
      </c>
      <c r="O358">
        <v>4</v>
      </c>
      <c r="P358" t="str">
        <f t="shared" si="45"/>
        <v>Good</v>
      </c>
      <c r="Q358">
        <f>G358*U358</f>
        <v>1311687</v>
      </c>
      <c r="R358" t="str">
        <f t="shared" si="46"/>
        <v>#0-#999</v>
      </c>
      <c r="S358">
        <f>IF(Table1[[#This Row],[actual_price]]&lt;1000, 1, IF(Table1[[#This Row],[actual_price]]&lt;5000, 2, IF(Table1[[#This Row],[actual_price]]&lt;10000, 3, IF(Table1[[#This Row],[actual_price]]&lt;20000, 4, 5))))</f>
        <v>1</v>
      </c>
      <c r="T358" t="str">
        <f t="shared" si="47"/>
        <v>1000 and above</v>
      </c>
      <c r="U358" s="11">
        <v>1313</v>
      </c>
      <c r="V358" t="s">
        <v>462</v>
      </c>
      <c r="W358" t="s">
        <v>463</v>
      </c>
      <c r="X358" t="s">
        <v>464</v>
      </c>
      <c r="Y358" t="s">
        <v>465</v>
      </c>
      <c r="Z358" t="s">
        <v>466</v>
      </c>
      <c r="AA358" t="s">
        <v>467</v>
      </c>
    </row>
    <row r="359" spans="1:27">
      <c r="A359" t="s">
        <v>539</v>
      </c>
      <c r="B359" t="s">
        <v>540</v>
      </c>
      <c r="C359" t="str">
        <f t="shared" si="48"/>
        <v>Pinnaclz Original Combo of 2 Micro …</v>
      </c>
      <c r="D359" t="s">
        <v>16</v>
      </c>
      <c r="E359" t="str">
        <f>IFERROR(VLOOKUP(TRIM(CLEAN(D359)),#REF!, 2, FALSE), "Other")</f>
        <v>Other</v>
      </c>
      <c r="F359" s="9">
        <v>115</v>
      </c>
      <c r="G359" s="9">
        <v>499</v>
      </c>
      <c r="H359" s="9">
        <f t="shared" si="41"/>
        <v>384</v>
      </c>
      <c r="I359" s="9">
        <f>(F359*U359)</f>
        <v>889180</v>
      </c>
      <c r="J359" s="18" t="str">
        <f>ROUND((Table1[[#This Row],[actual_price]]-Table1[[#This Row],[discounted_price]])/Table1[[#This Row],[actual_price]]*100, 0) &amp; "%"</f>
        <v>77%</v>
      </c>
      <c r="K359" s="18" t="str">
        <f t="shared" si="42"/>
        <v>≥ 50%</v>
      </c>
      <c r="L359" s="18">
        <f t="shared" si="43"/>
        <v>77</v>
      </c>
      <c r="M359" s="15" t="str">
        <f t="shared" si="44"/>
        <v>High</v>
      </c>
      <c r="N359" s="1">
        <v>0.77</v>
      </c>
      <c r="O359">
        <v>4</v>
      </c>
      <c r="P359" t="str">
        <f t="shared" si="45"/>
        <v>Good</v>
      </c>
      <c r="Q359">
        <f>G359*U359</f>
        <v>3858268</v>
      </c>
      <c r="R359" t="str">
        <f t="shared" si="46"/>
        <v>#0-#999</v>
      </c>
      <c r="S359">
        <f>IF(Table1[[#This Row],[actual_price]]&lt;1000, 1, IF(Table1[[#This Row],[actual_price]]&lt;5000, 2, IF(Table1[[#This Row],[actual_price]]&lt;10000, 3, IF(Table1[[#This Row],[actual_price]]&lt;20000, 4, 5))))</f>
        <v>1</v>
      </c>
      <c r="T359" t="str">
        <f t="shared" si="47"/>
        <v>1000 and above</v>
      </c>
      <c r="U359" s="11">
        <v>7732</v>
      </c>
      <c r="V359" t="s">
        <v>541</v>
      </c>
      <c r="W359" t="s">
        <v>542</v>
      </c>
      <c r="X359" t="s">
        <v>543</v>
      </c>
      <c r="Y359" t="s">
        <v>544</v>
      </c>
      <c r="Z359" t="s">
        <v>545</v>
      </c>
      <c r="AA359" t="s">
        <v>546</v>
      </c>
    </row>
    <row r="360" spans="1:27">
      <c r="A360" t="s">
        <v>563</v>
      </c>
      <c r="B360" t="s">
        <v>564</v>
      </c>
      <c r="C360" t="str">
        <f t="shared" si="48"/>
        <v>Ambrane 60W / 3A Fast Charging Outp…</v>
      </c>
      <c r="D360" t="s">
        <v>16</v>
      </c>
      <c r="E360" t="str">
        <f>IFERROR(VLOOKUP(TRIM(CLEAN(D360)),#REF!, 2, FALSE), "Other")</f>
        <v>Other</v>
      </c>
      <c r="F360" s="9">
        <v>179</v>
      </c>
      <c r="G360" s="9">
        <v>399</v>
      </c>
      <c r="H360" s="9">
        <f t="shared" si="41"/>
        <v>220</v>
      </c>
      <c r="I360" s="9">
        <f>(F360*U360)</f>
        <v>254717</v>
      </c>
      <c r="J360" s="18" t="str">
        <f>ROUND((Table1[[#This Row],[actual_price]]-Table1[[#This Row],[discounted_price]])/Table1[[#This Row],[actual_price]]*100, 0) &amp; "%"</f>
        <v>55%</v>
      </c>
      <c r="K360" s="18" t="str">
        <f t="shared" si="42"/>
        <v>≥ 50%</v>
      </c>
      <c r="L360" s="18">
        <f t="shared" si="43"/>
        <v>55</v>
      </c>
      <c r="M360" s="15" t="str">
        <f t="shared" si="44"/>
        <v>High</v>
      </c>
      <c r="N360" s="1">
        <v>0.55000000000000004</v>
      </c>
      <c r="O360">
        <v>4</v>
      </c>
      <c r="P360" t="str">
        <f t="shared" si="45"/>
        <v>Good</v>
      </c>
      <c r="Q360">
        <f>G360*U360</f>
        <v>567777</v>
      </c>
      <c r="R360" t="str">
        <f t="shared" si="46"/>
        <v>#0-#999</v>
      </c>
      <c r="S360">
        <f>IF(Table1[[#This Row],[actual_price]]&lt;1000, 1, IF(Table1[[#This Row],[actual_price]]&lt;5000, 2, IF(Table1[[#This Row],[actual_price]]&lt;10000, 3, IF(Table1[[#This Row],[actual_price]]&lt;20000, 4, 5))))</f>
        <v>1</v>
      </c>
      <c r="T360" t="str">
        <f t="shared" si="47"/>
        <v>1000 and above</v>
      </c>
      <c r="U360" s="11">
        <v>1423</v>
      </c>
      <c r="V360" t="s">
        <v>565</v>
      </c>
      <c r="W360" t="s">
        <v>566</v>
      </c>
      <c r="X360" t="s">
        <v>567</v>
      </c>
      <c r="Y360" t="s">
        <v>568</v>
      </c>
      <c r="Z360" t="s">
        <v>569</v>
      </c>
      <c r="AA360" t="s">
        <v>10149</v>
      </c>
    </row>
    <row r="361" spans="1:27">
      <c r="A361" t="s">
        <v>586</v>
      </c>
      <c r="B361" t="s">
        <v>587</v>
      </c>
      <c r="C361" t="str">
        <f t="shared" si="48"/>
        <v>Firestick Remote…</v>
      </c>
      <c r="D361" t="s">
        <v>364</v>
      </c>
      <c r="E361" t="str">
        <f>IFERROR(VLOOKUP(TRIM(CLEAN(D361)),#REF!, 2, FALSE), "Other")</f>
        <v>Other</v>
      </c>
      <c r="F361" s="9">
        <v>1434</v>
      </c>
      <c r="G361" s="9">
        <v>3999</v>
      </c>
      <c r="H361" s="9">
        <f t="shared" si="41"/>
        <v>2565</v>
      </c>
      <c r="I361" s="9">
        <f>(F361*U361)</f>
        <v>45888</v>
      </c>
      <c r="J361" s="18" t="str">
        <f>ROUND((Table1[[#This Row],[actual_price]]-Table1[[#This Row],[discounted_price]])/Table1[[#This Row],[actual_price]]*100, 0) &amp; "%"</f>
        <v>64%</v>
      </c>
      <c r="K361" s="18" t="str">
        <f t="shared" si="42"/>
        <v>≥ 50%</v>
      </c>
      <c r="L361" s="18">
        <f t="shared" si="43"/>
        <v>64</v>
      </c>
      <c r="M361" s="15" t="str">
        <f t="shared" si="44"/>
        <v>High</v>
      </c>
      <c r="N361" s="1">
        <v>0.64</v>
      </c>
      <c r="O361">
        <v>4</v>
      </c>
      <c r="P361" t="str">
        <f t="shared" si="45"/>
        <v>Good</v>
      </c>
      <c r="Q361">
        <f>G361*U361</f>
        <v>127968</v>
      </c>
      <c r="R361" t="str">
        <f t="shared" si="46"/>
        <v>#1k-#4.9k</v>
      </c>
      <c r="S361">
        <f>IF(Table1[[#This Row],[actual_price]]&lt;1000, 1, IF(Table1[[#This Row],[actual_price]]&lt;5000, 2, IF(Table1[[#This Row],[actual_price]]&lt;10000, 3, IF(Table1[[#This Row],[actual_price]]&lt;20000, 4, 5))))</f>
        <v>2</v>
      </c>
      <c r="T361" t="str">
        <f t="shared" si="47"/>
        <v>Fewer than 1000</v>
      </c>
      <c r="U361" s="11">
        <v>32</v>
      </c>
      <c r="V361" t="s">
        <v>588</v>
      </c>
      <c r="W361" t="s">
        <v>589</v>
      </c>
      <c r="X361" t="s">
        <v>590</v>
      </c>
      <c r="Y361" t="s">
        <v>591</v>
      </c>
      <c r="Z361" t="s">
        <v>592</v>
      </c>
      <c r="AA361" t="s">
        <v>593</v>
      </c>
    </row>
    <row r="362" spans="1:27">
      <c r="A362" t="s">
        <v>598</v>
      </c>
      <c r="B362" t="s">
        <v>599</v>
      </c>
      <c r="C362" t="str">
        <f t="shared" si="48"/>
        <v>Flix (Beetel) Usb To Type C Pvc Dat…</v>
      </c>
      <c r="D362" t="s">
        <v>16</v>
      </c>
      <c r="E362" t="str">
        <f>IFERROR(VLOOKUP(TRIM(CLEAN(D362)),#REF!, 2, FALSE), "Other")</f>
        <v>Other</v>
      </c>
      <c r="F362" s="9">
        <v>139</v>
      </c>
      <c r="G362" s="9">
        <v>249</v>
      </c>
      <c r="H362" s="9">
        <f t="shared" si="41"/>
        <v>110</v>
      </c>
      <c r="I362" s="9">
        <f>(F362*U362)</f>
        <v>1303542</v>
      </c>
      <c r="J362" s="18" t="str">
        <f>ROUND((Table1[[#This Row],[actual_price]]-Table1[[#This Row],[discounted_price]])/Table1[[#This Row],[actual_price]]*100, 0) &amp; "%"</f>
        <v>44%</v>
      </c>
      <c r="K362" s="18" t="str">
        <f t="shared" si="42"/>
        <v>&lt;50%</v>
      </c>
      <c r="L362" s="18">
        <f t="shared" si="43"/>
        <v>44</v>
      </c>
      <c r="M362" s="15" t="str">
        <f t="shared" si="44"/>
        <v>Medium</v>
      </c>
      <c r="N362" s="1">
        <v>0.44</v>
      </c>
      <c r="O362">
        <v>4</v>
      </c>
      <c r="P362" t="str">
        <f t="shared" si="45"/>
        <v>Good</v>
      </c>
      <c r="Q362">
        <f>G362*U362</f>
        <v>2335122</v>
      </c>
      <c r="R362" t="str">
        <f t="shared" si="46"/>
        <v>#0-#999</v>
      </c>
      <c r="S362">
        <f>IF(Table1[[#This Row],[actual_price]]&lt;1000, 1, IF(Table1[[#This Row],[actual_price]]&lt;5000, 2, IF(Table1[[#This Row],[actual_price]]&lt;10000, 3, IF(Table1[[#This Row],[actual_price]]&lt;20000, 4, 5))))</f>
        <v>1</v>
      </c>
      <c r="T362" t="str">
        <f t="shared" si="47"/>
        <v>1000 and above</v>
      </c>
      <c r="U362" s="11">
        <v>9378</v>
      </c>
      <c r="V362" t="s">
        <v>600</v>
      </c>
      <c r="W362" t="s">
        <v>188</v>
      </c>
      <c r="X362" t="s">
        <v>189</v>
      </c>
      <c r="Y362" t="s">
        <v>190</v>
      </c>
      <c r="Z362" t="s">
        <v>191</v>
      </c>
      <c r="AA362" t="s">
        <v>601</v>
      </c>
    </row>
    <row r="363" spans="1:27">
      <c r="A363" t="s">
        <v>730</v>
      </c>
      <c r="B363" t="s">
        <v>731</v>
      </c>
      <c r="C363" t="str">
        <f t="shared" si="48"/>
        <v>Isoelite Remote Compatible for Sams…</v>
      </c>
      <c r="D363" t="s">
        <v>364</v>
      </c>
      <c r="E363" t="str">
        <f>IFERROR(VLOOKUP(TRIM(CLEAN(D363)),#REF!, 2, FALSE), "Other")</f>
        <v>Other</v>
      </c>
      <c r="F363" s="9">
        <v>299</v>
      </c>
      <c r="G363" s="9">
        <v>899</v>
      </c>
      <c r="H363" s="9">
        <f t="shared" si="41"/>
        <v>600</v>
      </c>
      <c r="I363" s="9">
        <f>(F363*U363)</f>
        <v>474812</v>
      </c>
      <c r="J363" s="18" t="str">
        <f>ROUND((Table1[[#This Row],[actual_price]]-Table1[[#This Row],[discounted_price]])/Table1[[#This Row],[actual_price]]*100, 0) &amp; "%"</f>
        <v>67%</v>
      </c>
      <c r="K363" s="18" t="str">
        <f t="shared" si="42"/>
        <v>≥ 50%</v>
      </c>
      <c r="L363" s="18">
        <f t="shared" si="43"/>
        <v>67</v>
      </c>
      <c r="M363" s="15" t="str">
        <f t="shared" si="44"/>
        <v>High</v>
      </c>
      <c r="N363" s="1">
        <v>0.67</v>
      </c>
      <c r="O363">
        <v>4</v>
      </c>
      <c r="P363" t="str">
        <f t="shared" si="45"/>
        <v>Good</v>
      </c>
      <c r="Q363">
        <f>G363*U363</f>
        <v>1427612</v>
      </c>
      <c r="R363" t="str">
        <f t="shared" si="46"/>
        <v>#0-#999</v>
      </c>
      <c r="S363">
        <f>IF(Table1[[#This Row],[actual_price]]&lt;1000, 1, IF(Table1[[#This Row],[actual_price]]&lt;5000, 2, IF(Table1[[#This Row],[actual_price]]&lt;10000, 3, IF(Table1[[#This Row],[actual_price]]&lt;20000, 4, 5))))</f>
        <v>1</v>
      </c>
      <c r="T363" t="str">
        <f t="shared" si="47"/>
        <v>1000 and above</v>
      </c>
      <c r="U363" s="11">
        <v>1588</v>
      </c>
      <c r="V363" t="s">
        <v>732</v>
      </c>
      <c r="W363" t="s">
        <v>733</v>
      </c>
      <c r="X363" t="s">
        <v>734</v>
      </c>
      <c r="Y363" t="s">
        <v>735</v>
      </c>
      <c r="Z363" t="s">
        <v>736</v>
      </c>
      <c r="AA363" t="s">
        <v>737</v>
      </c>
    </row>
    <row r="364" spans="1:27">
      <c r="A364" t="s">
        <v>835</v>
      </c>
      <c r="B364" t="s">
        <v>836</v>
      </c>
      <c r="C364" t="str">
        <f t="shared" si="48"/>
        <v>Lapster 5 pin mini usb cable, usb b…</v>
      </c>
      <c r="D364" t="s">
        <v>16</v>
      </c>
      <c r="E364" t="str">
        <f>IFERROR(VLOOKUP(TRIM(CLEAN(D364)),#REF!, 2, FALSE), "Other")</f>
        <v>Other</v>
      </c>
      <c r="F364" s="9">
        <v>149</v>
      </c>
      <c r="G364" s="9">
        <v>999</v>
      </c>
      <c r="H364" s="9">
        <f t="shared" si="41"/>
        <v>850</v>
      </c>
      <c r="I364" s="9">
        <f>(F364*U364)</f>
        <v>195637</v>
      </c>
      <c r="J364" s="18" t="str">
        <f>ROUND((Table1[[#This Row],[actual_price]]-Table1[[#This Row],[discounted_price]])/Table1[[#This Row],[actual_price]]*100, 0) &amp; "%"</f>
        <v>85%</v>
      </c>
      <c r="K364" s="18" t="str">
        <f t="shared" si="42"/>
        <v>≥ 50%</v>
      </c>
      <c r="L364" s="18">
        <f t="shared" si="43"/>
        <v>85</v>
      </c>
      <c r="M364" s="15" t="str">
        <f t="shared" si="44"/>
        <v>High</v>
      </c>
      <c r="N364" s="1">
        <v>0.85</v>
      </c>
      <c r="O364">
        <v>4</v>
      </c>
      <c r="P364" t="str">
        <f t="shared" si="45"/>
        <v>Good</v>
      </c>
      <c r="Q364">
        <f>G364*U364</f>
        <v>1311687</v>
      </c>
      <c r="R364" t="str">
        <f t="shared" si="46"/>
        <v>#0-#999</v>
      </c>
      <c r="S364">
        <f>IF(Table1[[#This Row],[actual_price]]&lt;1000, 1, IF(Table1[[#This Row],[actual_price]]&lt;5000, 2, IF(Table1[[#This Row],[actual_price]]&lt;10000, 3, IF(Table1[[#This Row],[actual_price]]&lt;20000, 4, 5))))</f>
        <v>1</v>
      </c>
      <c r="T364" t="str">
        <f t="shared" si="47"/>
        <v>1000 and above</v>
      </c>
      <c r="U364" s="11">
        <v>1313</v>
      </c>
      <c r="V364" t="s">
        <v>837</v>
      </c>
      <c r="W364" t="s">
        <v>463</v>
      </c>
      <c r="X364" t="s">
        <v>464</v>
      </c>
      <c r="Y364" t="s">
        <v>465</v>
      </c>
      <c r="Z364" t="s">
        <v>466</v>
      </c>
      <c r="AA364" t="s">
        <v>467</v>
      </c>
    </row>
    <row r="365" spans="1:27">
      <c r="A365" t="s">
        <v>927</v>
      </c>
      <c r="B365" t="s">
        <v>928</v>
      </c>
      <c r="C365" t="str">
        <f t="shared" si="48"/>
        <v>Saifsmart Outlet Wall Mount Hanger …</v>
      </c>
      <c r="D365" t="s">
        <v>929</v>
      </c>
      <c r="E365" t="str">
        <f>IFERROR(VLOOKUP(TRIM(CLEAN(D365)),#REF!, 2, FALSE), "Other")</f>
        <v>Other</v>
      </c>
      <c r="F365" s="9">
        <v>349</v>
      </c>
      <c r="G365" s="9">
        <v>1299</v>
      </c>
      <c r="H365" s="9">
        <f t="shared" si="41"/>
        <v>950</v>
      </c>
      <c r="I365" s="9">
        <f>(F365*U365)</f>
        <v>1149955</v>
      </c>
      <c r="J365" s="18" t="str">
        <f>ROUND((Table1[[#This Row],[actual_price]]-Table1[[#This Row],[discounted_price]])/Table1[[#This Row],[actual_price]]*100, 0) &amp; "%"</f>
        <v>73%</v>
      </c>
      <c r="K365" s="18" t="str">
        <f t="shared" si="42"/>
        <v>≥ 50%</v>
      </c>
      <c r="L365" s="18">
        <f t="shared" si="43"/>
        <v>73</v>
      </c>
      <c r="M365" s="15" t="str">
        <f t="shared" si="44"/>
        <v>High</v>
      </c>
      <c r="N365" s="1">
        <v>0.73</v>
      </c>
      <c r="O365">
        <v>4</v>
      </c>
      <c r="P365" t="str">
        <f t="shared" si="45"/>
        <v>Good</v>
      </c>
      <c r="Q365">
        <f>G365*U365</f>
        <v>4280205</v>
      </c>
      <c r="R365" t="str">
        <f t="shared" si="46"/>
        <v>#1k-#4.9k</v>
      </c>
      <c r="S365">
        <f>IF(Table1[[#This Row],[actual_price]]&lt;1000, 1, IF(Table1[[#This Row],[actual_price]]&lt;5000, 2, IF(Table1[[#This Row],[actual_price]]&lt;10000, 3, IF(Table1[[#This Row],[actual_price]]&lt;20000, 4, 5))))</f>
        <v>2</v>
      </c>
      <c r="T365" t="str">
        <f t="shared" si="47"/>
        <v>1000 and above</v>
      </c>
      <c r="U365" s="11">
        <v>3295</v>
      </c>
      <c r="V365" t="s">
        <v>930</v>
      </c>
      <c r="W365" t="s">
        <v>931</v>
      </c>
      <c r="X365" t="s">
        <v>932</v>
      </c>
      <c r="Y365" t="s">
        <v>933</v>
      </c>
      <c r="Z365" t="s">
        <v>934</v>
      </c>
      <c r="AA365" t="s">
        <v>935</v>
      </c>
    </row>
    <row r="366" spans="1:27">
      <c r="A366" t="s">
        <v>1113</v>
      </c>
      <c r="B366" t="s">
        <v>1114</v>
      </c>
      <c r="C366" t="str">
        <f t="shared" si="48"/>
        <v>AmazonBasics Digital Optical Coax t…</v>
      </c>
      <c r="D366" t="s">
        <v>1037</v>
      </c>
      <c r="E366" t="str">
        <f>IFERROR(VLOOKUP(TRIM(CLEAN(D366)),#REF!, 2, FALSE), "Other")</f>
        <v>Other</v>
      </c>
      <c r="F366" s="9">
        <v>1089</v>
      </c>
      <c r="G366" s="9">
        <v>1600</v>
      </c>
      <c r="H366" s="9">
        <f t="shared" si="41"/>
        <v>511</v>
      </c>
      <c r="I366" s="9">
        <f>(F366*U366)</f>
        <v>3882285</v>
      </c>
      <c r="J366" s="18" t="str">
        <f>ROUND((Table1[[#This Row],[actual_price]]-Table1[[#This Row],[discounted_price]])/Table1[[#This Row],[actual_price]]*100, 0) &amp; "%"</f>
        <v>32%</v>
      </c>
      <c r="K366" s="18" t="str">
        <f t="shared" si="42"/>
        <v>&lt;50%</v>
      </c>
      <c r="L366" s="18">
        <f t="shared" si="43"/>
        <v>32</v>
      </c>
      <c r="M366" s="15" t="str">
        <f t="shared" si="44"/>
        <v>Medium</v>
      </c>
      <c r="N366" s="1">
        <v>0.32</v>
      </c>
      <c r="O366">
        <v>4</v>
      </c>
      <c r="P366" t="str">
        <f t="shared" si="45"/>
        <v>Good</v>
      </c>
      <c r="Q366">
        <f>G366*U366</f>
        <v>5704000</v>
      </c>
      <c r="R366" t="str">
        <f t="shared" si="46"/>
        <v>#1k-#4.9k</v>
      </c>
      <c r="S366">
        <f>IF(Table1[[#This Row],[actual_price]]&lt;1000, 1, IF(Table1[[#This Row],[actual_price]]&lt;5000, 2, IF(Table1[[#This Row],[actual_price]]&lt;10000, 3, IF(Table1[[#This Row],[actual_price]]&lt;20000, 4, 5))))</f>
        <v>2</v>
      </c>
      <c r="T366" t="str">
        <f t="shared" si="47"/>
        <v>1000 and above</v>
      </c>
      <c r="U366" s="11">
        <v>3565</v>
      </c>
      <c r="V366" t="s">
        <v>1115</v>
      </c>
      <c r="W366" t="s">
        <v>1116</v>
      </c>
      <c r="X366" t="s">
        <v>1117</v>
      </c>
      <c r="Y366" t="s">
        <v>1118</v>
      </c>
      <c r="Z366" t="s">
        <v>1119</v>
      </c>
      <c r="AA366" t="s">
        <v>1120</v>
      </c>
    </row>
    <row r="367" spans="1:27">
      <c r="A367" t="s">
        <v>1128</v>
      </c>
      <c r="B367" t="s">
        <v>1129</v>
      </c>
      <c r="C367" t="str">
        <f t="shared" si="48"/>
        <v>Pinnaclz Original Combo of 2 USB Ty…</v>
      </c>
      <c r="D367" t="s">
        <v>16</v>
      </c>
      <c r="E367" t="str">
        <f>IFERROR(VLOOKUP(TRIM(CLEAN(D367)),#REF!, 2, FALSE), "Other")</f>
        <v>Other</v>
      </c>
      <c r="F367" s="9">
        <v>149</v>
      </c>
      <c r="G367" s="9">
        <v>499</v>
      </c>
      <c r="H367" s="9">
        <f t="shared" si="41"/>
        <v>350</v>
      </c>
      <c r="I367" s="9">
        <f>(F367*U367)</f>
        <v>1152068</v>
      </c>
      <c r="J367" s="18" t="str">
        <f>ROUND((Table1[[#This Row],[actual_price]]-Table1[[#This Row],[discounted_price]])/Table1[[#This Row],[actual_price]]*100, 0) &amp; "%"</f>
        <v>70%</v>
      </c>
      <c r="K367" s="18" t="str">
        <f t="shared" si="42"/>
        <v>≥ 50%</v>
      </c>
      <c r="L367" s="18">
        <f t="shared" si="43"/>
        <v>70</v>
      </c>
      <c r="M367" s="15" t="str">
        <f t="shared" si="44"/>
        <v>High</v>
      </c>
      <c r="N367" s="1">
        <v>0.7</v>
      </c>
      <c r="O367">
        <v>4</v>
      </c>
      <c r="P367" t="str">
        <f t="shared" si="45"/>
        <v>Good</v>
      </c>
      <c r="Q367">
        <f>G367*U367</f>
        <v>3858268</v>
      </c>
      <c r="R367" t="str">
        <f t="shared" si="46"/>
        <v>#0-#999</v>
      </c>
      <c r="S367">
        <f>IF(Table1[[#This Row],[actual_price]]&lt;1000, 1, IF(Table1[[#This Row],[actual_price]]&lt;5000, 2, IF(Table1[[#This Row],[actual_price]]&lt;10000, 3, IF(Table1[[#This Row],[actual_price]]&lt;20000, 4, 5))))</f>
        <v>1</v>
      </c>
      <c r="T367" t="str">
        <f t="shared" si="47"/>
        <v>1000 and above</v>
      </c>
      <c r="U367" s="11">
        <v>7732</v>
      </c>
      <c r="V367" t="s">
        <v>1130</v>
      </c>
      <c r="W367" t="s">
        <v>542</v>
      </c>
      <c r="X367" t="s">
        <v>543</v>
      </c>
      <c r="Y367" t="s">
        <v>544</v>
      </c>
      <c r="Z367" t="s">
        <v>545</v>
      </c>
      <c r="AA367" t="s">
        <v>546</v>
      </c>
    </row>
    <row r="368" spans="1:27">
      <c r="A368" t="s">
        <v>1157</v>
      </c>
      <c r="B368" t="s">
        <v>1158</v>
      </c>
      <c r="C368" t="str">
        <f t="shared" si="48"/>
        <v>Electvision Remote Control Compatib…</v>
      </c>
      <c r="D368" t="s">
        <v>364</v>
      </c>
      <c r="E368" t="str">
        <f>IFERROR(VLOOKUP(TRIM(CLEAN(D368)),#REF!, 2, FALSE), "Other")</f>
        <v>Other</v>
      </c>
      <c r="F368" s="9">
        <v>339</v>
      </c>
      <c r="G368" s="9">
        <v>1999</v>
      </c>
      <c r="H368" s="9">
        <f t="shared" si="41"/>
        <v>1660</v>
      </c>
      <c r="I368" s="9">
        <f>(F368*U368)</f>
        <v>116277</v>
      </c>
      <c r="J368" s="18" t="str">
        <f>ROUND((Table1[[#This Row],[actual_price]]-Table1[[#This Row],[discounted_price]])/Table1[[#This Row],[actual_price]]*100, 0) &amp; "%"</f>
        <v>83%</v>
      </c>
      <c r="K368" s="18" t="str">
        <f t="shared" si="42"/>
        <v>≥ 50%</v>
      </c>
      <c r="L368" s="18">
        <f t="shared" si="43"/>
        <v>83</v>
      </c>
      <c r="M368" s="15" t="str">
        <f t="shared" si="44"/>
        <v>High</v>
      </c>
      <c r="N368" s="1">
        <v>0.83</v>
      </c>
      <c r="O368">
        <v>4</v>
      </c>
      <c r="P368" t="str">
        <f t="shared" si="45"/>
        <v>Good</v>
      </c>
      <c r="Q368">
        <f>G368*U368</f>
        <v>685657</v>
      </c>
      <c r="R368" t="str">
        <f t="shared" si="46"/>
        <v>#1k-#4.9k</v>
      </c>
      <c r="S368">
        <f>IF(Table1[[#This Row],[actual_price]]&lt;1000, 1, IF(Table1[[#This Row],[actual_price]]&lt;5000, 2, IF(Table1[[#This Row],[actual_price]]&lt;10000, 3, IF(Table1[[#This Row],[actual_price]]&lt;20000, 4, 5))))</f>
        <v>2</v>
      </c>
      <c r="T368" t="str">
        <f t="shared" si="47"/>
        <v>Fewer than 1000</v>
      </c>
      <c r="U368" s="11">
        <v>343</v>
      </c>
      <c r="V368" t="s">
        <v>1159</v>
      </c>
      <c r="W368" t="s">
        <v>1160</v>
      </c>
      <c r="X368" t="s">
        <v>1161</v>
      </c>
      <c r="Y368" t="s">
        <v>1162</v>
      </c>
      <c r="Z368" t="s">
        <v>1163</v>
      </c>
      <c r="AA368" t="s">
        <v>1164</v>
      </c>
    </row>
    <row r="369" spans="1:27">
      <c r="A369" t="s">
        <v>1173</v>
      </c>
      <c r="B369" t="s">
        <v>1174</v>
      </c>
      <c r="C369" t="str">
        <f t="shared" si="48"/>
        <v>realme 10W Fast Charging Micro-USB …</v>
      </c>
      <c r="D369" t="s">
        <v>16</v>
      </c>
      <c r="E369" t="str">
        <f>IFERROR(VLOOKUP(TRIM(CLEAN(D369)),#REF!, 2, FALSE), "Other")</f>
        <v>Other</v>
      </c>
      <c r="F369" s="9">
        <v>249</v>
      </c>
      <c r="G369" s="9">
        <v>399</v>
      </c>
      <c r="H369" s="9">
        <f t="shared" si="41"/>
        <v>150</v>
      </c>
      <c r="I369" s="9">
        <f>(F369*U369)</f>
        <v>1632942</v>
      </c>
      <c r="J369" s="18" t="str">
        <f>ROUND((Table1[[#This Row],[actual_price]]-Table1[[#This Row],[discounted_price]])/Table1[[#This Row],[actual_price]]*100, 0) &amp; "%"</f>
        <v>38%</v>
      </c>
      <c r="K369" s="18" t="str">
        <f t="shared" si="42"/>
        <v>&lt;50%</v>
      </c>
      <c r="L369" s="18">
        <f t="shared" si="43"/>
        <v>38</v>
      </c>
      <c r="M369" s="15" t="str">
        <f t="shared" si="44"/>
        <v>Medium</v>
      </c>
      <c r="N369" s="1">
        <v>0.38</v>
      </c>
      <c r="O369">
        <v>4</v>
      </c>
      <c r="P369" t="str">
        <f t="shared" si="45"/>
        <v>Good</v>
      </c>
      <c r="Q369">
        <f>G369*U369</f>
        <v>2616642</v>
      </c>
      <c r="R369" t="str">
        <f t="shared" si="46"/>
        <v>#0-#999</v>
      </c>
      <c r="S369">
        <f>IF(Table1[[#This Row],[actual_price]]&lt;1000, 1, IF(Table1[[#This Row],[actual_price]]&lt;5000, 2, IF(Table1[[#This Row],[actual_price]]&lt;10000, 3, IF(Table1[[#This Row],[actual_price]]&lt;20000, 4, 5))))</f>
        <v>1</v>
      </c>
      <c r="T369" t="str">
        <f t="shared" si="47"/>
        <v>1000 and above</v>
      </c>
      <c r="U369" s="11">
        <v>6558</v>
      </c>
      <c r="V369" t="s">
        <v>1175</v>
      </c>
      <c r="W369" t="s">
        <v>1176</v>
      </c>
      <c r="X369" t="s">
        <v>1177</v>
      </c>
      <c r="Y369" t="s">
        <v>1178</v>
      </c>
      <c r="Z369" t="s">
        <v>1179</v>
      </c>
      <c r="AA369" t="s">
        <v>1180</v>
      </c>
    </row>
    <row r="370" spans="1:27">
      <c r="A370" t="s">
        <v>1191</v>
      </c>
      <c r="B370" t="s">
        <v>1192</v>
      </c>
      <c r="C370" t="str">
        <f t="shared" si="48"/>
        <v>Ambrane 60W / 3A Fast Charging Outp…</v>
      </c>
      <c r="D370" t="s">
        <v>16</v>
      </c>
      <c r="E370" t="str">
        <f>IFERROR(VLOOKUP(TRIM(CLEAN(D370)),#REF!, 2, FALSE), "Other")</f>
        <v>Other</v>
      </c>
      <c r="F370" s="9">
        <v>149</v>
      </c>
      <c r="G370" s="9">
        <v>399</v>
      </c>
      <c r="H370" s="9">
        <f t="shared" si="41"/>
        <v>250</v>
      </c>
      <c r="I370" s="9">
        <f>(F370*U370)</f>
        <v>212027</v>
      </c>
      <c r="J370" s="18" t="str">
        <f>ROUND((Table1[[#This Row],[actual_price]]-Table1[[#This Row],[discounted_price]])/Table1[[#This Row],[actual_price]]*100, 0) &amp; "%"</f>
        <v>63%</v>
      </c>
      <c r="K370" s="18" t="str">
        <f t="shared" si="42"/>
        <v>≥ 50%</v>
      </c>
      <c r="L370" s="18">
        <f t="shared" si="43"/>
        <v>63</v>
      </c>
      <c r="M370" s="15" t="str">
        <f t="shared" si="44"/>
        <v>High</v>
      </c>
      <c r="N370" s="1">
        <v>0.63</v>
      </c>
      <c r="O370">
        <v>4</v>
      </c>
      <c r="P370" t="str">
        <f t="shared" si="45"/>
        <v>Good</v>
      </c>
      <c r="Q370">
        <f>G370*U370</f>
        <v>567777</v>
      </c>
      <c r="R370" t="str">
        <f t="shared" si="46"/>
        <v>#0-#999</v>
      </c>
      <c r="S370">
        <f>IF(Table1[[#This Row],[actual_price]]&lt;1000, 1, IF(Table1[[#This Row],[actual_price]]&lt;5000, 2, IF(Table1[[#This Row],[actual_price]]&lt;10000, 3, IF(Table1[[#This Row],[actual_price]]&lt;20000, 4, 5))))</f>
        <v>1</v>
      </c>
      <c r="T370" t="str">
        <f t="shared" si="47"/>
        <v>1000 and above</v>
      </c>
      <c r="U370" s="11">
        <v>1423</v>
      </c>
      <c r="V370" t="s">
        <v>1193</v>
      </c>
      <c r="W370" t="s">
        <v>566</v>
      </c>
      <c r="X370" t="s">
        <v>567</v>
      </c>
      <c r="Y370" t="s">
        <v>568</v>
      </c>
      <c r="Z370" t="s">
        <v>569</v>
      </c>
      <c r="AA370" t="s">
        <v>10149</v>
      </c>
    </row>
    <row r="371" spans="1:27">
      <c r="A371" t="s">
        <v>1218</v>
      </c>
      <c r="B371" t="s">
        <v>1219</v>
      </c>
      <c r="C371" t="str">
        <f t="shared" si="48"/>
        <v>FLiX (Beetel USB to Type C PVC Data…</v>
      </c>
      <c r="D371" t="s">
        <v>16</v>
      </c>
      <c r="E371" t="str">
        <f>IFERROR(VLOOKUP(TRIM(CLEAN(D371)),#REF!, 2, FALSE), "Other")</f>
        <v>Other</v>
      </c>
      <c r="F371" s="9">
        <v>88</v>
      </c>
      <c r="G371" s="9">
        <v>299</v>
      </c>
      <c r="H371" s="9">
        <f t="shared" si="41"/>
        <v>211</v>
      </c>
      <c r="I371" s="9">
        <f>(F371*U371)</f>
        <v>825264</v>
      </c>
      <c r="J371" s="18" t="str">
        <f>ROUND((Table1[[#This Row],[actual_price]]-Table1[[#This Row],[discounted_price]])/Table1[[#This Row],[actual_price]]*100, 0) &amp; "%"</f>
        <v>71%</v>
      </c>
      <c r="K371" s="18" t="str">
        <f t="shared" si="42"/>
        <v>≥ 50%</v>
      </c>
      <c r="L371" s="18">
        <f t="shared" si="43"/>
        <v>71</v>
      </c>
      <c r="M371" s="15" t="str">
        <f t="shared" si="44"/>
        <v>High</v>
      </c>
      <c r="N371" s="1">
        <v>0.71</v>
      </c>
      <c r="O371">
        <v>4</v>
      </c>
      <c r="P371" t="str">
        <f t="shared" si="45"/>
        <v>Good</v>
      </c>
      <c r="Q371">
        <f>G371*U371</f>
        <v>2804022</v>
      </c>
      <c r="R371" t="str">
        <f t="shared" si="46"/>
        <v>#0-#999</v>
      </c>
      <c r="S371">
        <f>IF(Table1[[#This Row],[actual_price]]&lt;1000, 1, IF(Table1[[#This Row],[actual_price]]&lt;5000, 2, IF(Table1[[#This Row],[actual_price]]&lt;10000, 3, IF(Table1[[#This Row],[actual_price]]&lt;20000, 4, 5))))</f>
        <v>1</v>
      </c>
      <c r="T371" t="str">
        <f t="shared" si="47"/>
        <v>1000 and above</v>
      </c>
      <c r="U371" s="11">
        <v>9378</v>
      </c>
      <c r="V371" t="s">
        <v>1220</v>
      </c>
      <c r="W371" t="s">
        <v>188</v>
      </c>
      <c r="X371" t="s">
        <v>189</v>
      </c>
      <c r="Y371" t="s">
        <v>190</v>
      </c>
      <c r="Z371" t="s">
        <v>191</v>
      </c>
      <c r="AA371" t="s">
        <v>1221</v>
      </c>
    </row>
    <row r="372" spans="1:27">
      <c r="A372" t="s">
        <v>1225</v>
      </c>
      <c r="B372" t="s">
        <v>1226</v>
      </c>
      <c r="C372" t="str">
        <f t="shared" si="48"/>
        <v>FLiX (Beetel Flow USB to Micro USB …</v>
      </c>
      <c r="D372" t="s">
        <v>16</v>
      </c>
      <c r="E372" t="str">
        <f>IFERROR(VLOOKUP(TRIM(CLEAN(D372)),#REF!, 2, FALSE), "Other")</f>
        <v>Other</v>
      </c>
      <c r="F372" s="9">
        <v>57.89</v>
      </c>
      <c r="G372" s="9">
        <v>199</v>
      </c>
      <c r="H372" s="9">
        <f t="shared" si="41"/>
        <v>141.11000000000001</v>
      </c>
      <c r="I372" s="9">
        <f>(F372*U372)</f>
        <v>542892.42000000004</v>
      </c>
      <c r="J372" s="18" t="str">
        <f>ROUND((Table1[[#This Row],[actual_price]]-Table1[[#This Row],[discounted_price]])/Table1[[#This Row],[actual_price]]*100, 0) &amp; "%"</f>
        <v>71%</v>
      </c>
      <c r="K372" s="18" t="str">
        <f t="shared" si="42"/>
        <v>≥ 50%</v>
      </c>
      <c r="L372" s="18">
        <f t="shared" si="43"/>
        <v>71</v>
      </c>
      <c r="M372" s="15" t="str">
        <f t="shared" si="44"/>
        <v>High</v>
      </c>
      <c r="N372" s="1">
        <v>0.71</v>
      </c>
      <c r="O372">
        <v>4</v>
      </c>
      <c r="P372" t="str">
        <f t="shared" si="45"/>
        <v>Good</v>
      </c>
      <c r="Q372">
        <f>G372*U372</f>
        <v>1866222</v>
      </c>
      <c r="R372" t="str">
        <f t="shared" si="46"/>
        <v>#0-#999</v>
      </c>
      <c r="S372">
        <f>IF(Table1[[#This Row],[actual_price]]&lt;1000, 1, IF(Table1[[#This Row],[actual_price]]&lt;5000, 2, IF(Table1[[#This Row],[actual_price]]&lt;10000, 3, IF(Table1[[#This Row],[actual_price]]&lt;20000, 4, 5))))</f>
        <v>1</v>
      </c>
      <c r="T372" t="str">
        <f t="shared" si="47"/>
        <v>1000 and above</v>
      </c>
      <c r="U372" s="11">
        <v>9378</v>
      </c>
      <c r="V372" t="s">
        <v>1227</v>
      </c>
      <c r="W372" t="s">
        <v>188</v>
      </c>
      <c r="X372" t="s">
        <v>189</v>
      </c>
      <c r="Y372" t="s">
        <v>190</v>
      </c>
      <c r="Z372" t="s">
        <v>191</v>
      </c>
      <c r="AA372" t="s">
        <v>192</v>
      </c>
    </row>
    <row r="373" spans="1:27">
      <c r="A373" t="s">
        <v>1332</v>
      </c>
      <c r="B373" t="s">
        <v>1333</v>
      </c>
      <c r="C373" t="str">
        <f t="shared" si="48"/>
        <v>FLiX (Beetel) USB to iPhone Lightni…</v>
      </c>
      <c r="D373" t="s">
        <v>16</v>
      </c>
      <c r="E373" t="str">
        <f>IFERROR(VLOOKUP(TRIM(CLEAN(D373)),#REF!, 2, FALSE), "Other")</f>
        <v>Other</v>
      </c>
      <c r="F373" s="9">
        <v>129</v>
      </c>
      <c r="G373" s="9">
        <v>249</v>
      </c>
      <c r="H373" s="9">
        <f t="shared" si="41"/>
        <v>120</v>
      </c>
      <c r="I373" s="9">
        <f>(F373*U373)</f>
        <v>1209762</v>
      </c>
      <c r="J373" s="18" t="str">
        <f>ROUND((Table1[[#This Row],[actual_price]]-Table1[[#This Row],[discounted_price]])/Table1[[#This Row],[actual_price]]*100, 0) &amp; "%"</f>
        <v>48%</v>
      </c>
      <c r="K373" s="18" t="str">
        <f t="shared" si="42"/>
        <v>&lt;50%</v>
      </c>
      <c r="L373" s="18">
        <f t="shared" si="43"/>
        <v>48</v>
      </c>
      <c r="M373" s="15" t="str">
        <f t="shared" si="44"/>
        <v>Medium</v>
      </c>
      <c r="N373" s="1">
        <v>0.48</v>
      </c>
      <c r="O373">
        <v>4</v>
      </c>
      <c r="P373" t="str">
        <f t="shared" si="45"/>
        <v>Good</v>
      </c>
      <c r="Q373">
        <f>G373*U373</f>
        <v>2335122</v>
      </c>
      <c r="R373" t="str">
        <f t="shared" si="46"/>
        <v>#0-#999</v>
      </c>
      <c r="S373">
        <f>IF(Table1[[#This Row],[actual_price]]&lt;1000, 1, IF(Table1[[#This Row],[actual_price]]&lt;5000, 2, IF(Table1[[#This Row],[actual_price]]&lt;10000, 3, IF(Table1[[#This Row],[actual_price]]&lt;20000, 4, 5))))</f>
        <v>1</v>
      </c>
      <c r="T373" t="str">
        <f t="shared" si="47"/>
        <v>1000 and above</v>
      </c>
      <c r="U373" s="11">
        <v>9378</v>
      </c>
      <c r="V373" t="s">
        <v>1334</v>
      </c>
      <c r="W373" t="s">
        <v>188</v>
      </c>
      <c r="X373" t="s">
        <v>189</v>
      </c>
      <c r="Y373" t="s">
        <v>190</v>
      </c>
      <c r="Z373" t="s">
        <v>191</v>
      </c>
      <c r="AA373" t="s">
        <v>192</v>
      </c>
    </row>
    <row r="374" spans="1:27">
      <c r="A374" t="s">
        <v>1378</v>
      </c>
      <c r="B374" t="s">
        <v>1379</v>
      </c>
      <c r="C374" t="str">
        <f t="shared" si="48"/>
        <v>Cotbolt Silicone Case Cover Compati…</v>
      </c>
      <c r="D374" t="s">
        <v>364</v>
      </c>
      <c r="E374" t="str">
        <f>IFERROR(VLOOKUP(TRIM(CLEAN(D374)),#REF!, 2, FALSE), "Other")</f>
        <v>Other</v>
      </c>
      <c r="F374" s="9">
        <v>349</v>
      </c>
      <c r="G374" s="9">
        <v>999</v>
      </c>
      <c r="H374" s="9">
        <f t="shared" si="41"/>
        <v>650</v>
      </c>
      <c r="I374" s="9">
        <f>(F374*U374)</f>
        <v>292811</v>
      </c>
      <c r="J374" s="18" t="str">
        <f>ROUND((Table1[[#This Row],[actual_price]]-Table1[[#This Row],[discounted_price]])/Table1[[#This Row],[actual_price]]*100, 0) &amp; "%"</f>
        <v>65%</v>
      </c>
      <c r="K374" s="18" t="str">
        <f t="shared" si="42"/>
        <v>≥ 50%</v>
      </c>
      <c r="L374" s="18">
        <f t="shared" si="43"/>
        <v>65</v>
      </c>
      <c r="M374" s="15" t="str">
        <f t="shared" si="44"/>
        <v>High</v>
      </c>
      <c r="N374" s="1">
        <v>0.65</v>
      </c>
      <c r="O374">
        <v>4</v>
      </c>
      <c r="P374" t="str">
        <f t="shared" si="45"/>
        <v>Good</v>
      </c>
      <c r="Q374">
        <f>G374*U374</f>
        <v>838161</v>
      </c>
      <c r="R374" t="str">
        <f t="shared" si="46"/>
        <v>#0-#999</v>
      </c>
      <c r="S374">
        <f>IF(Table1[[#This Row],[actual_price]]&lt;1000, 1, IF(Table1[[#This Row],[actual_price]]&lt;5000, 2, IF(Table1[[#This Row],[actual_price]]&lt;10000, 3, IF(Table1[[#This Row],[actual_price]]&lt;20000, 4, 5))))</f>
        <v>1</v>
      </c>
      <c r="T374" t="str">
        <f t="shared" si="47"/>
        <v>Fewer than 1000</v>
      </c>
      <c r="U374" s="11">
        <v>839</v>
      </c>
      <c r="V374" t="s">
        <v>1380</v>
      </c>
      <c r="W374" t="s">
        <v>1381</v>
      </c>
      <c r="X374" t="s">
        <v>1382</v>
      </c>
      <c r="Y374" t="s">
        <v>1383</v>
      </c>
      <c r="Z374" t="s">
        <v>1384</v>
      </c>
      <c r="AA374" t="s">
        <v>1385</v>
      </c>
    </row>
    <row r="375" spans="1:27">
      <c r="A375" t="s">
        <v>1394</v>
      </c>
      <c r="B375" t="s">
        <v>1395</v>
      </c>
      <c r="C375" t="str">
        <f t="shared" si="48"/>
        <v>Amkette 30 Pin to USB Charging &amp; Da…</v>
      </c>
      <c r="D375" t="s">
        <v>16</v>
      </c>
      <c r="E375" t="str">
        <f>IFERROR(VLOOKUP(TRIM(CLEAN(D375)),#REF!, 2, FALSE), "Other")</f>
        <v>Other</v>
      </c>
      <c r="F375" s="9">
        <v>449</v>
      </c>
      <c r="G375" s="9">
        <v>599</v>
      </c>
      <c r="H375" s="9">
        <f t="shared" si="41"/>
        <v>150</v>
      </c>
      <c r="I375" s="9">
        <f>(F375*U375)</f>
        <v>1450719</v>
      </c>
      <c r="J375" s="18" t="str">
        <f>ROUND((Table1[[#This Row],[actual_price]]-Table1[[#This Row],[discounted_price]])/Table1[[#This Row],[actual_price]]*100, 0) &amp; "%"</f>
        <v>25%</v>
      </c>
      <c r="K375" s="18" t="str">
        <f t="shared" si="42"/>
        <v>&lt;50%</v>
      </c>
      <c r="L375" s="18">
        <f t="shared" si="43"/>
        <v>25</v>
      </c>
      <c r="M375" s="15" t="str">
        <f t="shared" si="44"/>
        <v>Mild</v>
      </c>
      <c r="N375" s="1">
        <v>0.25</v>
      </c>
      <c r="O375">
        <v>4</v>
      </c>
      <c r="P375" t="str">
        <f t="shared" si="45"/>
        <v>Good</v>
      </c>
      <c r="Q375">
        <f>G375*U375</f>
        <v>1935369</v>
      </c>
      <c r="R375" t="str">
        <f t="shared" si="46"/>
        <v>#0-#999</v>
      </c>
      <c r="S375">
        <f>IF(Table1[[#This Row],[actual_price]]&lt;1000, 1, IF(Table1[[#This Row],[actual_price]]&lt;5000, 2, IF(Table1[[#This Row],[actual_price]]&lt;10000, 3, IF(Table1[[#This Row],[actual_price]]&lt;20000, 4, 5))))</f>
        <v>1</v>
      </c>
      <c r="T375" t="str">
        <f t="shared" si="47"/>
        <v>1000 and above</v>
      </c>
      <c r="U375" s="11">
        <v>3231</v>
      </c>
      <c r="V375" t="s">
        <v>1396</v>
      </c>
      <c r="W375" t="s">
        <v>1397</v>
      </c>
      <c r="X375" t="s">
        <v>1398</v>
      </c>
      <c r="Y375" t="s">
        <v>1399</v>
      </c>
      <c r="Z375" t="s">
        <v>1400</v>
      </c>
      <c r="AA375" t="s">
        <v>1401</v>
      </c>
    </row>
    <row r="376" spans="1:27">
      <c r="A376" t="s">
        <v>1433</v>
      </c>
      <c r="B376" t="s">
        <v>1434</v>
      </c>
      <c r="C376" t="str">
        <f t="shared" si="48"/>
        <v>WZATCO Pixel | Portable LED Project…</v>
      </c>
      <c r="D376" t="s">
        <v>1090</v>
      </c>
      <c r="E376" t="str">
        <f>IFERROR(VLOOKUP(TRIM(CLEAN(D376)),#REF!, 2, FALSE), "Other")</f>
        <v>Other</v>
      </c>
      <c r="F376" s="9">
        <v>6490</v>
      </c>
      <c r="G376" s="9">
        <v>9990</v>
      </c>
      <c r="H376" s="9">
        <f t="shared" si="41"/>
        <v>3500</v>
      </c>
      <c r="I376" s="9">
        <f>(F376*U376)</f>
        <v>175230</v>
      </c>
      <c r="J376" s="18" t="str">
        <f>ROUND((Table1[[#This Row],[actual_price]]-Table1[[#This Row],[discounted_price]])/Table1[[#This Row],[actual_price]]*100, 0) &amp; "%"</f>
        <v>35%</v>
      </c>
      <c r="K376" s="18" t="str">
        <f t="shared" si="42"/>
        <v>&lt;50%</v>
      </c>
      <c r="L376" s="18">
        <f t="shared" si="43"/>
        <v>35</v>
      </c>
      <c r="M376" s="15" t="str">
        <f t="shared" si="44"/>
        <v>Medium</v>
      </c>
      <c r="N376" s="1">
        <v>0.35</v>
      </c>
      <c r="O376">
        <v>4</v>
      </c>
      <c r="P376" t="str">
        <f t="shared" si="45"/>
        <v>Good</v>
      </c>
      <c r="Q376">
        <f>G376*U376</f>
        <v>269730</v>
      </c>
      <c r="R376" t="str">
        <f t="shared" si="46"/>
        <v>#5k-#9.9k</v>
      </c>
      <c r="S376">
        <f>IF(Table1[[#This Row],[actual_price]]&lt;1000, 1, IF(Table1[[#This Row],[actual_price]]&lt;5000, 2, IF(Table1[[#This Row],[actual_price]]&lt;10000, 3, IF(Table1[[#This Row],[actual_price]]&lt;20000, 4, 5))))</f>
        <v>3</v>
      </c>
      <c r="T376" t="str">
        <f t="shared" si="47"/>
        <v>Fewer than 1000</v>
      </c>
      <c r="U376" s="11">
        <v>27</v>
      </c>
      <c r="V376" t="s">
        <v>1435</v>
      </c>
      <c r="W376" t="s">
        <v>1436</v>
      </c>
      <c r="X376" t="s">
        <v>1437</v>
      </c>
      <c r="Y376" t="s">
        <v>1438</v>
      </c>
      <c r="Z376" t="s">
        <v>1439</v>
      </c>
      <c r="AA376" t="s">
        <v>1440</v>
      </c>
    </row>
    <row r="377" spans="1:27">
      <c r="A377" t="s">
        <v>1552</v>
      </c>
      <c r="B377" t="s">
        <v>1553</v>
      </c>
      <c r="C377" t="str">
        <f t="shared" si="48"/>
        <v>SoniVision SA-D10 SA-D100 SA-D40 Ho…</v>
      </c>
      <c r="D377" t="s">
        <v>364</v>
      </c>
      <c r="E377" t="str">
        <f>IFERROR(VLOOKUP(TRIM(CLEAN(D377)),#REF!, 2, FALSE), "Other")</f>
        <v>Other</v>
      </c>
      <c r="F377" s="9">
        <v>209</v>
      </c>
      <c r="G377" s="9">
        <v>499</v>
      </c>
      <c r="H377" s="9">
        <f t="shared" si="41"/>
        <v>290</v>
      </c>
      <c r="I377" s="9">
        <f>(F377*U377)</f>
        <v>100111</v>
      </c>
      <c r="J377" s="18" t="str">
        <f>ROUND((Table1[[#This Row],[actual_price]]-Table1[[#This Row],[discounted_price]])/Table1[[#This Row],[actual_price]]*100, 0) &amp; "%"</f>
        <v>58%</v>
      </c>
      <c r="K377" s="18" t="str">
        <f t="shared" si="42"/>
        <v>≥ 50%</v>
      </c>
      <c r="L377" s="18">
        <f t="shared" si="43"/>
        <v>58</v>
      </c>
      <c r="M377" s="15" t="str">
        <f t="shared" si="44"/>
        <v>High</v>
      </c>
      <c r="N377" s="1">
        <v>0.57999999999999996</v>
      </c>
      <c r="O377">
        <v>4</v>
      </c>
      <c r="P377" t="str">
        <f t="shared" si="45"/>
        <v>Good</v>
      </c>
      <c r="Q377">
        <f>G377*U377</f>
        <v>239021</v>
      </c>
      <c r="R377" t="str">
        <f t="shared" si="46"/>
        <v>#0-#999</v>
      </c>
      <c r="S377">
        <f>IF(Table1[[#This Row],[actual_price]]&lt;1000, 1, IF(Table1[[#This Row],[actual_price]]&lt;5000, 2, IF(Table1[[#This Row],[actual_price]]&lt;10000, 3, IF(Table1[[#This Row],[actual_price]]&lt;20000, 4, 5))))</f>
        <v>1</v>
      </c>
      <c r="T377" t="str">
        <f t="shared" si="47"/>
        <v>Fewer than 1000</v>
      </c>
      <c r="U377" s="11">
        <v>479</v>
      </c>
      <c r="V377" t="s">
        <v>1554</v>
      </c>
      <c r="W377" t="s">
        <v>1555</v>
      </c>
      <c r="X377" t="s">
        <v>1556</v>
      </c>
      <c r="Y377" t="s">
        <v>1557</v>
      </c>
      <c r="Z377" t="s">
        <v>1558</v>
      </c>
      <c r="AA377" t="s">
        <v>1559</v>
      </c>
    </row>
    <row r="378" spans="1:27">
      <c r="A378" t="s">
        <v>1634</v>
      </c>
      <c r="B378" t="s">
        <v>1635</v>
      </c>
      <c r="C378" t="str">
        <f t="shared" si="48"/>
        <v>Wayona 3in1 Nylon Braided 66W USB F…</v>
      </c>
      <c r="D378" t="s">
        <v>16</v>
      </c>
      <c r="E378" t="str">
        <f>IFERROR(VLOOKUP(TRIM(CLEAN(D378)),#REF!, 2, FALSE), "Other")</f>
        <v>Other</v>
      </c>
      <c r="F378" s="9">
        <v>449</v>
      </c>
      <c r="G378" s="9">
        <v>1099</v>
      </c>
      <c r="H378" s="9">
        <f t="shared" si="41"/>
        <v>650</v>
      </c>
      <c r="I378" s="9">
        <f>(F378*U378)</f>
        <v>108658</v>
      </c>
      <c r="J378" s="18" t="str">
        <f>ROUND((Table1[[#This Row],[actual_price]]-Table1[[#This Row],[discounted_price]])/Table1[[#This Row],[actual_price]]*100, 0) &amp; "%"</f>
        <v>59%</v>
      </c>
      <c r="K378" s="18" t="str">
        <f t="shared" si="42"/>
        <v>≥ 50%</v>
      </c>
      <c r="L378" s="18">
        <f t="shared" si="43"/>
        <v>59</v>
      </c>
      <c r="M378" s="15" t="str">
        <f t="shared" si="44"/>
        <v>High</v>
      </c>
      <c r="N378" s="1">
        <v>0.59</v>
      </c>
      <c r="O378">
        <v>4</v>
      </c>
      <c r="P378" t="str">
        <f t="shared" si="45"/>
        <v>Good</v>
      </c>
      <c r="Q378">
        <f>G378*U378</f>
        <v>265958</v>
      </c>
      <c r="R378" t="str">
        <f t="shared" si="46"/>
        <v>#1k-#4.9k</v>
      </c>
      <c r="S378">
        <f>IF(Table1[[#This Row],[actual_price]]&lt;1000, 1, IF(Table1[[#This Row],[actual_price]]&lt;5000, 2, IF(Table1[[#This Row],[actual_price]]&lt;10000, 3, IF(Table1[[#This Row],[actual_price]]&lt;20000, 4, 5))))</f>
        <v>2</v>
      </c>
      <c r="T378" t="str">
        <f t="shared" si="47"/>
        <v>Fewer than 1000</v>
      </c>
      <c r="U378" s="11">
        <v>242</v>
      </c>
      <c r="V378" t="s">
        <v>1636</v>
      </c>
      <c r="W378" t="s">
        <v>1637</v>
      </c>
      <c r="X378" t="s">
        <v>1638</v>
      </c>
      <c r="Y378" t="s">
        <v>1639</v>
      </c>
      <c r="Z378" t="s">
        <v>1640</v>
      </c>
      <c r="AA378" t="s">
        <v>1641</v>
      </c>
    </row>
    <row r="379" spans="1:27">
      <c r="A379" t="s">
        <v>1642</v>
      </c>
      <c r="B379" t="s">
        <v>1643</v>
      </c>
      <c r="C379" t="str">
        <f t="shared" si="48"/>
        <v>Hi-Mobiler iPhone Charger Lightning…</v>
      </c>
      <c r="D379" t="s">
        <v>16</v>
      </c>
      <c r="E379" t="str">
        <f>IFERROR(VLOOKUP(TRIM(CLEAN(D379)),#REF!, 2, FALSE), "Other")</f>
        <v>Other</v>
      </c>
      <c r="F379" s="9">
        <v>254</v>
      </c>
      <c r="G379" s="9">
        <v>799</v>
      </c>
      <c r="H379" s="9">
        <f t="shared" si="41"/>
        <v>545</v>
      </c>
      <c r="I379" s="9">
        <f>(F379*U379)</f>
        <v>737870</v>
      </c>
      <c r="J379" s="18" t="str">
        <f>ROUND((Table1[[#This Row],[actual_price]]-Table1[[#This Row],[discounted_price]])/Table1[[#This Row],[actual_price]]*100, 0) &amp; "%"</f>
        <v>68%</v>
      </c>
      <c r="K379" s="18" t="str">
        <f t="shared" si="42"/>
        <v>≥ 50%</v>
      </c>
      <c r="L379" s="18">
        <f t="shared" si="43"/>
        <v>68</v>
      </c>
      <c r="M379" s="15" t="str">
        <f t="shared" si="44"/>
        <v>High</v>
      </c>
      <c r="N379" s="1">
        <v>0.68</v>
      </c>
      <c r="O379">
        <v>4</v>
      </c>
      <c r="P379" t="str">
        <f t="shared" si="45"/>
        <v>Good</v>
      </c>
      <c r="Q379">
        <f>G379*U379</f>
        <v>2321095</v>
      </c>
      <c r="R379" t="str">
        <f t="shared" si="46"/>
        <v>#0-#999</v>
      </c>
      <c r="S379">
        <f>IF(Table1[[#This Row],[actual_price]]&lt;1000, 1, IF(Table1[[#This Row],[actual_price]]&lt;5000, 2, IF(Table1[[#This Row],[actual_price]]&lt;10000, 3, IF(Table1[[#This Row],[actual_price]]&lt;20000, 4, 5))))</f>
        <v>1</v>
      </c>
      <c r="T379" t="str">
        <f t="shared" si="47"/>
        <v>1000 and above</v>
      </c>
      <c r="U379" s="11">
        <v>2905</v>
      </c>
      <c r="V379" t="s">
        <v>1644</v>
      </c>
      <c r="W379" t="s">
        <v>1645</v>
      </c>
      <c r="X379" t="s">
        <v>1646</v>
      </c>
      <c r="Y379" t="s">
        <v>1647</v>
      </c>
      <c r="Z379" t="s">
        <v>1648</v>
      </c>
      <c r="AA379" t="s">
        <v>1649</v>
      </c>
    </row>
    <row r="380" spans="1:27">
      <c r="A380" t="s">
        <v>1659</v>
      </c>
      <c r="B380" t="s">
        <v>1660</v>
      </c>
      <c r="C380" t="str">
        <f t="shared" si="48"/>
        <v>Ambrane 60W / 3A Fast Charging Outp…</v>
      </c>
      <c r="D380" t="s">
        <v>16</v>
      </c>
      <c r="E380" t="str">
        <f>IFERROR(VLOOKUP(TRIM(CLEAN(D380)),#REF!, 2, FALSE), "Other")</f>
        <v>Other</v>
      </c>
      <c r="F380" s="9">
        <v>179</v>
      </c>
      <c r="G380" s="9">
        <v>399</v>
      </c>
      <c r="H380" s="9">
        <f t="shared" si="41"/>
        <v>220</v>
      </c>
      <c r="I380" s="9">
        <f>(F380*U380)</f>
        <v>254717</v>
      </c>
      <c r="J380" s="18" t="str">
        <f>ROUND((Table1[[#This Row],[actual_price]]-Table1[[#This Row],[discounted_price]])/Table1[[#This Row],[actual_price]]*100, 0) &amp; "%"</f>
        <v>55%</v>
      </c>
      <c r="K380" s="18" t="str">
        <f t="shared" si="42"/>
        <v>≥ 50%</v>
      </c>
      <c r="L380" s="18">
        <f t="shared" si="43"/>
        <v>55</v>
      </c>
      <c r="M380" s="15" t="str">
        <f t="shared" si="44"/>
        <v>High</v>
      </c>
      <c r="N380" s="1">
        <v>0.55000000000000004</v>
      </c>
      <c r="O380">
        <v>4</v>
      </c>
      <c r="P380" t="str">
        <f t="shared" si="45"/>
        <v>Good</v>
      </c>
      <c r="Q380">
        <f>G380*U380</f>
        <v>567777</v>
      </c>
      <c r="R380" t="str">
        <f t="shared" si="46"/>
        <v>#0-#999</v>
      </c>
      <c r="S380">
        <f>IF(Table1[[#This Row],[actual_price]]&lt;1000, 1, IF(Table1[[#This Row],[actual_price]]&lt;5000, 2, IF(Table1[[#This Row],[actual_price]]&lt;10000, 3, IF(Table1[[#This Row],[actual_price]]&lt;20000, 4, 5))))</f>
        <v>1</v>
      </c>
      <c r="T380" t="str">
        <f t="shared" si="47"/>
        <v>1000 and above</v>
      </c>
      <c r="U380" s="11">
        <v>1423</v>
      </c>
      <c r="V380" t="s">
        <v>565</v>
      </c>
      <c r="W380" t="s">
        <v>566</v>
      </c>
      <c r="X380" t="s">
        <v>567</v>
      </c>
      <c r="Y380" t="s">
        <v>568</v>
      </c>
      <c r="Z380" t="s">
        <v>569</v>
      </c>
      <c r="AA380" t="s">
        <v>10149</v>
      </c>
    </row>
    <row r="381" spans="1:27">
      <c r="A381" t="s">
        <v>1663</v>
      </c>
      <c r="B381" t="s">
        <v>1664</v>
      </c>
      <c r="C381" t="str">
        <f t="shared" si="48"/>
        <v>Caprigo Heavy Duty TV Wall Mount Br…</v>
      </c>
      <c r="D381" t="s">
        <v>505</v>
      </c>
      <c r="E381" t="str">
        <f>IFERROR(VLOOKUP(TRIM(CLEAN(D381)),#REF!, 2, FALSE), "Other")</f>
        <v>Other</v>
      </c>
      <c r="F381" s="9">
        <v>399</v>
      </c>
      <c r="G381" s="9">
        <v>999</v>
      </c>
      <c r="H381" s="9">
        <f t="shared" si="41"/>
        <v>600</v>
      </c>
      <c r="I381" s="9">
        <f>(F381*U381)</f>
        <v>493164</v>
      </c>
      <c r="J381" s="18" t="str">
        <f>ROUND((Table1[[#This Row],[actual_price]]-Table1[[#This Row],[discounted_price]])/Table1[[#This Row],[actual_price]]*100, 0) &amp; "%"</f>
        <v>60%</v>
      </c>
      <c r="K381" s="18" t="str">
        <f t="shared" si="42"/>
        <v>≥ 50%</v>
      </c>
      <c r="L381" s="18">
        <f t="shared" si="43"/>
        <v>60</v>
      </c>
      <c r="M381" s="15" t="str">
        <f t="shared" si="44"/>
        <v>High</v>
      </c>
      <c r="N381" s="1">
        <v>0.6</v>
      </c>
      <c r="O381">
        <v>4</v>
      </c>
      <c r="P381" t="str">
        <f t="shared" si="45"/>
        <v>Good</v>
      </c>
      <c r="Q381">
        <f>G381*U381</f>
        <v>1234764</v>
      </c>
      <c r="R381" t="str">
        <f t="shared" si="46"/>
        <v>#0-#999</v>
      </c>
      <c r="S381">
        <f>IF(Table1[[#This Row],[actual_price]]&lt;1000, 1, IF(Table1[[#This Row],[actual_price]]&lt;5000, 2, IF(Table1[[#This Row],[actual_price]]&lt;10000, 3, IF(Table1[[#This Row],[actual_price]]&lt;20000, 4, 5))))</f>
        <v>1</v>
      </c>
      <c r="T381" t="str">
        <f t="shared" si="47"/>
        <v>1000 and above</v>
      </c>
      <c r="U381" s="11">
        <v>1236</v>
      </c>
      <c r="V381" t="s">
        <v>1665</v>
      </c>
      <c r="W381" t="s">
        <v>1666</v>
      </c>
      <c r="X381" t="s">
        <v>1667</v>
      </c>
      <c r="Y381" t="s">
        <v>1668</v>
      </c>
      <c r="Z381" t="s">
        <v>1669</v>
      </c>
      <c r="AA381" t="s">
        <v>1670</v>
      </c>
    </row>
    <row r="382" spans="1:27">
      <c r="A382" t="s">
        <v>1736</v>
      </c>
      <c r="B382" t="s">
        <v>1737</v>
      </c>
      <c r="C382" t="str">
        <f t="shared" si="48"/>
        <v>FLiX (Beetel) 3in1 (Type C|Micro|Ip…</v>
      </c>
      <c r="D382" t="s">
        <v>16</v>
      </c>
      <c r="E382" t="str">
        <f>IFERROR(VLOOKUP(TRIM(CLEAN(D382)),#REF!, 2, FALSE), "Other")</f>
        <v>Other</v>
      </c>
      <c r="F382" s="9">
        <v>182</v>
      </c>
      <c r="G382" s="9">
        <v>599</v>
      </c>
      <c r="H382" s="9">
        <f t="shared" si="41"/>
        <v>417</v>
      </c>
      <c r="I382" s="9">
        <f>(F382*U382)</f>
        <v>1706796</v>
      </c>
      <c r="J382" s="18" t="str">
        <f>ROUND((Table1[[#This Row],[actual_price]]-Table1[[#This Row],[discounted_price]])/Table1[[#This Row],[actual_price]]*100, 0) &amp; "%"</f>
        <v>70%</v>
      </c>
      <c r="K382" s="18" t="str">
        <f t="shared" si="42"/>
        <v>≥ 50%</v>
      </c>
      <c r="L382" s="18">
        <f t="shared" si="43"/>
        <v>70</v>
      </c>
      <c r="M382" s="15" t="str">
        <f t="shared" si="44"/>
        <v>High</v>
      </c>
      <c r="N382" s="1">
        <v>0.7</v>
      </c>
      <c r="O382">
        <v>4</v>
      </c>
      <c r="P382" t="str">
        <f t="shared" si="45"/>
        <v>Good</v>
      </c>
      <c r="Q382">
        <f>G382*U382</f>
        <v>5617422</v>
      </c>
      <c r="R382" t="str">
        <f t="shared" si="46"/>
        <v>#0-#999</v>
      </c>
      <c r="S382">
        <f>IF(Table1[[#This Row],[actual_price]]&lt;1000, 1, IF(Table1[[#This Row],[actual_price]]&lt;5000, 2, IF(Table1[[#This Row],[actual_price]]&lt;10000, 3, IF(Table1[[#This Row],[actual_price]]&lt;20000, 4, 5))))</f>
        <v>1</v>
      </c>
      <c r="T382" t="str">
        <f t="shared" si="47"/>
        <v>1000 and above</v>
      </c>
      <c r="U382" s="11">
        <v>9378</v>
      </c>
      <c r="V382" t="s">
        <v>1738</v>
      </c>
      <c r="W382" t="s">
        <v>188</v>
      </c>
      <c r="X382" t="s">
        <v>189</v>
      </c>
      <c r="Y382" t="s">
        <v>190</v>
      </c>
      <c r="Z382" t="s">
        <v>191</v>
      </c>
      <c r="AA382" t="s">
        <v>1221</v>
      </c>
    </row>
    <row r="383" spans="1:27">
      <c r="A383" t="s">
        <v>1821</v>
      </c>
      <c r="B383" t="s">
        <v>1822</v>
      </c>
      <c r="C383" t="str">
        <f t="shared" si="48"/>
        <v>Cubetek 3 in 1 LCD Display V5.0 Blu…</v>
      </c>
      <c r="D383" t="s">
        <v>1823</v>
      </c>
      <c r="E383" t="str">
        <f>IFERROR(VLOOKUP(TRIM(CLEAN(D383)),#REF!, 2, FALSE), "Other")</f>
        <v>Other</v>
      </c>
      <c r="F383" s="9">
        <v>1990</v>
      </c>
      <c r="G383" s="9">
        <v>3100</v>
      </c>
      <c r="H383" s="9">
        <f t="shared" si="41"/>
        <v>1110</v>
      </c>
      <c r="I383" s="9">
        <f>(F383*U383)</f>
        <v>1785030</v>
      </c>
      <c r="J383" s="18" t="str">
        <f>ROUND((Table1[[#This Row],[actual_price]]-Table1[[#This Row],[discounted_price]])/Table1[[#This Row],[actual_price]]*100, 0) &amp; "%"</f>
        <v>36%</v>
      </c>
      <c r="K383" s="18" t="str">
        <f t="shared" si="42"/>
        <v>&lt;50%</v>
      </c>
      <c r="L383" s="18">
        <f t="shared" si="43"/>
        <v>36</v>
      </c>
      <c r="M383" s="15" t="str">
        <f t="shared" si="44"/>
        <v>Medium</v>
      </c>
      <c r="N383" s="1">
        <v>0.36</v>
      </c>
      <c r="O383">
        <v>4</v>
      </c>
      <c r="P383" t="str">
        <f t="shared" si="45"/>
        <v>Good</v>
      </c>
      <c r="Q383">
        <f>G383*U383</f>
        <v>2780700</v>
      </c>
      <c r="R383" t="str">
        <f t="shared" si="46"/>
        <v>#1k-#4.9k</v>
      </c>
      <c r="S383">
        <f>IF(Table1[[#This Row],[actual_price]]&lt;1000, 1, IF(Table1[[#This Row],[actual_price]]&lt;5000, 2, IF(Table1[[#This Row],[actual_price]]&lt;10000, 3, IF(Table1[[#This Row],[actual_price]]&lt;20000, 4, 5))))</f>
        <v>2</v>
      </c>
      <c r="T383" t="str">
        <f t="shared" si="47"/>
        <v>Fewer than 1000</v>
      </c>
      <c r="U383" s="11">
        <v>897</v>
      </c>
      <c r="V383" t="s">
        <v>1824</v>
      </c>
      <c r="W383" t="s">
        <v>1825</v>
      </c>
      <c r="X383" t="s">
        <v>1826</v>
      </c>
      <c r="Y383" t="s">
        <v>1827</v>
      </c>
      <c r="Z383" t="s">
        <v>1828</v>
      </c>
      <c r="AA383" t="s">
        <v>1829</v>
      </c>
    </row>
    <row r="384" spans="1:27">
      <c r="A384" t="s">
        <v>1853</v>
      </c>
      <c r="B384" t="s">
        <v>1854</v>
      </c>
      <c r="C384" t="str">
        <f t="shared" si="48"/>
        <v>VW 80 cm (32 inches) HD Ready Andro…</v>
      </c>
      <c r="D384" t="s">
        <v>135</v>
      </c>
      <c r="E384" t="str">
        <f>IFERROR(VLOOKUP(TRIM(CLEAN(D384)),#REF!, 2, FALSE), "Other")</f>
        <v>Other</v>
      </c>
      <c r="F384" s="9">
        <v>8999</v>
      </c>
      <c r="G384" s="9">
        <v>18999</v>
      </c>
      <c r="H384" s="9">
        <f t="shared" si="41"/>
        <v>10000</v>
      </c>
      <c r="I384" s="9">
        <f>(F384*U384)</f>
        <v>57116653</v>
      </c>
      <c r="J384" s="18" t="str">
        <f>ROUND((Table1[[#This Row],[actual_price]]-Table1[[#This Row],[discounted_price]])/Table1[[#This Row],[actual_price]]*100, 0) &amp; "%"</f>
        <v>53%</v>
      </c>
      <c r="K384" s="18" t="str">
        <f t="shared" si="42"/>
        <v>≥ 50%</v>
      </c>
      <c r="L384" s="18">
        <f t="shared" si="43"/>
        <v>53</v>
      </c>
      <c r="M384" s="15" t="str">
        <f t="shared" si="44"/>
        <v>High</v>
      </c>
      <c r="N384" s="1">
        <v>0.53</v>
      </c>
      <c r="O384">
        <v>4</v>
      </c>
      <c r="P384" t="str">
        <f t="shared" si="45"/>
        <v>Good</v>
      </c>
      <c r="Q384">
        <f>G384*U384</f>
        <v>120586653</v>
      </c>
      <c r="R384" t="str">
        <f t="shared" si="46"/>
        <v>#10k-#19.9k</v>
      </c>
      <c r="S384">
        <f>IF(Table1[[#This Row],[actual_price]]&lt;1000, 1, IF(Table1[[#This Row],[actual_price]]&lt;5000, 2, IF(Table1[[#This Row],[actual_price]]&lt;10000, 3, IF(Table1[[#This Row],[actual_price]]&lt;20000, 4, 5))))</f>
        <v>4</v>
      </c>
      <c r="T384" t="str">
        <f t="shared" si="47"/>
        <v>1000 and above</v>
      </c>
      <c r="U384" s="11">
        <v>6347</v>
      </c>
      <c r="V384" t="s">
        <v>1855</v>
      </c>
      <c r="W384" t="s">
        <v>1856</v>
      </c>
      <c r="X384" t="s">
        <v>1857</v>
      </c>
      <c r="Y384" t="s">
        <v>1858</v>
      </c>
      <c r="Z384" t="s">
        <v>1859</v>
      </c>
      <c r="AA384" t="s">
        <v>1860</v>
      </c>
    </row>
    <row r="385" spans="1:27">
      <c r="A385" t="s">
        <v>1936</v>
      </c>
      <c r="B385" t="s">
        <v>1937</v>
      </c>
      <c r="C385" t="str">
        <f t="shared" si="48"/>
        <v>VU 108 cm (43 inches) Premium Serie…</v>
      </c>
      <c r="D385" t="s">
        <v>135</v>
      </c>
      <c r="E385" t="str">
        <f>IFERROR(VLOOKUP(TRIM(CLEAN(D385)),#REF!, 2, FALSE), "Other")</f>
        <v>Other</v>
      </c>
      <c r="F385" s="9">
        <v>18999</v>
      </c>
      <c r="G385" s="9">
        <v>35000</v>
      </c>
      <c r="H385" s="9">
        <f t="shared" si="41"/>
        <v>16001</v>
      </c>
      <c r="I385" s="9">
        <f>(F385*U385)</f>
        <v>19017999</v>
      </c>
      <c r="J385" s="18" t="str">
        <f>ROUND((Table1[[#This Row],[actual_price]]-Table1[[#This Row],[discounted_price]])/Table1[[#This Row],[actual_price]]*100, 0) &amp; "%"</f>
        <v>46%</v>
      </c>
      <c r="K385" s="18" t="str">
        <f t="shared" si="42"/>
        <v>&lt;50%</v>
      </c>
      <c r="L385" s="18">
        <f t="shared" si="43"/>
        <v>46</v>
      </c>
      <c r="M385" s="15" t="str">
        <f t="shared" si="44"/>
        <v>Medium</v>
      </c>
      <c r="N385" s="1">
        <v>0.46</v>
      </c>
      <c r="O385">
        <v>4</v>
      </c>
      <c r="P385" t="str">
        <f t="shared" si="45"/>
        <v>Good</v>
      </c>
      <c r="Q385">
        <f>G385*U385</f>
        <v>35035000</v>
      </c>
      <c r="R385" t="str">
        <f t="shared" si="46"/>
        <v>#20k+</v>
      </c>
      <c r="S385">
        <f>IF(Table1[[#This Row],[actual_price]]&lt;1000, 1, IF(Table1[[#This Row],[actual_price]]&lt;5000, 2, IF(Table1[[#This Row],[actual_price]]&lt;10000, 3, IF(Table1[[#This Row],[actual_price]]&lt;20000, 4, 5))))</f>
        <v>5</v>
      </c>
      <c r="T385" t="str">
        <f t="shared" si="47"/>
        <v>1000 and above</v>
      </c>
      <c r="U385" s="11">
        <v>1001</v>
      </c>
      <c r="V385" t="s">
        <v>1938</v>
      </c>
      <c r="W385" t="s">
        <v>1939</v>
      </c>
      <c r="X385" t="s">
        <v>1940</v>
      </c>
      <c r="Y385" t="s">
        <v>1941</v>
      </c>
      <c r="Z385" t="s">
        <v>1942</v>
      </c>
      <c r="AA385" t="s">
        <v>1943</v>
      </c>
    </row>
    <row r="386" spans="1:27">
      <c r="A386" t="s">
        <v>2019</v>
      </c>
      <c r="B386" t="s">
        <v>2020</v>
      </c>
      <c r="C386" t="str">
        <f t="shared" si="48"/>
        <v>PROLEGEND¬Æ PL-T002 Universal TV St…</v>
      </c>
      <c r="D386" t="s">
        <v>505</v>
      </c>
      <c r="E386" t="str">
        <f>IFERROR(VLOOKUP(TRIM(CLEAN(D386)),#REF!, 2, FALSE), "Other")</f>
        <v>Other</v>
      </c>
      <c r="F386" s="9">
        <v>1850</v>
      </c>
      <c r="G386" s="9">
        <v>4500</v>
      </c>
      <c r="H386" s="9">
        <f t="shared" ref="H386:H449" si="49">G386 - F386</f>
        <v>2650</v>
      </c>
      <c r="I386" s="9">
        <f>(F386*U386)</f>
        <v>340400</v>
      </c>
      <c r="J386" s="18" t="str">
        <f>ROUND((Table1[[#This Row],[actual_price]]-Table1[[#This Row],[discounted_price]])/Table1[[#This Row],[actual_price]]*100, 0) &amp; "%"</f>
        <v>59%</v>
      </c>
      <c r="K386" s="18" t="str">
        <f t="shared" ref="K386:K449" si="50">IF(L386&gt;=50, "≥ 50%", "&lt;50%")</f>
        <v>≥ 50%</v>
      </c>
      <c r="L386" s="18">
        <f t="shared" ref="L386:L449" si="51">VALUE(SUBSTITUTE(J386, "%", ""))</f>
        <v>59</v>
      </c>
      <c r="M386" s="15" t="str">
        <f t="shared" ref="M386:M449" si="52">IF(L386&lt;10, "Low", IF(L386&lt;30, "Mild", IF(L386&lt;50, "Medium", "High")))</f>
        <v>High</v>
      </c>
      <c r="N386" s="1">
        <v>0.59</v>
      </c>
      <c r="O386">
        <v>4</v>
      </c>
      <c r="P386" t="str">
        <f t="shared" ref="P386:P449" si="53">IF(O386&gt;=4.5, "Excellent", IF(O386&gt;=3.5, "Good", IF(O386&gt;=2.5, "Average", "Poor")))</f>
        <v>Good</v>
      </c>
      <c r="Q386">
        <f>G386*U386</f>
        <v>828000</v>
      </c>
      <c r="R386" t="str">
        <f t="shared" ref="R386:R449" si="54">IF(G386&lt;1000, "#0-#999", IF(G386&lt;5000, "#1k-#4.9k", IF(G386&lt;10000, "#5k-#9.9k", IF(G386&lt;20000, "#10k-#19.9k", "#20k+"))))</f>
        <v>#1k-#4.9k</v>
      </c>
      <c r="S386">
        <f>IF(Table1[[#This Row],[actual_price]]&lt;1000, 1, IF(Table1[[#This Row],[actual_price]]&lt;5000, 2, IF(Table1[[#This Row],[actual_price]]&lt;10000, 3, IF(Table1[[#This Row],[actual_price]]&lt;20000, 4, 5))))</f>
        <v>2</v>
      </c>
      <c r="T386" t="str">
        <f t="shared" ref="T386:T449" si="55">IF(U386 &gt; 1000, "1000 and above", "Fewer than 1000")</f>
        <v>Fewer than 1000</v>
      </c>
      <c r="U386" s="11">
        <v>184</v>
      </c>
      <c r="V386" t="s">
        <v>2021</v>
      </c>
      <c r="W386" t="s">
        <v>2022</v>
      </c>
      <c r="X386" t="s">
        <v>2023</v>
      </c>
      <c r="Y386" t="s">
        <v>2024</v>
      </c>
      <c r="Z386" t="s">
        <v>2025</v>
      </c>
      <c r="AA386" t="s">
        <v>2026</v>
      </c>
    </row>
    <row r="387" spans="1:27">
      <c r="A387" t="s">
        <v>2154</v>
      </c>
      <c r="B387" t="s">
        <v>2155</v>
      </c>
      <c r="C387" t="str">
        <f t="shared" si="48"/>
        <v>EYNK Extra Long Micro USB Fast Char…</v>
      </c>
      <c r="D387" t="s">
        <v>16</v>
      </c>
      <c r="E387" t="str">
        <f>IFERROR(VLOOKUP(TRIM(CLEAN(D387)),#REF!, 2, FALSE), "Other")</f>
        <v>Other</v>
      </c>
      <c r="F387" s="9">
        <v>299</v>
      </c>
      <c r="G387" s="9">
        <v>799</v>
      </c>
      <c r="H387" s="9">
        <f t="shared" si="49"/>
        <v>500</v>
      </c>
      <c r="I387" s="9">
        <f>(F387*U387)</f>
        <v>45149</v>
      </c>
      <c r="J387" s="18" t="str">
        <f>ROUND((Table1[[#This Row],[actual_price]]-Table1[[#This Row],[discounted_price]])/Table1[[#This Row],[actual_price]]*100, 0) &amp; "%"</f>
        <v>63%</v>
      </c>
      <c r="K387" s="18" t="str">
        <f t="shared" si="50"/>
        <v>≥ 50%</v>
      </c>
      <c r="L387" s="18">
        <f t="shared" si="51"/>
        <v>63</v>
      </c>
      <c r="M387" s="15" t="str">
        <f t="shared" si="52"/>
        <v>High</v>
      </c>
      <c r="N387" s="1">
        <v>0.63</v>
      </c>
      <c r="O387">
        <v>4</v>
      </c>
      <c r="P387" t="str">
        <f t="shared" si="53"/>
        <v>Good</v>
      </c>
      <c r="Q387">
        <f>G387*U387</f>
        <v>120649</v>
      </c>
      <c r="R387" t="str">
        <f t="shared" si="54"/>
        <v>#0-#999</v>
      </c>
      <c r="S387">
        <f>IF(Table1[[#This Row],[actual_price]]&lt;1000, 1, IF(Table1[[#This Row],[actual_price]]&lt;5000, 2, IF(Table1[[#This Row],[actual_price]]&lt;10000, 3, IF(Table1[[#This Row],[actual_price]]&lt;20000, 4, 5))))</f>
        <v>1</v>
      </c>
      <c r="T387" t="str">
        <f t="shared" si="55"/>
        <v>Fewer than 1000</v>
      </c>
      <c r="U387" s="11">
        <v>151</v>
      </c>
      <c r="V387" t="s">
        <v>2156</v>
      </c>
      <c r="W387" t="s">
        <v>2157</v>
      </c>
      <c r="X387" t="s">
        <v>2158</v>
      </c>
      <c r="Y387" t="s">
        <v>2159</v>
      </c>
      <c r="Z387" t="s">
        <v>2160</v>
      </c>
      <c r="AA387" t="s">
        <v>2161</v>
      </c>
    </row>
    <row r="388" spans="1:27">
      <c r="A388" t="s">
        <v>2185</v>
      </c>
      <c r="B388" t="s">
        <v>2186</v>
      </c>
      <c r="C388" t="str">
        <f t="shared" si="48"/>
        <v>Aine HDMI Male to VGA Female Video …</v>
      </c>
      <c r="D388" t="s">
        <v>103</v>
      </c>
      <c r="E388" t="str">
        <f>IFERROR(VLOOKUP(TRIM(CLEAN(D388)),#REF!, 2, FALSE), "Other")</f>
        <v>Other</v>
      </c>
      <c r="F388" s="9">
        <v>299</v>
      </c>
      <c r="G388" s="9">
        <v>599</v>
      </c>
      <c r="H388" s="9">
        <f t="shared" si="49"/>
        <v>300</v>
      </c>
      <c r="I388" s="9">
        <f>(F388*U388)</f>
        <v>51129</v>
      </c>
      <c r="J388" s="18" t="str">
        <f>ROUND((Table1[[#This Row],[actual_price]]-Table1[[#This Row],[discounted_price]])/Table1[[#This Row],[actual_price]]*100, 0) &amp; "%"</f>
        <v>50%</v>
      </c>
      <c r="K388" s="18" t="str">
        <f t="shared" si="50"/>
        <v>≥ 50%</v>
      </c>
      <c r="L388" s="18">
        <f t="shared" si="51"/>
        <v>50</v>
      </c>
      <c r="M388" s="15" t="str">
        <f t="shared" si="52"/>
        <v>High</v>
      </c>
      <c r="N388" s="1">
        <v>0.5</v>
      </c>
      <c r="O388">
        <v>4</v>
      </c>
      <c r="P388" t="str">
        <f t="shared" si="53"/>
        <v>Good</v>
      </c>
      <c r="Q388">
        <f>G388*U388</f>
        <v>102429</v>
      </c>
      <c r="R388" t="str">
        <f t="shared" si="54"/>
        <v>#0-#999</v>
      </c>
      <c r="S388">
        <f>IF(Table1[[#This Row],[actual_price]]&lt;1000, 1, IF(Table1[[#This Row],[actual_price]]&lt;5000, 2, IF(Table1[[#This Row],[actual_price]]&lt;10000, 3, IF(Table1[[#This Row],[actual_price]]&lt;20000, 4, 5))))</f>
        <v>1</v>
      </c>
      <c r="T388" t="str">
        <f t="shared" si="55"/>
        <v>Fewer than 1000</v>
      </c>
      <c r="U388" s="11">
        <v>171</v>
      </c>
      <c r="V388" t="s">
        <v>2187</v>
      </c>
      <c r="W388" t="s">
        <v>2188</v>
      </c>
      <c r="X388" t="s">
        <v>2189</v>
      </c>
      <c r="Y388" t="s">
        <v>2190</v>
      </c>
      <c r="Z388" t="s">
        <v>2191</v>
      </c>
      <c r="AA388" t="s">
        <v>2192</v>
      </c>
    </row>
    <row r="389" spans="1:27">
      <c r="A389" t="s">
        <v>2316</v>
      </c>
      <c r="B389" t="s">
        <v>2317</v>
      </c>
      <c r="C389" t="str">
        <f t="shared" si="48"/>
        <v>Redmi A1 (Light Blue, 2GB RAM, 32GB…</v>
      </c>
      <c r="D389" t="s">
        <v>2318</v>
      </c>
      <c r="E389" t="str">
        <f>IFERROR(VLOOKUP(TRIM(CLEAN(D389)),#REF!, 2, FALSE), "Other")</f>
        <v>Other</v>
      </c>
      <c r="F389" s="9">
        <v>6499</v>
      </c>
      <c r="G389" s="9">
        <v>8999</v>
      </c>
      <c r="H389" s="9">
        <f t="shared" si="49"/>
        <v>2500</v>
      </c>
      <c r="I389" s="9">
        <f>(F389*U389)</f>
        <v>50737693</v>
      </c>
      <c r="J389" s="18" t="str">
        <f>ROUND((Table1[[#This Row],[actual_price]]-Table1[[#This Row],[discounted_price]])/Table1[[#This Row],[actual_price]]*100, 0) &amp; "%"</f>
        <v>28%</v>
      </c>
      <c r="K389" s="18" t="str">
        <f t="shared" si="50"/>
        <v>&lt;50%</v>
      </c>
      <c r="L389" s="18">
        <f t="shared" si="51"/>
        <v>28</v>
      </c>
      <c r="M389" s="15" t="str">
        <f t="shared" si="52"/>
        <v>Mild</v>
      </c>
      <c r="N389" s="1">
        <v>0.28000000000000003</v>
      </c>
      <c r="O389">
        <v>4</v>
      </c>
      <c r="P389" t="str">
        <f t="shared" si="53"/>
        <v>Good</v>
      </c>
      <c r="Q389">
        <f>G389*U389</f>
        <v>70255193</v>
      </c>
      <c r="R389" t="str">
        <f t="shared" si="54"/>
        <v>#5k-#9.9k</v>
      </c>
      <c r="S389">
        <f>IF(Table1[[#This Row],[actual_price]]&lt;1000, 1, IF(Table1[[#This Row],[actual_price]]&lt;5000, 2, IF(Table1[[#This Row],[actual_price]]&lt;10000, 3, IF(Table1[[#This Row],[actual_price]]&lt;20000, 4, 5))))</f>
        <v>3</v>
      </c>
      <c r="T389" t="str">
        <f t="shared" si="55"/>
        <v>1000 and above</v>
      </c>
      <c r="U389" s="11">
        <v>7807</v>
      </c>
      <c r="V389" t="s">
        <v>2319</v>
      </c>
      <c r="W389" t="s">
        <v>2320</v>
      </c>
      <c r="X389" t="s">
        <v>2321</v>
      </c>
      <c r="Y389" t="s">
        <v>2322</v>
      </c>
      <c r="Z389" t="s">
        <v>2323</v>
      </c>
      <c r="AA389" t="s">
        <v>2324</v>
      </c>
    </row>
    <row r="390" spans="1:27">
      <c r="A390" t="s">
        <v>2336</v>
      </c>
      <c r="B390" t="s">
        <v>2337</v>
      </c>
      <c r="C390" t="str">
        <f t="shared" si="48"/>
        <v>Redmi A1 (Black, 2GB RAM, 32GB Stor…</v>
      </c>
      <c r="D390" t="s">
        <v>2318</v>
      </c>
      <c r="E390" t="str">
        <f>IFERROR(VLOOKUP(TRIM(CLEAN(D390)),#REF!, 2, FALSE), "Other")</f>
        <v>Other</v>
      </c>
      <c r="F390" s="9">
        <v>6499</v>
      </c>
      <c r="G390" s="9">
        <v>8999</v>
      </c>
      <c r="H390" s="9">
        <f t="shared" si="49"/>
        <v>2500</v>
      </c>
      <c r="I390" s="9">
        <f>(F390*U390)</f>
        <v>50737693</v>
      </c>
      <c r="J390" s="18" t="str">
        <f>ROUND((Table1[[#This Row],[actual_price]]-Table1[[#This Row],[discounted_price]])/Table1[[#This Row],[actual_price]]*100, 0) &amp; "%"</f>
        <v>28%</v>
      </c>
      <c r="K390" s="18" t="str">
        <f t="shared" si="50"/>
        <v>&lt;50%</v>
      </c>
      <c r="L390" s="18">
        <f t="shared" si="51"/>
        <v>28</v>
      </c>
      <c r="M390" s="15" t="str">
        <f t="shared" si="52"/>
        <v>Mild</v>
      </c>
      <c r="N390" s="1">
        <v>0.28000000000000003</v>
      </c>
      <c r="O390">
        <v>4</v>
      </c>
      <c r="P390" t="str">
        <f t="shared" si="53"/>
        <v>Good</v>
      </c>
      <c r="Q390">
        <f>G390*U390</f>
        <v>70255193</v>
      </c>
      <c r="R390" t="str">
        <f t="shared" si="54"/>
        <v>#5k-#9.9k</v>
      </c>
      <c r="S390">
        <f>IF(Table1[[#This Row],[actual_price]]&lt;1000, 1, IF(Table1[[#This Row],[actual_price]]&lt;5000, 2, IF(Table1[[#This Row],[actual_price]]&lt;10000, 3, IF(Table1[[#This Row],[actual_price]]&lt;20000, 4, 5))))</f>
        <v>3</v>
      </c>
      <c r="T390" t="str">
        <f t="shared" si="55"/>
        <v>1000 and above</v>
      </c>
      <c r="U390" s="11">
        <v>7807</v>
      </c>
      <c r="V390" t="s">
        <v>2319</v>
      </c>
      <c r="W390" t="s">
        <v>2320</v>
      </c>
      <c r="X390" t="s">
        <v>2321</v>
      </c>
      <c r="Y390" t="s">
        <v>2322</v>
      </c>
      <c r="Z390" t="s">
        <v>2323</v>
      </c>
      <c r="AA390" t="s">
        <v>2324</v>
      </c>
    </row>
    <row r="391" spans="1:27">
      <c r="A391" t="s">
        <v>2338</v>
      </c>
      <c r="B391" t="s">
        <v>2339</v>
      </c>
      <c r="C391" t="str">
        <f t="shared" si="48"/>
        <v>Redmi A1 (Light Green, 2GB RAM 32GB…</v>
      </c>
      <c r="D391" t="s">
        <v>2318</v>
      </c>
      <c r="E391" t="str">
        <f>IFERROR(VLOOKUP(TRIM(CLEAN(D391)),#REF!, 2, FALSE), "Other")</f>
        <v>Other</v>
      </c>
      <c r="F391" s="9">
        <v>6499</v>
      </c>
      <c r="G391" s="9">
        <v>8999</v>
      </c>
      <c r="H391" s="9">
        <f t="shared" si="49"/>
        <v>2500</v>
      </c>
      <c r="I391" s="9">
        <f>(F391*U391)</f>
        <v>50737693</v>
      </c>
      <c r="J391" s="18" t="str">
        <f>ROUND((Table1[[#This Row],[actual_price]]-Table1[[#This Row],[discounted_price]])/Table1[[#This Row],[actual_price]]*100, 0) &amp; "%"</f>
        <v>28%</v>
      </c>
      <c r="K391" s="18" t="str">
        <f t="shared" si="50"/>
        <v>&lt;50%</v>
      </c>
      <c r="L391" s="18">
        <f t="shared" si="51"/>
        <v>28</v>
      </c>
      <c r="M391" s="15" t="str">
        <f t="shared" si="52"/>
        <v>Mild</v>
      </c>
      <c r="N391" s="1">
        <v>0.28000000000000003</v>
      </c>
      <c r="O391">
        <v>4</v>
      </c>
      <c r="P391" t="str">
        <f t="shared" si="53"/>
        <v>Good</v>
      </c>
      <c r="Q391">
        <f>G391*U391</f>
        <v>70255193</v>
      </c>
      <c r="R391" t="str">
        <f t="shared" si="54"/>
        <v>#5k-#9.9k</v>
      </c>
      <c r="S391">
        <f>IF(Table1[[#This Row],[actual_price]]&lt;1000, 1, IF(Table1[[#This Row],[actual_price]]&lt;5000, 2, IF(Table1[[#This Row],[actual_price]]&lt;10000, 3, IF(Table1[[#This Row],[actual_price]]&lt;20000, 4, 5))))</f>
        <v>3</v>
      </c>
      <c r="T391" t="str">
        <f t="shared" si="55"/>
        <v>1000 and above</v>
      </c>
      <c r="U391" s="11">
        <v>7807</v>
      </c>
      <c r="V391" t="s">
        <v>2319</v>
      </c>
      <c r="W391" t="s">
        <v>2320</v>
      </c>
      <c r="X391" t="s">
        <v>2321</v>
      </c>
      <c r="Y391" t="s">
        <v>2322</v>
      </c>
      <c r="Z391" t="s">
        <v>2323</v>
      </c>
      <c r="AA391" t="s">
        <v>2324</v>
      </c>
    </row>
    <row r="392" spans="1:27">
      <c r="A392" t="s">
        <v>2357</v>
      </c>
      <c r="B392" t="s">
        <v>2358</v>
      </c>
      <c r="C392" t="str">
        <f t="shared" si="48"/>
        <v>Nokia 105 Single SIM, Keypad Mobile…</v>
      </c>
      <c r="D392" t="s">
        <v>2359</v>
      </c>
      <c r="E392" t="str">
        <f>IFERROR(VLOOKUP(TRIM(CLEAN(D392)),#REF!, 2, FALSE), "Other")</f>
        <v>Other</v>
      </c>
      <c r="F392" s="9">
        <v>1299</v>
      </c>
      <c r="G392" s="9">
        <v>1599</v>
      </c>
      <c r="H392" s="9">
        <f t="shared" si="49"/>
        <v>300</v>
      </c>
      <c r="I392" s="9">
        <f>(F392*U392)</f>
        <v>166675989</v>
      </c>
      <c r="J392" s="18" t="str">
        <f>ROUND((Table1[[#This Row],[actual_price]]-Table1[[#This Row],[discounted_price]])/Table1[[#This Row],[actual_price]]*100, 0) &amp; "%"</f>
        <v>19%</v>
      </c>
      <c r="K392" s="18" t="str">
        <f t="shared" si="50"/>
        <v>&lt;50%</v>
      </c>
      <c r="L392" s="18">
        <f t="shared" si="51"/>
        <v>19</v>
      </c>
      <c r="M392" s="15" t="str">
        <f t="shared" si="52"/>
        <v>Mild</v>
      </c>
      <c r="N392" s="1">
        <v>0.19</v>
      </c>
      <c r="O392">
        <v>4</v>
      </c>
      <c r="P392" t="str">
        <f t="shared" si="53"/>
        <v>Good</v>
      </c>
      <c r="Q392">
        <f>G392*U392</f>
        <v>205169289</v>
      </c>
      <c r="R392" t="str">
        <f t="shared" si="54"/>
        <v>#1k-#4.9k</v>
      </c>
      <c r="S392">
        <f>IF(Table1[[#This Row],[actual_price]]&lt;1000, 1, IF(Table1[[#This Row],[actual_price]]&lt;5000, 2, IF(Table1[[#This Row],[actual_price]]&lt;10000, 3, IF(Table1[[#This Row],[actual_price]]&lt;20000, 4, 5))))</f>
        <v>2</v>
      </c>
      <c r="T392" t="str">
        <f t="shared" si="55"/>
        <v>1000 and above</v>
      </c>
      <c r="U392" s="11">
        <v>128311</v>
      </c>
      <c r="V392" t="s">
        <v>2360</v>
      </c>
      <c r="W392" t="s">
        <v>2361</v>
      </c>
      <c r="X392" t="s">
        <v>2362</v>
      </c>
      <c r="Y392" t="s">
        <v>2363</v>
      </c>
      <c r="Z392" t="s">
        <v>2364</v>
      </c>
      <c r="AA392" t="s">
        <v>2365</v>
      </c>
    </row>
    <row r="393" spans="1:27">
      <c r="A393" t="s">
        <v>2399</v>
      </c>
      <c r="B393" t="s">
        <v>2400</v>
      </c>
      <c r="C393" t="str">
        <f t="shared" si="48"/>
        <v>Redmi 10A (Charcoal Black, 4GB RAM,…</v>
      </c>
      <c r="D393" t="s">
        <v>2318</v>
      </c>
      <c r="E393" t="str">
        <f>IFERROR(VLOOKUP(TRIM(CLEAN(D393)),#REF!, 2, FALSE), "Other")</f>
        <v>Other</v>
      </c>
      <c r="F393" s="9">
        <v>8999</v>
      </c>
      <c r="G393" s="9">
        <v>11999</v>
      </c>
      <c r="H393" s="9">
        <f t="shared" si="49"/>
        <v>3000</v>
      </c>
      <c r="I393" s="9">
        <f>(F393*U393)</f>
        <v>115151204</v>
      </c>
      <c r="J393" s="18" t="str">
        <f>ROUND((Table1[[#This Row],[actual_price]]-Table1[[#This Row],[discounted_price]])/Table1[[#This Row],[actual_price]]*100, 0) &amp; "%"</f>
        <v>25%</v>
      </c>
      <c r="K393" s="18" t="str">
        <f t="shared" si="50"/>
        <v>&lt;50%</v>
      </c>
      <c r="L393" s="18">
        <f t="shared" si="51"/>
        <v>25</v>
      </c>
      <c r="M393" s="15" t="str">
        <f t="shared" si="52"/>
        <v>Mild</v>
      </c>
      <c r="N393" s="1">
        <v>0.25</v>
      </c>
      <c r="O393">
        <v>4</v>
      </c>
      <c r="P393" t="str">
        <f t="shared" si="53"/>
        <v>Good</v>
      </c>
      <c r="Q393">
        <f>G393*U393</f>
        <v>153539204</v>
      </c>
      <c r="R393" t="str">
        <f t="shared" si="54"/>
        <v>#10k-#19.9k</v>
      </c>
      <c r="S393">
        <f>IF(Table1[[#This Row],[actual_price]]&lt;1000, 1, IF(Table1[[#This Row],[actual_price]]&lt;5000, 2, IF(Table1[[#This Row],[actual_price]]&lt;10000, 3, IF(Table1[[#This Row],[actual_price]]&lt;20000, 4, 5))))</f>
        <v>4</v>
      </c>
      <c r="T393" t="str">
        <f t="shared" si="55"/>
        <v>1000 and above</v>
      </c>
      <c r="U393" s="11">
        <v>12796</v>
      </c>
      <c r="V393" t="s">
        <v>2401</v>
      </c>
      <c r="W393" t="s">
        <v>2402</v>
      </c>
      <c r="X393" t="s">
        <v>2403</v>
      </c>
      <c r="Y393" t="s">
        <v>2404</v>
      </c>
      <c r="Z393" t="s">
        <v>2405</v>
      </c>
      <c r="AA393" t="s">
        <v>2406</v>
      </c>
    </row>
    <row r="394" spans="1:27">
      <c r="A394" t="s">
        <v>2407</v>
      </c>
      <c r="B394" t="s">
        <v>2408</v>
      </c>
      <c r="C394" t="str">
        <f t="shared" ref="C394:C457" si="56">LEFT(B394, 35) &amp; "…"</f>
        <v>pTron Bullet Pro 36W PD Quick Charg…</v>
      </c>
      <c r="D394" t="s">
        <v>2409</v>
      </c>
      <c r="E394" t="str">
        <f>IFERROR(VLOOKUP(TRIM(CLEAN(D394)),#REF!, 2, FALSE), "Other")</f>
        <v>Other</v>
      </c>
      <c r="F394" s="9">
        <v>349</v>
      </c>
      <c r="G394" s="9">
        <v>1299</v>
      </c>
      <c r="H394" s="9">
        <f t="shared" si="49"/>
        <v>950</v>
      </c>
      <c r="I394" s="9">
        <f>(F394*U394)</f>
        <v>4984418</v>
      </c>
      <c r="J394" s="18" t="str">
        <f>ROUND((Table1[[#This Row],[actual_price]]-Table1[[#This Row],[discounted_price]])/Table1[[#This Row],[actual_price]]*100, 0) &amp; "%"</f>
        <v>73%</v>
      </c>
      <c r="K394" s="18" t="str">
        <f t="shared" si="50"/>
        <v>≥ 50%</v>
      </c>
      <c r="L394" s="18">
        <f t="shared" si="51"/>
        <v>73</v>
      </c>
      <c r="M394" s="15" t="str">
        <f t="shared" si="52"/>
        <v>High</v>
      </c>
      <c r="N394" s="1">
        <v>0.73</v>
      </c>
      <c r="O394">
        <v>4</v>
      </c>
      <c r="P394" t="str">
        <f t="shared" si="53"/>
        <v>Good</v>
      </c>
      <c r="Q394">
        <f>G394*U394</f>
        <v>18552318</v>
      </c>
      <c r="R394" t="str">
        <f t="shared" si="54"/>
        <v>#1k-#4.9k</v>
      </c>
      <c r="S394">
        <f>IF(Table1[[#This Row],[actual_price]]&lt;1000, 1, IF(Table1[[#This Row],[actual_price]]&lt;5000, 2, IF(Table1[[#This Row],[actual_price]]&lt;10000, 3, IF(Table1[[#This Row],[actual_price]]&lt;20000, 4, 5))))</f>
        <v>2</v>
      </c>
      <c r="T394" t="str">
        <f t="shared" si="55"/>
        <v>1000 and above</v>
      </c>
      <c r="U394" s="11">
        <v>14282</v>
      </c>
      <c r="V394" t="s">
        <v>2410</v>
      </c>
      <c r="W394" t="s">
        <v>2411</v>
      </c>
      <c r="X394" t="s">
        <v>2412</v>
      </c>
      <c r="Y394" t="s">
        <v>2413</v>
      </c>
      <c r="Z394" t="s">
        <v>2414</v>
      </c>
      <c r="AA394" t="s">
        <v>2415</v>
      </c>
    </row>
    <row r="395" spans="1:27">
      <c r="A395" t="s">
        <v>2457</v>
      </c>
      <c r="B395" t="s">
        <v>2458</v>
      </c>
      <c r="C395" t="str">
        <f t="shared" si="56"/>
        <v>Noise ColorFit Pulse Grand Smart Wa…</v>
      </c>
      <c r="D395" t="s">
        <v>2284</v>
      </c>
      <c r="E395" t="str">
        <f>IFERROR(VLOOKUP(TRIM(CLEAN(D395)),#REF!, 2, FALSE), "Other")</f>
        <v>Other</v>
      </c>
      <c r="F395" s="9">
        <v>1599</v>
      </c>
      <c r="G395" s="9">
        <v>3999</v>
      </c>
      <c r="H395" s="9">
        <f t="shared" si="49"/>
        <v>2400</v>
      </c>
      <c r="I395" s="9">
        <f>(F395*U395)</f>
        <v>48376146</v>
      </c>
      <c r="J395" s="18" t="str">
        <f>ROUND((Table1[[#This Row],[actual_price]]-Table1[[#This Row],[discounted_price]])/Table1[[#This Row],[actual_price]]*100, 0) &amp; "%"</f>
        <v>60%</v>
      </c>
      <c r="K395" s="18" t="str">
        <f t="shared" si="50"/>
        <v>≥ 50%</v>
      </c>
      <c r="L395" s="18">
        <f t="shared" si="51"/>
        <v>60</v>
      </c>
      <c r="M395" s="15" t="str">
        <f t="shared" si="52"/>
        <v>High</v>
      </c>
      <c r="N395" s="1">
        <v>0.6</v>
      </c>
      <c r="O395">
        <v>4</v>
      </c>
      <c r="P395" t="str">
        <f t="shared" si="53"/>
        <v>Good</v>
      </c>
      <c r="Q395">
        <f>G395*U395</f>
        <v>120985746</v>
      </c>
      <c r="R395" t="str">
        <f t="shared" si="54"/>
        <v>#1k-#4.9k</v>
      </c>
      <c r="S395">
        <f>IF(Table1[[#This Row],[actual_price]]&lt;1000, 1, IF(Table1[[#This Row],[actual_price]]&lt;5000, 2, IF(Table1[[#This Row],[actual_price]]&lt;10000, 3, IF(Table1[[#This Row],[actual_price]]&lt;20000, 4, 5))))</f>
        <v>2</v>
      </c>
      <c r="T395" t="str">
        <f t="shared" si="55"/>
        <v>1000 and above</v>
      </c>
      <c r="U395" s="11">
        <v>30254</v>
      </c>
      <c r="V395" t="s">
        <v>2459</v>
      </c>
      <c r="W395" t="s">
        <v>2460</v>
      </c>
      <c r="X395" t="s">
        <v>2461</v>
      </c>
      <c r="Y395" t="s">
        <v>2462</v>
      </c>
      <c r="Z395" t="s">
        <v>2463</v>
      </c>
      <c r="AA395" t="s">
        <v>2464</v>
      </c>
    </row>
    <row r="396" spans="1:27">
      <c r="A396" t="s">
        <v>2505</v>
      </c>
      <c r="B396" t="s">
        <v>2506</v>
      </c>
      <c r="C396" t="str">
        <f t="shared" si="56"/>
        <v>iQOO vivo Z6 5G (Chromatic Blue, 6G…</v>
      </c>
      <c r="D396" t="s">
        <v>2318</v>
      </c>
      <c r="E396" t="str">
        <f>IFERROR(VLOOKUP(TRIM(CLEAN(D396)),#REF!, 2, FALSE), "Other")</f>
        <v>Other</v>
      </c>
      <c r="F396" s="9">
        <v>16499</v>
      </c>
      <c r="G396" s="9">
        <v>20999</v>
      </c>
      <c r="H396" s="9">
        <f t="shared" si="49"/>
        <v>4500</v>
      </c>
      <c r="I396" s="9">
        <f>(F396*U396)</f>
        <v>352253650</v>
      </c>
      <c r="J396" s="18" t="str">
        <f>ROUND((Table1[[#This Row],[actual_price]]-Table1[[#This Row],[discounted_price]])/Table1[[#This Row],[actual_price]]*100, 0) &amp; "%"</f>
        <v>21%</v>
      </c>
      <c r="K396" s="18" t="str">
        <f t="shared" si="50"/>
        <v>&lt;50%</v>
      </c>
      <c r="L396" s="18">
        <f t="shared" si="51"/>
        <v>21</v>
      </c>
      <c r="M396" s="15" t="str">
        <f t="shared" si="52"/>
        <v>Mild</v>
      </c>
      <c r="N396" s="1">
        <v>0.21</v>
      </c>
      <c r="O396">
        <v>4</v>
      </c>
      <c r="P396" t="str">
        <f t="shared" si="53"/>
        <v>Good</v>
      </c>
      <c r="Q396">
        <f>G396*U396</f>
        <v>448328650</v>
      </c>
      <c r="R396" t="str">
        <f t="shared" si="54"/>
        <v>#20k+</v>
      </c>
      <c r="S396">
        <f>IF(Table1[[#This Row],[actual_price]]&lt;1000, 1, IF(Table1[[#This Row],[actual_price]]&lt;5000, 2, IF(Table1[[#This Row],[actual_price]]&lt;10000, 3, IF(Table1[[#This Row],[actual_price]]&lt;20000, 4, 5))))</f>
        <v>5</v>
      </c>
      <c r="T396" t="str">
        <f t="shared" si="55"/>
        <v>1000 and above</v>
      </c>
      <c r="U396" s="11">
        <v>21350</v>
      </c>
      <c r="V396" t="s">
        <v>2507</v>
      </c>
      <c r="W396" t="s">
        <v>2508</v>
      </c>
      <c r="X396" t="s">
        <v>2509</v>
      </c>
      <c r="Y396" t="s">
        <v>2510</v>
      </c>
      <c r="Z396" t="s">
        <v>2511</v>
      </c>
      <c r="AA396" t="s">
        <v>2512</v>
      </c>
    </row>
    <row r="397" spans="1:27">
      <c r="A397" t="s">
        <v>2527</v>
      </c>
      <c r="B397" t="s">
        <v>2528</v>
      </c>
      <c r="C397" t="str">
        <f t="shared" si="56"/>
        <v>Redmi 10A (Sea Blue, 4GB RAM, 64GB …</v>
      </c>
      <c r="D397" t="s">
        <v>2318</v>
      </c>
      <c r="E397" t="str">
        <f>IFERROR(VLOOKUP(TRIM(CLEAN(D397)),#REF!, 2, FALSE), "Other")</f>
        <v>Other</v>
      </c>
      <c r="F397" s="9">
        <v>8999</v>
      </c>
      <c r="G397" s="9">
        <v>11999</v>
      </c>
      <c r="H397" s="9">
        <f t="shared" si="49"/>
        <v>3000</v>
      </c>
      <c r="I397" s="9">
        <f>(F397*U397)</f>
        <v>115151204</v>
      </c>
      <c r="J397" s="18" t="str">
        <f>ROUND((Table1[[#This Row],[actual_price]]-Table1[[#This Row],[discounted_price]])/Table1[[#This Row],[actual_price]]*100, 0) &amp; "%"</f>
        <v>25%</v>
      </c>
      <c r="K397" s="18" t="str">
        <f t="shared" si="50"/>
        <v>&lt;50%</v>
      </c>
      <c r="L397" s="18">
        <f t="shared" si="51"/>
        <v>25</v>
      </c>
      <c r="M397" s="15" t="str">
        <f t="shared" si="52"/>
        <v>Mild</v>
      </c>
      <c r="N397" s="1">
        <v>0.25</v>
      </c>
      <c r="O397">
        <v>4</v>
      </c>
      <c r="P397" t="str">
        <f t="shared" si="53"/>
        <v>Good</v>
      </c>
      <c r="Q397">
        <f>G397*U397</f>
        <v>153539204</v>
      </c>
      <c r="R397" t="str">
        <f t="shared" si="54"/>
        <v>#10k-#19.9k</v>
      </c>
      <c r="S397">
        <f>IF(Table1[[#This Row],[actual_price]]&lt;1000, 1, IF(Table1[[#This Row],[actual_price]]&lt;5000, 2, IF(Table1[[#This Row],[actual_price]]&lt;10000, 3, IF(Table1[[#This Row],[actual_price]]&lt;20000, 4, 5))))</f>
        <v>4</v>
      </c>
      <c r="T397" t="str">
        <f t="shared" si="55"/>
        <v>1000 and above</v>
      </c>
      <c r="U397" s="11">
        <v>12796</v>
      </c>
      <c r="V397" t="s">
        <v>2401</v>
      </c>
      <c r="W397" t="s">
        <v>2402</v>
      </c>
      <c r="X397" t="s">
        <v>2403</v>
      </c>
      <c r="Y397" t="s">
        <v>2404</v>
      </c>
      <c r="Z397" t="s">
        <v>2405</v>
      </c>
      <c r="AA397" t="s">
        <v>2406</v>
      </c>
    </row>
    <row r="398" spans="1:27">
      <c r="A398" t="s">
        <v>23</v>
      </c>
      <c r="B398" t="s">
        <v>24</v>
      </c>
      <c r="C398" t="str">
        <f t="shared" si="56"/>
        <v>Ambrane Unbreakable 60W / 3A Fast C…</v>
      </c>
      <c r="D398" t="s">
        <v>16</v>
      </c>
      <c r="E398" t="str">
        <f>IFERROR(VLOOKUP(TRIM(CLEAN(D398)),#REF!, 2, FALSE), "Other")</f>
        <v>Other</v>
      </c>
      <c r="F398" s="9">
        <v>199</v>
      </c>
      <c r="G398" s="9">
        <v>349</v>
      </c>
      <c r="H398" s="9">
        <f t="shared" si="49"/>
        <v>150</v>
      </c>
      <c r="I398" s="9">
        <f>(F398*U398)</f>
        <v>8754607</v>
      </c>
      <c r="J398" s="18" t="str">
        <f>ROUND((Table1[[#This Row],[actual_price]]-Table1[[#This Row],[discounted_price]])/Table1[[#This Row],[actual_price]]*100, 0) &amp; "%"</f>
        <v>43%</v>
      </c>
      <c r="K398" s="18" t="str">
        <f t="shared" si="50"/>
        <v>&lt;50%</v>
      </c>
      <c r="L398" s="18">
        <f t="shared" si="51"/>
        <v>43</v>
      </c>
      <c r="M398" s="15" t="str">
        <f t="shared" si="52"/>
        <v>Medium</v>
      </c>
      <c r="N398" s="1">
        <v>0.43</v>
      </c>
      <c r="O398">
        <v>4</v>
      </c>
      <c r="P398" t="str">
        <f t="shared" si="53"/>
        <v>Good</v>
      </c>
      <c r="Q398">
        <f>G398*U398</f>
        <v>15353557</v>
      </c>
      <c r="R398" t="str">
        <f t="shared" si="54"/>
        <v>#0-#999</v>
      </c>
      <c r="S398">
        <f>IF(Table1[[#This Row],[actual_price]]&lt;1000, 1, IF(Table1[[#This Row],[actual_price]]&lt;5000, 2, IF(Table1[[#This Row],[actual_price]]&lt;10000, 3, IF(Table1[[#This Row],[actual_price]]&lt;20000, 4, 5))))</f>
        <v>1</v>
      </c>
      <c r="T398" t="str">
        <f t="shared" si="55"/>
        <v>1000 and above</v>
      </c>
      <c r="U398" s="11">
        <v>43993</v>
      </c>
      <c r="V398" t="s">
        <v>25</v>
      </c>
      <c r="W398" t="s">
        <v>26</v>
      </c>
      <c r="X398" t="s">
        <v>27</v>
      </c>
      <c r="Y398" t="s">
        <v>28</v>
      </c>
      <c r="Z398" t="s">
        <v>29</v>
      </c>
      <c r="AA398" t="s">
        <v>30</v>
      </c>
    </row>
    <row r="399" spans="1:27">
      <c r="A399" t="s">
        <v>2561</v>
      </c>
      <c r="B399" t="s">
        <v>2562</v>
      </c>
      <c r="C399" t="str">
        <f t="shared" si="56"/>
        <v>Redmi 10A (Slate Grey, 4GB RAM, 64G…</v>
      </c>
      <c r="D399" t="s">
        <v>2318</v>
      </c>
      <c r="E399" t="str">
        <f>IFERROR(VLOOKUP(TRIM(CLEAN(D399)),#REF!, 2, FALSE), "Other")</f>
        <v>Other</v>
      </c>
      <c r="F399" s="9">
        <v>8999</v>
      </c>
      <c r="G399" s="9">
        <v>11999</v>
      </c>
      <c r="H399" s="9">
        <f t="shared" si="49"/>
        <v>3000</v>
      </c>
      <c r="I399" s="9">
        <f>(F399*U399)</f>
        <v>115151204</v>
      </c>
      <c r="J399" s="18" t="str">
        <f>ROUND((Table1[[#This Row],[actual_price]]-Table1[[#This Row],[discounted_price]])/Table1[[#This Row],[actual_price]]*100, 0) &amp; "%"</f>
        <v>25%</v>
      </c>
      <c r="K399" s="18" t="str">
        <f t="shared" si="50"/>
        <v>&lt;50%</v>
      </c>
      <c r="L399" s="18">
        <f t="shared" si="51"/>
        <v>25</v>
      </c>
      <c r="M399" s="15" t="str">
        <f t="shared" si="52"/>
        <v>Mild</v>
      </c>
      <c r="N399" s="1">
        <v>0.25</v>
      </c>
      <c r="O399">
        <v>4</v>
      </c>
      <c r="P399" t="str">
        <f t="shared" si="53"/>
        <v>Good</v>
      </c>
      <c r="Q399">
        <f>G399*U399</f>
        <v>153539204</v>
      </c>
      <c r="R399" t="str">
        <f t="shared" si="54"/>
        <v>#10k-#19.9k</v>
      </c>
      <c r="S399">
        <f>IF(Table1[[#This Row],[actual_price]]&lt;1000, 1, IF(Table1[[#This Row],[actual_price]]&lt;5000, 2, IF(Table1[[#This Row],[actual_price]]&lt;10000, 3, IF(Table1[[#This Row],[actual_price]]&lt;20000, 4, 5))))</f>
        <v>4</v>
      </c>
      <c r="T399" t="str">
        <f t="shared" si="55"/>
        <v>1000 and above</v>
      </c>
      <c r="U399" s="11">
        <v>12796</v>
      </c>
      <c r="V399" t="s">
        <v>2401</v>
      </c>
      <c r="W399" t="s">
        <v>2402</v>
      </c>
      <c r="X399" t="s">
        <v>2403</v>
      </c>
      <c r="Y399" t="s">
        <v>2404</v>
      </c>
      <c r="Z399" t="s">
        <v>2405</v>
      </c>
      <c r="AA399" t="s">
        <v>2406</v>
      </c>
    </row>
    <row r="400" spans="1:27">
      <c r="A400" t="s">
        <v>2614</v>
      </c>
      <c r="B400" t="s">
        <v>2615</v>
      </c>
      <c r="C400" t="str">
        <f t="shared" si="56"/>
        <v>realme Buds Classic Wired in Ear Ea…</v>
      </c>
      <c r="D400" t="s">
        <v>2376</v>
      </c>
      <c r="E400" t="str">
        <f>IFERROR(VLOOKUP(TRIM(CLEAN(D400)),#REF!, 2, FALSE), "Other")</f>
        <v>Other</v>
      </c>
      <c r="F400" s="9">
        <v>399</v>
      </c>
      <c r="G400" s="9">
        <v>699</v>
      </c>
      <c r="H400" s="9">
        <f t="shared" si="49"/>
        <v>300</v>
      </c>
      <c r="I400" s="9">
        <f>(F400*U400)</f>
        <v>15088983</v>
      </c>
      <c r="J400" s="18" t="str">
        <f>ROUND((Table1[[#This Row],[actual_price]]-Table1[[#This Row],[discounted_price]])/Table1[[#This Row],[actual_price]]*100, 0) &amp; "%"</f>
        <v>43%</v>
      </c>
      <c r="K400" s="18" t="str">
        <f t="shared" si="50"/>
        <v>&lt;50%</v>
      </c>
      <c r="L400" s="18">
        <f t="shared" si="51"/>
        <v>43</v>
      </c>
      <c r="M400" s="15" t="str">
        <f t="shared" si="52"/>
        <v>Medium</v>
      </c>
      <c r="N400" s="1">
        <v>0.43</v>
      </c>
      <c r="O400">
        <v>4</v>
      </c>
      <c r="P400" t="str">
        <f t="shared" si="53"/>
        <v>Good</v>
      </c>
      <c r="Q400">
        <f>G400*U400</f>
        <v>26434083</v>
      </c>
      <c r="R400" t="str">
        <f t="shared" si="54"/>
        <v>#0-#999</v>
      </c>
      <c r="S400">
        <f>IF(Table1[[#This Row],[actual_price]]&lt;1000, 1, IF(Table1[[#This Row],[actual_price]]&lt;5000, 2, IF(Table1[[#This Row],[actual_price]]&lt;10000, 3, IF(Table1[[#This Row],[actual_price]]&lt;20000, 4, 5))))</f>
        <v>1</v>
      </c>
      <c r="T400" t="str">
        <f t="shared" si="55"/>
        <v>1000 and above</v>
      </c>
      <c r="U400" s="11">
        <v>37817</v>
      </c>
      <c r="V400" t="s">
        <v>2616</v>
      </c>
      <c r="W400" t="s">
        <v>2617</v>
      </c>
      <c r="X400" t="s">
        <v>2618</v>
      </c>
      <c r="Y400" t="s">
        <v>2619</v>
      </c>
      <c r="Z400" t="s">
        <v>2620</v>
      </c>
      <c r="AA400" t="s">
        <v>2621</v>
      </c>
    </row>
    <row r="401" spans="1:27">
      <c r="A401" t="s">
        <v>2622</v>
      </c>
      <c r="B401" t="s">
        <v>2623</v>
      </c>
      <c r="C401" t="str">
        <f t="shared" si="56"/>
        <v>Noise ColorFit Pulse Grand Smart Wa…</v>
      </c>
      <c r="D401" t="s">
        <v>2284</v>
      </c>
      <c r="E401" t="str">
        <f>IFERROR(VLOOKUP(TRIM(CLEAN(D401)),#REF!, 2, FALSE), "Other")</f>
        <v>Other</v>
      </c>
      <c r="F401" s="9">
        <v>1999</v>
      </c>
      <c r="G401" s="9">
        <v>3990</v>
      </c>
      <c r="H401" s="9">
        <f t="shared" si="49"/>
        <v>1991</v>
      </c>
      <c r="I401" s="9">
        <f>(F401*U401)</f>
        <v>60477746</v>
      </c>
      <c r="J401" s="18" t="str">
        <f>ROUND((Table1[[#This Row],[actual_price]]-Table1[[#This Row],[discounted_price]])/Table1[[#This Row],[actual_price]]*100, 0) &amp; "%"</f>
        <v>50%</v>
      </c>
      <c r="K401" s="18" t="str">
        <f t="shared" si="50"/>
        <v>≥ 50%</v>
      </c>
      <c r="L401" s="18">
        <f t="shared" si="51"/>
        <v>50</v>
      </c>
      <c r="M401" s="15" t="str">
        <f t="shared" si="52"/>
        <v>High</v>
      </c>
      <c r="N401" s="1">
        <v>0.5</v>
      </c>
      <c r="O401">
        <v>4</v>
      </c>
      <c r="P401" t="str">
        <f t="shared" si="53"/>
        <v>Good</v>
      </c>
      <c r="Q401">
        <f>G401*U401</f>
        <v>120713460</v>
      </c>
      <c r="R401" t="str">
        <f t="shared" si="54"/>
        <v>#1k-#4.9k</v>
      </c>
      <c r="S401">
        <f>IF(Table1[[#This Row],[actual_price]]&lt;1000, 1, IF(Table1[[#This Row],[actual_price]]&lt;5000, 2, IF(Table1[[#This Row],[actual_price]]&lt;10000, 3, IF(Table1[[#This Row],[actual_price]]&lt;20000, 4, 5))))</f>
        <v>2</v>
      </c>
      <c r="T401" t="str">
        <f t="shared" si="55"/>
        <v>1000 and above</v>
      </c>
      <c r="U401" s="11">
        <v>30254</v>
      </c>
      <c r="V401" t="s">
        <v>2624</v>
      </c>
      <c r="W401" t="s">
        <v>2460</v>
      </c>
      <c r="X401" t="s">
        <v>2461</v>
      </c>
      <c r="Y401" t="s">
        <v>2462</v>
      </c>
      <c r="Z401" t="s">
        <v>2463</v>
      </c>
      <c r="AA401" t="s">
        <v>2464</v>
      </c>
    </row>
    <row r="402" spans="1:27">
      <c r="A402" t="s">
        <v>2643</v>
      </c>
      <c r="B402" t="s">
        <v>2644</v>
      </c>
      <c r="C402" t="str">
        <f t="shared" si="56"/>
        <v>Tygot Bluetooth Extendable Selfie S…</v>
      </c>
      <c r="D402" t="s">
        <v>2645</v>
      </c>
      <c r="E402" t="str">
        <f>IFERROR(VLOOKUP(TRIM(CLEAN(D402)),#REF!, 2, FALSE), "Other")</f>
        <v>Other</v>
      </c>
      <c r="F402" s="9">
        <v>399</v>
      </c>
      <c r="G402" s="9">
        <v>1999</v>
      </c>
      <c r="H402" s="9">
        <f t="shared" si="49"/>
        <v>1600</v>
      </c>
      <c r="I402" s="9">
        <f>(F402*U402)</f>
        <v>1349418</v>
      </c>
      <c r="J402" s="18" t="str">
        <f>ROUND((Table1[[#This Row],[actual_price]]-Table1[[#This Row],[discounted_price]])/Table1[[#This Row],[actual_price]]*100, 0) &amp; "%"</f>
        <v>80%</v>
      </c>
      <c r="K402" s="18" t="str">
        <f t="shared" si="50"/>
        <v>≥ 50%</v>
      </c>
      <c r="L402" s="18">
        <f t="shared" si="51"/>
        <v>80</v>
      </c>
      <c r="M402" s="15" t="str">
        <f t="shared" si="52"/>
        <v>High</v>
      </c>
      <c r="N402" s="1">
        <v>0.8</v>
      </c>
      <c r="O402">
        <v>4</v>
      </c>
      <c r="P402" t="str">
        <f t="shared" si="53"/>
        <v>Good</v>
      </c>
      <c r="Q402">
        <f>G402*U402</f>
        <v>6760618</v>
      </c>
      <c r="R402" t="str">
        <f t="shared" si="54"/>
        <v>#1k-#4.9k</v>
      </c>
      <c r="S402">
        <f>IF(Table1[[#This Row],[actual_price]]&lt;1000, 1, IF(Table1[[#This Row],[actual_price]]&lt;5000, 2, IF(Table1[[#This Row],[actual_price]]&lt;10000, 3, IF(Table1[[#This Row],[actual_price]]&lt;20000, 4, 5))))</f>
        <v>2</v>
      </c>
      <c r="T402" t="str">
        <f t="shared" si="55"/>
        <v>1000 and above</v>
      </c>
      <c r="U402" s="11">
        <v>3382</v>
      </c>
      <c r="V402" t="s">
        <v>2646</v>
      </c>
      <c r="W402" t="s">
        <v>2647</v>
      </c>
      <c r="X402" t="s">
        <v>2648</v>
      </c>
      <c r="Y402" t="s">
        <v>2649</v>
      </c>
      <c r="Z402" t="s">
        <v>2650</v>
      </c>
      <c r="AA402" t="s">
        <v>10156</v>
      </c>
    </row>
    <row r="403" spans="1:27">
      <c r="A403" t="s">
        <v>2697</v>
      </c>
      <c r="B403" t="s">
        <v>2698</v>
      </c>
      <c r="C403" t="str">
        <f t="shared" si="56"/>
        <v>Samsung Galaxy Buds Live Bluetooth …</v>
      </c>
      <c r="D403" t="s">
        <v>2376</v>
      </c>
      <c r="E403" t="str">
        <f>IFERROR(VLOOKUP(TRIM(CLEAN(D403)),#REF!, 2, FALSE), "Other")</f>
        <v>Other</v>
      </c>
      <c r="F403" s="9">
        <v>4790</v>
      </c>
      <c r="G403" s="9">
        <v>15990</v>
      </c>
      <c r="H403" s="9">
        <f t="shared" si="49"/>
        <v>11200</v>
      </c>
      <c r="I403" s="9">
        <f>(F403*U403)</f>
        <v>21028100</v>
      </c>
      <c r="J403" s="18" t="str">
        <f>ROUND((Table1[[#This Row],[actual_price]]-Table1[[#This Row],[discounted_price]])/Table1[[#This Row],[actual_price]]*100, 0) &amp; "%"</f>
        <v>70%</v>
      </c>
      <c r="K403" s="18" t="str">
        <f t="shared" si="50"/>
        <v>≥ 50%</v>
      </c>
      <c r="L403" s="18">
        <f t="shared" si="51"/>
        <v>70</v>
      </c>
      <c r="M403" s="15" t="str">
        <f t="shared" si="52"/>
        <v>High</v>
      </c>
      <c r="N403" s="1">
        <v>0.7</v>
      </c>
      <c r="O403">
        <v>4</v>
      </c>
      <c r="P403" t="str">
        <f t="shared" si="53"/>
        <v>Good</v>
      </c>
      <c r="Q403">
        <f>G403*U403</f>
        <v>70196100</v>
      </c>
      <c r="R403" t="str">
        <f t="shared" si="54"/>
        <v>#10k-#19.9k</v>
      </c>
      <c r="S403">
        <f>IF(Table1[[#This Row],[actual_price]]&lt;1000, 1, IF(Table1[[#This Row],[actual_price]]&lt;5000, 2, IF(Table1[[#This Row],[actual_price]]&lt;10000, 3, IF(Table1[[#This Row],[actual_price]]&lt;20000, 4, 5))))</f>
        <v>4</v>
      </c>
      <c r="T403" t="str">
        <f t="shared" si="55"/>
        <v>1000 and above</v>
      </c>
      <c r="U403" s="11">
        <v>4390</v>
      </c>
      <c r="V403" t="s">
        <v>2699</v>
      </c>
      <c r="W403" t="s">
        <v>2700</v>
      </c>
      <c r="X403" t="s">
        <v>2701</v>
      </c>
      <c r="Y403" t="s">
        <v>2702</v>
      </c>
      <c r="Z403" t="s">
        <v>2703</v>
      </c>
      <c r="AA403" t="s">
        <v>2704</v>
      </c>
    </row>
    <row r="404" spans="1:27">
      <c r="A404" t="s">
        <v>2708</v>
      </c>
      <c r="B404" t="s">
        <v>2709</v>
      </c>
      <c r="C404" t="str">
        <f t="shared" si="56"/>
        <v>Sounce Spiral Charger Cable Protect…</v>
      </c>
      <c r="D404" t="s">
        <v>2710</v>
      </c>
      <c r="E404" t="str">
        <f>IFERROR(VLOOKUP(TRIM(CLEAN(D404)),#REF!, 2, FALSE), "Other")</f>
        <v>Other</v>
      </c>
      <c r="F404" s="9">
        <v>99</v>
      </c>
      <c r="G404" s="9">
        <v>999</v>
      </c>
      <c r="H404" s="9">
        <f t="shared" si="49"/>
        <v>900</v>
      </c>
      <c r="I404" s="9">
        <f>(F404*U404)</f>
        <v>138204</v>
      </c>
      <c r="J404" s="18" t="str">
        <f>ROUND((Table1[[#This Row],[actual_price]]-Table1[[#This Row],[discounted_price]])/Table1[[#This Row],[actual_price]]*100, 0) &amp; "%"</f>
        <v>90%</v>
      </c>
      <c r="K404" s="18" t="str">
        <f t="shared" si="50"/>
        <v>≥ 50%</v>
      </c>
      <c r="L404" s="18">
        <f t="shared" si="51"/>
        <v>90</v>
      </c>
      <c r="M404" s="15" t="str">
        <f t="shared" si="52"/>
        <v>High</v>
      </c>
      <c r="N404" s="1">
        <v>0.9</v>
      </c>
      <c r="O404">
        <v>4</v>
      </c>
      <c r="P404" t="str">
        <f t="shared" si="53"/>
        <v>Good</v>
      </c>
      <c r="Q404">
        <f>G404*U404</f>
        <v>1394604</v>
      </c>
      <c r="R404" t="str">
        <f t="shared" si="54"/>
        <v>#0-#999</v>
      </c>
      <c r="S404">
        <f>IF(Table1[[#This Row],[actual_price]]&lt;1000, 1, IF(Table1[[#This Row],[actual_price]]&lt;5000, 2, IF(Table1[[#This Row],[actual_price]]&lt;10000, 3, IF(Table1[[#This Row],[actual_price]]&lt;20000, 4, 5))))</f>
        <v>1</v>
      </c>
      <c r="T404" t="str">
        <f t="shared" si="55"/>
        <v>1000 and above</v>
      </c>
      <c r="U404" s="11">
        <v>1396</v>
      </c>
      <c r="V404" t="s">
        <v>2711</v>
      </c>
      <c r="W404" t="s">
        <v>2712</v>
      </c>
      <c r="X404" t="s">
        <v>2713</v>
      </c>
      <c r="Y404" t="s">
        <v>2714</v>
      </c>
      <c r="Z404" t="s">
        <v>2715</v>
      </c>
      <c r="AA404" t="s">
        <v>2716</v>
      </c>
    </row>
    <row r="405" spans="1:27">
      <c r="A405" t="s">
        <v>2745</v>
      </c>
      <c r="B405" t="s">
        <v>2746</v>
      </c>
      <c r="C405" t="str">
        <f t="shared" si="56"/>
        <v>Ambrane 10000mAh Slim Power Bank, 2…</v>
      </c>
      <c r="D405" t="s">
        <v>2309</v>
      </c>
      <c r="E405" t="str">
        <f>IFERROR(VLOOKUP(TRIM(CLEAN(D405)),#REF!, 2, FALSE), "Other")</f>
        <v>Other</v>
      </c>
      <c r="F405" s="9">
        <v>999</v>
      </c>
      <c r="G405" s="9">
        <v>1599</v>
      </c>
      <c r="H405" s="9">
        <f t="shared" si="49"/>
        <v>600</v>
      </c>
      <c r="I405" s="9">
        <f>(F405*U405)</f>
        <v>7214778</v>
      </c>
      <c r="J405" s="18" t="str">
        <f>ROUND((Table1[[#This Row],[actual_price]]-Table1[[#This Row],[discounted_price]])/Table1[[#This Row],[actual_price]]*100, 0) &amp; "%"</f>
        <v>38%</v>
      </c>
      <c r="K405" s="18" t="str">
        <f t="shared" si="50"/>
        <v>&lt;50%</v>
      </c>
      <c r="L405" s="18">
        <f t="shared" si="51"/>
        <v>38</v>
      </c>
      <c r="M405" s="15" t="str">
        <f t="shared" si="52"/>
        <v>Medium</v>
      </c>
      <c r="N405" s="1">
        <v>0.38</v>
      </c>
      <c r="O405">
        <v>4</v>
      </c>
      <c r="P405" t="str">
        <f t="shared" si="53"/>
        <v>Good</v>
      </c>
      <c r="Q405">
        <f>G405*U405</f>
        <v>11547978</v>
      </c>
      <c r="R405" t="str">
        <f t="shared" si="54"/>
        <v>#1k-#4.9k</v>
      </c>
      <c r="S405">
        <f>IF(Table1[[#This Row],[actual_price]]&lt;1000, 1, IF(Table1[[#This Row],[actual_price]]&lt;5000, 2, IF(Table1[[#This Row],[actual_price]]&lt;10000, 3, IF(Table1[[#This Row],[actual_price]]&lt;20000, 4, 5))))</f>
        <v>2</v>
      </c>
      <c r="T405" t="str">
        <f t="shared" si="55"/>
        <v>1000 and above</v>
      </c>
      <c r="U405" s="11">
        <v>7222</v>
      </c>
      <c r="V405" t="s">
        <v>2747</v>
      </c>
      <c r="W405" t="s">
        <v>2748</v>
      </c>
      <c r="X405" t="s">
        <v>2749</v>
      </c>
      <c r="Y405" t="s">
        <v>2750</v>
      </c>
      <c r="Z405" t="s">
        <v>2751</v>
      </c>
      <c r="AA405" t="s">
        <v>2752</v>
      </c>
    </row>
    <row r="406" spans="1:27">
      <c r="A406" t="s">
        <v>2753</v>
      </c>
      <c r="B406" t="s">
        <v>2754</v>
      </c>
      <c r="C406" t="str">
        <f t="shared" si="56"/>
        <v>Nokia 105 Single SIM, Keypad Mobile…</v>
      </c>
      <c r="D406" t="s">
        <v>2359</v>
      </c>
      <c r="E406" t="str">
        <f>IFERROR(VLOOKUP(TRIM(CLEAN(D406)),#REF!, 2, FALSE), "Other")</f>
        <v>Other</v>
      </c>
      <c r="F406" s="9">
        <v>1299</v>
      </c>
      <c r="G406" s="9">
        <v>1599</v>
      </c>
      <c r="H406" s="9">
        <f t="shared" si="49"/>
        <v>300</v>
      </c>
      <c r="I406" s="9">
        <f>(F406*U406)</f>
        <v>166675989</v>
      </c>
      <c r="J406" s="18" t="str">
        <f>ROUND((Table1[[#This Row],[actual_price]]-Table1[[#This Row],[discounted_price]])/Table1[[#This Row],[actual_price]]*100, 0) &amp; "%"</f>
        <v>19%</v>
      </c>
      <c r="K406" s="18" t="str">
        <f t="shared" si="50"/>
        <v>&lt;50%</v>
      </c>
      <c r="L406" s="18">
        <f t="shared" si="51"/>
        <v>19</v>
      </c>
      <c r="M406" s="15" t="str">
        <f t="shared" si="52"/>
        <v>Mild</v>
      </c>
      <c r="N406" s="1">
        <v>0.19</v>
      </c>
      <c r="O406">
        <v>4</v>
      </c>
      <c r="P406" t="str">
        <f t="shared" si="53"/>
        <v>Good</v>
      </c>
      <c r="Q406">
        <f>G406*U406</f>
        <v>205169289</v>
      </c>
      <c r="R406" t="str">
        <f t="shared" si="54"/>
        <v>#1k-#4.9k</v>
      </c>
      <c r="S406">
        <f>IF(Table1[[#This Row],[actual_price]]&lt;1000, 1, IF(Table1[[#This Row],[actual_price]]&lt;5000, 2, IF(Table1[[#This Row],[actual_price]]&lt;10000, 3, IF(Table1[[#This Row],[actual_price]]&lt;20000, 4, 5))))</f>
        <v>2</v>
      </c>
      <c r="T406" t="str">
        <f t="shared" si="55"/>
        <v>1000 and above</v>
      </c>
      <c r="U406" s="11">
        <v>128311</v>
      </c>
      <c r="V406" t="s">
        <v>2360</v>
      </c>
      <c r="W406" t="s">
        <v>2361</v>
      </c>
      <c r="X406" t="s">
        <v>2362</v>
      </c>
      <c r="Y406" t="s">
        <v>2363</v>
      </c>
      <c r="Z406" t="s">
        <v>2364</v>
      </c>
      <c r="AA406" t="s">
        <v>2365</v>
      </c>
    </row>
    <row r="407" spans="1:27">
      <c r="A407" t="s">
        <v>2812</v>
      </c>
      <c r="B407" t="s">
        <v>2813</v>
      </c>
      <c r="C407" t="str">
        <f t="shared" si="56"/>
        <v>USB Charger, Oraimo Elite Dual Port…</v>
      </c>
      <c r="D407" t="s">
        <v>2450</v>
      </c>
      <c r="E407" t="str">
        <f>IFERROR(VLOOKUP(TRIM(CLEAN(D407)),#REF!, 2, FALSE), "Other")</f>
        <v>Other</v>
      </c>
      <c r="F407" s="9">
        <v>249</v>
      </c>
      <c r="G407" s="9">
        <v>649</v>
      </c>
      <c r="H407" s="9">
        <f t="shared" si="49"/>
        <v>400</v>
      </c>
      <c r="I407" s="9">
        <f>(F407*U407)</f>
        <v>3586596</v>
      </c>
      <c r="J407" s="18" t="str">
        <f>ROUND((Table1[[#This Row],[actual_price]]-Table1[[#This Row],[discounted_price]])/Table1[[#This Row],[actual_price]]*100, 0) &amp; "%"</f>
        <v>62%</v>
      </c>
      <c r="K407" s="18" t="str">
        <f t="shared" si="50"/>
        <v>≥ 50%</v>
      </c>
      <c r="L407" s="18">
        <f t="shared" si="51"/>
        <v>62</v>
      </c>
      <c r="M407" s="15" t="str">
        <f t="shared" si="52"/>
        <v>High</v>
      </c>
      <c r="N407" s="1">
        <v>0.62</v>
      </c>
      <c r="O407">
        <v>4</v>
      </c>
      <c r="P407" t="str">
        <f t="shared" si="53"/>
        <v>Good</v>
      </c>
      <c r="Q407">
        <f>G407*U407</f>
        <v>9348196</v>
      </c>
      <c r="R407" t="str">
        <f t="shared" si="54"/>
        <v>#0-#999</v>
      </c>
      <c r="S407">
        <f>IF(Table1[[#This Row],[actual_price]]&lt;1000, 1, IF(Table1[[#This Row],[actual_price]]&lt;5000, 2, IF(Table1[[#This Row],[actual_price]]&lt;10000, 3, IF(Table1[[#This Row],[actual_price]]&lt;20000, 4, 5))))</f>
        <v>1</v>
      </c>
      <c r="T407" t="str">
        <f t="shared" si="55"/>
        <v>1000 and above</v>
      </c>
      <c r="U407" s="11">
        <v>14404</v>
      </c>
      <c r="V407" t="s">
        <v>2814</v>
      </c>
      <c r="W407" t="s">
        <v>2815</v>
      </c>
      <c r="X407" t="s">
        <v>2816</v>
      </c>
      <c r="Y407" t="s">
        <v>2817</v>
      </c>
      <c r="Z407" t="s">
        <v>2818</v>
      </c>
      <c r="AA407" t="s">
        <v>2819</v>
      </c>
    </row>
    <row r="408" spans="1:27">
      <c r="A408" t="s">
        <v>2828</v>
      </c>
      <c r="B408" t="s">
        <v>2829</v>
      </c>
      <c r="C408" t="str">
        <f t="shared" si="56"/>
        <v>WeCool C1 Car Mobile Holder with On…</v>
      </c>
      <c r="D408" t="s">
        <v>2441</v>
      </c>
      <c r="E408" t="str">
        <f>IFERROR(VLOOKUP(TRIM(CLEAN(D408)),#REF!, 2, FALSE), "Other")</f>
        <v>Other</v>
      </c>
      <c r="F408" s="9">
        <v>489</v>
      </c>
      <c r="G408" s="9">
        <v>1999</v>
      </c>
      <c r="H408" s="9">
        <f t="shared" si="49"/>
        <v>1510</v>
      </c>
      <c r="I408" s="9">
        <f>(F408*U408)</f>
        <v>1773114</v>
      </c>
      <c r="J408" s="18" t="str">
        <f>ROUND((Table1[[#This Row],[actual_price]]-Table1[[#This Row],[discounted_price]])/Table1[[#This Row],[actual_price]]*100, 0) &amp; "%"</f>
        <v>76%</v>
      </c>
      <c r="K408" s="18" t="str">
        <f t="shared" si="50"/>
        <v>≥ 50%</v>
      </c>
      <c r="L408" s="18">
        <f t="shared" si="51"/>
        <v>76</v>
      </c>
      <c r="M408" s="15" t="str">
        <f t="shared" si="52"/>
        <v>High</v>
      </c>
      <c r="N408" s="1">
        <v>0.76</v>
      </c>
      <c r="O408">
        <v>4</v>
      </c>
      <c r="P408" t="str">
        <f t="shared" si="53"/>
        <v>Good</v>
      </c>
      <c r="Q408">
        <f>G408*U408</f>
        <v>7248374</v>
      </c>
      <c r="R408" t="str">
        <f t="shared" si="54"/>
        <v>#1k-#4.9k</v>
      </c>
      <c r="S408">
        <f>IF(Table1[[#This Row],[actual_price]]&lt;1000, 1, IF(Table1[[#This Row],[actual_price]]&lt;5000, 2, IF(Table1[[#This Row],[actual_price]]&lt;10000, 3, IF(Table1[[#This Row],[actual_price]]&lt;20000, 4, 5))))</f>
        <v>2</v>
      </c>
      <c r="T408" t="str">
        <f t="shared" si="55"/>
        <v>1000 and above</v>
      </c>
      <c r="U408" s="11">
        <v>3626</v>
      </c>
      <c r="V408" t="s">
        <v>2830</v>
      </c>
      <c r="W408" t="s">
        <v>2831</v>
      </c>
      <c r="X408" t="s">
        <v>2832</v>
      </c>
      <c r="Y408" t="s">
        <v>2833</v>
      </c>
      <c r="Z408" t="s">
        <v>2834</v>
      </c>
      <c r="AA408" t="s">
        <v>2835</v>
      </c>
    </row>
    <row r="409" spans="1:27">
      <c r="A409" t="s">
        <v>2836</v>
      </c>
      <c r="B409" t="s">
        <v>2837</v>
      </c>
      <c r="C409" t="str">
        <f t="shared" si="56"/>
        <v>HP 32GB Class 10 MicroSD Memory Car…</v>
      </c>
      <c r="D409" t="s">
        <v>2342</v>
      </c>
      <c r="E409" t="str">
        <f>IFERROR(VLOOKUP(TRIM(CLEAN(D409)),#REF!, 2, FALSE), "Other")</f>
        <v>Other</v>
      </c>
      <c r="F409" s="9">
        <v>369</v>
      </c>
      <c r="G409" s="9">
        <v>1600</v>
      </c>
      <c r="H409" s="9">
        <f t="shared" si="49"/>
        <v>1231</v>
      </c>
      <c r="I409" s="9">
        <f>(F409*U409)</f>
        <v>12038625</v>
      </c>
      <c r="J409" s="18" t="str">
        <f>ROUND((Table1[[#This Row],[actual_price]]-Table1[[#This Row],[discounted_price]])/Table1[[#This Row],[actual_price]]*100, 0) &amp; "%"</f>
        <v>77%</v>
      </c>
      <c r="K409" s="18" t="str">
        <f t="shared" si="50"/>
        <v>≥ 50%</v>
      </c>
      <c r="L409" s="18">
        <f t="shared" si="51"/>
        <v>77</v>
      </c>
      <c r="M409" s="15" t="str">
        <f t="shared" si="52"/>
        <v>High</v>
      </c>
      <c r="N409" s="1">
        <v>0.77</v>
      </c>
      <c r="O409">
        <v>4</v>
      </c>
      <c r="P409" t="str">
        <f t="shared" si="53"/>
        <v>Good</v>
      </c>
      <c r="Q409">
        <f>G409*U409</f>
        <v>52200000</v>
      </c>
      <c r="R409" t="str">
        <f t="shared" si="54"/>
        <v>#1k-#4.9k</v>
      </c>
      <c r="S409">
        <f>IF(Table1[[#This Row],[actual_price]]&lt;1000, 1, IF(Table1[[#This Row],[actual_price]]&lt;5000, 2, IF(Table1[[#This Row],[actual_price]]&lt;10000, 3, IF(Table1[[#This Row],[actual_price]]&lt;20000, 4, 5))))</f>
        <v>2</v>
      </c>
      <c r="T409" t="str">
        <f t="shared" si="55"/>
        <v>1000 and above</v>
      </c>
      <c r="U409" s="11">
        <v>32625</v>
      </c>
      <c r="V409" t="s">
        <v>2838</v>
      </c>
      <c r="W409" t="s">
        <v>2839</v>
      </c>
      <c r="X409" t="s">
        <v>2840</v>
      </c>
      <c r="Y409" t="s">
        <v>2841</v>
      </c>
      <c r="Z409" t="s">
        <v>2842</v>
      </c>
      <c r="AA409" t="s">
        <v>2843</v>
      </c>
    </row>
    <row r="410" spans="1:27">
      <c r="A410" t="s">
        <v>2868</v>
      </c>
      <c r="B410" t="s">
        <v>2869</v>
      </c>
      <c r="C410" t="str">
        <f t="shared" si="56"/>
        <v>realme narzo 50i (Mint Green, 2GB R…</v>
      </c>
      <c r="D410" t="s">
        <v>2318</v>
      </c>
      <c r="E410" t="str">
        <f>IFERROR(VLOOKUP(TRIM(CLEAN(D410)),#REF!, 2, FALSE), "Other")</f>
        <v>Other</v>
      </c>
      <c r="F410" s="9">
        <v>7499</v>
      </c>
      <c r="G410" s="9">
        <v>7999</v>
      </c>
      <c r="H410" s="9">
        <f t="shared" si="49"/>
        <v>500</v>
      </c>
      <c r="I410" s="9">
        <f>(F410*U410)</f>
        <v>231771593</v>
      </c>
      <c r="J410" s="18" t="str">
        <f>ROUND((Table1[[#This Row],[actual_price]]-Table1[[#This Row],[discounted_price]])/Table1[[#This Row],[actual_price]]*100, 0) &amp; "%"</f>
        <v>6%</v>
      </c>
      <c r="K410" s="18" t="str">
        <f t="shared" si="50"/>
        <v>&lt;50%</v>
      </c>
      <c r="L410" s="18">
        <f t="shared" si="51"/>
        <v>6</v>
      </c>
      <c r="M410" s="15" t="str">
        <f t="shared" si="52"/>
        <v>Low</v>
      </c>
      <c r="N410" s="1">
        <v>0.06</v>
      </c>
      <c r="O410">
        <v>4</v>
      </c>
      <c r="P410" t="str">
        <f t="shared" si="53"/>
        <v>Good</v>
      </c>
      <c r="Q410">
        <f>G410*U410</f>
        <v>247225093</v>
      </c>
      <c r="R410" t="str">
        <f t="shared" si="54"/>
        <v>#5k-#9.9k</v>
      </c>
      <c r="S410">
        <f>IF(Table1[[#This Row],[actual_price]]&lt;1000, 1, IF(Table1[[#This Row],[actual_price]]&lt;5000, 2, IF(Table1[[#This Row],[actual_price]]&lt;10000, 3, IF(Table1[[#This Row],[actual_price]]&lt;20000, 4, 5))))</f>
        <v>3</v>
      </c>
      <c r="T410" t="str">
        <f t="shared" si="55"/>
        <v>1000 and above</v>
      </c>
      <c r="U410" s="11">
        <v>30907</v>
      </c>
      <c r="V410" t="s">
        <v>2870</v>
      </c>
      <c r="W410" t="s">
        <v>2871</v>
      </c>
      <c r="X410" t="s">
        <v>2872</v>
      </c>
      <c r="Y410" t="s">
        <v>2873</v>
      </c>
      <c r="Z410" t="s">
        <v>2874</v>
      </c>
      <c r="AA410" t="s">
        <v>2875</v>
      </c>
    </row>
    <row r="411" spans="1:27">
      <c r="A411" t="s">
        <v>2879</v>
      </c>
      <c r="B411" t="s">
        <v>2880</v>
      </c>
      <c r="C411" t="str">
        <f t="shared" si="56"/>
        <v>Nokia 105 Plus Single SIM, Keypad M…</v>
      </c>
      <c r="D411" t="s">
        <v>2359</v>
      </c>
      <c r="E411" t="str">
        <f>IFERROR(VLOOKUP(TRIM(CLEAN(D411)),#REF!, 2, FALSE), "Other")</f>
        <v>Other</v>
      </c>
      <c r="F411" s="9">
        <v>1324</v>
      </c>
      <c r="G411" s="9">
        <v>1699</v>
      </c>
      <c r="H411" s="9">
        <f t="shared" si="49"/>
        <v>375</v>
      </c>
      <c r="I411" s="9">
        <f>(F411*U411)</f>
        <v>169883764</v>
      </c>
      <c r="J411" s="18" t="str">
        <f>ROUND((Table1[[#This Row],[actual_price]]-Table1[[#This Row],[discounted_price]])/Table1[[#This Row],[actual_price]]*100, 0) &amp; "%"</f>
        <v>22%</v>
      </c>
      <c r="K411" s="18" t="str">
        <f t="shared" si="50"/>
        <v>&lt;50%</v>
      </c>
      <c r="L411" s="18">
        <f t="shared" si="51"/>
        <v>22</v>
      </c>
      <c r="M411" s="15" t="str">
        <f t="shared" si="52"/>
        <v>Mild</v>
      </c>
      <c r="N411" s="1">
        <v>0.22</v>
      </c>
      <c r="O411">
        <v>4</v>
      </c>
      <c r="P411" t="str">
        <f t="shared" si="53"/>
        <v>Good</v>
      </c>
      <c r="Q411">
        <f>G411*U411</f>
        <v>218000389</v>
      </c>
      <c r="R411" t="str">
        <f t="shared" si="54"/>
        <v>#1k-#4.9k</v>
      </c>
      <c r="S411">
        <f>IF(Table1[[#This Row],[actual_price]]&lt;1000, 1, IF(Table1[[#This Row],[actual_price]]&lt;5000, 2, IF(Table1[[#This Row],[actual_price]]&lt;10000, 3, IF(Table1[[#This Row],[actual_price]]&lt;20000, 4, 5))))</f>
        <v>2</v>
      </c>
      <c r="T411" t="str">
        <f t="shared" si="55"/>
        <v>1000 and above</v>
      </c>
      <c r="U411" s="11">
        <v>128311</v>
      </c>
      <c r="V411" t="s">
        <v>2881</v>
      </c>
      <c r="W411" t="s">
        <v>2361</v>
      </c>
      <c r="X411" t="s">
        <v>2362</v>
      </c>
      <c r="Y411" t="s">
        <v>2363</v>
      </c>
      <c r="Z411" t="s">
        <v>2364</v>
      </c>
      <c r="AA411" t="s">
        <v>2365</v>
      </c>
    </row>
    <row r="412" spans="1:27">
      <c r="A412" t="s">
        <v>2884</v>
      </c>
      <c r="B412" t="s">
        <v>2885</v>
      </c>
      <c r="C412" t="str">
        <f t="shared" si="56"/>
        <v>Ambrane 10000mAh Slim Power Bank, 2…</v>
      </c>
      <c r="D412" t="s">
        <v>2309</v>
      </c>
      <c r="E412" t="str">
        <f>IFERROR(VLOOKUP(TRIM(CLEAN(D412)),#REF!, 2, FALSE), "Other")</f>
        <v>Other</v>
      </c>
      <c r="F412" s="9">
        <v>999</v>
      </c>
      <c r="G412" s="9">
        <v>1599</v>
      </c>
      <c r="H412" s="9">
        <f t="shared" si="49"/>
        <v>600</v>
      </c>
      <c r="I412" s="9">
        <f>(F412*U412)</f>
        <v>7214778</v>
      </c>
      <c r="J412" s="18" t="str">
        <f>ROUND((Table1[[#This Row],[actual_price]]-Table1[[#This Row],[discounted_price]])/Table1[[#This Row],[actual_price]]*100, 0) &amp; "%"</f>
        <v>38%</v>
      </c>
      <c r="K412" s="18" t="str">
        <f t="shared" si="50"/>
        <v>&lt;50%</v>
      </c>
      <c r="L412" s="18">
        <f t="shared" si="51"/>
        <v>38</v>
      </c>
      <c r="M412" s="15" t="str">
        <f t="shared" si="52"/>
        <v>Medium</v>
      </c>
      <c r="N412" s="1">
        <v>0.38</v>
      </c>
      <c r="O412">
        <v>4</v>
      </c>
      <c r="P412" t="str">
        <f t="shared" si="53"/>
        <v>Good</v>
      </c>
      <c r="Q412">
        <f>G412*U412</f>
        <v>11547978</v>
      </c>
      <c r="R412" t="str">
        <f t="shared" si="54"/>
        <v>#1k-#4.9k</v>
      </c>
      <c r="S412">
        <f>IF(Table1[[#This Row],[actual_price]]&lt;1000, 1, IF(Table1[[#This Row],[actual_price]]&lt;5000, 2, IF(Table1[[#This Row],[actual_price]]&lt;10000, 3, IF(Table1[[#This Row],[actual_price]]&lt;20000, 4, 5))))</f>
        <v>2</v>
      </c>
      <c r="T412" t="str">
        <f t="shared" si="55"/>
        <v>1000 and above</v>
      </c>
      <c r="U412" s="11">
        <v>7222</v>
      </c>
      <c r="V412" t="s">
        <v>2886</v>
      </c>
      <c r="W412" t="s">
        <v>2748</v>
      </c>
      <c r="X412" t="s">
        <v>2749</v>
      </c>
      <c r="Y412" t="s">
        <v>2750</v>
      </c>
      <c r="Z412" t="s">
        <v>2751</v>
      </c>
      <c r="AA412" t="s">
        <v>2752</v>
      </c>
    </row>
    <row r="413" spans="1:27">
      <c r="A413" t="s">
        <v>2901</v>
      </c>
      <c r="B413" t="s">
        <v>2902</v>
      </c>
      <c r="C413" t="str">
        <f t="shared" si="56"/>
        <v>Noise ColorFit Pulse Smartwatch wit…</v>
      </c>
      <c r="D413" t="s">
        <v>2284</v>
      </c>
      <c r="E413" t="str">
        <f>IFERROR(VLOOKUP(TRIM(CLEAN(D413)),#REF!, 2, FALSE), "Other")</f>
        <v>Other</v>
      </c>
      <c r="F413" s="9">
        <v>1599</v>
      </c>
      <c r="G413" s="9">
        <v>4999</v>
      </c>
      <c r="H413" s="9">
        <f t="shared" si="49"/>
        <v>3400</v>
      </c>
      <c r="I413" s="9">
        <f>(F413*U413)</f>
        <v>108652050</v>
      </c>
      <c r="J413" s="18" t="str">
        <f>ROUND((Table1[[#This Row],[actual_price]]-Table1[[#This Row],[discounted_price]])/Table1[[#This Row],[actual_price]]*100, 0) &amp; "%"</f>
        <v>68%</v>
      </c>
      <c r="K413" s="18" t="str">
        <f t="shared" si="50"/>
        <v>≥ 50%</v>
      </c>
      <c r="L413" s="18">
        <f t="shared" si="51"/>
        <v>68</v>
      </c>
      <c r="M413" s="15" t="str">
        <f t="shared" si="52"/>
        <v>High</v>
      </c>
      <c r="N413" s="1">
        <v>0.68</v>
      </c>
      <c r="O413">
        <v>4</v>
      </c>
      <c r="P413" t="str">
        <f t="shared" si="53"/>
        <v>Good</v>
      </c>
      <c r="Q413">
        <f>G413*U413</f>
        <v>339682050</v>
      </c>
      <c r="R413" t="str">
        <f t="shared" si="54"/>
        <v>#1k-#4.9k</v>
      </c>
      <c r="S413">
        <f>IF(Table1[[#This Row],[actual_price]]&lt;1000, 1, IF(Table1[[#This Row],[actual_price]]&lt;5000, 2, IF(Table1[[#This Row],[actual_price]]&lt;10000, 3, IF(Table1[[#This Row],[actual_price]]&lt;20000, 4, 5))))</f>
        <v>2</v>
      </c>
      <c r="T413" t="str">
        <f t="shared" si="55"/>
        <v>1000 and above</v>
      </c>
      <c r="U413" s="11">
        <v>67950</v>
      </c>
      <c r="V413" t="s">
        <v>2903</v>
      </c>
      <c r="W413" t="s">
        <v>2904</v>
      </c>
      <c r="X413" t="s">
        <v>2905</v>
      </c>
      <c r="Y413" t="s">
        <v>2906</v>
      </c>
      <c r="Z413" t="s">
        <v>2907</v>
      </c>
      <c r="AA413" t="s">
        <v>2908</v>
      </c>
    </row>
    <row r="414" spans="1:27">
      <c r="A414" t="s">
        <v>2909</v>
      </c>
      <c r="B414" t="s">
        <v>2910</v>
      </c>
      <c r="C414" t="str">
        <f t="shared" si="56"/>
        <v>Nokia 105 Plus Single SIM, Keypad M…</v>
      </c>
      <c r="D414" t="s">
        <v>2359</v>
      </c>
      <c r="E414" t="str">
        <f>IFERROR(VLOOKUP(TRIM(CLEAN(D414)),#REF!, 2, FALSE), "Other")</f>
        <v>Other</v>
      </c>
      <c r="F414" s="9">
        <v>1324</v>
      </c>
      <c r="G414" s="9">
        <v>1699</v>
      </c>
      <c r="H414" s="9">
        <f t="shared" si="49"/>
        <v>375</v>
      </c>
      <c r="I414" s="9">
        <f>(F414*U414)</f>
        <v>169883764</v>
      </c>
      <c r="J414" s="18" t="str">
        <f>ROUND((Table1[[#This Row],[actual_price]]-Table1[[#This Row],[discounted_price]])/Table1[[#This Row],[actual_price]]*100, 0) &amp; "%"</f>
        <v>22%</v>
      </c>
      <c r="K414" s="18" t="str">
        <f t="shared" si="50"/>
        <v>&lt;50%</v>
      </c>
      <c r="L414" s="18">
        <f t="shared" si="51"/>
        <v>22</v>
      </c>
      <c r="M414" s="15" t="str">
        <f t="shared" si="52"/>
        <v>Mild</v>
      </c>
      <c r="N414" s="1">
        <v>0.22</v>
      </c>
      <c r="O414">
        <v>4</v>
      </c>
      <c r="P414" t="str">
        <f t="shared" si="53"/>
        <v>Good</v>
      </c>
      <c r="Q414">
        <f>G414*U414</f>
        <v>218000389</v>
      </c>
      <c r="R414" t="str">
        <f t="shared" si="54"/>
        <v>#1k-#4.9k</v>
      </c>
      <c r="S414">
        <f>IF(Table1[[#This Row],[actual_price]]&lt;1000, 1, IF(Table1[[#This Row],[actual_price]]&lt;5000, 2, IF(Table1[[#This Row],[actual_price]]&lt;10000, 3, IF(Table1[[#This Row],[actual_price]]&lt;20000, 4, 5))))</f>
        <v>2</v>
      </c>
      <c r="T414" t="str">
        <f t="shared" si="55"/>
        <v>1000 and above</v>
      </c>
      <c r="U414" s="11">
        <v>128311</v>
      </c>
      <c r="V414" t="s">
        <v>2881</v>
      </c>
      <c r="W414" t="s">
        <v>2361</v>
      </c>
      <c r="X414" t="s">
        <v>2362</v>
      </c>
      <c r="Y414" t="s">
        <v>2363</v>
      </c>
      <c r="Z414" t="s">
        <v>2364</v>
      </c>
      <c r="AA414" t="s">
        <v>2365</v>
      </c>
    </row>
    <row r="415" spans="1:27">
      <c r="A415" t="s">
        <v>2935</v>
      </c>
      <c r="B415" t="s">
        <v>2936</v>
      </c>
      <c r="C415" t="str">
        <f t="shared" si="56"/>
        <v>iQOO vivo Z6 5G (Chromatic Blue, 8G…</v>
      </c>
      <c r="D415" t="s">
        <v>2318</v>
      </c>
      <c r="E415" t="str">
        <f>IFERROR(VLOOKUP(TRIM(CLEAN(D415)),#REF!, 2, FALSE), "Other")</f>
        <v>Other</v>
      </c>
      <c r="F415" s="9">
        <v>17999</v>
      </c>
      <c r="G415" s="9">
        <v>21990</v>
      </c>
      <c r="H415" s="9">
        <f t="shared" si="49"/>
        <v>3991</v>
      </c>
      <c r="I415" s="9">
        <f>(F415*U415)</f>
        <v>384278650</v>
      </c>
      <c r="J415" s="18" t="str">
        <f>ROUND((Table1[[#This Row],[actual_price]]-Table1[[#This Row],[discounted_price]])/Table1[[#This Row],[actual_price]]*100, 0) &amp; "%"</f>
        <v>18%</v>
      </c>
      <c r="K415" s="18" t="str">
        <f t="shared" si="50"/>
        <v>&lt;50%</v>
      </c>
      <c r="L415" s="18">
        <f t="shared" si="51"/>
        <v>18</v>
      </c>
      <c r="M415" s="15" t="str">
        <f t="shared" si="52"/>
        <v>Mild</v>
      </c>
      <c r="N415" s="1">
        <v>0.18</v>
      </c>
      <c r="O415">
        <v>4</v>
      </c>
      <c r="P415" t="str">
        <f t="shared" si="53"/>
        <v>Good</v>
      </c>
      <c r="Q415">
        <f>G415*U415</f>
        <v>469486500</v>
      </c>
      <c r="R415" t="str">
        <f t="shared" si="54"/>
        <v>#20k+</v>
      </c>
      <c r="S415">
        <f>IF(Table1[[#This Row],[actual_price]]&lt;1000, 1, IF(Table1[[#This Row],[actual_price]]&lt;5000, 2, IF(Table1[[#This Row],[actual_price]]&lt;10000, 3, IF(Table1[[#This Row],[actual_price]]&lt;20000, 4, 5))))</f>
        <v>5</v>
      </c>
      <c r="T415" t="str">
        <f t="shared" si="55"/>
        <v>1000 and above</v>
      </c>
      <c r="U415" s="11">
        <v>21350</v>
      </c>
      <c r="V415" t="s">
        <v>2937</v>
      </c>
      <c r="W415" t="s">
        <v>2508</v>
      </c>
      <c r="X415" t="s">
        <v>2509</v>
      </c>
      <c r="Y415" t="s">
        <v>2510</v>
      </c>
      <c r="Z415" t="s">
        <v>2511</v>
      </c>
      <c r="AA415" t="s">
        <v>2512</v>
      </c>
    </row>
    <row r="416" spans="1:27">
      <c r="A416" t="s">
        <v>2938</v>
      </c>
      <c r="B416" t="s">
        <v>2939</v>
      </c>
      <c r="C416" t="str">
        <f t="shared" si="56"/>
        <v>Motorola a10 Dual Sim keypad Mobile…</v>
      </c>
      <c r="D416" t="s">
        <v>2359</v>
      </c>
      <c r="E416" t="str">
        <f>IFERROR(VLOOKUP(TRIM(CLEAN(D416)),#REF!, 2, FALSE), "Other")</f>
        <v>Other</v>
      </c>
      <c r="F416" s="9">
        <v>1399</v>
      </c>
      <c r="G416" s="9">
        <v>1630</v>
      </c>
      <c r="H416" s="9">
        <f t="shared" si="49"/>
        <v>231</v>
      </c>
      <c r="I416" s="9">
        <f>(F416*U416)</f>
        <v>13119822</v>
      </c>
      <c r="J416" s="18" t="str">
        <f>ROUND((Table1[[#This Row],[actual_price]]-Table1[[#This Row],[discounted_price]])/Table1[[#This Row],[actual_price]]*100, 0) &amp; "%"</f>
        <v>14%</v>
      </c>
      <c r="K416" s="18" t="str">
        <f t="shared" si="50"/>
        <v>&lt;50%</v>
      </c>
      <c r="L416" s="18">
        <f t="shared" si="51"/>
        <v>14</v>
      </c>
      <c r="M416" s="15" t="str">
        <f t="shared" si="52"/>
        <v>Mild</v>
      </c>
      <c r="N416" s="1">
        <v>0.14000000000000001</v>
      </c>
      <c r="O416">
        <v>4</v>
      </c>
      <c r="P416" t="str">
        <f t="shared" si="53"/>
        <v>Good</v>
      </c>
      <c r="Q416">
        <f>G416*U416</f>
        <v>15286140</v>
      </c>
      <c r="R416" t="str">
        <f t="shared" si="54"/>
        <v>#1k-#4.9k</v>
      </c>
      <c r="S416">
        <f>IF(Table1[[#This Row],[actual_price]]&lt;1000, 1, IF(Table1[[#This Row],[actual_price]]&lt;5000, 2, IF(Table1[[#This Row],[actual_price]]&lt;10000, 3, IF(Table1[[#This Row],[actual_price]]&lt;20000, 4, 5))))</f>
        <v>2</v>
      </c>
      <c r="T416" t="str">
        <f t="shared" si="55"/>
        <v>1000 and above</v>
      </c>
      <c r="U416" s="11">
        <v>9378</v>
      </c>
      <c r="V416" t="s">
        <v>2940</v>
      </c>
      <c r="W416" t="s">
        <v>2941</v>
      </c>
      <c r="X416" t="s">
        <v>2942</v>
      </c>
      <c r="Y416" t="s">
        <v>2943</v>
      </c>
      <c r="Z416" t="s">
        <v>2944</v>
      </c>
      <c r="AA416" t="s">
        <v>2945</v>
      </c>
    </row>
    <row r="417" spans="1:27">
      <c r="A417" t="s">
        <v>2991</v>
      </c>
      <c r="B417" t="s">
        <v>2992</v>
      </c>
      <c r="C417" t="str">
        <f t="shared" si="56"/>
        <v>iQOO vivo Z6 5G (Dynamo Black, 6GB …</v>
      </c>
      <c r="D417" t="s">
        <v>2318</v>
      </c>
      <c r="E417" t="str">
        <f>IFERROR(VLOOKUP(TRIM(CLEAN(D417)),#REF!, 2, FALSE), "Other")</f>
        <v>Other</v>
      </c>
      <c r="F417" s="9">
        <v>16499</v>
      </c>
      <c r="G417" s="9">
        <v>20990</v>
      </c>
      <c r="H417" s="9">
        <f t="shared" si="49"/>
        <v>4491</v>
      </c>
      <c r="I417" s="9">
        <f>(F417*U417)</f>
        <v>352253650</v>
      </c>
      <c r="J417" s="18" t="str">
        <f>ROUND((Table1[[#This Row],[actual_price]]-Table1[[#This Row],[discounted_price]])/Table1[[#This Row],[actual_price]]*100, 0) &amp; "%"</f>
        <v>21%</v>
      </c>
      <c r="K417" s="18" t="str">
        <f t="shared" si="50"/>
        <v>&lt;50%</v>
      </c>
      <c r="L417" s="18">
        <f t="shared" si="51"/>
        <v>21</v>
      </c>
      <c r="M417" s="15" t="str">
        <f t="shared" si="52"/>
        <v>Mild</v>
      </c>
      <c r="N417" s="1">
        <v>0.21</v>
      </c>
      <c r="O417">
        <v>4</v>
      </c>
      <c r="P417" t="str">
        <f t="shared" si="53"/>
        <v>Good</v>
      </c>
      <c r="Q417">
        <f>G417*U417</f>
        <v>448136500</v>
      </c>
      <c r="R417" t="str">
        <f t="shared" si="54"/>
        <v>#20k+</v>
      </c>
      <c r="S417">
        <f>IF(Table1[[#This Row],[actual_price]]&lt;1000, 1, IF(Table1[[#This Row],[actual_price]]&lt;5000, 2, IF(Table1[[#This Row],[actual_price]]&lt;10000, 3, IF(Table1[[#This Row],[actual_price]]&lt;20000, 4, 5))))</f>
        <v>5</v>
      </c>
      <c r="T417" t="str">
        <f t="shared" si="55"/>
        <v>1000 and above</v>
      </c>
      <c r="U417" s="11">
        <v>21350</v>
      </c>
      <c r="V417" t="s">
        <v>2937</v>
      </c>
      <c r="W417" t="s">
        <v>2508</v>
      </c>
      <c r="X417" t="s">
        <v>2509</v>
      </c>
      <c r="Y417" t="s">
        <v>2510</v>
      </c>
      <c r="Z417" t="s">
        <v>2511</v>
      </c>
      <c r="AA417" t="s">
        <v>2512</v>
      </c>
    </row>
    <row r="418" spans="1:27">
      <c r="A418" t="s">
        <v>185</v>
      </c>
      <c r="B418" t="s">
        <v>186</v>
      </c>
      <c r="C418" t="str">
        <f t="shared" si="56"/>
        <v>Flix Micro Usb Cable For Smartphone…</v>
      </c>
      <c r="D418" t="s">
        <v>16</v>
      </c>
      <c r="E418" t="str">
        <f>IFERROR(VLOOKUP(TRIM(CLEAN(D418)),#REF!, 2, FALSE), "Other")</f>
        <v>Other</v>
      </c>
      <c r="F418" s="9">
        <v>59</v>
      </c>
      <c r="G418" s="9">
        <v>199</v>
      </c>
      <c r="H418" s="9">
        <f t="shared" si="49"/>
        <v>140</v>
      </c>
      <c r="I418" s="9">
        <f>(F418*U418)</f>
        <v>553243</v>
      </c>
      <c r="J418" s="18" t="str">
        <f>ROUND((Table1[[#This Row],[actual_price]]-Table1[[#This Row],[discounted_price]])/Table1[[#This Row],[actual_price]]*100, 0) &amp; "%"</f>
        <v>70%</v>
      </c>
      <c r="K418" s="18" t="str">
        <f t="shared" si="50"/>
        <v>≥ 50%</v>
      </c>
      <c r="L418" s="18">
        <f t="shared" si="51"/>
        <v>70</v>
      </c>
      <c r="M418" s="15" t="str">
        <f t="shared" si="52"/>
        <v>High</v>
      </c>
      <c r="N418" s="1">
        <v>0.7</v>
      </c>
      <c r="O418">
        <v>4</v>
      </c>
      <c r="P418" t="str">
        <f t="shared" si="53"/>
        <v>Good</v>
      </c>
      <c r="Q418">
        <f>G418*U418</f>
        <v>1866023</v>
      </c>
      <c r="R418" t="str">
        <f t="shared" si="54"/>
        <v>#0-#999</v>
      </c>
      <c r="S418">
        <f>IF(Table1[[#This Row],[actual_price]]&lt;1000, 1, IF(Table1[[#This Row],[actual_price]]&lt;5000, 2, IF(Table1[[#This Row],[actual_price]]&lt;10000, 3, IF(Table1[[#This Row],[actual_price]]&lt;20000, 4, 5))))</f>
        <v>1</v>
      </c>
      <c r="T418" t="str">
        <f t="shared" si="55"/>
        <v>1000 and above</v>
      </c>
      <c r="U418" s="11">
        <v>9377</v>
      </c>
      <c r="V418" t="s">
        <v>187</v>
      </c>
      <c r="W418" t="s">
        <v>188</v>
      </c>
      <c r="X418" t="s">
        <v>189</v>
      </c>
      <c r="Y418" t="s">
        <v>190</v>
      </c>
      <c r="Z418" t="s">
        <v>191</v>
      </c>
      <c r="AA418" t="s">
        <v>192</v>
      </c>
    </row>
    <row r="419" spans="1:27">
      <c r="A419" t="s">
        <v>3093</v>
      </c>
      <c r="B419" t="s">
        <v>3094</v>
      </c>
      <c r="C419" t="str">
        <f t="shared" si="56"/>
        <v>FLiX (Beetel) USB to Type C PVC Dat…</v>
      </c>
      <c r="D419" t="s">
        <v>16</v>
      </c>
      <c r="E419" t="str">
        <f>IFERROR(VLOOKUP(TRIM(CLEAN(D419)),#REF!, 2, FALSE), "Other")</f>
        <v>Other</v>
      </c>
      <c r="F419" s="9">
        <v>139</v>
      </c>
      <c r="G419" s="9">
        <v>249</v>
      </c>
      <c r="H419" s="9">
        <f t="shared" si="49"/>
        <v>110</v>
      </c>
      <c r="I419" s="9">
        <f>(F419*U419)</f>
        <v>1303403</v>
      </c>
      <c r="J419" s="18" t="str">
        <f>ROUND((Table1[[#This Row],[actual_price]]-Table1[[#This Row],[discounted_price]])/Table1[[#This Row],[actual_price]]*100, 0) &amp; "%"</f>
        <v>44%</v>
      </c>
      <c r="K419" s="18" t="str">
        <f t="shared" si="50"/>
        <v>&lt;50%</v>
      </c>
      <c r="L419" s="18">
        <f t="shared" si="51"/>
        <v>44</v>
      </c>
      <c r="M419" s="15" t="str">
        <f t="shared" si="52"/>
        <v>Medium</v>
      </c>
      <c r="N419" s="1">
        <v>0.44</v>
      </c>
      <c r="O419">
        <v>4</v>
      </c>
      <c r="P419" t="str">
        <f t="shared" si="53"/>
        <v>Good</v>
      </c>
      <c r="Q419">
        <f>G419*U419</f>
        <v>2334873</v>
      </c>
      <c r="R419" t="str">
        <f t="shared" si="54"/>
        <v>#0-#999</v>
      </c>
      <c r="S419">
        <f>IF(Table1[[#This Row],[actual_price]]&lt;1000, 1, IF(Table1[[#This Row],[actual_price]]&lt;5000, 2, IF(Table1[[#This Row],[actual_price]]&lt;10000, 3, IF(Table1[[#This Row],[actual_price]]&lt;20000, 4, 5))))</f>
        <v>1</v>
      </c>
      <c r="T419" t="str">
        <f t="shared" si="55"/>
        <v>1000 and above</v>
      </c>
      <c r="U419" s="11">
        <v>9377</v>
      </c>
      <c r="V419" t="s">
        <v>600</v>
      </c>
      <c r="W419" t="s">
        <v>188</v>
      </c>
      <c r="X419" t="s">
        <v>189</v>
      </c>
      <c r="Y419" t="s">
        <v>190</v>
      </c>
      <c r="Z419" t="s">
        <v>191</v>
      </c>
      <c r="AA419" t="s">
        <v>192</v>
      </c>
    </row>
    <row r="420" spans="1:27">
      <c r="A420" t="s">
        <v>3132</v>
      </c>
      <c r="B420" t="s">
        <v>3133</v>
      </c>
      <c r="C420" t="str">
        <f t="shared" si="56"/>
        <v>Portronics CLAMP X Car-Vent Mobile …</v>
      </c>
      <c r="D420" t="s">
        <v>2441</v>
      </c>
      <c r="E420" t="str">
        <f>IFERROR(VLOOKUP(TRIM(CLEAN(D420)),#REF!, 2, FALSE), "Other")</f>
        <v>Other</v>
      </c>
      <c r="F420" s="9">
        <v>599</v>
      </c>
      <c r="G420" s="9">
        <v>999</v>
      </c>
      <c r="H420" s="9">
        <f t="shared" si="49"/>
        <v>400</v>
      </c>
      <c r="I420" s="9">
        <f>(F420*U420)</f>
        <v>11173746</v>
      </c>
      <c r="J420" s="18" t="str">
        <f>ROUND((Table1[[#This Row],[actual_price]]-Table1[[#This Row],[discounted_price]])/Table1[[#This Row],[actual_price]]*100, 0) &amp; "%"</f>
        <v>40%</v>
      </c>
      <c r="K420" s="18" t="str">
        <f t="shared" si="50"/>
        <v>&lt;50%</v>
      </c>
      <c r="L420" s="18">
        <f t="shared" si="51"/>
        <v>40</v>
      </c>
      <c r="M420" s="15" t="str">
        <f t="shared" si="52"/>
        <v>Medium</v>
      </c>
      <c r="N420" s="1">
        <v>0.4</v>
      </c>
      <c r="O420">
        <v>4</v>
      </c>
      <c r="P420" t="str">
        <f t="shared" si="53"/>
        <v>Good</v>
      </c>
      <c r="Q420">
        <f>G420*U420</f>
        <v>18635346</v>
      </c>
      <c r="R420" t="str">
        <f t="shared" si="54"/>
        <v>#0-#999</v>
      </c>
      <c r="S420">
        <f>IF(Table1[[#This Row],[actual_price]]&lt;1000, 1, IF(Table1[[#This Row],[actual_price]]&lt;5000, 2, IF(Table1[[#This Row],[actual_price]]&lt;10000, 3, IF(Table1[[#This Row],[actual_price]]&lt;20000, 4, 5))))</f>
        <v>1</v>
      </c>
      <c r="T420" t="str">
        <f t="shared" si="55"/>
        <v>1000 and above</v>
      </c>
      <c r="U420" s="11">
        <v>18654</v>
      </c>
      <c r="V420" t="s">
        <v>3134</v>
      </c>
      <c r="W420" t="s">
        <v>3135</v>
      </c>
      <c r="X420" t="s">
        <v>3136</v>
      </c>
      <c r="Y420" t="s">
        <v>3137</v>
      </c>
      <c r="Z420" t="s">
        <v>3138</v>
      </c>
      <c r="AA420" t="s">
        <v>3139</v>
      </c>
    </row>
    <row r="421" spans="1:27">
      <c r="A421" t="s">
        <v>3140</v>
      </c>
      <c r="B421" t="s">
        <v>3141</v>
      </c>
      <c r="C421" t="str">
        <f t="shared" si="56"/>
        <v>pTron Volta Dual Port 12W Smart USB…</v>
      </c>
      <c r="D421" t="s">
        <v>2450</v>
      </c>
      <c r="E421" t="str">
        <f>IFERROR(VLOOKUP(TRIM(CLEAN(D421)),#REF!, 2, FALSE), "Other")</f>
        <v>Other</v>
      </c>
      <c r="F421" s="9">
        <v>199</v>
      </c>
      <c r="G421" s="9">
        <v>1099</v>
      </c>
      <c r="H421" s="9">
        <f t="shared" si="49"/>
        <v>900</v>
      </c>
      <c r="I421" s="9">
        <f>(F421*U421)</f>
        <v>636203</v>
      </c>
      <c r="J421" s="18" t="str">
        <f>ROUND((Table1[[#This Row],[actual_price]]-Table1[[#This Row],[discounted_price]])/Table1[[#This Row],[actual_price]]*100, 0) &amp; "%"</f>
        <v>82%</v>
      </c>
      <c r="K421" s="18" t="str">
        <f t="shared" si="50"/>
        <v>≥ 50%</v>
      </c>
      <c r="L421" s="18">
        <f t="shared" si="51"/>
        <v>82</v>
      </c>
      <c r="M421" s="15" t="str">
        <f t="shared" si="52"/>
        <v>High</v>
      </c>
      <c r="N421" s="1">
        <v>0.82</v>
      </c>
      <c r="O421">
        <v>4</v>
      </c>
      <c r="P421" t="str">
        <f t="shared" si="53"/>
        <v>Good</v>
      </c>
      <c r="Q421">
        <f>G421*U421</f>
        <v>3513503</v>
      </c>
      <c r="R421" t="str">
        <f t="shared" si="54"/>
        <v>#1k-#4.9k</v>
      </c>
      <c r="S421">
        <f>IF(Table1[[#This Row],[actual_price]]&lt;1000, 1, IF(Table1[[#This Row],[actual_price]]&lt;5000, 2, IF(Table1[[#This Row],[actual_price]]&lt;10000, 3, IF(Table1[[#This Row],[actual_price]]&lt;20000, 4, 5))))</f>
        <v>2</v>
      </c>
      <c r="T421" t="str">
        <f t="shared" si="55"/>
        <v>1000 and above</v>
      </c>
      <c r="U421" s="11">
        <v>3197</v>
      </c>
      <c r="V421" t="s">
        <v>3142</v>
      </c>
      <c r="W421" t="s">
        <v>3143</v>
      </c>
      <c r="X421" t="s">
        <v>3144</v>
      </c>
      <c r="Y421" t="s">
        <v>3145</v>
      </c>
      <c r="Z421" t="s">
        <v>3146</v>
      </c>
      <c r="AA421" t="s">
        <v>3147</v>
      </c>
    </row>
    <row r="422" spans="1:27">
      <c r="A422" t="s">
        <v>3148</v>
      </c>
      <c r="B422" t="s">
        <v>3149</v>
      </c>
      <c r="C422" t="str">
        <f t="shared" si="56"/>
        <v>boAt Flash Edition Smart Watch with…</v>
      </c>
      <c r="D422" t="s">
        <v>2284</v>
      </c>
      <c r="E422" t="str">
        <f>IFERROR(VLOOKUP(TRIM(CLEAN(D422)),#REF!, 2, FALSE), "Other")</f>
        <v>Other</v>
      </c>
      <c r="F422" s="9">
        <v>1799</v>
      </c>
      <c r="G422" s="9">
        <v>6990</v>
      </c>
      <c r="H422" s="9">
        <f t="shared" si="49"/>
        <v>5191</v>
      </c>
      <c r="I422" s="9">
        <f>(F422*U422)</f>
        <v>48357120</v>
      </c>
      <c r="J422" s="18" t="str">
        <f>ROUND((Table1[[#This Row],[actual_price]]-Table1[[#This Row],[discounted_price]])/Table1[[#This Row],[actual_price]]*100, 0) &amp; "%"</f>
        <v>74%</v>
      </c>
      <c r="K422" s="18" t="str">
        <f t="shared" si="50"/>
        <v>≥ 50%</v>
      </c>
      <c r="L422" s="18">
        <f t="shared" si="51"/>
        <v>74</v>
      </c>
      <c r="M422" s="15" t="str">
        <f t="shared" si="52"/>
        <v>High</v>
      </c>
      <c r="N422" s="1">
        <v>0.74</v>
      </c>
      <c r="O422">
        <v>4</v>
      </c>
      <c r="P422" t="str">
        <f t="shared" si="53"/>
        <v>Good</v>
      </c>
      <c r="Q422">
        <f>G422*U422</f>
        <v>187891200</v>
      </c>
      <c r="R422" t="str">
        <f t="shared" si="54"/>
        <v>#5k-#9.9k</v>
      </c>
      <c r="S422">
        <f>IF(Table1[[#This Row],[actual_price]]&lt;1000, 1, IF(Table1[[#This Row],[actual_price]]&lt;5000, 2, IF(Table1[[#This Row],[actual_price]]&lt;10000, 3, IF(Table1[[#This Row],[actual_price]]&lt;20000, 4, 5))))</f>
        <v>3</v>
      </c>
      <c r="T422" t="str">
        <f t="shared" si="55"/>
        <v>1000 and above</v>
      </c>
      <c r="U422" s="11">
        <v>26880</v>
      </c>
      <c r="V422" t="s">
        <v>3150</v>
      </c>
      <c r="W422" t="s">
        <v>3151</v>
      </c>
      <c r="X422" t="s">
        <v>3152</v>
      </c>
      <c r="Y422" t="s">
        <v>3153</v>
      </c>
      <c r="Z422" t="s">
        <v>3154</v>
      </c>
      <c r="AA422" t="s">
        <v>3155</v>
      </c>
    </row>
    <row r="423" spans="1:27">
      <c r="A423" t="s">
        <v>3212</v>
      </c>
      <c r="B423" t="s">
        <v>3213</v>
      </c>
      <c r="C423" t="str">
        <f t="shared" si="56"/>
        <v>Noise ColorFit Pro 2 Full Touch Con…</v>
      </c>
      <c r="D423" t="s">
        <v>2284</v>
      </c>
      <c r="E423" t="str">
        <f>IFERROR(VLOOKUP(TRIM(CLEAN(D423)),#REF!, 2, FALSE), "Other")</f>
        <v>Other</v>
      </c>
      <c r="F423" s="9">
        <v>1499</v>
      </c>
      <c r="G423" s="9">
        <v>4999</v>
      </c>
      <c r="H423" s="9">
        <f t="shared" si="49"/>
        <v>3500</v>
      </c>
      <c r="I423" s="9">
        <f>(F423*U423)</f>
        <v>138789412</v>
      </c>
      <c r="J423" s="18" t="str">
        <f>ROUND((Table1[[#This Row],[actual_price]]-Table1[[#This Row],[discounted_price]])/Table1[[#This Row],[actual_price]]*100, 0) &amp; "%"</f>
        <v>70%</v>
      </c>
      <c r="K423" s="18" t="str">
        <f t="shared" si="50"/>
        <v>≥ 50%</v>
      </c>
      <c r="L423" s="18">
        <f t="shared" si="51"/>
        <v>70</v>
      </c>
      <c r="M423" s="15" t="str">
        <f t="shared" si="52"/>
        <v>High</v>
      </c>
      <c r="N423" s="1">
        <v>0.7</v>
      </c>
      <c r="O423">
        <v>4</v>
      </c>
      <c r="P423" t="str">
        <f t="shared" si="53"/>
        <v>Good</v>
      </c>
      <c r="Q423">
        <f>G423*U423</f>
        <v>462847412</v>
      </c>
      <c r="R423" t="str">
        <f t="shared" si="54"/>
        <v>#1k-#4.9k</v>
      </c>
      <c r="S423">
        <f>IF(Table1[[#This Row],[actual_price]]&lt;1000, 1, IF(Table1[[#This Row],[actual_price]]&lt;5000, 2, IF(Table1[[#This Row],[actual_price]]&lt;10000, 3, IF(Table1[[#This Row],[actual_price]]&lt;20000, 4, 5))))</f>
        <v>2</v>
      </c>
      <c r="T423" t="str">
        <f t="shared" si="55"/>
        <v>1000 and above</v>
      </c>
      <c r="U423" s="11">
        <v>92588</v>
      </c>
      <c r="V423" t="s">
        <v>3214</v>
      </c>
      <c r="W423" t="s">
        <v>3215</v>
      </c>
      <c r="X423" t="s">
        <v>3216</v>
      </c>
      <c r="Y423" t="s">
        <v>3217</v>
      </c>
      <c r="Z423" t="s">
        <v>3218</v>
      </c>
      <c r="AA423" t="s">
        <v>3219</v>
      </c>
    </row>
    <row r="424" spans="1:27">
      <c r="A424" t="s">
        <v>3247</v>
      </c>
      <c r="B424" t="s">
        <v>3248</v>
      </c>
      <c r="C424" t="str">
        <f t="shared" si="56"/>
        <v>Motorola a10 Dual Sim keypad Mobile…</v>
      </c>
      <c r="D424" t="s">
        <v>2359</v>
      </c>
      <c r="E424" t="str">
        <f>IFERROR(VLOOKUP(TRIM(CLEAN(D424)),#REF!, 2, FALSE), "Other")</f>
        <v>Other</v>
      </c>
      <c r="F424" s="9">
        <v>1399</v>
      </c>
      <c r="G424" s="9">
        <v>1630</v>
      </c>
      <c r="H424" s="9">
        <f t="shared" si="49"/>
        <v>231</v>
      </c>
      <c r="I424" s="9">
        <f>(F424*U424)</f>
        <v>13119822</v>
      </c>
      <c r="J424" s="18" t="str">
        <f>ROUND((Table1[[#This Row],[actual_price]]-Table1[[#This Row],[discounted_price]])/Table1[[#This Row],[actual_price]]*100, 0) &amp; "%"</f>
        <v>14%</v>
      </c>
      <c r="K424" s="18" t="str">
        <f t="shared" si="50"/>
        <v>&lt;50%</v>
      </c>
      <c r="L424" s="18">
        <f t="shared" si="51"/>
        <v>14</v>
      </c>
      <c r="M424" s="15" t="str">
        <f t="shared" si="52"/>
        <v>Mild</v>
      </c>
      <c r="N424" s="1">
        <v>0.14000000000000001</v>
      </c>
      <c r="O424">
        <v>4</v>
      </c>
      <c r="P424" t="str">
        <f t="shared" si="53"/>
        <v>Good</v>
      </c>
      <c r="Q424">
        <f>G424*U424</f>
        <v>15286140</v>
      </c>
      <c r="R424" t="str">
        <f t="shared" si="54"/>
        <v>#1k-#4.9k</v>
      </c>
      <c r="S424">
        <f>IF(Table1[[#This Row],[actual_price]]&lt;1000, 1, IF(Table1[[#This Row],[actual_price]]&lt;5000, 2, IF(Table1[[#This Row],[actual_price]]&lt;10000, 3, IF(Table1[[#This Row],[actual_price]]&lt;20000, 4, 5))))</f>
        <v>2</v>
      </c>
      <c r="T424" t="str">
        <f t="shared" si="55"/>
        <v>1000 and above</v>
      </c>
      <c r="U424" s="11">
        <v>9378</v>
      </c>
      <c r="V424" t="s">
        <v>3249</v>
      </c>
      <c r="W424" t="s">
        <v>2941</v>
      </c>
      <c r="X424" t="s">
        <v>2942</v>
      </c>
      <c r="Y424" t="s">
        <v>2943</v>
      </c>
      <c r="Z424" t="s">
        <v>2944</v>
      </c>
      <c r="AA424" t="s">
        <v>2945</v>
      </c>
    </row>
    <row r="425" spans="1:27">
      <c r="A425" t="s">
        <v>3334</v>
      </c>
      <c r="B425" t="s">
        <v>3335</v>
      </c>
      <c r="C425" t="str">
        <f t="shared" si="56"/>
        <v>URBN 20000 mAh Lithium_Polymer 22.5…</v>
      </c>
      <c r="D425" t="s">
        <v>2309</v>
      </c>
      <c r="E425" t="str">
        <f>IFERROR(VLOOKUP(TRIM(CLEAN(D425)),#REF!, 2, FALSE), "Other")</f>
        <v>Other</v>
      </c>
      <c r="F425" s="9">
        <v>2179</v>
      </c>
      <c r="G425" s="9">
        <v>3999</v>
      </c>
      <c r="H425" s="9">
        <f t="shared" si="49"/>
        <v>1820</v>
      </c>
      <c r="I425" s="9">
        <f>(F425*U425)</f>
        <v>18260020</v>
      </c>
      <c r="J425" s="18" t="str">
        <f>ROUND((Table1[[#This Row],[actual_price]]-Table1[[#This Row],[discounted_price]])/Table1[[#This Row],[actual_price]]*100, 0) &amp; "%"</f>
        <v>46%</v>
      </c>
      <c r="K425" s="18" t="str">
        <f t="shared" si="50"/>
        <v>&lt;50%</v>
      </c>
      <c r="L425" s="18">
        <f t="shared" si="51"/>
        <v>46</v>
      </c>
      <c r="M425" s="15" t="str">
        <f t="shared" si="52"/>
        <v>Medium</v>
      </c>
      <c r="N425" s="1">
        <v>0.46</v>
      </c>
      <c r="O425">
        <v>4</v>
      </c>
      <c r="P425" t="str">
        <f t="shared" si="53"/>
        <v>Good</v>
      </c>
      <c r="Q425">
        <f>G425*U425</f>
        <v>33511620</v>
      </c>
      <c r="R425" t="str">
        <f t="shared" si="54"/>
        <v>#1k-#4.9k</v>
      </c>
      <c r="S425">
        <f>IF(Table1[[#This Row],[actual_price]]&lt;1000, 1, IF(Table1[[#This Row],[actual_price]]&lt;5000, 2, IF(Table1[[#This Row],[actual_price]]&lt;10000, 3, IF(Table1[[#This Row],[actual_price]]&lt;20000, 4, 5))))</f>
        <v>2</v>
      </c>
      <c r="T425" t="str">
        <f t="shared" si="55"/>
        <v>1000 and above</v>
      </c>
      <c r="U425" s="11">
        <v>8380</v>
      </c>
      <c r="V425" t="s">
        <v>3336</v>
      </c>
      <c r="W425" t="s">
        <v>3337</v>
      </c>
      <c r="X425" t="s">
        <v>3338</v>
      </c>
      <c r="Y425" t="s">
        <v>3339</v>
      </c>
      <c r="Z425" t="s">
        <v>3340</v>
      </c>
      <c r="AA425" t="s">
        <v>3341</v>
      </c>
    </row>
    <row r="426" spans="1:27">
      <c r="A426" t="s">
        <v>3406</v>
      </c>
      <c r="B426" t="s">
        <v>3407</v>
      </c>
      <c r="C426" t="str">
        <f t="shared" si="56"/>
        <v>Sounce Protective Case Cover Compat…</v>
      </c>
      <c r="D426" t="s">
        <v>3037</v>
      </c>
      <c r="E426" t="str">
        <f>IFERROR(VLOOKUP(TRIM(CLEAN(D426)),#REF!, 2, FALSE), "Other")</f>
        <v>Other</v>
      </c>
      <c r="F426" s="9">
        <v>199</v>
      </c>
      <c r="G426" s="9">
        <v>1899</v>
      </c>
      <c r="H426" s="9">
        <f t="shared" si="49"/>
        <v>1700</v>
      </c>
      <c r="I426" s="9">
        <f>(F426*U426)</f>
        <v>943260</v>
      </c>
      <c r="J426" s="18" t="str">
        <f>ROUND((Table1[[#This Row],[actual_price]]-Table1[[#This Row],[discounted_price]])/Table1[[#This Row],[actual_price]]*100, 0) &amp; "%"</f>
        <v>90%</v>
      </c>
      <c r="K426" s="18" t="str">
        <f t="shared" si="50"/>
        <v>≥ 50%</v>
      </c>
      <c r="L426" s="18">
        <f t="shared" si="51"/>
        <v>90</v>
      </c>
      <c r="M426" s="15" t="str">
        <f t="shared" si="52"/>
        <v>High</v>
      </c>
      <c r="N426" s="1">
        <v>0.9</v>
      </c>
      <c r="O426">
        <v>4</v>
      </c>
      <c r="P426" t="str">
        <f t="shared" si="53"/>
        <v>Good</v>
      </c>
      <c r="Q426">
        <f>G426*U426</f>
        <v>9001260</v>
      </c>
      <c r="R426" t="str">
        <f t="shared" si="54"/>
        <v>#1k-#4.9k</v>
      </c>
      <c r="S426">
        <f>IF(Table1[[#This Row],[actual_price]]&lt;1000, 1, IF(Table1[[#This Row],[actual_price]]&lt;5000, 2, IF(Table1[[#This Row],[actual_price]]&lt;10000, 3, IF(Table1[[#This Row],[actual_price]]&lt;20000, 4, 5))))</f>
        <v>2</v>
      </c>
      <c r="T426" t="str">
        <f t="shared" si="55"/>
        <v>1000 and above</v>
      </c>
      <c r="U426" s="11">
        <v>4740</v>
      </c>
      <c r="V426" t="s">
        <v>3408</v>
      </c>
      <c r="W426" t="s">
        <v>3409</v>
      </c>
      <c r="X426" t="s">
        <v>3410</v>
      </c>
      <c r="Y426" t="s">
        <v>3411</v>
      </c>
      <c r="Z426" t="s">
        <v>3412</v>
      </c>
      <c r="AA426" t="s">
        <v>3413</v>
      </c>
    </row>
    <row r="427" spans="1:27">
      <c r="A427" t="s">
        <v>3478</v>
      </c>
      <c r="B427" t="s">
        <v>3479</v>
      </c>
      <c r="C427" t="str">
        <f t="shared" si="56"/>
        <v>URBN 20000 mAh lithium_polymer Powe…</v>
      </c>
      <c r="D427" t="s">
        <v>2309</v>
      </c>
      <c r="E427" t="str">
        <f>IFERROR(VLOOKUP(TRIM(CLEAN(D427)),#REF!, 2, FALSE), "Other")</f>
        <v>Other</v>
      </c>
      <c r="F427" s="9">
        <v>1599</v>
      </c>
      <c r="G427" s="9">
        <v>3499</v>
      </c>
      <c r="H427" s="9">
        <f t="shared" si="49"/>
        <v>1900</v>
      </c>
      <c r="I427" s="9">
        <f>(F427*U427)</f>
        <v>58178016</v>
      </c>
      <c r="J427" s="18" t="str">
        <f>ROUND((Table1[[#This Row],[actual_price]]-Table1[[#This Row],[discounted_price]])/Table1[[#This Row],[actual_price]]*100, 0) &amp; "%"</f>
        <v>54%</v>
      </c>
      <c r="K427" s="18" t="str">
        <f t="shared" si="50"/>
        <v>≥ 50%</v>
      </c>
      <c r="L427" s="18">
        <f t="shared" si="51"/>
        <v>54</v>
      </c>
      <c r="M427" s="15" t="str">
        <f t="shared" si="52"/>
        <v>High</v>
      </c>
      <c r="N427" s="1">
        <v>0.54</v>
      </c>
      <c r="O427">
        <v>4</v>
      </c>
      <c r="P427" t="str">
        <f t="shared" si="53"/>
        <v>Good</v>
      </c>
      <c r="Q427">
        <f>G427*U427</f>
        <v>127307616</v>
      </c>
      <c r="R427" t="str">
        <f t="shared" si="54"/>
        <v>#1k-#4.9k</v>
      </c>
      <c r="S427">
        <f>IF(Table1[[#This Row],[actual_price]]&lt;1000, 1, IF(Table1[[#This Row],[actual_price]]&lt;5000, 2, IF(Table1[[#This Row],[actual_price]]&lt;10000, 3, IF(Table1[[#This Row],[actual_price]]&lt;20000, 4, 5))))</f>
        <v>2</v>
      </c>
      <c r="T427" t="str">
        <f t="shared" si="55"/>
        <v>1000 and above</v>
      </c>
      <c r="U427" s="11">
        <v>36384</v>
      </c>
      <c r="V427" t="s">
        <v>3480</v>
      </c>
      <c r="W427" t="s">
        <v>3481</v>
      </c>
      <c r="X427" t="s">
        <v>3482</v>
      </c>
      <c r="Y427" t="s">
        <v>3483</v>
      </c>
      <c r="Z427" t="s">
        <v>3484</v>
      </c>
      <c r="AA427" t="s">
        <v>3485</v>
      </c>
    </row>
    <row r="428" spans="1:27">
      <c r="A428" t="s">
        <v>3512</v>
      </c>
      <c r="B428" t="s">
        <v>3513</v>
      </c>
      <c r="C428" t="str">
        <f t="shared" si="56"/>
        <v>Oraimo 18W USB &amp; Type-C Dual Output…</v>
      </c>
      <c r="D428" t="s">
        <v>2450</v>
      </c>
      <c r="E428" t="str">
        <f>IFERROR(VLOOKUP(TRIM(CLEAN(D428)),#REF!, 2, FALSE), "Other")</f>
        <v>Other</v>
      </c>
      <c r="F428" s="9">
        <v>699</v>
      </c>
      <c r="G428" s="9">
        <v>1199</v>
      </c>
      <c r="H428" s="9">
        <f t="shared" si="49"/>
        <v>500</v>
      </c>
      <c r="I428" s="9">
        <f>(F428*U428)</f>
        <v>10068396</v>
      </c>
      <c r="J428" s="18" t="str">
        <f>ROUND((Table1[[#This Row],[actual_price]]-Table1[[#This Row],[discounted_price]])/Table1[[#This Row],[actual_price]]*100, 0) &amp; "%"</f>
        <v>42%</v>
      </c>
      <c r="K428" s="18" t="str">
        <f t="shared" si="50"/>
        <v>&lt;50%</v>
      </c>
      <c r="L428" s="18">
        <f t="shared" si="51"/>
        <v>42</v>
      </c>
      <c r="M428" s="15" t="str">
        <f t="shared" si="52"/>
        <v>Medium</v>
      </c>
      <c r="N428" s="1">
        <v>0.42</v>
      </c>
      <c r="O428">
        <v>4</v>
      </c>
      <c r="P428" t="str">
        <f t="shared" si="53"/>
        <v>Good</v>
      </c>
      <c r="Q428">
        <f>G428*U428</f>
        <v>17270396</v>
      </c>
      <c r="R428" t="str">
        <f t="shared" si="54"/>
        <v>#1k-#4.9k</v>
      </c>
      <c r="S428">
        <f>IF(Table1[[#This Row],[actual_price]]&lt;1000, 1, IF(Table1[[#This Row],[actual_price]]&lt;5000, 2, IF(Table1[[#This Row],[actual_price]]&lt;10000, 3, IF(Table1[[#This Row],[actual_price]]&lt;20000, 4, 5))))</f>
        <v>2</v>
      </c>
      <c r="T428" t="str">
        <f t="shared" si="55"/>
        <v>1000 and above</v>
      </c>
      <c r="U428" s="11">
        <v>14404</v>
      </c>
      <c r="V428" t="s">
        <v>3514</v>
      </c>
      <c r="W428" t="s">
        <v>2815</v>
      </c>
      <c r="X428" t="s">
        <v>2816</v>
      </c>
      <c r="Y428" t="s">
        <v>2817</v>
      </c>
      <c r="Z428" t="s">
        <v>2818</v>
      </c>
      <c r="AA428" t="s">
        <v>2819</v>
      </c>
    </row>
    <row r="429" spans="1:27">
      <c r="A429" t="s">
        <v>3596</v>
      </c>
      <c r="B429" t="s">
        <v>3597</v>
      </c>
      <c r="C429" t="str">
        <f t="shared" si="56"/>
        <v>Noise ColorFit Pulse Grand Smart Wa…</v>
      </c>
      <c r="D429" t="s">
        <v>2284</v>
      </c>
      <c r="E429" t="str">
        <f>IFERROR(VLOOKUP(TRIM(CLEAN(D429)),#REF!, 2, FALSE), "Other")</f>
        <v>Other</v>
      </c>
      <c r="F429" s="9">
        <v>1999</v>
      </c>
      <c r="G429" s="9">
        <v>3999</v>
      </c>
      <c r="H429" s="9">
        <f t="shared" si="49"/>
        <v>2000</v>
      </c>
      <c r="I429" s="9">
        <f>(F429*U429)</f>
        <v>60477746</v>
      </c>
      <c r="J429" s="18" t="str">
        <f>ROUND((Table1[[#This Row],[actual_price]]-Table1[[#This Row],[discounted_price]])/Table1[[#This Row],[actual_price]]*100, 0) &amp; "%"</f>
        <v>50%</v>
      </c>
      <c r="K429" s="18" t="str">
        <f t="shared" si="50"/>
        <v>≥ 50%</v>
      </c>
      <c r="L429" s="18">
        <f t="shared" si="51"/>
        <v>50</v>
      </c>
      <c r="M429" s="15" t="str">
        <f t="shared" si="52"/>
        <v>High</v>
      </c>
      <c r="N429" s="1">
        <v>0.5</v>
      </c>
      <c r="O429">
        <v>4</v>
      </c>
      <c r="P429" t="str">
        <f t="shared" si="53"/>
        <v>Good</v>
      </c>
      <c r="Q429">
        <f>G429*U429</f>
        <v>120985746</v>
      </c>
      <c r="R429" t="str">
        <f t="shared" si="54"/>
        <v>#1k-#4.9k</v>
      </c>
      <c r="S429">
        <f>IF(Table1[[#This Row],[actual_price]]&lt;1000, 1, IF(Table1[[#This Row],[actual_price]]&lt;5000, 2, IF(Table1[[#This Row],[actual_price]]&lt;10000, 3, IF(Table1[[#This Row],[actual_price]]&lt;20000, 4, 5))))</f>
        <v>2</v>
      </c>
      <c r="T429" t="str">
        <f t="shared" si="55"/>
        <v>1000 and above</v>
      </c>
      <c r="U429" s="11">
        <v>30254</v>
      </c>
      <c r="V429" t="s">
        <v>3598</v>
      </c>
      <c r="W429" t="s">
        <v>3599</v>
      </c>
      <c r="X429" t="s">
        <v>3600</v>
      </c>
      <c r="Y429" t="s">
        <v>3601</v>
      </c>
      <c r="Z429" t="s">
        <v>3602</v>
      </c>
      <c r="AA429" t="s">
        <v>3603</v>
      </c>
    </row>
    <row r="430" spans="1:27">
      <c r="A430" t="s">
        <v>2407</v>
      </c>
      <c r="B430" t="s">
        <v>2408</v>
      </c>
      <c r="C430" t="str">
        <f t="shared" si="56"/>
        <v>pTron Bullet Pro 36W PD Quick Charg…</v>
      </c>
      <c r="D430" t="s">
        <v>2409</v>
      </c>
      <c r="E430" t="str">
        <f>IFERROR(VLOOKUP(TRIM(CLEAN(D430)),#REF!, 2, FALSE), "Other")</f>
        <v>Other</v>
      </c>
      <c r="F430" s="9">
        <v>349</v>
      </c>
      <c r="G430" s="9">
        <v>1299</v>
      </c>
      <c r="H430" s="9">
        <f t="shared" si="49"/>
        <v>950</v>
      </c>
      <c r="I430" s="9">
        <f>(F430*U430)</f>
        <v>4984767</v>
      </c>
      <c r="J430" s="18" t="str">
        <f>ROUND((Table1[[#This Row],[actual_price]]-Table1[[#This Row],[discounted_price]])/Table1[[#This Row],[actual_price]]*100, 0) &amp; "%"</f>
        <v>73%</v>
      </c>
      <c r="K430" s="18" t="str">
        <f t="shared" si="50"/>
        <v>≥ 50%</v>
      </c>
      <c r="L430" s="18">
        <f t="shared" si="51"/>
        <v>73</v>
      </c>
      <c r="M430" s="15" t="str">
        <f t="shared" si="52"/>
        <v>High</v>
      </c>
      <c r="N430" s="1">
        <v>0.73</v>
      </c>
      <c r="O430">
        <v>4</v>
      </c>
      <c r="P430" t="str">
        <f t="shared" si="53"/>
        <v>Good</v>
      </c>
      <c r="Q430">
        <f>G430*U430</f>
        <v>18553617</v>
      </c>
      <c r="R430" t="str">
        <f t="shared" si="54"/>
        <v>#1k-#4.9k</v>
      </c>
      <c r="S430">
        <f>IF(Table1[[#This Row],[actual_price]]&lt;1000, 1, IF(Table1[[#This Row],[actual_price]]&lt;5000, 2, IF(Table1[[#This Row],[actual_price]]&lt;10000, 3, IF(Table1[[#This Row],[actual_price]]&lt;20000, 4, 5))))</f>
        <v>2</v>
      </c>
      <c r="T430" t="str">
        <f t="shared" si="55"/>
        <v>1000 and above</v>
      </c>
      <c r="U430" s="11">
        <v>14283</v>
      </c>
      <c r="V430" t="s">
        <v>2410</v>
      </c>
      <c r="W430" t="s">
        <v>2411</v>
      </c>
      <c r="X430" t="s">
        <v>2412</v>
      </c>
      <c r="Y430" t="s">
        <v>2413</v>
      </c>
      <c r="Z430" t="s">
        <v>2414</v>
      </c>
      <c r="AA430" t="s">
        <v>2415</v>
      </c>
    </row>
    <row r="431" spans="1:27">
      <c r="A431" t="s">
        <v>2457</v>
      </c>
      <c r="B431" t="s">
        <v>2458</v>
      </c>
      <c r="C431" t="str">
        <f t="shared" si="56"/>
        <v>Noise ColorFit Pulse Grand Smart Wa…</v>
      </c>
      <c r="D431" t="s">
        <v>2284</v>
      </c>
      <c r="E431" t="str">
        <f>IFERROR(VLOOKUP(TRIM(CLEAN(D431)),#REF!, 2, FALSE), "Other")</f>
        <v>Other</v>
      </c>
      <c r="F431" s="9">
        <v>1599</v>
      </c>
      <c r="G431" s="9">
        <v>3999</v>
      </c>
      <c r="H431" s="9">
        <f t="shared" si="49"/>
        <v>2400</v>
      </c>
      <c r="I431" s="9">
        <f>(F431*U431)</f>
        <v>48376146</v>
      </c>
      <c r="J431" s="18" t="str">
        <f>ROUND((Table1[[#This Row],[actual_price]]-Table1[[#This Row],[discounted_price]])/Table1[[#This Row],[actual_price]]*100, 0) &amp; "%"</f>
        <v>60%</v>
      </c>
      <c r="K431" s="18" t="str">
        <f t="shared" si="50"/>
        <v>≥ 50%</v>
      </c>
      <c r="L431" s="18">
        <f t="shared" si="51"/>
        <v>60</v>
      </c>
      <c r="M431" s="15" t="str">
        <f t="shared" si="52"/>
        <v>High</v>
      </c>
      <c r="N431" s="1">
        <v>0.6</v>
      </c>
      <c r="O431">
        <v>4</v>
      </c>
      <c r="P431" t="str">
        <f t="shared" si="53"/>
        <v>Good</v>
      </c>
      <c r="Q431">
        <f>G431*U431</f>
        <v>120985746</v>
      </c>
      <c r="R431" t="str">
        <f t="shared" si="54"/>
        <v>#1k-#4.9k</v>
      </c>
      <c r="S431">
        <f>IF(Table1[[#This Row],[actual_price]]&lt;1000, 1, IF(Table1[[#This Row],[actual_price]]&lt;5000, 2, IF(Table1[[#This Row],[actual_price]]&lt;10000, 3, IF(Table1[[#This Row],[actual_price]]&lt;20000, 4, 5))))</f>
        <v>2</v>
      </c>
      <c r="T431" t="str">
        <f t="shared" si="55"/>
        <v>1000 and above</v>
      </c>
      <c r="U431" s="11">
        <v>30254</v>
      </c>
      <c r="V431" t="s">
        <v>2459</v>
      </c>
      <c r="W431" t="s">
        <v>3599</v>
      </c>
      <c r="X431" t="s">
        <v>3600</v>
      </c>
      <c r="Y431" t="s">
        <v>3601</v>
      </c>
      <c r="Z431" t="s">
        <v>3602</v>
      </c>
      <c r="AA431" t="s">
        <v>3603</v>
      </c>
    </row>
    <row r="432" spans="1:27">
      <c r="A432" t="s">
        <v>3827</v>
      </c>
      <c r="B432" t="s">
        <v>3828</v>
      </c>
      <c r="C432" t="str">
        <f t="shared" si="56"/>
        <v>Boya ByM1 Auxiliary Omnidirectional…</v>
      </c>
      <c r="D432" t="s">
        <v>3829</v>
      </c>
      <c r="E432" t="str">
        <f>IFERROR(VLOOKUP(TRIM(CLEAN(D432)),#REF!, 2, FALSE), "Other")</f>
        <v>Other</v>
      </c>
      <c r="F432" s="9">
        <v>798</v>
      </c>
      <c r="G432" s="9">
        <v>1995</v>
      </c>
      <c r="H432" s="9">
        <f t="shared" si="49"/>
        <v>1197</v>
      </c>
      <c r="I432" s="9">
        <f>(F432*U432)</f>
        <v>54793872</v>
      </c>
      <c r="J432" s="18" t="str">
        <f>ROUND((Table1[[#This Row],[actual_price]]-Table1[[#This Row],[discounted_price]])/Table1[[#This Row],[actual_price]]*100, 0) &amp; "%"</f>
        <v>60%</v>
      </c>
      <c r="K432" s="18" t="str">
        <f t="shared" si="50"/>
        <v>≥ 50%</v>
      </c>
      <c r="L432" s="18">
        <f t="shared" si="51"/>
        <v>60</v>
      </c>
      <c r="M432" s="15" t="str">
        <f t="shared" si="52"/>
        <v>High</v>
      </c>
      <c r="N432" s="1">
        <v>0.6</v>
      </c>
      <c r="O432">
        <v>4</v>
      </c>
      <c r="P432" t="str">
        <f t="shared" si="53"/>
        <v>Good</v>
      </c>
      <c r="Q432">
        <f>G432*U432</f>
        <v>136984680</v>
      </c>
      <c r="R432" t="str">
        <f t="shared" si="54"/>
        <v>#1k-#4.9k</v>
      </c>
      <c r="S432">
        <f>IF(Table1[[#This Row],[actual_price]]&lt;1000, 1, IF(Table1[[#This Row],[actual_price]]&lt;5000, 2, IF(Table1[[#This Row],[actual_price]]&lt;10000, 3, IF(Table1[[#This Row],[actual_price]]&lt;20000, 4, 5))))</f>
        <v>2</v>
      </c>
      <c r="T432" t="str">
        <f t="shared" si="55"/>
        <v>1000 and above</v>
      </c>
      <c r="U432" s="11">
        <v>68664</v>
      </c>
      <c r="V432" t="s">
        <v>3830</v>
      </c>
      <c r="W432" t="s">
        <v>3831</v>
      </c>
      <c r="X432" t="s">
        <v>3832</v>
      </c>
      <c r="Y432" t="s">
        <v>3833</v>
      </c>
      <c r="Z432" t="s">
        <v>3834</v>
      </c>
      <c r="AA432" t="s">
        <v>3835</v>
      </c>
    </row>
    <row r="433" spans="1:27">
      <c r="A433" t="s">
        <v>3998</v>
      </c>
      <c r="B433" t="s">
        <v>3999</v>
      </c>
      <c r="C433" t="str">
        <f t="shared" si="56"/>
        <v>HP 805 Black Original Ink Cartridge…</v>
      </c>
      <c r="D433" t="s">
        <v>4000</v>
      </c>
      <c r="E433" t="str">
        <f>IFERROR(VLOOKUP(TRIM(CLEAN(D433)),#REF!, 2, FALSE), "Other")</f>
        <v>Other</v>
      </c>
      <c r="F433" s="9">
        <v>717</v>
      </c>
      <c r="G433" s="9">
        <v>761</v>
      </c>
      <c r="H433" s="9">
        <f t="shared" si="49"/>
        <v>44</v>
      </c>
      <c r="I433" s="9">
        <f>(F433*U433)</f>
        <v>5161683</v>
      </c>
      <c r="J433" s="18" t="str">
        <f>ROUND((Table1[[#This Row],[actual_price]]-Table1[[#This Row],[discounted_price]])/Table1[[#This Row],[actual_price]]*100, 0) &amp; "%"</f>
        <v>6%</v>
      </c>
      <c r="K433" s="18" t="str">
        <f t="shared" si="50"/>
        <v>&lt;50%</v>
      </c>
      <c r="L433" s="18">
        <f t="shared" si="51"/>
        <v>6</v>
      </c>
      <c r="M433" s="15" t="str">
        <f t="shared" si="52"/>
        <v>Low</v>
      </c>
      <c r="N433" s="1">
        <v>0.06</v>
      </c>
      <c r="O433">
        <v>4</v>
      </c>
      <c r="P433" t="str">
        <f t="shared" si="53"/>
        <v>Good</v>
      </c>
      <c r="Q433">
        <f>G433*U433</f>
        <v>5478439</v>
      </c>
      <c r="R433" t="str">
        <f t="shared" si="54"/>
        <v>#0-#999</v>
      </c>
      <c r="S433">
        <f>IF(Table1[[#This Row],[actual_price]]&lt;1000, 1, IF(Table1[[#This Row],[actual_price]]&lt;5000, 2, IF(Table1[[#This Row],[actual_price]]&lt;10000, 3, IF(Table1[[#This Row],[actual_price]]&lt;20000, 4, 5))))</f>
        <v>1</v>
      </c>
      <c r="T433" t="str">
        <f t="shared" si="55"/>
        <v>1000 and above</v>
      </c>
      <c r="U433" s="11">
        <v>7199</v>
      </c>
      <c r="V433" t="s">
        <v>4001</v>
      </c>
      <c r="W433" t="s">
        <v>4002</v>
      </c>
      <c r="X433" t="s">
        <v>4003</v>
      </c>
      <c r="Y433" t="s">
        <v>4004</v>
      </c>
      <c r="Z433" t="s">
        <v>4005</v>
      </c>
      <c r="AA433" t="s">
        <v>4006</v>
      </c>
    </row>
    <row r="434" spans="1:27">
      <c r="A434" t="s">
        <v>4189</v>
      </c>
      <c r="B434" t="s">
        <v>4190</v>
      </c>
      <c r="C434" t="str">
        <f t="shared" si="56"/>
        <v>boAt Rockerz 370 On Ear Bluetooth H…</v>
      </c>
      <c r="D434" t="s">
        <v>3371</v>
      </c>
      <c r="E434" t="str">
        <f>IFERROR(VLOOKUP(TRIM(CLEAN(D434)),#REF!, 2, FALSE), "Other")</f>
        <v>Other</v>
      </c>
      <c r="F434" s="9">
        <v>1199</v>
      </c>
      <c r="G434" s="9">
        <v>2499</v>
      </c>
      <c r="H434" s="9">
        <f t="shared" si="49"/>
        <v>1300</v>
      </c>
      <c r="I434" s="9">
        <f>(F434*U434)</f>
        <v>40267216</v>
      </c>
      <c r="J434" s="18" t="str">
        <f>ROUND((Table1[[#This Row],[actual_price]]-Table1[[#This Row],[discounted_price]])/Table1[[#This Row],[actual_price]]*100, 0) &amp; "%"</f>
        <v>52%</v>
      </c>
      <c r="K434" s="18" t="str">
        <f t="shared" si="50"/>
        <v>≥ 50%</v>
      </c>
      <c r="L434" s="18">
        <f t="shared" si="51"/>
        <v>52</v>
      </c>
      <c r="M434" s="15" t="str">
        <f t="shared" si="52"/>
        <v>High</v>
      </c>
      <c r="N434" s="1">
        <v>0.52</v>
      </c>
      <c r="O434">
        <v>4</v>
      </c>
      <c r="P434" t="str">
        <f t="shared" si="53"/>
        <v>Good</v>
      </c>
      <c r="Q434">
        <f>G434*U434</f>
        <v>83926416</v>
      </c>
      <c r="R434" t="str">
        <f t="shared" si="54"/>
        <v>#1k-#4.9k</v>
      </c>
      <c r="S434">
        <f>IF(Table1[[#This Row],[actual_price]]&lt;1000, 1, IF(Table1[[#This Row],[actual_price]]&lt;5000, 2, IF(Table1[[#This Row],[actual_price]]&lt;10000, 3, IF(Table1[[#This Row],[actual_price]]&lt;20000, 4, 5))))</f>
        <v>2</v>
      </c>
      <c r="T434" t="str">
        <f t="shared" si="55"/>
        <v>1000 and above</v>
      </c>
      <c r="U434" s="11">
        <v>33584</v>
      </c>
      <c r="V434" t="s">
        <v>4191</v>
      </c>
      <c r="W434" t="s">
        <v>4192</v>
      </c>
      <c r="X434" t="s">
        <v>4193</v>
      </c>
      <c r="Y434" t="s">
        <v>4194</v>
      </c>
      <c r="Z434" t="s">
        <v>4195</v>
      </c>
      <c r="AA434" t="s">
        <v>4196</v>
      </c>
    </row>
    <row r="435" spans="1:27">
      <c r="A435" t="s">
        <v>4262</v>
      </c>
      <c r="B435" t="s">
        <v>4263</v>
      </c>
      <c r="C435" t="str">
        <f t="shared" si="56"/>
        <v>STRIFF Laptop Tabletop Stand, Fold-…</v>
      </c>
      <c r="D435" t="s">
        <v>3713</v>
      </c>
      <c r="E435" t="str">
        <f>IFERROR(VLOOKUP(TRIM(CLEAN(D435)),#REF!, 2, FALSE), "Other")</f>
        <v>Other</v>
      </c>
      <c r="F435" s="9">
        <v>449</v>
      </c>
      <c r="G435" s="9">
        <v>999</v>
      </c>
      <c r="H435" s="9">
        <f t="shared" si="49"/>
        <v>550</v>
      </c>
      <c r="I435" s="9">
        <f>(F435*U435)</f>
        <v>943798</v>
      </c>
      <c r="J435" s="18" t="str">
        <f>ROUND((Table1[[#This Row],[actual_price]]-Table1[[#This Row],[discounted_price]])/Table1[[#This Row],[actual_price]]*100, 0) &amp; "%"</f>
        <v>55%</v>
      </c>
      <c r="K435" s="18" t="str">
        <f t="shared" si="50"/>
        <v>≥ 50%</v>
      </c>
      <c r="L435" s="18">
        <f t="shared" si="51"/>
        <v>55</v>
      </c>
      <c r="M435" s="15" t="str">
        <f t="shared" si="52"/>
        <v>High</v>
      </c>
      <c r="N435" s="1">
        <v>0.55000000000000004</v>
      </c>
      <c r="O435">
        <v>4</v>
      </c>
      <c r="P435" t="str">
        <f t="shared" si="53"/>
        <v>Good</v>
      </c>
      <c r="Q435">
        <f>G435*U435</f>
        <v>2099898</v>
      </c>
      <c r="R435" t="str">
        <f t="shared" si="54"/>
        <v>#0-#999</v>
      </c>
      <c r="S435">
        <f>IF(Table1[[#This Row],[actual_price]]&lt;1000, 1, IF(Table1[[#This Row],[actual_price]]&lt;5000, 2, IF(Table1[[#This Row],[actual_price]]&lt;10000, 3, IF(Table1[[#This Row],[actual_price]]&lt;20000, 4, 5))))</f>
        <v>1</v>
      </c>
      <c r="T435" t="str">
        <f t="shared" si="55"/>
        <v>1000 and above</v>
      </c>
      <c r="U435" s="11">
        <v>2102</v>
      </c>
      <c r="V435" t="s">
        <v>4264</v>
      </c>
      <c r="W435" t="s">
        <v>4265</v>
      </c>
      <c r="X435" t="s">
        <v>4266</v>
      </c>
      <c r="Y435" t="s">
        <v>4267</v>
      </c>
      <c r="Z435" t="s">
        <v>4268</v>
      </c>
      <c r="AA435" t="s">
        <v>4269</v>
      </c>
    </row>
    <row r="436" spans="1:27">
      <c r="A436" t="s">
        <v>2836</v>
      </c>
      <c r="B436" t="s">
        <v>2837</v>
      </c>
      <c r="C436" t="str">
        <f t="shared" si="56"/>
        <v>HP 32GB Class 10 MicroSD Memory Car…</v>
      </c>
      <c r="D436" t="s">
        <v>2342</v>
      </c>
      <c r="E436" t="str">
        <f>IFERROR(VLOOKUP(TRIM(CLEAN(D436)),#REF!, 2, FALSE), "Other")</f>
        <v>Other</v>
      </c>
      <c r="F436" s="9">
        <v>369</v>
      </c>
      <c r="G436" s="9">
        <v>1600</v>
      </c>
      <c r="H436" s="9">
        <f t="shared" si="49"/>
        <v>1231</v>
      </c>
      <c r="I436" s="9">
        <f>(F436*U436)</f>
        <v>12038625</v>
      </c>
      <c r="J436" s="18" t="str">
        <f>ROUND((Table1[[#This Row],[actual_price]]-Table1[[#This Row],[discounted_price]])/Table1[[#This Row],[actual_price]]*100, 0) &amp; "%"</f>
        <v>77%</v>
      </c>
      <c r="K436" s="18" t="str">
        <f t="shared" si="50"/>
        <v>≥ 50%</v>
      </c>
      <c r="L436" s="18">
        <f t="shared" si="51"/>
        <v>77</v>
      </c>
      <c r="M436" s="15" t="str">
        <f t="shared" si="52"/>
        <v>High</v>
      </c>
      <c r="N436" s="1">
        <v>0.77</v>
      </c>
      <c r="O436">
        <v>4</v>
      </c>
      <c r="P436" t="str">
        <f t="shared" si="53"/>
        <v>Good</v>
      </c>
      <c r="Q436">
        <f>G436*U436</f>
        <v>52200000</v>
      </c>
      <c r="R436" t="str">
        <f t="shared" si="54"/>
        <v>#1k-#4.9k</v>
      </c>
      <c r="S436">
        <f>IF(Table1[[#This Row],[actual_price]]&lt;1000, 1, IF(Table1[[#This Row],[actual_price]]&lt;5000, 2, IF(Table1[[#This Row],[actual_price]]&lt;10000, 3, IF(Table1[[#This Row],[actual_price]]&lt;20000, 4, 5))))</f>
        <v>2</v>
      </c>
      <c r="T436" t="str">
        <f t="shared" si="55"/>
        <v>1000 and above</v>
      </c>
      <c r="U436" s="11">
        <v>32625</v>
      </c>
      <c r="V436" t="s">
        <v>4287</v>
      </c>
      <c r="W436" t="s">
        <v>2839</v>
      </c>
      <c r="X436" t="s">
        <v>2840</v>
      </c>
      <c r="Y436" t="s">
        <v>2841</v>
      </c>
      <c r="Z436" t="s">
        <v>2842</v>
      </c>
      <c r="AA436" t="s">
        <v>2843</v>
      </c>
    </row>
    <row r="437" spans="1:27">
      <c r="A437" t="s">
        <v>4288</v>
      </c>
      <c r="B437" t="s">
        <v>4289</v>
      </c>
      <c r="C437" t="str">
        <f t="shared" si="56"/>
        <v>HP 150 Wireless USB Mouse with Ergo…</v>
      </c>
      <c r="D437" t="s">
        <v>3688</v>
      </c>
      <c r="E437" t="str">
        <f>IFERROR(VLOOKUP(TRIM(CLEAN(D437)),#REF!, 2, FALSE), "Other")</f>
        <v>Other</v>
      </c>
      <c r="F437" s="9">
        <v>599</v>
      </c>
      <c r="G437" s="9">
        <v>899</v>
      </c>
      <c r="H437" s="9">
        <f t="shared" si="49"/>
        <v>300</v>
      </c>
      <c r="I437" s="9">
        <f>(F437*U437)</f>
        <v>2406782</v>
      </c>
      <c r="J437" s="18" t="str">
        <f>ROUND((Table1[[#This Row],[actual_price]]-Table1[[#This Row],[discounted_price]])/Table1[[#This Row],[actual_price]]*100, 0) &amp; "%"</f>
        <v>33%</v>
      </c>
      <c r="K437" s="18" t="str">
        <f t="shared" si="50"/>
        <v>&lt;50%</v>
      </c>
      <c r="L437" s="18">
        <f t="shared" si="51"/>
        <v>33</v>
      </c>
      <c r="M437" s="15" t="str">
        <f t="shared" si="52"/>
        <v>Medium</v>
      </c>
      <c r="N437" s="1">
        <v>0.33</v>
      </c>
      <c r="O437">
        <v>4</v>
      </c>
      <c r="P437" t="str">
        <f t="shared" si="53"/>
        <v>Good</v>
      </c>
      <c r="Q437">
        <f>G437*U437</f>
        <v>3612182</v>
      </c>
      <c r="R437" t="str">
        <f t="shared" si="54"/>
        <v>#0-#999</v>
      </c>
      <c r="S437">
        <f>IF(Table1[[#This Row],[actual_price]]&lt;1000, 1, IF(Table1[[#This Row],[actual_price]]&lt;5000, 2, IF(Table1[[#This Row],[actual_price]]&lt;10000, 3, IF(Table1[[#This Row],[actual_price]]&lt;20000, 4, 5))))</f>
        <v>1</v>
      </c>
      <c r="T437" t="str">
        <f t="shared" si="55"/>
        <v>1000 and above</v>
      </c>
      <c r="U437" s="11">
        <v>4018</v>
      </c>
      <c r="V437" t="s">
        <v>4290</v>
      </c>
      <c r="W437" t="s">
        <v>4291</v>
      </c>
      <c r="X437" t="s">
        <v>4292</v>
      </c>
      <c r="Y437" t="s">
        <v>4293</v>
      </c>
      <c r="Z437" t="s">
        <v>4294</v>
      </c>
      <c r="AA437" t="s">
        <v>4295</v>
      </c>
    </row>
    <row r="438" spans="1:27">
      <c r="A438" t="s">
        <v>2901</v>
      </c>
      <c r="B438" t="s">
        <v>2902</v>
      </c>
      <c r="C438" t="str">
        <f t="shared" si="56"/>
        <v>Noise ColorFit Pulse Smartwatch wit…</v>
      </c>
      <c r="D438" t="s">
        <v>2284</v>
      </c>
      <c r="E438" t="str">
        <f>IFERROR(VLOOKUP(TRIM(CLEAN(D438)),#REF!, 2, FALSE), "Other")</f>
        <v>Other</v>
      </c>
      <c r="F438" s="9">
        <v>1599</v>
      </c>
      <c r="G438" s="9">
        <v>4999</v>
      </c>
      <c r="H438" s="9">
        <f t="shared" si="49"/>
        <v>3400</v>
      </c>
      <c r="I438" s="9">
        <f>(F438*U438)</f>
        <v>108653649</v>
      </c>
      <c r="J438" s="18" t="str">
        <f>ROUND((Table1[[#This Row],[actual_price]]-Table1[[#This Row],[discounted_price]])/Table1[[#This Row],[actual_price]]*100, 0) &amp; "%"</f>
        <v>68%</v>
      </c>
      <c r="K438" s="18" t="str">
        <f t="shared" si="50"/>
        <v>≥ 50%</v>
      </c>
      <c r="L438" s="18">
        <f t="shared" si="51"/>
        <v>68</v>
      </c>
      <c r="M438" s="15" t="str">
        <f t="shared" si="52"/>
        <v>High</v>
      </c>
      <c r="N438" s="1">
        <v>0.68</v>
      </c>
      <c r="O438">
        <v>4</v>
      </c>
      <c r="P438" t="str">
        <f t="shared" si="53"/>
        <v>Good</v>
      </c>
      <c r="Q438">
        <f>G438*U438</f>
        <v>339687049</v>
      </c>
      <c r="R438" t="str">
        <f t="shared" si="54"/>
        <v>#1k-#4.9k</v>
      </c>
      <c r="S438">
        <f>IF(Table1[[#This Row],[actual_price]]&lt;1000, 1, IF(Table1[[#This Row],[actual_price]]&lt;5000, 2, IF(Table1[[#This Row],[actual_price]]&lt;10000, 3, IF(Table1[[#This Row],[actual_price]]&lt;20000, 4, 5))))</f>
        <v>2</v>
      </c>
      <c r="T438" t="str">
        <f t="shared" si="55"/>
        <v>1000 and above</v>
      </c>
      <c r="U438" s="11">
        <v>67951</v>
      </c>
      <c r="V438" t="s">
        <v>2903</v>
      </c>
      <c r="W438" t="s">
        <v>4330</v>
      </c>
      <c r="X438" t="s">
        <v>4331</v>
      </c>
      <c r="Y438" t="s">
        <v>4332</v>
      </c>
      <c r="Z438" t="s">
        <v>4333</v>
      </c>
      <c r="AA438" t="s">
        <v>4334</v>
      </c>
    </row>
    <row r="439" spans="1:27">
      <c r="A439" t="s">
        <v>4352</v>
      </c>
      <c r="B439" t="s">
        <v>4353</v>
      </c>
      <c r="C439" t="str">
        <f t="shared" si="56"/>
        <v>Logitech H111 Wired On Ear Headphon…</v>
      </c>
      <c r="D439" t="s">
        <v>3371</v>
      </c>
      <c r="E439" t="str">
        <f>IFERROR(VLOOKUP(TRIM(CLEAN(D439)),#REF!, 2, FALSE), "Other")</f>
        <v>Other</v>
      </c>
      <c r="F439" s="9">
        <v>745</v>
      </c>
      <c r="G439" s="9">
        <v>795</v>
      </c>
      <c r="H439" s="9">
        <f t="shared" si="49"/>
        <v>50</v>
      </c>
      <c r="I439" s="9">
        <f>(F439*U439)</f>
        <v>10278765</v>
      </c>
      <c r="J439" s="18" t="str">
        <f>ROUND((Table1[[#This Row],[actual_price]]-Table1[[#This Row],[discounted_price]])/Table1[[#This Row],[actual_price]]*100, 0) &amp; "%"</f>
        <v>6%</v>
      </c>
      <c r="K439" s="18" t="str">
        <f t="shared" si="50"/>
        <v>&lt;50%</v>
      </c>
      <c r="L439" s="18">
        <f t="shared" si="51"/>
        <v>6</v>
      </c>
      <c r="M439" s="15" t="str">
        <f t="shared" si="52"/>
        <v>Low</v>
      </c>
      <c r="N439" s="1">
        <v>0.06</v>
      </c>
      <c r="O439">
        <v>4</v>
      </c>
      <c r="P439" t="str">
        <f t="shared" si="53"/>
        <v>Good</v>
      </c>
      <c r="Q439">
        <f>G439*U439</f>
        <v>10968615</v>
      </c>
      <c r="R439" t="str">
        <f t="shared" si="54"/>
        <v>#0-#999</v>
      </c>
      <c r="S439">
        <f>IF(Table1[[#This Row],[actual_price]]&lt;1000, 1, IF(Table1[[#This Row],[actual_price]]&lt;5000, 2, IF(Table1[[#This Row],[actual_price]]&lt;10000, 3, IF(Table1[[#This Row],[actual_price]]&lt;20000, 4, 5))))</f>
        <v>1</v>
      </c>
      <c r="T439" t="str">
        <f t="shared" si="55"/>
        <v>1000 and above</v>
      </c>
      <c r="U439" s="11">
        <v>13797</v>
      </c>
      <c r="V439" t="s">
        <v>4354</v>
      </c>
      <c r="W439" t="s">
        <v>4355</v>
      </c>
      <c r="X439" t="s">
        <v>4356</v>
      </c>
      <c r="Y439" t="s">
        <v>4357</v>
      </c>
      <c r="Z439" t="s">
        <v>4358</v>
      </c>
      <c r="AA439" t="s">
        <v>4359</v>
      </c>
    </row>
    <row r="440" spans="1:27">
      <c r="A440" t="s">
        <v>4604</v>
      </c>
      <c r="B440" t="s">
        <v>4605</v>
      </c>
      <c r="C440" t="str">
        <f t="shared" si="56"/>
        <v>Callas Multipurpose Foldable Laptop…</v>
      </c>
      <c r="D440" t="s">
        <v>3713</v>
      </c>
      <c r="E440" t="str">
        <f>IFERROR(VLOOKUP(TRIM(CLEAN(D440)),#REF!, 2, FALSE), "Other")</f>
        <v>Other</v>
      </c>
      <c r="F440" s="9">
        <v>849</v>
      </c>
      <c r="G440" s="9">
        <v>4999</v>
      </c>
      <c r="H440" s="9">
        <f t="shared" si="49"/>
        <v>4150</v>
      </c>
      <c r="I440" s="9">
        <f>(F440*U440)</f>
        <v>17367993</v>
      </c>
      <c r="J440" s="18" t="str">
        <f>ROUND((Table1[[#This Row],[actual_price]]-Table1[[#This Row],[discounted_price]])/Table1[[#This Row],[actual_price]]*100, 0) &amp; "%"</f>
        <v>83%</v>
      </c>
      <c r="K440" s="18" t="str">
        <f t="shared" si="50"/>
        <v>≥ 50%</v>
      </c>
      <c r="L440" s="18">
        <f t="shared" si="51"/>
        <v>83</v>
      </c>
      <c r="M440" s="15" t="str">
        <f t="shared" si="52"/>
        <v>High</v>
      </c>
      <c r="N440" s="1">
        <v>0.83</v>
      </c>
      <c r="O440">
        <v>4</v>
      </c>
      <c r="P440" t="str">
        <f t="shared" si="53"/>
        <v>Good</v>
      </c>
      <c r="Q440">
        <f>G440*U440</f>
        <v>102264543</v>
      </c>
      <c r="R440" t="str">
        <f t="shared" si="54"/>
        <v>#1k-#4.9k</v>
      </c>
      <c r="S440">
        <f>IF(Table1[[#This Row],[actual_price]]&lt;1000, 1, IF(Table1[[#This Row],[actual_price]]&lt;5000, 2, IF(Table1[[#This Row],[actual_price]]&lt;10000, 3, IF(Table1[[#This Row],[actual_price]]&lt;20000, 4, 5))))</f>
        <v>2</v>
      </c>
      <c r="T440" t="str">
        <f t="shared" si="55"/>
        <v>1000 and above</v>
      </c>
      <c r="U440" s="11">
        <v>20457</v>
      </c>
      <c r="V440" t="s">
        <v>4606</v>
      </c>
      <c r="W440" t="s">
        <v>4607</v>
      </c>
      <c r="X440" t="s">
        <v>4608</v>
      </c>
      <c r="Y440" t="s">
        <v>4609</v>
      </c>
      <c r="Z440" t="s">
        <v>4610</v>
      </c>
      <c r="AA440" t="s">
        <v>4611</v>
      </c>
    </row>
    <row r="441" spans="1:27">
      <c r="A441" t="s">
        <v>4629</v>
      </c>
      <c r="B441" t="s">
        <v>4630</v>
      </c>
      <c r="C441" t="str">
        <f t="shared" si="56"/>
        <v>Kanget [2 Pack] Type C Female to US…</v>
      </c>
      <c r="D441" t="s">
        <v>4337</v>
      </c>
      <c r="E441" t="str">
        <f>IFERROR(VLOOKUP(TRIM(CLEAN(D441)),#REF!, 2, FALSE), "Other")</f>
        <v>Other</v>
      </c>
      <c r="F441" s="9">
        <v>149</v>
      </c>
      <c r="G441" s="9">
        <v>399</v>
      </c>
      <c r="H441" s="9">
        <f t="shared" si="49"/>
        <v>250</v>
      </c>
      <c r="I441" s="9">
        <f>(F441*U441)</f>
        <v>229460</v>
      </c>
      <c r="J441" s="18" t="str">
        <f>ROUND((Table1[[#This Row],[actual_price]]-Table1[[#This Row],[discounted_price]])/Table1[[#This Row],[actual_price]]*100, 0) &amp; "%"</f>
        <v>63%</v>
      </c>
      <c r="K441" s="18" t="str">
        <f t="shared" si="50"/>
        <v>≥ 50%</v>
      </c>
      <c r="L441" s="18">
        <f t="shared" si="51"/>
        <v>63</v>
      </c>
      <c r="M441" s="15" t="str">
        <f t="shared" si="52"/>
        <v>High</v>
      </c>
      <c r="N441" s="1">
        <v>0.63</v>
      </c>
      <c r="O441">
        <v>4</v>
      </c>
      <c r="P441" t="str">
        <f t="shared" si="53"/>
        <v>Good</v>
      </c>
      <c r="Q441">
        <f>G441*U441</f>
        <v>614460</v>
      </c>
      <c r="R441" t="str">
        <f t="shared" si="54"/>
        <v>#0-#999</v>
      </c>
      <c r="S441">
        <f>IF(Table1[[#This Row],[actual_price]]&lt;1000, 1, IF(Table1[[#This Row],[actual_price]]&lt;5000, 2, IF(Table1[[#This Row],[actual_price]]&lt;10000, 3, IF(Table1[[#This Row],[actual_price]]&lt;20000, 4, 5))))</f>
        <v>1</v>
      </c>
      <c r="T441" t="str">
        <f t="shared" si="55"/>
        <v>1000 and above</v>
      </c>
      <c r="U441" s="11">
        <v>1540</v>
      </c>
      <c r="V441" t="s">
        <v>4631</v>
      </c>
      <c r="W441" t="s">
        <v>4632</v>
      </c>
      <c r="X441" t="s">
        <v>4633</v>
      </c>
      <c r="Y441" t="s">
        <v>4634</v>
      </c>
      <c r="Z441" t="s">
        <v>4635</v>
      </c>
      <c r="AA441" t="s">
        <v>4636</v>
      </c>
    </row>
    <row r="442" spans="1:27">
      <c r="A442" t="s">
        <v>4654</v>
      </c>
      <c r="B442" t="s">
        <v>4655</v>
      </c>
      <c r="C442" t="str">
        <f t="shared" si="56"/>
        <v>Noise ColorFit Pro 2 Full Touch Con…</v>
      </c>
      <c r="D442" t="s">
        <v>2284</v>
      </c>
      <c r="E442" t="str">
        <f>IFERROR(VLOOKUP(TRIM(CLEAN(D442)),#REF!, 2, FALSE), "Other")</f>
        <v>Other</v>
      </c>
      <c r="F442" s="9">
        <v>1499</v>
      </c>
      <c r="G442" s="9">
        <v>4999</v>
      </c>
      <c r="H442" s="9">
        <f t="shared" si="49"/>
        <v>3500</v>
      </c>
      <c r="I442" s="9">
        <f>(F442*U442)</f>
        <v>138789412</v>
      </c>
      <c r="J442" s="18" t="str">
        <f>ROUND((Table1[[#This Row],[actual_price]]-Table1[[#This Row],[discounted_price]])/Table1[[#This Row],[actual_price]]*100, 0) &amp; "%"</f>
        <v>70%</v>
      </c>
      <c r="K442" s="18" t="str">
        <f t="shared" si="50"/>
        <v>≥ 50%</v>
      </c>
      <c r="L442" s="18">
        <f t="shared" si="51"/>
        <v>70</v>
      </c>
      <c r="M442" s="15" t="str">
        <f t="shared" si="52"/>
        <v>High</v>
      </c>
      <c r="N442" s="1">
        <v>0.7</v>
      </c>
      <c r="O442">
        <v>4</v>
      </c>
      <c r="P442" t="str">
        <f t="shared" si="53"/>
        <v>Good</v>
      </c>
      <c r="Q442">
        <f>G442*U442</f>
        <v>462847412</v>
      </c>
      <c r="R442" t="str">
        <f t="shared" si="54"/>
        <v>#1k-#4.9k</v>
      </c>
      <c r="S442">
        <f>IF(Table1[[#This Row],[actual_price]]&lt;1000, 1, IF(Table1[[#This Row],[actual_price]]&lt;5000, 2, IF(Table1[[#This Row],[actual_price]]&lt;10000, 3, IF(Table1[[#This Row],[actual_price]]&lt;20000, 4, 5))))</f>
        <v>2</v>
      </c>
      <c r="T442" t="str">
        <f t="shared" si="55"/>
        <v>1000 and above</v>
      </c>
      <c r="U442" s="11">
        <v>92588</v>
      </c>
      <c r="V442" t="s">
        <v>4656</v>
      </c>
      <c r="W442" t="s">
        <v>3215</v>
      </c>
      <c r="X442" t="s">
        <v>3216</v>
      </c>
      <c r="Y442" t="s">
        <v>3217</v>
      </c>
      <c r="Z442" t="s">
        <v>3218</v>
      </c>
      <c r="AA442" t="s">
        <v>3219</v>
      </c>
    </row>
    <row r="443" spans="1:27">
      <c r="A443" t="s">
        <v>3148</v>
      </c>
      <c r="B443" t="s">
        <v>3149</v>
      </c>
      <c r="C443" t="str">
        <f t="shared" si="56"/>
        <v>boAt Flash Edition Smart Watch with…</v>
      </c>
      <c r="D443" t="s">
        <v>2284</v>
      </c>
      <c r="E443" t="str">
        <f>IFERROR(VLOOKUP(TRIM(CLEAN(D443)),#REF!, 2, FALSE), "Other")</f>
        <v>Other</v>
      </c>
      <c r="F443" s="9">
        <v>1799</v>
      </c>
      <c r="G443" s="9">
        <v>6990</v>
      </c>
      <c r="H443" s="9">
        <f t="shared" si="49"/>
        <v>5191</v>
      </c>
      <c r="I443" s="9">
        <f>(F443*U443)</f>
        <v>48357120</v>
      </c>
      <c r="J443" s="18" t="str">
        <f>ROUND((Table1[[#This Row],[actual_price]]-Table1[[#This Row],[discounted_price]])/Table1[[#This Row],[actual_price]]*100, 0) &amp; "%"</f>
        <v>74%</v>
      </c>
      <c r="K443" s="18" t="str">
        <f t="shared" si="50"/>
        <v>≥ 50%</v>
      </c>
      <c r="L443" s="18">
        <f t="shared" si="51"/>
        <v>74</v>
      </c>
      <c r="M443" s="15" t="str">
        <f t="shared" si="52"/>
        <v>High</v>
      </c>
      <c r="N443" s="1">
        <v>0.74</v>
      </c>
      <c r="O443">
        <v>4</v>
      </c>
      <c r="P443" t="str">
        <f t="shared" si="53"/>
        <v>Good</v>
      </c>
      <c r="Q443">
        <f>G443*U443</f>
        <v>187891200</v>
      </c>
      <c r="R443" t="str">
        <f t="shared" si="54"/>
        <v>#5k-#9.9k</v>
      </c>
      <c r="S443">
        <f>IF(Table1[[#This Row],[actual_price]]&lt;1000, 1, IF(Table1[[#This Row],[actual_price]]&lt;5000, 2, IF(Table1[[#This Row],[actual_price]]&lt;10000, 3, IF(Table1[[#This Row],[actual_price]]&lt;20000, 4, 5))))</f>
        <v>3</v>
      </c>
      <c r="T443" t="str">
        <f t="shared" si="55"/>
        <v>1000 and above</v>
      </c>
      <c r="U443" s="11">
        <v>26880</v>
      </c>
      <c r="V443" t="s">
        <v>3150</v>
      </c>
      <c r="W443" t="s">
        <v>3151</v>
      </c>
      <c r="X443" t="s">
        <v>3152</v>
      </c>
      <c r="Y443" t="s">
        <v>3153</v>
      </c>
      <c r="Z443" t="s">
        <v>3154</v>
      </c>
      <c r="AA443" t="s">
        <v>4823</v>
      </c>
    </row>
    <row r="444" spans="1:27">
      <c r="A444" t="s">
        <v>4841</v>
      </c>
      <c r="B444" t="s">
        <v>4842</v>
      </c>
      <c r="C444" t="str">
        <f t="shared" si="56"/>
        <v>HP USB Wireless Spill Resistance Ke…</v>
      </c>
      <c r="D444" t="s">
        <v>3881</v>
      </c>
      <c r="E444" t="str">
        <f>IFERROR(VLOOKUP(TRIM(CLEAN(D444)),#REF!, 2, FALSE), "Other")</f>
        <v>Other</v>
      </c>
      <c r="F444" s="9">
        <v>1349</v>
      </c>
      <c r="G444" s="9">
        <v>2198</v>
      </c>
      <c r="H444" s="9">
        <f t="shared" si="49"/>
        <v>849</v>
      </c>
      <c r="I444" s="9">
        <f>(F444*U444)</f>
        <v>9595437</v>
      </c>
      <c r="J444" s="18" t="str">
        <f>ROUND((Table1[[#This Row],[actual_price]]-Table1[[#This Row],[discounted_price]])/Table1[[#This Row],[actual_price]]*100, 0) &amp; "%"</f>
        <v>39%</v>
      </c>
      <c r="K444" s="18" t="str">
        <f t="shared" si="50"/>
        <v>&lt;50%</v>
      </c>
      <c r="L444" s="18">
        <f t="shared" si="51"/>
        <v>39</v>
      </c>
      <c r="M444" s="15" t="str">
        <f t="shared" si="52"/>
        <v>Medium</v>
      </c>
      <c r="N444" s="1">
        <v>0.39</v>
      </c>
      <c r="O444">
        <v>4</v>
      </c>
      <c r="P444" t="str">
        <f t="shared" si="53"/>
        <v>Good</v>
      </c>
      <c r="Q444">
        <f>G444*U444</f>
        <v>15634374</v>
      </c>
      <c r="R444" t="str">
        <f t="shared" si="54"/>
        <v>#1k-#4.9k</v>
      </c>
      <c r="S444">
        <f>IF(Table1[[#This Row],[actual_price]]&lt;1000, 1, IF(Table1[[#This Row],[actual_price]]&lt;5000, 2, IF(Table1[[#This Row],[actual_price]]&lt;10000, 3, IF(Table1[[#This Row],[actual_price]]&lt;20000, 4, 5))))</f>
        <v>2</v>
      </c>
      <c r="T444" t="str">
        <f t="shared" si="55"/>
        <v>1000 and above</v>
      </c>
      <c r="U444" s="11">
        <v>7113</v>
      </c>
      <c r="V444" t="s">
        <v>4843</v>
      </c>
      <c r="W444" t="s">
        <v>4844</v>
      </c>
      <c r="X444" t="s">
        <v>4845</v>
      </c>
      <c r="Y444" t="s">
        <v>4846</v>
      </c>
      <c r="Z444" t="s">
        <v>4847</v>
      </c>
      <c r="AA444" t="s">
        <v>4848</v>
      </c>
    </row>
    <row r="445" spans="1:27">
      <c r="A445" t="s">
        <v>5103</v>
      </c>
      <c r="B445" t="s">
        <v>5104</v>
      </c>
      <c r="C445" t="str">
        <f t="shared" si="56"/>
        <v>ESnipe Mart Worldwide Travel Adapte…</v>
      </c>
      <c r="D445" t="s">
        <v>5105</v>
      </c>
      <c r="E445" t="str">
        <f>IFERROR(VLOOKUP(TRIM(CLEAN(D445)),#REF!, 2, FALSE), "Other")</f>
        <v>Other</v>
      </c>
      <c r="F445" s="9">
        <v>425</v>
      </c>
      <c r="G445" s="9">
        <v>999</v>
      </c>
      <c r="H445" s="9">
        <f t="shared" si="49"/>
        <v>574</v>
      </c>
      <c r="I445" s="9">
        <f>(F445*U445)</f>
        <v>1096925</v>
      </c>
      <c r="J445" s="18" t="str">
        <f>ROUND((Table1[[#This Row],[actual_price]]-Table1[[#This Row],[discounted_price]])/Table1[[#This Row],[actual_price]]*100, 0) &amp; "%"</f>
        <v>57%</v>
      </c>
      <c r="K445" s="18" t="str">
        <f t="shared" si="50"/>
        <v>≥ 50%</v>
      </c>
      <c r="L445" s="18">
        <f t="shared" si="51"/>
        <v>57</v>
      </c>
      <c r="M445" s="15" t="str">
        <f t="shared" si="52"/>
        <v>High</v>
      </c>
      <c r="N445" s="1">
        <v>0.56999999999999995</v>
      </c>
      <c r="O445">
        <v>4</v>
      </c>
      <c r="P445" t="str">
        <f t="shared" si="53"/>
        <v>Good</v>
      </c>
      <c r="Q445">
        <f>G445*U445</f>
        <v>2578419</v>
      </c>
      <c r="R445" t="str">
        <f t="shared" si="54"/>
        <v>#0-#999</v>
      </c>
      <c r="S445">
        <f>IF(Table1[[#This Row],[actual_price]]&lt;1000, 1, IF(Table1[[#This Row],[actual_price]]&lt;5000, 2, IF(Table1[[#This Row],[actual_price]]&lt;10000, 3, IF(Table1[[#This Row],[actual_price]]&lt;20000, 4, 5))))</f>
        <v>1</v>
      </c>
      <c r="T445" t="str">
        <f t="shared" si="55"/>
        <v>1000 and above</v>
      </c>
      <c r="U445" s="11">
        <v>2581</v>
      </c>
      <c r="V445" t="s">
        <v>5106</v>
      </c>
      <c r="W445" t="s">
        <v>5107</v>
      </c>
      <c r="X445" t="s">
        <v>5108</v>
      </c>
      <c r="Y445" t="s">
        <v>5109</v>
      </c>
      <c r="Z445" t="s">
        <v>5110</v>
      </c>
      <c r="AA445" t="s">
        <v>5111</v>
      </c>
    </row>
    <row r="446" spans="1:27">
      <c r="A446" t="s">
        <v>5203</v>
      </c>
      <c r="B446" t="s">
        <v>5204</v>
      </c>
      <c r="C446" t="str">
        <f t="shared" si="56"/>
        <v>TVARA LCD Writing Tablet 8.5 Inch E…</v>
      </c>
      <c r="D446" t="s">
        <v>3697</v>
      </c>
      <c r="E446" t="str">
        <f>IFERROR(VLOOKUP(TRIM(CLEAN(D446)),#REF!, 2, FALSE), "Other")</f>
        <v>Other</v>
      </c>
      <c r="F446" s="9">
        <v>249</v>
      </c>
      <c r="G446" s="9">
        <v>600</v>
      </c>
      <c r="H446" s="9">
        <f t="shared" si="49"/>
        <v>351</v>
      </c>
      <c r="I446" s="9">
        <f>(F446*U446)</f>
        <v>300792</v>
      </c>
      <c r="J446" s="18" t="str">
        <f>ROUND((Table1[[#This Row],[actual_price]]-Table1[[#This Row],[discounted_price]])/Table1[[#This Row],[actual_price]]*100, 0) &amp; "%"</f>
        <v>59%</v>
      </c>
      <c r="K446" s="18" t="str">
        <f t="shared" si="50"/>
        <v>≥ 50%</v>
      </c>
      <c r="L446" s="18">
        <f t="shared" si="51"/>
        <v>59</v>
      </c>
      <c r="M446" s="15" t="str">
        <f t="shared" si="52"/>
        <v>High</v>
      </c>
      <c r="N446" s="1">
        <v>0.59</v>
      </c>
      <c r="O446">
        <v>4</v>
      </c>
      <c r="P446" t="str">
        <f t="shared" si="53"/>
        <v>Good</v>
      </c>
      <c r="Q446">
        <f>G446*U446</f>
        <v>724800</v>
      </c>
      <c r="R446" t="str">
        <f t="shared" si="54"/>
        <v>#0-#999</v>
      </c>
      <c r="S446">
        <f>IF(Table1[[#This Row],[actual_price]]&lt;1000, 1, IF(Table1[[#This Row],[actual_price]]&lt;5000, 2, IF(Table1[[#This Row],[actual_price]]&lt;10000, 3, IF(Table1[[#This Row],[actual_price]]&lt;20000, 4, 5))))</f>
        <v>1</v>
      </c>
      <c r="T446" t="str">
        <f t="shared" si="55"/>
        <v>1000 and above</v>
      </c>
      <c r="U446" s="11">
        <v>1208</v>
      </c>
      <c r="V446" t="s">
        <v>5205</v>
      </c>
      <c r="W446" t="s">
        <v>5206</v>
      </c>
      <c r="X446" t="s">
        <v>5207</v>
      </c>
      <c r="Y446" t="s">
        <v>5208</v>
      </c>
      <c r="Z446" t="s">
        <v>5209</v>
      </c>
      <c r="AA446" t="s">
        <v>5210</v>
      </c>
    </row>
    <row r="447" spans="1:27">
      <c r="A447" t="s">
        <v>248</v>
      </c>
      <c r="B447" t="s">
        <v>249</v>
      </c>
      <c r="C447" t="str">
        <f t="shared" si="56"/>
        <v>Ambrane 60W / 3A Type C Fast Chargi…</v>
      </c>
      <c r="D447" t="s">
        <v>16</v>
      </c>
      <c r="E447" t="str">
        <f>IFERROR(VLOOKUP(TRIM(CLEAN(D447)),#REF!, 2, FALSE), "Other")</f>
        <v>Other</v>
      </c>
      <c r="F447" s="9">
        <v>179</v>
      </c>
      <c r="G447" s="9">
        <v>499</v>
      </c>
      <c r="H447" s="9">
        <f t="shared" si="49"/>
        <v>320</v>
      </c>
      <c r="I447" s="9">
        <f>(F447*U447)</f>
        <v>346007</v>
      </c>
      <c r="J447" s="18" t="str">
        <f>ROUND((Table1[[#This Row],[actual_price]]-Table1[[#This Row],[discounted_price]])/Table1[[#This Row],[actual_price]]*100, 0) &amp; "%"</f>
        <v>64%</v>
      </c>
      <c r="K447" s="18" t="str">
        <f t="shared" si="50"/>
        <v>≥ 50%</v>
      </c>
      <c r="L447" s="18">
        <f t="shared" si="51"/>
        <v>64</v>
      </c>
      <c r="M447" s="15" t="str">
        <f t="shared" si="52"/>
        <v>High</v>
      </c>
      <c r="N447" s="1">
        <v>0.64</v>
      </c>
      <c r="O447">
        <v>4</v>
      </c>
      <c r="P447" t="str">
        <f t="shared" si="53"/>
        <v>Good</v>
      </c>
      <c r="Q447">
        <f>G447*U447</f>
        <v>964567</v>
      </c>
      <c r="R447" t="str">
        <f t="shared" si="54"/>
        <v>#0-#999</v>
      </c>
      <c r="S447">
        <f>IF(Table1[[#This Row],[actual_price]]&lt;1000, 1, IF(Table1[[#This Row],[actual_price]]&lt;5000, 2, IF(Table1[[#This Row],[actual_price]]&lt;10000, 3, IF(Table1[[#This Row],[actual_price]]&lt;20000, 4, 5))))</f>
        <v>1</v>
      </c>
      <c r="T447" t="str">
        <f t="shared" si="55"/>
        <v>1000 and above</v>
      </c>
      <c r="U447" s="11">
        <v>1933</v>
      </c>
      <c r="V447" t="s">
        <v>250</v>
      </c>
      <c r="W447" t="s">
        <v>251</v>
      </c>
      <c r="X447" t="s">
        <v>252</v>
      </c>
      <c r="Y447" t="s">
        <v>253</v>
      </c>
      <c r="Z447" t="s">
        <v>10145</v>
      </c>
      <c r="AA447" t="s">
        <v>10146</v>
      </c>
    </row>
    <row r="448" spans="1:27">
      <c r="A448" t="s">
        <v>5258</v>
      </c>
      <c r="B448" t="s">
        <v>5259</v>
      </c>
      <c r="C448" t="str">
        <f t="shared" si="56"/>
        <v>OFIXO Multi-Purpose Laptop Table/St…</v>
      </c>
      <c r="D448" t="s">
        <v>3713</v>
      </c>
      <c r="E448" t="str">
        <f>IFERROR(VLOOKUP(TRIM(CLEAN(D448)),#REF!, 2, FALSE), "Other")</f>
        <v>Other</v>
      </c>
      <c r="F448" s="9">
        <v>599</v>
      </c>
      <c r="G448" s="9">
        <v>599</v>
      </c>
      <c r="H448" s="9">
        <f t="shared" si="49"/>
        <v>0</v>
      </c>
      <c r="I448" s="9">
        <f>(F448*U448)</f>
        <v>15827377</v>
      </c>
      <c r="J448" s="18" t="str">
        <f>ROUND((Table1[[#This Row],[actual_price]]-Table1[[#This Row],[discounted_price]])/Table1[[#This Row],[actual_price]]*100, 0) &amp; "%"</f>
        <v>0%</v>
      </c>
      <c r="K448" s="18" t="str">
        <f t="shared" si="50"/>
        <v>&lt;50%</v>
      </c>
      <c r="L448" s="18">
        <f t="shared" si="51"/>
        <v>0</v>
      </c>
      <c r="M448" s="15" t="str">
        <f t="shared" si="52"/>
        <v>Low</v>
      </c>
      <c r="N448" s="1">
        <v>0</v>
      </c>
      <c r="O448">
        <v>4</v>
      </c>
      <c r="P448" t="str">
        <f t="shared" si="53"/>
        <v>Good</v>
      </c>
      <c r="Q448">
        <f>G448*U448</f>
        <v>15827377</v>
      </c>
      <c r="R448" t="str">
        <f t="shared" si="54"/>
        <v>#0-#999</v>
      </c>
      <c r="S448">
        <f>IF(Table1[[#This Row],[actual_price]]&lt;1000, 1, IF(Table1[[#This Row],[actual_price]]&lt;5000, 2, IF(Table1[[#This Row],[actual_price]]&lt;10000, 3, IF(Table1[[#This Row],[actual_price]]&lt;20000, 4, 5))))</f>
        <v>1</v>
      </c>
      <c r="T448" t="str">
        <f t="shared" si="55"/>
        <v>1000 and above</v>
      </c>
      <c r="U448" s="11">
        <v>26423</v>
      </c>
      <c r="V448" t="s">
        <v>5260</v>
      </c>
      <c r="W448" t="s">
        <v>5261</v>
      </c>
      <c r="X448" t="s">
        <v>5262</v>
      </c>
      <c r="Y448" t="s">
        <v>5263</v>
      </c>
      <c r="Z448" t="s">
        <v>5264</v>
      </c>
      <c r="AA448" t="s">
        <v>5265</v>
      </c>
    </row>
    <row r="449" spans="1:27">
      <c r="A449" t="s">
        <v>290</v>
      </c>
      <c r="B449" t="s">
        <v>291</v>
      </c>
      <c r="C449" t="str">
        <f t="shared" si="56"/>
        <v>Sounce 65W OnePlus Dash Warp Charge…</v>
      </c>
      <c r="D449" t="s">
        <v>16</v>
      </c>
      <c r="E449" t="str">
        <f>IFERROR(VLOOKUP(TRIM(CLEAN(D449)),#REF!, 2, FALSE), "Other")</f>
        <v>Other</v>
      </c>
      <c r="F449" s="9">
        <v>199</v>
      </c>
      <c r="G449" s="9">
        <v>999</v>
      </c>
      <c r="H449" s="9">
        <f t="shared" si="49"/>
        <v>800</v>
      </c>
      <c r="I449" s="9">
        <f>(F449*U449)</f>
        <v>114425</v>
      </c>
      <c r="J449" s="18" t="str">
        <f>ROUND((Table1[[#This Row],[actual_price]]-Table1[[#This Row],[discounted_price]])/Table1[[#This Row],[actual_price]]*100, 0) &amp; "%"</f>
        <v>80%</v>
      </c>
      <c r="K449" s="18" t="str">
        <f t="shared" si="50"/>
        <v>≥ 50%</v>
      </c>
      <c r="L449" s="18">
        <f t="shared" si="51"/>
        <v>80</v>
      </c>
      <c r="M449" s="15" t="str">
        <f t="shared" si="52"/>
        <v>High</v>
      </c>
      <c r="N449" s="1">
        <v>0.8</v>
      </c>
      <c r="O449">
        <v>4</v>
      </c>
      <c r="P449" t="str">
        <f t="shared" si="53"/>
        <v>Good</v>
      </c>
      <c r="Q449">
        <f>G449*U449</f>
        <v>574425</v>
      </c>
      <c r="R449" t="str">
        <f t="shared" si="54"/>
        <v>#0-#999</v>
      </c>
      <c r="S449">
        <f>IF(Table1[[#This Row],[actual_price]]&lt;1000, 1, IF(Table1[[#This Row],[actual_price]]&lt;5000, 2, IF(Table1[[#This Row],[actual_price]]&lt;10000, 3, IF(Table1[[#This Row],[actual_price]]&lt;20000, 4, 5))))</f>
        <v>1</v>
      </c>
      <c r="T449" t="str">
        <f t="shared" si="55"/>
        <v>Fewer than 1000</v>
      </c>
      <c r="U449" s="11">
        <v>575</v>
      </c>
      <c r="V449" t="s">
        <v>292</v>
      </c>
      <c r="W449" t="s">
        <v>293</v>
      </c>
      <c r="X449" t="s">
        <v>294</v>
      </c>
      <c r="Y449" t="s">
        <v>295</v>
      </c>
      <c r="Z449" t="s">
        <v>296</v>
      </c>
      <c r="AA449" t="s">
        <v>297</v>
      </c>
    </row>
    <row r="450" spans="1:27">
      <c r="A450" t="s">
        <v>5372</v>
      </c>
      <c r="B450" t="s">
        <v>5373</v>
      </c>
      <c r="C450" t="str">
        <f t="shared" si="56"/>
        <v>Zebronics Zeb Wonderbar 10 USB Powe…</v>
      </c>
      <c r="D450" t="s">
        <v>5374</v>
      </c>
      <c r="E450" t="str">
        <f>IFERROR(VLOOKUP(TRIM(CLEAN(D450)),#REF!, 2, FALSE), "Other")</f>
        <v>Other</v>
      </c>
      <c r="F450" s="9">
        <v>849</v>
      </c>
      <c r="G450" s="9">
        <v>1499</v>
      </c>
      <c r="H450" s="9">
        <f t="shared" ref="H450:H513" si="57">G450 - F450</f>
        <v>650</v>
      </c>
      <c r="I450" s="9">
        <f>(F450*U450)</f>
        <v>6241848</v>
      </c>
      <c r="J450" s="18" t="str">
        <f>ROUND((Table1[[#This Row],[actual_price]]-Table1[[#This Row],[discounted_price]])/Table1[[#This Row],[actual_price]]*100, 0) &amp; "%"</f>
        <v>43%</v>
      </c>
      <c r="K450" s="18" t="str">
        <f t="shared" ref="K450:K513" si="58">IF(L450&gt;=50, "≥ 50%", "&lt;50%")</f>
        <v>&lt;50%</v>
      </c>
      <c r="L450" s="18">
        <f t="shared" ref="L450:L513" si="59">VALUE(SUBSTITUTE(J450, "%", ""))</f>
        <v>43</v>
      </c>
      <c r="M450" s="15" t="str">
        <f t="shared" ref="M450:M513" si="60">IF(L450&lt;10, "Low", IF(L450&lt;30, "Mild", IF(L450&lt;50, "Medium", "High")))</f>
        <v>Medium</v>
      </c>
      <c r="N450" s="1">
        <v>0.43</v>
      </c>
      <c r="O450">
        <v>4</v>
      </c>
      <c r="P450" t="str">
        <f t="shared" ref="P450:P513" si="61">IF(O450&gt;=4.5, "Excellent", IF(O450&gt;=3.5, "Good", IF(O450&gt;=2.5, "Average", "Poor")))</f>
        <v>Good</v>
      </c>
      <c r="Q450">
        <f>G450*U450</f>
        <v>11020648</v>
      </c>
      <c r="R450" t="str">
        <f t="shared" ref="R450:R513" si="62">IF(G450&lt;1000, "#0-#999", IF(G450&lt;5000, "#1k-#4.9k", IF(G450&lt;10000, "#5k-#9.9k", IF(G450&lt;20000, "#10k-#19.9k", "#20k+"))))</f>
        <v>#1k-#4.9k</v>
      </c>
      <c r="S450">
        <f>IF(Table1[[#This Row],[actual_price]]&lt;1000, 1, IF(Table1[[#This Row],[actual_price]]&lt;5000, 2, IF(Table1[[#This Row],[actual_price]]&lt;10000, 3, IF(Table1[[#This Row],[actual_price]]&lt;20000, 4, 5))))</f>
        <v>2</v>
      </c>
      <c r="T450" t="str">
        <f t="shared" ref="T450:T513" si="63">IF(U450 &gt; 1000, "1000 and above", "Fewer than 1000")</f>
        <v>1000 and above</v>
      </c>
      <c r="U450" s="11">
        <v>7352</v>
      </c>
      <c r="V450" t="s">
        <v>5375</v>
      </c>
      <c r="W450" t="s">
        <v>5376</v>
      </c>
      <c r="X450" t="s">
        <v>5377</v>
      </c>
      <c r="Y450" t="s">
        <v>5378</v>
      </c>
      <c r="Z450" t="s">
        <v>5379</v>
      </c>
      <c r="AA450" t="s">
        <v>5380</v>
      </c>
    </row>
    <row r="451" spans="1:27">
      <c r="A451" t="s">
        <v>5389</v>
      </c>
      <c r="B451" t="s">
        <v>5390</v>
      </c>
      <c r="C451" t="str">
        <f t="shared" si="56"/>
        <v>Anjaney Enterprise Smart Multipurpo…</v>
      </c>
      <c r="D451" t="s">
        <v>3713</v>
      </c>
      <c r="E451" t="str">
        <f>IFERROR(VLOOKUP(TRIM(CLEAN(D451)),#REF!, 2, FALSE), "Other")</f>
        <v>Other</v>
      </c>
      <c r="F451" s="9">
        <v>269</v>
      </c>
      <c r="G451" s="9">
        <v>699</v>
      </c>
      <c r="H451" s="9">
        <f t="shared" si="57"/>
        <v>430</v>
      </c>
      <c r="I451" s="9">
        <f>(F451*U451)</f>
        <v>25017</v>
      </c>
      <c r="J451" s="18" t="str">
        <f>ROUND((Table1[[#This Row],[actual_price]]-Table1[[#This Row],[discounted_price]])/Table1[[#This Row],[actual_price]]*100, 0) &amp; "%"</f>
        <v>62%</v>
      </c>
      <c r="K451" s="18" t="str">
        <f t="shared" si="58"/>
        <v>≥ 50%</v>
      </c>
      <c r="L451" s="18">
        <f t="shared" si="59"/>
        <v>62</v>
      </c>
      <c r="M451" s="15" t="str">
        <f t="shared" si="60"/>
        <v>High</v>
      </c>
      <c r="N451" s="1">
        <v>0.62</v>
      </c>
      <c r="O451">
        <v>4</v>
      </c>
      <c r="P451" t="str">
        <f t="shared" si="61"/>
        <v>Good</v>
      </c>
      <c r="Q451">
        <f>G451*U451</f>
        <v>65007</v>
      </c>
      <c r="R451" t="str">
        <f t="shared" si="62"/>
        <v>#0-#999</v>
      </c>
      <c r="S451">
        <f>IF(Table1[[#This Row],[actual_price]]&lt;1000, 1, IF(Table1[[#This Row],[actual_price]]&lt;5000, 2, IF(Table1[[#This Row],[actual_price]]&lt;10000, 3, IF(Table1[[#This Row],[actual_price]]&lt;20000, 4, 5))))</f>
        <v>1</v>
      </c>
      <c r="T451" t="str">
        <f t="shared" si="63"/>
        <v>Fewer than 1000</v>
      </c>
      <c r="U451" s="11">
        <v>93</v>
      </c>
      <c r="V451" t="s">
        <v>5391</v>
      </c>
      <c r="W451" t="s">
        <v>5392</v>
      </c>
      <c r="X451" t="s">
        <v>5393</v>
      </c>
      <c r="Y451" t="s">
        <v>5394</v>
      </c>
      <c r="Z451" t="s">
        <v>5395</v>
      </c>
      <c r="AA451" t="s">
        <v>5396</v>
      </c>
    </row>
    <row r="452" spans="1:27">
      <c r="A452" t="s">
        <v>5449</v>
      </c>
      <c r="B452" t="s">
        <v>5450</v>
      </c>
      <c r="C452" t="str">
        <f t="shared" si="56"/>
        <v>Zebronics Zeb-Power Wired USB Mouse…</v>
      </c>
      <c r="D452" t="s">
        <v>3688</v>
      </c>
      <c r="E452" t="str">
        <f>IFERROR(VLOOKUP(TRIM(CLEAN(D452)),#REF!, 2, FALSE), "Other")</f>
        <v>Other</v>
      </c>
      <c r="F452" s="9">
        <v>149</v>
      </c>
      <c r="G452" s="9">
        <v>249</v>
      </c>
      <c r="H452" s="9">
        <f t="shared" si="57"/>
        <v>100</v>
      </c>
      <c r="I452" s="9">
        <f>(F452*U452)</f>
        <v>753493</v>
      </c>
      <c r="J452" s="18" t="str">
        <f>ROUND((Table1[[#This Row],[actual_price]]-Table1[[#This Row],[discounted_price]])/Table1[[#This Row],[actual_price]]*100, 0) &amp; "%"</f>
        <v>40%</v>
      </c>
      <c r="K452" s="18" t="str">
        <f t="shared" si="58"/>
        <v>&lt;50%</v>
      </c>
      <c r="L452" s="18">
        <f t="shared" si="59"/>
        <v>40</v>
      </c>
      <c r="M452" s="15" t="str">
        <f t="shared" si="60"/>
        <v>Medium</v>
      </c>
      <c r="N452" s="1">
        <v>0.4</v>
      </c>
      <c r="O452">
        <v>4</v>
      </c>
      <c r="P452" t="str">
        <f t="shared" si="61"/>
        <v>Good</v>
      </c>
      <c r="Q452">
        <f>G452*U452</f>
        <v>1259193</v>
      </c>
      <c r="R452" t="str">
        <f t="shared" si="62"/>
        <v>#0-#999</v>
      </c>
      <c r="S452">
        <f>IF(Table1[[#This Row],[actual_price]]&lt;1000, 1, IF(Table1[[#This Row],[actual_price]]&lt;5000, 2, IF(Table1[[#This Row],[actual_price]]&lt;10000, 3, IF(Table1[[#This Row],[actual_price]]&lt;20000, 4, 5))))</f>
        <v>1</v>
      </c>
      <c r="T452" t="str">
        <f t="shared" si="63"/>
        <v>1000 and above</v>
      </c>
      <c r="U452" s="11">
        <v>5057</v>
      </c>
      <c r="V452" t="s">
        <v>5451</v>
      </c>
      <c r="W452" t="s">
        <v>5452</v>
      </c>
      <c r="X452" t="s">
        <v>5453</v>
      </c>
      <c r="Y452" t="s">
        <v>5454</v>
      </c>
      <c r="Z452" t="s">
        <v>5455</v>
      </c>
      <c r="AA452" t="s">
        <v>5456</v>
      </c>
    </row>
    <row r="453" spans="1:27">
      <c r="A453" t="s">
        <v>5521</v>
      </c>
      <c r="B453" t="s">
        <v>5522</v>
      </c>
      <c r="C453" t="str">
        <f t="shared" si="56"/>
        <v>Fire-Boltt Ring Pro Bluetooth Calli…</v>
      </c>
      <c r="D453" t="s">
        <v>2284</v>
      </c>
      <c r="E453" t="str">
        <f>IFERROR(VLOOKUP(TRIM(CLEAN(D453)),#REF!, 2, FALSE), "Other")</f>
        <v>Other</v>
      </c>
      <c r="F453" s="9">
        <v>2499</v>
      </c>
      <c r="G453" s="9">
        <v>9999</v>
      </c>
      <c r="H453" s="9">
        <f t="shared" si="57"/>
        <v>7500</v>
      </c>
      <c r="I453" s="9">
        <f>(F453*U453)</f>
        <v>22715910</v>
      </c>
      <c r="J453" s="18" t="str">
        <f>ROUND((Table1[[#This Row],[actual_price]]-Table1[[#This Row],[discounted_price]])/Table1[[#This Row],[actual_price]]*100, 0) &amp; "%"</f>
        <v>75%</v>
      </c>
      <c r="K453" s="18" t="str">
        <f t="shared" si="58"/>
        <v>≥ 50%</v>
      </c>
      <c r="L453" s="18">
        <f t="shared" si="59"/>
        <v>75</v>
      </c>
      <c r="M453" s="15" t="str">
        <f t="shared" si="60"/>
        <v>High</v>
      </c>
      <c r="N453" s="1">
        <v>0.75</v>
      </c>
      <c r="O453">
        <v>4</v>
      </c>
      <c r="P453" t="str">
        <f t="shared" si="61"/>
        <v>Good</v>
      </c>
      <c r="Q453">
        <f>G453*U453</f>
        <v>90890910</v>
      </c>
      <c r="R453" t="str">
        <f t="shared" si="62"/>
        <v>#5k-#9.9k</v>
      </c>
      <c r="S453">
        <f>IF(Table1[[#This Row],[actual_price]]&lt;1000, 1, IF(Table1[[#This Row],[actual_price]]&lt;5000, 2, IF(Table1[[#This Row],[actual_price]]&lt;10000, 3, IF(Table1[[#This Row],[actual_price]]&lt;20000, 4, 5))))</f>
        <v>3</v>
      </c>
      <c r="T453" t="str">
        <f t="shared" si="63"/>
        <v>1000 and above</v>
      </c>
      <c r="U453" s="11">
        <v>9090</v>
      </c>
      <c r="V453" t="s">
        <v>5523</v>
      </c>
      <c r="W453" t="s">
        <v>5524</v>
      </c>
      <c r="X453" t="s">
        <v>5525</v>
      </c>
      <c r="Y453" t="s">
        <v>5526</v>
      </c>
      <c r="Z453" t="s">
        <v>5527</v>
      </c>
      <c r="AA453" t="s">
        <v>5528</v>
      </c>
    </row>
    <row r="454" spans="1:27">
      <c r="A454" t="s">
        <v>5633</v>
      </c>
      <c r="B454" t="s">
        <v>5634</v>
      </c>
      <c r="C454" t="str">
        <f t="shared" si="56"/>
        <v>Zebronics, ZEB-NC3300 USB Powered L…</v>
      </c>
      <c r="D454" t="s">
        <v>5046</v>
      </c>
      <c r="E454" t="str">
        <f>IFERROR(VLOOKUP(TRIM(CLEAN(D454)),#REF!, 2, FALSE), "Other")</f>
        <v>Other</v>
      </c>
      <c r="F454" s="9">
        <v>599</v>
      </c>
      <c r="G454" s="9">
        <v>999</v>
      </c>
      <c r="H454" s="9">
        <f t="shared" si="57"/>
        <v>400</v>
      </c>
      <c r="I454" s="9">
        <f>(F454*U454)</f>
        <v>4552999</v>
      </c>
      <c r="J454" s="18" t="str">
        <f>ROUND((Table1[[#This Row],[actual_price]]-Table1[[#This Row],[discounted_price]])/Table1[[#This Row],[actual_price]]*100, 0) &amp; "%"</f>
        <v>40%</v>
      </c>
      <c r="K454" s="18" t="str">
        <f t="shared" si="58"/>
        <v>&lt;50%</v>
      </c>
      <c r="L454" s="18">
        <f t="shared" si="59"/>
        <v>40</v>
      </c>
      <c r="M454" s="15" t="str">
        <f t="shared" si="60"/>
        <v>Medium</v>
      </c>
      <c r="N454" s="1">
        <v>0.4</v>
      </c>
      <c r="O454">
        <v>4</v>
      </c>
      <c r="P454" t="str">
        <f t="shared" si="61"/>
        <v>Good</v>
      </c>
      <c r="Q454">
        <f>G454*U454</f>
        <v>7593399</v>
      </c>
      <c r="R454" t="str">
        <f t="shared" si="62"/>
        <v>#0-#999</v>
      </c>
      <c r="S454">
        <f>IF(Table1[[#This Row],[actual_price]]&lt;1000, 1, IF(Table1[[#This Row],[actual_price]]&lt;5000, 2, IF(Table1[[#This Row],[actual_price]]&lt;10000, 3, IF(Table1[[#This Row],[actual_price]]&lt;20000, 4, 5))))</f>
        <v>1</v>
      </c>
      <c r="T454" t="str">
        <f t="shared" si="63"/>
        <v>1000 and above</v>
      </c>
      <c r="U454" s="11">
        <v>7601</v>
      </c>
      <c r="V454" t="s">
        <v>5635</v>
      </c>
      <c r="W454" t="s">
        <v>5636</v>
      </c>
      <c r="X454" t="s">
        <v>5637</v>
      </c>
      <c r="Y454" t="s">
        <v>5638</v>
      </c>
      <c r="Z454" t="s">
        <v>5639</v>
      </c>
      <c r="AA454" t="s">
        <v>5640</v>
      </c>
    </row>
    <row r="455" spans="1:27">
      <c r="A455" t="s">
        <v>5762</v>
      </c>
      <c r="B455" t="s">
        <v>5763</v>
      </c>
      <c r="C455" t="str">
        <f t="shared" si="56"/>
        <v>URBN 10000 mAh Lithium Power Bank U…</v>
      </c>
      <c r="D455" t="s">
        <v>2309</v>
      </c>
      <c r="E455" t="str">
        <f>IFERROR(VLOOKUP(TRIM(CLEAN(D455)),#REF!, 2, FALSE), "Other")</f>
        <v>Other</v>
      </c>
      <c r="F455" s="9">
        <v>900</v>
      </c>
      <c r="G455" s="9">
        <v>2499</v>
      </c>
      <c r="H455" s="9">
        <f t="shared" si="57"/>
        <v>1599</v>
      </c>
      <c r="I455" s="9">
        <f>(F455*U455)</f>
        <v>32745600</v>
      </c>
      <c r="J455" s="18" t="str">
        <f>ROUND((Table1[[#This Row],[actual_price]]-Table1[[#This Row],[discounted_price]])/Table1[[#This Row],[actual_price]]*100, 0) &amp; "%"</f>
        <v>64%</v>
      </c>
      <c r="K455" s="18" t="str">
        <f t="shared" si="58"/>
        <v>≥ 50%</v>
      </c>
      <c r="L455" s="18">
        <f t="shared" si="59"/>
        <v>64</v>
      </c>
      <c r="M455" s="15" t="str">
        <f t="shared" si="60"/>
        <v>High</v>
      </c>
      <c r="N455" s="1">
        <v>0.64</v>
      </c>
      <c r="O455">
        <v>4</v>
      </c>
      <c r="P455" t="str">
        <f t="shared" si="61"/>
        <v>Good</v>
      </c>
      <c r="Q455">
        <f>G455*U455</f>
        <v>90923616</v>
      </c>
      <c r="R455" t="str">
        <f t="shared" si="62"/>
        <v>#1k-#4.9k</v>
      </c>
      <c r="S455">
        <f>IF(Table1[[#This Row],[actual_price]]&lt;1000, 1, IF(Table1[[#This Row],[actual_price]]&lt;5000, 2, IF(Table1[[#This Row],[actual_price]]&lt;10000, 3, IF(Table1[[#This Row],[actual_price]]&lt;20000, 4, 5))))</f>
        <v>2</v>
      </c>
      <c r="T455" t="str">
        <f t="shared" si="63"/>
        <v>1000 and above</v>
      </c>
      <c r="U455" s="11">
        <v>36384</v>
      </c>
      <c r="V455" t="s">
        <v>5764</v>
      </c>
      <c r="W455" t="s">
        <v>3481</v>
      </c>
      <c r="X455" t="s">
        <v>3482</v>
      </c>
      <c r="Y455" t="s">
        <v>3483</v>
      </c>
      <c r="Z455" t="s">
        <v>3484</v>
      </c>
      <c r="AA455" t="s">
        <v>3485</v>
      </c>
    </row>
    <row r="456" spans="1:27">
      <c r="A456" t="s">
        <v>5882</v>
      </c>
      <c r="B456" t="s">
        <v>5883</v>
      </c>
      <c r="C456" t="str">
        <f t="shared" si="56"/>
        <v>Parker Vector Standard Chrome Trim …</v>
      </c>
      <c r="D456" t="s">
        <v>5425</v>
      </c>
      <c r="E456" t="str">
        <f>IFERROR(VLOOKUP(TRIM(CLEAN(D456)),#REF!, 2, FALSE), "Other")</f>
        <v>Other</v>
      </c>
      <c r="F456" s="9">
        <v>272</v>
      </c>
      <c r="G456" s="9">
        <v>320</v>
      </c>
      <c r="H456" s="9">
        <f t="shared" si="57"/>
        <v>48</v>
      </c>
      <c r="I456" s="9">
        <f>(F456*U456)</f>
        <v>1002592</v>
      </c>
      <c r="J456" s="18" t="str">
        <f>ROUND((Table1[[#This Row],[actual_price]]-Table1[[#This Row],[discounted_price]])/Table1[[#This Row],[actual_price]]*100, 0) &amp; "%"</f>
        <v>15%</v>
      </c>
      <c r="K456" s="18" t="str">
        <f t="shared" si="58"/>
        <v>&lt;50%</v>
      </c>
      <c r="L456" s="18">
        <f t="shared" si="59"/>
        <v>15</v>
      </c>
      <c r="M456" s="15" t="str">
        <f t="shared" si="60"/>
        <v>Mild</v>
      </c>
      <c r="N456" s="1">
        <v>0.15</v>
      </c>
      <c r="O456">
        <v>4</v>
      </c>
      <c r="P456" t="str">
        <f t="shared" si="61"/>
        <v>Good</v>
      </c>
      <c r="Q456">
        <f>G456*U456</f>
        <v>1179520</v>
      </c>
      <c r="R456" t="str">
        <f t="shared" si="62"/>
        <v>#0-#999</v>
      </c>
      <c r="S456">
        <f>IF(Table1[[#This Row],[actual_price]]&lt;1000, 1, IF(Table1[[#This Row],[actual_price]]&lt;5000, 2, IF(Table1[[#This Row],[actual_price]]&lt;10000, 3, IF(Table1[[#This Row],[actual_price]]&lt;20000, 4, 5))))</f>
        <v>1</v>
      </c>
      <c r="T456" t="str">
        <f t="shared" si="63"/>
        <v>1000 and above</v>
      </c>
      <c r="U456" s="11">
        <v>3686</v>
      </c>
      <c r="V456" t="s">
        <v>5884</v>
      </c>
      <c r="W456" t="s">
        <v>5885</v>
      </c>
      <c r="X456" t="s">
        <v>5886</v>
      </c>
      <c r="Y456" t="s">
        <v>5887</v>
      </c>
      <c r="Z456" t="s">
        <v>5888</v>
      </c>
      <c r="AA456" t="s">
        <v>5889</v>
      </c>
    </row>
    <row r="457" spans="1:27">
      <c r="A457" t="s">
        <v>5940</v>
      </c>
      <c r="B457" t="s">
        <v>5941</v>
      </c>
      <c r="C457" t="str">
        <f t="shared" si="56"/>
        <v>SaleOn‚Ñ¢ Portable Storage Organize…</v>
      </c>
      <c r="D457" t="s">
        <v>4085</v>
      </c>
      <c r="E457" t="str">
        <f>IFERROR(VLOOKUP(TRIM(CLEAN(D457)),#REF!, 2, FALSE), "Other")</f>
        <v>Other</v>
      </c>
      <c r="F457" s="9">
        <v>397</v>
      </c>
      <c r="G457" s="9">
        <v>899</v>
      </c>
      <c r="H457" s="9">
        <f t="shared" si="57"/>
        <v>502</v>
      </c>
      <c r="I457" s="9">
        <f>(F457*U457)</f>
        <v>1200925</v>
      </c>
      <c r="J457" s="18" t="str">
        <f>ROUND((Table1[[#This Row],[actual_price]]-Table1[[#This Row],[discounted_price]])/Table1[[#This Row],[actual_price]]*100, 0) &amp; "%"</f>
        <v>56%</v>
      </c>
      <c r="K457" s="18" t="str">
        <f t="shared" si="58"/>
        <v>≥ 50%</v>
      </c>
      <c r="L457" s="18">
        <f t="shared" si="59"/>
        <v>56</v>
      </c>
      <c r="M457" s="15" t="str">
        <f t="shared" si="60"/>
        <v>High</v>
      </c>
      <c r="N457" s="1">
        <v>0.56000000000000005</v>
      </c>
      <c r="O457">
        <v>4</v>
      </c>
      <c r="P457" t="str">
        <f t="shared" si="61"/>
        <v>Good</v>
      </c>
      <c r="Q457">
        <f>G457*U457</f>
        <v>2719475</v>
      </c>
      <c r="R457" t="str">
        <f t="shared" si="62"/>
        <v>#0-#999</v>
      </c>
      <c r="S457">
        <f>IF(Table1[[#This Row],[actual_price]]&lt;1000, 1, IF(Table1[[#This Row],[actual_price]]&lt;5000, 2, IF(Table1[[#This Row],[actual_price]]&lt;10000, 3, IF(Table1[[#This Row],[actual_price]]&lt;20000, 4, 5))))</f>
        <v>1</v>
      </c>
      <c r="T457" t="str">
        <f t="shared" si="63"/>
        <v>1000 and above</v>
      </c>
      <c r="U457" s="11">
        <v>3025</v>
      </c>
      <c r="V457" t="s">
        <v>5942</v>
      </c>
      <c r="W457" t="s">
        <v>5943</v>
      </c>
      <c r="X457" t="s">
        <v>5944</v>
      </c>
      <c r="Y457" t="s">
        <v>5945</v>
      </c>
      <c r="Z457" t="s">
        <v>10180</v>
      </c>
      <c r="AA457" t="s">
        <v>5946</v>
      </c>
    </row>
    <row r="458" spans="1:27">
      <c r="A458" t="s">
        <v>5947</v>
      </c>
      <c r="B458" t="s">
        <v>5948</v>
      </c>
      <c r="C458" t="str">
        <f t="shared" ref="C458:C521" si="64">LEFT(B458, 35) &amp; "…"</f>
        <v>RPM Euro Games Laptop/PC Controller…</v>
      </c>
      <c r="D458" t="s">
        <v>4573</v>
      </c>
      <c r="E458" t="str">
        <f>IFERROR(VLOOKUP(TRIM(CLEAN(D458)),#REF!, 2, FALSE), "Other")</f>
        <v>Other</v>
      </c>
      <c r="F458" s="9">
        <v>699</v>
      </c>
      <c r="G458" s="9">
        <v>1490</v>
      </c>
      <c r="H458" s="9">
        <f t="shared" si="57"/>
        <v>791</v>
      </c>
      <c r="I458" s="9">
        <f>(F458*U458)</f>
        <v>4009464</v>
      </c>
      <c r="J458" s="18" t="str">
        <f>ROUND((Table1[[#This Row],[actual_price]]-Table1[[#This Row],[discounted_price]])/Table1[[#This Row],[actual_price]]*100, 0) &amp; "%"</f>
        <v>53%</v>
      </c>
      <c r="K458" s="18" t="str">
        <f t="shared" si="58"/>
        <v>≥ 50%</v>
      </c>
      <c r="L458" s="18">
        <f t="shared" si="59"/>
        <v>53</v>
      </c>
      <c r="M458" s="15" t="str">
        <f t="shared" si="60"/>
        <v>High</v>
      </c>
      <c r="N458" s="1">
        <v>0.53</v>
      </c>
      <c r="O458">
        <v>4</v>
      </c>
      <c r="P458" t="str">
        <f t="shared" si="61"/>
        <v>Good</v>
      </c>
      <c r="Q458">
        <f>G458*U458</f>
        <v>8546640</v>
      </c>
      <c r="R458" t="str">
        <f t="shared" si="62"/>
        <v>#1k-#4.9k</v>
      </c>
      <c r="S458">
        <f>IF(Table1[[#This Row],[actual_price]]&lt;1000, 1, IF(Table1[[#This Row],[actual_price]]&lt;5000, 2, IF(Table1[[#This Row],[actual_price]]&lt;10000, 3, IF(Table1[[#This Row],[actual_price]]&lt;20000, 4, 5))))</f>
        <v>2</v>
      </c>
      <c r="T458" t="str">
        <f t="shared" si="63"/>
        <v>1000 and above</v>
      </c>
      <c r="U458" s="11">
        <v>5736</v>
      </c>
      <c r="V458" t="s">
        <v>5949</v>
      </c>
      <c r="W458" t="s">
        <v>5950</v>
      </c>
      <c r="X458" t="s">
        <v>5951</v>
      </c>
      <c r="Y458" t="s">
        <v>5952</v>
      </c>
      <c r="Z458" t="s">
        <v>5953</v>
      </c>
      <c r="AA458" t="s">
        <v>5954</v>
      </c>
    </row>
    <row r="459" spans="1:27">
      <c r="A459" t="s">
        <v>5963</v>
      </c>
      <c r="B459" t="s">
        <v>5964</v>
      </c>
      <c r="C459" t="str">
        <f t="shared" si="64"/>
        <v>TVARA LCD Writing Tablet, 8.5" Inch…</v>
      </c>
      <c r="D459" t="s">
        <v>3697</v>
      </c>
      <c r="E459" t="str">
        <f>IFERROR(VLOOKUP(TRIM(CLEAN(D459)),#REF!, 2, FALSE), "Other")</f>
        <v>Other</v>
      </c>
      <c r="F459" s="9">
        <v>354</v>
      </c>
      <c r="G459" s="9">
        <v>1500</v>
      </c>
      <c r="H459" s="9">
        <f t="shared" si="57"/>
        <v>1146</v>
      </c>
      <c r="I459" s="9">
        <f>(F459*U459)</f>
        <v>363204</v>
      </c>
      <c r="J459" s="18" t="str">
        <f>ROUND((Table1[[#This Row],[actual_price]]-Table1[[#This Row],[discounted_price]])/Table1[[#This Row],[actual_price]]*100, 0) &amp; "%"</f>
        <v>76%</v>
      </c>
      <c r="K459" s="18" t="str">
        <f t="shared" si="58"/>
        <v>≥ 50%</v>
      </c>
      <c r="L459" s="18">
        <f t="shared" si="59"/>
        <v>76</v>
      </c>
      <c r="M459" s="15" t="str">
        <f t="shared" si="60"/>
        <v>High</v>
      </c>
      <c r="N459" s="1">
        <v>0.76</v>
      </c>
      <c r="O459">
        <v>4</v>
      </c>
      <c r="P459" t="str">
        <f t="shared" si="61"/>
        <v>Good</v>
      </c>
      <c r="Q459">
        <f>G459*U459</f>
        <v>1539000</v>
      </c>
      <c r="R459" t="str">
        <f t="shared" si="62"/>
        <v>#1k-#4.9k</v>
      </c>
      <c r="S459">
        <f>IF(Table1[[#This Row],[actual_price]]&lt;1000, 1, IF(Table1[[#This Row],[actual_price]]&lt;5000, 2, IF(Table1[[#This Row],[actual_price]]&lt;10000, 3, IF(Table1[[#This Row],[actual_price]]&lt;20000, 4, 5))))</f>
        <v>2</v>
      </c>
      <c r="T459" t="str">
        <f t="shared" si="63"/>
        <v>1000 and above</v>
      </c>
      <c r="U459" s="11">
        <v>1026</v>
      </c>
      <c r="V459" t="s">
        <v>5965</v>
      </c>
      <c r="W459" t="s">
        <v>5966</v>
      </c>
      <c r="X459" t="s">
        <v>5967</v>
      </c>
      <c r="Y459" t="s">
        <v>5968</v>
      </c>
      <c r="Z459" t="s">
        <v>5969</v>
      </c>
      <c r="AA459" t="s">
        <v>5970</v>
      </c>
    </row>
    <row r="460" spans="1:27">
      <c r="A460" t="s">
        <v>6042</v>
      </c>
      <c r="B460" t="s">
        <v>6043</v>
      </c>
      <c r="C460" t="str">
        <f t="shared" si="64"/>
        <v>Redgear Cloak Wired RGB Wired Over …</v>
      </c>
      <c r="D460" t="s">
        <v>5973</v>
      </c>
      <c r="E460" t="str">
        <f>IFERROR(VLOOKUP(TRIM(CLEAN(D460)),#REF!, 2, FALSE), "Other")</f>
        <v>Other</v>
      </c>
      <c r="F460" s="9">
        <v>749</v>
      </c>
      <c r="G460" s="9">
        <v>1799</v>
      </c>
      <c r="H460" s="9">
        <f t="shared" si="57"/>
        <v>1050</v>
      </c>
      <c r="I460" s="9">
        <f>(F460*U460)</f>
        <v>9886051</v>
      </c>
      <c r="J460" s="18" t="str">
        <f>ROUND((Table1[[#This Row],[actual_price]]-Table1[[#This Row],[discounted_price]])/Table1[[#This Row],[actual_price]]*100, 0) &amp; "%"</f>
        <v>58%</v>
      </c>
      <c r="K460" s="18" t="str">
        <f t="shared" si="58"/>
        <v>≥ 50%</v>
      </c>
      <c r="L460" s="18">
        <f t="shared" si="59"/>
        <v>58</v>
      </c>
      <c r="M460" s="15" t="str">
        <f t="shared" si="60"/>
        <v>High</v>
      </c>
      <c r="N460" s="1">
        <v>0.57999999999999996</v>
      </c>
      <c r="O460">
        <v>4</v>
      </c>
      <c r="P460" t="str">
        <f t="shared" si="61"/>
        <v>Good</v>
      </c>
      <c r="Q460">
        <f>G460*U460</f>
        <v>23745001</v>
      </c>
      <c r="R460" t="str">
        <f t="shared" si="62"/>
        <v>#1k-#4.9k</v>
      </c>
      <c r="S460">
        <f>IF(Table1[[#This Row],[actual_price]]&lt;1000, 1, IF(Table1[[#This Row],[actual_price]]&lt;5000, 2, IF(Table1[[#This Row],[actual_price]]&lt;10000, 3, IF(Table1[[#This Row],[actual_price]]&lt;20000, 4, 5))))</f>
        <v>2</v>
      </c>
      <c r="T460" t="str">
        <f t="shared" si="63"/>
        <v>1000 and above</v>
      </c>
      <c r="U460" s="11">
        <v>13199</v>
      </c>
      <c r="V460" t="s">
        <v>6044</v>
      </c>
      <c r="W460" t="s">
        <v>6045</v>
      </c>
      <c r="X460" t="s">
        <v>6046</v>
      </c>
      <c r="Y460" t="s">
        <v>6047</v>
      </c>
      <c r="Z460" t="s">
        <v>6048</v>
      </c>
      <c r="AA460" t="s">
        <v>10181</v>
      </c>
    </row>
    <row r="461" spans="1:27">
      <c r="A461" t="s">
        <v>3512</v>
      </c>
      <c r="B461" t="s">
        <v>3513</v>
      </c>
      <c r="C461" t="str">
        <f t="shared" si="64"/>
        <v>Oraimo 18W USB &amp; Type-C Dual Output…</v>
      </c>
      <c r="D461" t="s">
        <v>2450</v>
      </c>
      <c r="E461" t="str">
        <f>IFERROR(VLOOKUP(TRIM(CLEAN(D461)),#REF!, 2, FALSE), "Other")</f>
        <v>Other</v>
      </c>
      <c r="F461" s="9">
        <v>699</v>
      </c>
      <c r="G461" s="9">
        <v>1199</v>
      </c>
      <c r="H461" s="9">
        <f t="shared" si="57"/>
        <v>500</v>
      </c>
      <c r="I461" s="9">
        <f>(F461*U461)</f>
        <v>10067697</v>
      </c>
      <c r="J461" s="18" t="str">
        <f>ROUND((Table1[[#This Row],[actual_price]]-Table1[[#This Row],[discounted_price]])/Table1[[#This Row],[actual_price]]*100, 0) &amp; "%"</f>
        <v>42%</v>
      </c>
      <c r="K461" s="18" t="str">
        <f t="shared" si="58"/>
        <v>&lt;50%</v>
      </c>
      <c r="L461" s="18">
        <f t="shared" si="59"/>
        <v>42</v>
      </c>
      <c r="M461" s="15" t="str">
        <f t="shared" si="60"/>
        <v>Medium</v>
      </c>
      <c r="N461" s="1">
        <v>0.42</v>
      </c>
      <c r="O461">
        <v>4</v>
      </c>
      <c r="P461" t="str">
        <f t="shared" si="61"/>
        <v>Good</v>
      </c>
      <c r="Q461">
        <f>G461*U461</f>
        <v>17269197</v>
      </c>
      <c r="R461" t="str">
        <f t="shared" si="62"/>
        <v>#1k-#4.9k</v>
      </c>
      <c r="S461">
        <f>IF(Table1[[#This Row],[actual_price]]&lt;1000, 1, IF(Table1[[#This Row],[actual_price]]&lt;5000, 2, IF(Table1[[#This Row],[actual_price]]&lt;10000, 3, IF(Table1[[#This Row],[actual_price]]&lt;20000, 4, 5))))</f>
        <v>2</v>
      </c>
      <c r="T461" t="str">
        <f t="shared" si="63"/>
        <v>1000 and above</v>
      </c>
      <c r="U461" s="11">
        <v>14403</v>
      </c>
      <c r="V461" t="s">
        <v>3514</v>
      </c>
      <c r="W461" t="s">
        <v>2815</v>
      </c>
      <c r="X461" t="s">
        <v>2816</v>
      </c>
      <c r="Y461" t="s">
        <v>2817</v>
      </c>
      <c r="Z461" t="s">
        <v>2818</v>
      </c>
      <c r="AA461" t="s">
        <v>2819</v>
      </c>
    </row>
    <row r="462" spans="1:27">
      <c r="A462" t="s">
        <v>6151</v>
      </c>
      <c r="B462" t="s">
        <v>6152</v>
      </c>
      <c r="C462" t="str">
        <f t="shared" si="64"/>
        <v>Xiaomi Mi 4A Dual_Band Ethernet 120…</v>
      </c>
      <c r="D462" t="s">
        <v>4142</v>
      </c>
      <c r="E462" t="str">
        <f>IFERROR(VLOOKUP(TRIM(CLEAN(D462)),#REF!, 2, FALSE), "Other")</f>
        <v>Other</v>
      </c>
      <c r="F462" s="9">
        <v>1565</v>
      </c>
      <c r="G462" s="9">
        <v>2999</v>
      </c>
      <c r="H462" s="9">
        <f t="shared" si="57"/>
        <v>1434</v>
      </c>
      <c r="I462" s="9">
        <f>(F462*U462)</f>
        <v>17391845</v>
      </c>
      <c r="J462" s="18" t="str">
        <f>ROUND((Table1[[#This Row],[actual_price]]-Table1[[#This Row],[discounted_price]])/Table1[[#This Row],[actual_price]]*100, 0) &amp; "%"</f>
        <v>48%</v>
      </c>
      <c r="K462" s="18" t="str">
        <f t="shared" si="58"/>
        <v>&lt;50%</v>
      </c>
      <c r="L462" s="18">
        <f t="shared" si="59"/>
        <v>48</v>
      </c>
      <c r="M462" s="15" t="str">
        <f t="shared" si="60"/>
        <v>Medium</v>
      </c>
      <c r="N462" s="1">
        <v>0.48</v>
      </c>
      <c r="O462">
        <v>4</v>
      </c>
      <c r="P462" t="str">
        <f t="shared" si="61"/>
        <v>Good</v>
      </c>
      <c r="Q462">
        <f>G462*U462</f>
        <v>33327887</v>
      </c>
      <c r="R462" t="str">
        <f t="shared" si="62"/>
        <v>#1k-#4.9k</v>
      </c>
      <c r="S462">
        <f>IF(Table1[[#This Row],[actual_price]]&lt;1000, 1, IF(Table1[[#This Row],[actual_price]]&lt;5000, 2, IF(Table1[[#This Row],[actual_price]]&lt;10000, 3, IF(Table1[[#This Row],[actual_price]]&lt;20000, 4, 5))))</f>
        <v>2</v>
      </c>
      <c r="T462" t="str">
        <f t="shared" si="63"/>
        <v>1000 and above</v>
      </c>
      <c r="U462" s="11">
        <v>11113</v>
      </c>
      <c r="V462" t="s">
        <v>6153</v>
      </c>
      <c r="W462" t="s">
        <v>6154</v>
      </c>
      <c r="X462" t="s">
        <v>6155</v>
      </c>
      <c r="Y462" t="s">
        <v>6156</v>
      </c>
      <c r="Z462" t="s">
        <v>6157</v>
      </c>
      <c r="AA462" t="s">
        <v>6158</v>
      </c>
    </row>
    <row r="463" spans="1:27">
      <c r="A463" t="s">
        <v>6273</v>
      </c>
      <c r="B463" t="s">
        <v>6274</v>
      </c>
      <c r="C463" t="str">
        <f t="shared" si="64"/>
        <v>HB Plus Folding Height Adjustable A…</v>
      </c>
      <c r="D463" t="s">
        <v>3713</v>
      </c>
      <c r="E463" t="str">
        <f>IFERROR(VLOOKUP(TRIM(CLEAN(D463)),#REF!, 2, FALSE), "Other")</f>
        <v>Other</v>
      </c>
      <c r="F463" s="9">
        <v>398</v>
      </c>
      <c r="G463" s="9">
        <v>1949</v>
      </c>
      <c r="H463" s="9">
        <f t="shared" si="57"/>
        <v>1551</v>
      </c>
      <c r="I463" s="9">
        <f>(F463*U463)</f>
        <v>29850</v>
      </c>
      <c r="J463" s="18" t="str">
        <f>ROUND((Table1[[#This Row],[actual_price]]-Table1[[#This Row],[discounted_price]])/Table1[[#This Row],[actual_price]]*100, 0) &amp; "%"</f>
        <v>80%</v>
      </c>
      <c r="K463" s="18" t="str">
        <f t="shared" si="58"/>
        <v>≥ 50%</v>
      </c>
      <c r="L463" s="18">
        <f t="shared" si="59"/>
        <v>80</v>
      </c>
      <c r="M463" s="15" t="str">
        <f t="shared" si="60"/>
        <v>High</v>
      </c>
      <c r="N463" s="1">
        <v>0.8</v>
      </c>
      <c r="O463">
        <v>4</v>
      </c>
      <c r="P463" t="str">
        <f t="shared" si="61"/>
        <v>Good</v>
      </c>
      <c r="Q463">
        <f>G463*U463</f>
        <v>146175</v>
      </c>
      <c r="R463" t="str">
        <f t="shared" si="62"/>
        <v>#1k-#4.9k</v>
      </c>
      <c r="S463">
        <f>IF(Table1[[#This Row],[actual_price]]&lt;1000, 1, IF(Table1[[#This Row],[actual_price]]&lt;5000, 2, IF(Table1[[#This Row],[actual_price]]&lt;10000, 3, IF(Table1[[#This Row],[actual_price]]&lt;20000, 4, 5))))</f>
        <v>2</v>
      </c>
      <c r="T463" t="str">
        <f t="shared" si="63"/>
        <v>Fewer than 1000</v>
      </c>
      <c r="U463" s="11">
        <v>75</v>
      </c>
      <c r="V463" t="s">
        <v>6275</v>
      </c>
      <c r="W463" t="s">
        <v>6276</v>
      </c>
      <c r="X463" t="s">
        <v>6277</v>
      </c>
      <c r="Y463" t="s">
        <v>6278</v>
      </c>
      <c r="Z463" t="s">
        <v>6279</v>
      </c>
      <c r="AA463" t="s">
        <v>6280</v>
      </c>
    </row>
    <row r="464" spans="1:27">
      <c r="A464" t="s">
        <v>6290</v>
      </c>
      <c r="B464" t="s">
        <v>6291</v>
      </c>
      <c r="C464" t="str">
        <f t="shared" si="64"/>
        <v>Tukzer Fully Foldable Tabletop Desk…</v>
      </c>
      <c r="D464" t="s">
        <v>2691</v>
      </c>
      <c r="E464" t="str">
        <f>IFERROR(VLOOKUP(TRIM(CLEAN(D464)),#REF!, 2, FALSE), "Other")</f>
        <v>Other</v>
      </c>
      <c r="F464" s="9">
        <v>279</v>
      </c>
      <c r="G464" s="9">
        <v>1299</v>
      </c>
      <c r="H464" s="9">
        <f t="shared" si="57"/>
        <v>1020</v>
      </c>
      <c r="I464" s="9">
        <f>(F464*U464)</f>
        <v>1415088</v>
      </c>
      <c r="J464" s="18" t="str">
        <f>ROUND((Table1[[#This Row],[actual_price]]-Table1[[#This Row],[discounted_price]])/Table1[[#This Row],[actual_price]]*100, 0) &amp; "%"</f>
        <v>79%</v>
      </c>
      <c r="K464" s="18" t="str">
        <f t="shared" si="58"/>
        <v>≥ 50%</v>
      </c>
      <c r="L464" s="18">
        <f t="shared" si="59"/>
        <v>79</v>
      </c>
      <c r="M464" s="15" t="str">
        <f t="shared" si="60"/>
        <v>High</v>
      </c>
      <c r="N464" s="1">
        <v>0.79</v>
      </c>
      <c r="O464">
        <v>4</v>
      </c>
      <c r="P464" t="str">
        <f t="shared" si="61"/>
        <v>Good</v>
      </c>
      <c r="Q464">
        <f>G464*U464</f>
        <v>6588528</v>
      </c>
      <c r="R464" t="str">
        <f t="shared" si="62"/>
        <v>#1k-#4.9k</v>
      </c>
      <c r="S464">
        <f>IF(Table1[[#This Row],[actual_price]]&lt;1000, 1, IF(Table1[[#This Row],[actual_price]]&lt;5000, 2, IF(Table1[[#This Row],[actual_price]]&lt;10000, 3, IF(Table1[[#This Row],[actual_price]]&lt;20000, 4, 5))))</f>
        <v>2</v>
      </c>
      <c r="T464" t="str">
        <f t="shared" si="63"/>
        <v>1000 and above</v>
      </c>
      <c r="U464" s="11">
        <v>5072</v>
      </c>
      <c r="V464" t="s">
        <v>6292</v>
      </c>
      <c r="W464" t="s">
        <v>6293</v>
      </c>
      <c r="X464" t="s">
        <v>6294</v>
      </c>
      <c r="Y464" t="s">
        <v>6295</v>
      </c>
      <c r="Z464" t="s">
        <v>6296</v>
      </c>
      <c r="AA464" t="s">
        <v>6297</v>
      </c>
    </row>
    <row r="465" spans="1:27">
      <c r="A465" t="s">
        <v>6333</v>
      </c>
      <c r="B465" t="s">
        <v>6334</v>
      </c>
      <c r="C465" t="str">
        <f t="shared" si="64"/>
        <v>Robustrion [Anti-Scratch] &amp; [Smudge…</v>
      </c>
      <c r="D465" t="s">
        <v>4564</v>
      </c>
      <c r="E465" t="str">
        <f>IFERROR(VLOOKUP(TRIM(CLEAN(D465)),#REF!, 2, FALSE), "Other")</f>
        <v>Other</v>
      </c>
      <c r="F465" s="9">
        <v>399</v>
      </c>
      <c r="G465" s="9">
        <v>1499</v>
      </c>
      <c r="H465" s="9">
        <f t="shared" si="57"/>
        <v>1100</v>
      </c>
      <c r="I465" s="9">
        <f>(F465*U465)</f>
        <v>275709</v>
      </c>
      <c r="J465" s="18" t="str">
        <f>ROUND((Table1[[#This Row],[actual_price]]-Table1[[#This Row],[discounted_price]])/Table1[[#This Row],[actual_price]]*100, 0) &amp; "%"</f>
        <v>73%</v>
      </c>
      <c r="K465" s="18" t="str">
        <f t="shared" si="58"/>
        <v>≥ 50%</v>
      </c>
      <c r="L465" s="18">
        <f t="shared" si="59"/>
        <v>73</v>
      </c>
      <c r="M465" s="15" t="str">
        <f t="shared" si="60"/>
        <v>High</v>
      </c>
      <c r="N465" s="1">
        <v>0.73</v>
      </c>
      <c r="O465">
        <v>4</v>
      </c>
      <c r="P465" t="str">
        <f t="shared" si="61"/>
        <v>Good</v>
      </c>
      <c r="Q465">
        <f>G465*U465</f>
        <v>1035809</v>
      </c>
      <c r="R465" t="str">
        <f t="shared" si="62"/>
        <v>#1k-#4.9k</v>
      </c>
      <c r="S465">
        <f>IF(Table1[[#This Row],[actual_price]]&lt;1000, 1, IF(Table1[[#This Row],[actual_price]]&lt;5000, 2, IF(Table1[[#This Row],[actual_price]]&lt;10000, 3, IF(Table1[[#This Row],[actual_price]]&lt;20000, 4, 5))))</f>
        <v>2</v>
      </c>
      <c r="T465" t="str">
        <f t="shared" si="63"/>
        <v>Fewer than 1000</v>
      </c>
      <c r="U465" s="11">
        <v>691</v>
      </c>
      <c r="V465" t="s">
        <v>6335</v>
      </c>
      <c r="W465" t="s">
        <v>6336</v>
      </c>
      <c r="X465" t="s">
        <v>6337</v>
      </c>
      <c r="Y465" t="s">
        <v>6338</v>
      </c>
      <c r="Z465" t="s">
        <v>6339</v>
      </c>
      <c r="AA465" t="s">
        <v>6340</v>
      </c>
    </row>
    <row r="466" spans="1:27">
      <c r="A466" t="s">
        <v>6503</v>
      </c>
      <c r="B466" t="s">
        <v>6504</v>
      </c>
      <c r="C466" t="str">
        <f t="shared" si="64"/>
        <v>Lenovo IdeaPad 3 11th Gen Intel Cor…</v>
      </c>
      <c r="D466" t="s">
        <v>6505</v>
      </c>
      <c r="E466" t="str">
        <f>IFERROR(VLOOKUP(TRIM(CLEAN(D466)),#REF!, 2, FALSE), "Other")</f>
        <v>Other</v>
      </c>
      <c r="F466" s="9">
        <v>37247</v>
      </c>
      <c r="G466" s="9">
        <v>59890</v>
      </c>
      <c r="H466" s="9">
        <f t="shared" si="57"/>
        <v>22643</v>
      </c>
      <c r="I466" s="9">
        <f>(F466*U466)</f>
        <v>12030781</v>
      </c>
      <c r="J466" s="18" t="str">
        <f>ROUND((Table1[[#This Row],[actual_price]]-Table1[[#This Row],[discounted_price]])/Table1[[#This Row],[actual_price]]*100, 0) &amp; "%"</f>
        <v>38%</v>
      </c>
      <c r="K466" s="18" t="str">
        <f t="shared" si="58"/>
        <v>&lt;50%</v>
      </c>
      <c r="L466" s="18">
        <f t="shared" si="59"/>
        <v>38</v>
      </c>
      <c r="M466" s="15" t="str">
        <f t="shared" si="60"/>
        <v>Medium</v>
      </c>
      <c r="N466" s="1">
        <v>0.38</v>
      </c>
      <c r="O466">
        <v>4</v>
      </c>
      <c r="P466" t="str">
        <f t="shared" si="61"/>
        <v>Good</v>
      </c>
      <c r="Q466">
        <f>G466*U466</f>
        <v>19344470</v>
      </c>
      <c r="R466" t="str">
        <f t="shared" si="62"/>
        <v>#20k+</v>
      </c>
      <c r="S466">
        <f>IF(Table1[[#This Row],[actual_price]]&lt;1000, 1, IF(Table1[[#This Row],[actual_price]]&lt;5000, 2, IF(Table1[[#This Row],[actual_price]]&lt;10000, 3, IF(Table1[[#This Row],[actual_price]]&lt;20000, 4, 5))))</f>
        <v>5</v>
      </c>
      <c r="T466" t="str">
        <f t="shared" si="63"/>
        <v>Fewer than 1000</v>
      </c>
      <c r="U466" s="11">
        <v>323</v>
      </c>
      <c r="V466" t="s">
        <v>6506</v>
      </c>
      <c r="W466" t="s">
        <v>6507</v>
      </c>
      <c r="X466" t="s">
        <v>6508</v>
      </c>
      <c r="Y466" t="s">
        <v>6509</v>
      </c>
      <c r="Z466" t="s">
        <v>6510</v>
      </c>
      <c r="AA466" t="s">
        <v>6511</v>
      </c>
    </row>
    <row r="467" spans="1:27">
      <c r="A467" t="s">
        <v>6562</v>
      </c>
      <c r="B467" t="s">
        <v>6563</v>
      </c>
      <c r="C467" t="str">
        <f t="shared" si="64"/>
        <v>Amazon Brand - Solimo 2000/1000 Wat…</v>
      </c>
      <c r="D467" t="s">
        <v>6564</v>
      </c>
      <c r="E467" t="str">
        <f>IFERROR(VLOOKUP(TRIM(CLEAN(D467)),#REF!, 2, FALSE), "Other")</f>
        <v>Other</v>
      </c>
      <c r="F467" s="9">
        <v>1199</v>
      </c>
      <c r="G467" s="9">
        <v>2000</v>
      </c>
      <c r="H467" s="9">
        <f t="shared" si="57"/>
        <v>801</v>
      </c>
      <c r="I467" s="9">
        <f>(F467*U467)</f>
        <v>22233057</v>
      </c>
      <c r="J467" s="18" t="str">
        <f>ROUND((Table1[[#This Row],[actual_price]]-Table1[[#This Row],[discounted_price]])/Table1[[#This Row],[actual_price]]*100, 0) &amp; "%"</f>
        <v>40%</v>
      </c>
      <c r="K467" s="18" t="str">
        <f t="shared" si="58"/>
        <v>&lt;50%</v>
      </c>
      <c r="L467" s="18">
        <f t="shared" si="59"/>
        <v>40</v>
      </c>
      <c r="M467" s="15" t="str">
        <f t="shared" si="60"/>
        <v>Medium</v>
      </c>
      <c r="N467" s="1">
        <v>0.4</v>
      </c>
      <c r="O467">
        <v>4</v>
      </c>
      <c r="P467" t="str">
        <f t="shared" si="61"/>
        <v>Good</v>
      </c>
      <c r="Q467">
        <f>G467*U467</f>
        <v>37086000</v>
      </c>
      <c r="R467" t="str">
        <f t="shared" si="62"/>
        <v>#1k-#4.9k</v>
      </c>
      <c r="S467">
        <f>IF(Table1[[#This Row],[actual_price]]&lt;1000, 1, IF(Table1[[#This Row],[actual_price]]&lt;5000, 2, IF(Table1[[#This Row],[actual_price]]&lt;10000, 3, IF(Table1[[#This Row],[actual_price]]&lt;20000, 4, 5))))</f>
        <v>2</v>
      </c>
      <c r="T467" t="str">
        <f t="shared" si="63"/>
        <v>1000 and above</v>
      </c>
      <c r="U467" s="11">
        <v>18543</v>
      </c>
      <c r="V467" t="s">
        <v>6565</v>
      </c>
      <c r="W467" t="s">
        <v>6566</v>
      </c>
      <c r="X467" t="s">
        <v>6567</v>
      </c>
      <c r="Y467" t="s">
        <v>6568</v>
      </c>
      <c r="Z467" t="s">
        <v>6569</v>
      </c>
      <c r="AA467" t="s">
        <v>6570</v>
      </c>
    </row>
    <row r="468" spans="1:27">
      <c r="A468" t="s">
        <v>6681</v>
      </c>
      <c r="B468" t="s">
        <v>6682</v>
      </c>
      <c r="C468" t="str">
        <f t="shared" si="64"/>
        <v>Croma 500W Mixer Grinder with 3 Sta…</v>
      </c>
      <c r="D468" t="s">
        <v>6683</v>
      </c>
      <c r="E468" t="str">
        <f>IFERROR(VLOOKUP(TRIM(CLEAN(D468)),#REF!, 2, FALSE), "Other")</f>
        <v>Other</v>
      </c>
      <c r="F468" s="9">
        <v>1290</v>
      </c>
      <c r="G468" s="9">
        <v>2500</v>
      </c>
      <c r="H468" s="9">
        <f t="shared" si="57"/>
        <v>1210</v>
      </c>
      <c r="I468" s="9">
        <f>(F468*U468)</f>
        <v>8423700</v>
      </c>
      <c r="J468" s="18" t="str">
        <f>ROUND((Table1[[#This Row],[actual_price]]-Table1[[#This Row],[discounted_price]])/Table1[[#This Row],[actual_price]]*100, 0) &amp; "%"</f>
        <v>48%</v>
      </c>
      <c r="K468" s="18" t="str">
        <f t="shared" si="58"/>
        <v>&lt;50%</v>
      </c>
      <c r="L468" s="18">
        <f t="shared" si="59"/>
        <v>48</v>
      </c>
      <c r="M468" s="15" t="str">
        <f t="shared" si="60"/>
        <v>Medium</v>
      </c>
      <c r="N468" s="1">
        <v>0.48</v>
      </c>
      <c r="O468">
        <v>4</v>
      </c>
      <c r="P468" t="str">
        <f t="shared" si="61"/>
        <v>Good</v>
      </c>
      <c r="Q468">
        <f>G468*U468</f>
        <v>16325000</v>
      </c>
      <c r="R468" t="str">
        <f t="shared" si="62"/>
        <v>#1k-#4.9k</v>
      </c>
      <c r="S468">
        <f>IF(Table1[[#This Row],[actual_price]]&lt;1000, 1, IF(Table1[[#This Row],[actual_price]]&lt;5000, 2, IF(Table1[[#This Row],[actual_price]]&lt;10000, 3, IF(Table1[[#This Row],[actual_price]]&lt;20000, 4, 5))))</f>
        <v>2</v>
      </c>
      <c r="T468" t="str">
        <f t="shared" si="63"/>
        <v>1000 and above</v>
      </c>
      <c r="U468" s="11">
        <v>6530</v>
      </c>
      <c r="V468" t="s">
        <v>6684</v>
      </c>
      <c r="W468" t="s">
        <v>6685</v>
      </c>
      <c r="X468" t="s">
        <v>6686</v>
      </c>
      <c r="Y468" t="s">
        <v>6687</v>
      </c>
      <c r="Z468" t="s">
        <v>6688</v>
      </c>
      <c r="AA468" t="s">
        <v>6689</v>
      </c>
    </row>
    <row r="469" spans="1:27">
      <c r="A469" t="s">
        <v>6699</v>
      </c>
      <c r="B469" t="s">
        <v>6700</v>
      </c>
      <c r="C469" t="str">
        <f t="shared" si="64"/>
        <v>Morphy Richards OFR Room Heater, 09…</v>
      </c>
      <c r="D469" t="s">
        <v>6701</v>
      </c>
      <c r="E469" t="str">
        <f>IFERROR(VLOOKUP(TRIM(CLEAN(D469)),#REF!, 2, FALSE), "Other")</f>
        <v>Other</v>
      </c>
      <c r="F469" s="9">
        <v>6549</v>
      </c>
      <c r="G469" s="9">
        <v>13999</v>
      </c>
      <c r="H469" s="9">
        <f t="shared" si="57"/>
        <v>7450</v>
      </c>
      <c r="I469" s="9">
        <f>(F469*U469)</f>
        <v>19391589</v>
      </c>
      <c r="J469" s="18" t="str">
        <f>ROUND((Table1[[#This Row],[actual_price]]-Table1[[#This Row],[discounted_price]])/Table1[[#This Row],[actual_price]]*100, 0) &amp; "%"</f>
        <v>53%</v>
      </c>
      <c r="K469" s="18" t="str">
        <f t="shared" si="58"/>
        <v>≥ 50%</v>
      </c>
      <c r="L469" s="18">
        <f t="shared" si="59"/>
        <v>53</v>
      </c>
      <c r="M469" s="15" t="str">
        <f t="shared" si="60"/>
        <v>High</v>
      </c>
      <c r="N469" s="1">
        <v>0.53</v>
      </c>
      <c r="O469">
        <v>4</v>
      </c>
      <c r="P469" t="str">
        <f t="shared" si="61"/>
        <v>Good</v>
      </c>
      <c r="Q469">
        <f>G469*U469</f>
        <v>41451039</v>
      </c>
      <c r="R469" t="str">
        <f t="shared" si="62"/>
        <v>#10k-#19.9k</v>
      </c>
      <c r="S469">
        <f>IF(Table1[[#This Row],[actual_price]]&lt;1000, 1, IF(Table1[[#This Row],[actual_price]]&lt;5000, 2, IF(Table1[[#This Row],[actual_price]]&lt;10000, 3, IF(Table1[[#This Row],[actual_price]]&lt;20000, 4, 5))))</f>
        <v>4</v>
      </c>
      <c r="T469" t="str">
        <f t="shared" si="63"/>
        <v>1000 and above</v>
      </c>
      <c r="U469" s="11">
        <v>2961</v>
      </c>
      <c r="V469" t="s">
        <v>6702</v>
      </c>
      <c r="W469" t="s">
        <v>6703</v>
      </c>
      <c r="X469" t="s">
        <v>6704</v>
      </c>
      <c r="Y469" t="s">
        <v>6705</v>
      </c>
      <c r="Z469" t="s">
        <v>6706</v>
      </c>
      <c r="AA469" t="s">
        <v>6707</v>
      </c>
    </row>
    <row r="470" spans="1:27">
      <c r="A470" t="s">
        <v>6723</v>
      </c>
      <c r="B470" t="s">
        <v>6724</v>
      </c>
      <c r="C470" t="str">
        <f t="shared" si="64"/>
        <v>KENT 16052 Elegant Electric Glass K…</v>
      </c>
      <c r="D470" t="s">
        <v>6725</v>
      </c>
      <c r="E470" t="str">
        <f>IFERROR(VLOOKUP(TRIM(CLEAN(D470)),#REF!, 2, FALSE), "Other")</f>
        <v>Other</v>
      </c>
      <c r="F470" s="9">
        <v>1199</v>
      </c>
      <c r="G470" s="9">
        <v>2000</v>
      </c>
      <c r="H470" s="9">
        <f t="shared" si="57"/>
        <v>801</v>
      </c>
      <c r="I470" s="9">
        <f>(F470*U470)</f>
        <v>16821970</v>
      </c>
      <c r="J470" s="18" t="str">
        <f>ROUND((Table1[[#This Row],[actual_price]]-Table1[[#This Row],[discounted_price]])/Table1[[#This Row],[actual_price]]*100, 0) &amp; "%"</f>
        <v>40%</v>
      </c>
      <c r="K470" s="18" t="str">
        <f t="shared" si="58"/>
        <v>&lt;50%</v>
      </c>
      <c r="L470" s="18">
        <f t="shared" si="59"/>
        <v>40</v>
      </c>
      <c r="M470" s="15" t="str">
        <f t="shared" si="60"/>
        <v>Medium</v>
      </c>
      <c r="N470" s="1">
        <v>0.4</v>
      </c>
      <c r="O470">
        <v>4</v>
      </c>
      <c r="P470" t="str">
        <f t="shared" si="61"/>
        <v>Good</v>
      </c>
      <c r="Q470">
        <f>G470*U470</f>
        <v>28060000</v>
      </c>
      <c r="R470" t="str">
        <f t="shared" si="62"/>
        <v>#1k-#4.9k</v>
      </c>
      <c r="S470">
        <f>IF(Table1[[#This Row],[actual_price]]&lt;1000, 1, IF(Table1[[#This Row],[actual_price]]&lt;5000, 2, IF(Table1[[#This Row],[actual_price]]&lt;10000, 3, IF(Table1[[#This Row],[actual_price]]&lt;20000, 4, 5))))</f>
        <v>2</v>
      </c>
      <c r="T470" t="str">
        <f t="shared" si="63"/>
        <v>1000 and above</v>
      </c>
      <c r="U470" s="11">
        <v>14030</v>
      </c>
      <c r="V470" t="s">
        <v>6726</v>
      </c>
      <c r="W470" t="s">
        <v>6727</v>
      </c>
      <c r="X470" t="s">
        <v>6728</v>
      </c>
      <c r="Y470" t="s">
        <v>6729</v>
      </c>
      <c r="Z470" t="s">
        <v>6730</v>
      </c>
      <c r="AA470" t="s">
        <v>6731</v>
      </c>
    </row>
    <row r="471" spans="1:27">
      <c r="A471" t="s">
        <v>6823</v>
      </c>
      <c r="B471" t="s">
        <v>6824</v>
      </c>
      <c r="C471" t="str">
        <f t="shared" si="64"/>
        <v>PrettyKrafts Laundry Basket for clo…</v>
      </c>
      <c r="D471" t="s">
        <v>6825</v>
      </c>
      <c r="E471" t="str">
        <f>IFERROR(VLOOKUP(TRIM(CLEAN(D471)),#REF!, 2, FALSE), "Other")</f>
        <v>Other</v>
      </c>
      <c r="F471" s="9">
        <v>351</v>
      </c>
      <c r="G471" s="9">
        <v>999</v>
      </c>
      <c r="H471" s="9">
        <f t="shared" si="57"/>
        <v>648</v>
      </c>
      <c r="I471" s="9">
        <f>(F471*U471)</f>
        <v>1888380</v>
      </c>
      <c r="J471" s="18" t="str">
        <f>ROUND((Table1[[#This Row],[actual_price]]-Table1[[#This Row],[discounted_price]])/Table1[[#This Row],[actual_price]]*100, 0) &amp; "%"</f>
        <v>65%</v>
      </c>
      <c r="K471" s="18" t="str">
        <f t="shared" si="58"/>
        <v>≥ 50%</v>
      </c>
      <c r="L471" s="18">
        <f t="shared" si="59"/>
        <v>65</v>
      </c>
      <c r="M471" s="15" t="str">
        <f t="shared" si="60"/>
        <v>High</v>
      </c>
      <c r="N471" s="1">
        <v>0.65</v>
      </c>
      <c r="O471">
        <v>4</v>
      </c>
      <c r="P471" t="str">
        <f t="shared" si="61"/>
        <v>Good</v>
      </c>
      <c r="Q471">
        <f>G471*U471</f>
        <v>5374620</v>
      </c>
      <c r="R471" t="str">
        <f t="shared" si="62"/>
        <v>#0-#999</v>
      </c>
      <c r="S471">
        <f>IF(Table1[[#This Row],[actual_price]]&lt;1000, 1, IF(Table1[[#This Row],[actual_price]]&lt;5000, 2, IF(Table1[[#This Row],[actual_price]]&lt;10000, 3, IF(Table1[[#This Row],[actual_price]]&lt;20000, 4, 5))))</f>
        <v>1</v>
      </c>
      <c r="T471" t="str">
        <f t="shared" si="63"/>
        <v>1000 and above</v>
      </c>
      <c r="U471" s="11">
        <v>5380</v>
      </c>
      <c r="V471" t="s">
        <v>6826</v>
      </c>
      <c r="W471" t="s">
        <v>6827</v>
      </c>
      <c r="X471" t="s">
        <v>6828</v>
      </c>
      <c r="Y471" t="s">
        <v>6829</v>
      </c>
      <c r="Z471" t="s">
        <v>6830</v>
      </c>
      <c r="AA471" t="s">
        <v>6831</v>
      </c>
    </row>
    <row r="472" spans="1:27">
      <c r="A472" t="s">
        <v>6890</v>
      </c>
      <c r="B472" t="s">
        <v>6891</v>
      </c>
      <c r="C472" t="str">
        <f t="shared" si="64"/>
        <v>AGARO Regal 800 Watts Handheld Vacu…</v>
      </c>
      <c r="D472" t="s">
        <v>6892</v>
      </c>
      <c r="E472" t="str">
        <f>IFERROR(VLOOKUP(TRIM(CLEAN(D472)),#REF!, 2, FALSE), "Other")</f>
        <v>Other</v>
      </c>
      <c r="F472" s="9">
        <v>1665</v>
      </c>
      <c r="G472" s="9">
        <v>2099</v>
      </c>
      <c r="H472" s="9">
        <f t="shared" si="57"/>
        <v>434</v>
      </c>
      <c r="I472" s="9">
        <f>(F472*U472)</f>
        <v>23922720</v>
      </c>
      <c r="J472" s="18" t="str">
        <f>ROUND((Table1[[#This Row],[actual_price]]-Table1[[#This Row],[discounted_price]])/Table1[[#This Row],[actual_price]]*100, 0) &amp; "%"</f>
        <v>21%</v>
      </c>
      <c r="K472" s="18" t="str">
        <f t="shared" si="58"/>
        <v>&lt;50%</v>
      </c>
      <c r="L472" s="18">
        <f t="shared" si="59"/>
        <v>21</v>
      </c>
      <c r="M472" s="15" t="str">
        <f t="shared" si="60"/>
        <v>Mild</v>
      </c>
      <c r="N472" s="1">
        <v>0.21</v>
      </c>
      <c r="O472">
        <v>4</v>
      </c>
      <c r="P472" t="str">
        <f t="shared" si="61"/>
        <v>Good</v>
      </c>
      <c r="Q472">
        <f>G472*U472</f>
        <v>30158432</v>
      </c>
      <c r="R472" t="str">
        <f t="shared" si="62"/>
        <v>#1k-#4.9k</v>
      </c>
      <c r="S472">
        <f>IF(Table1[[#This Row],[actual_price]]&lt;1000, 1, IF(Table1[[#This Row],[actual_price]]&lt;5000, 2, IF(Table1[[#This Row],[actual_price]]&lt;10000, 3, IF(Table1[[#This Row],[actual_price]]&lt;20000, 4, 5))))</f>
        <v>2</v>
      </c>
      <c r="T472" t="str">
        <f t="shared" si="63"/>
        <v>1000 and above</v>
      </c>
      <c r="U472" s="11">
        <v>14368</v>
      </c>
      <c r="V472" t="s">
        <v>6893</v>
      </c>
      <c r="W472" t="s">
        <v>6894</v>
      </c>
      <c r="X472" t="s">
        <v>6895</v>
      </c>
      <c r="Y472" t="s">
        <v>6896</v>
      </c>
      <c r="Z472" t="s">
        <v>6897</v>
      </c>
      <c r="AA472" t="s">
        <v>6898</v>
      </c>
    </row>
    <row r="473" spans="1:27">
      <c r="A473" t="s">
        <v>6923</v>
      </c>
      <c r="B473" t="s">
        <v>6924</v>
      </c>
      <c r="C473" t="str">
        <f t="shared" si="64"/>
        <v>Bajaj Minor 1000 Watts Radiant Room…</v>
      </c>
      <c r="D473" t="s">
        <v>6555</v>
      </c>
      <c r="E473" t="str">
        <f>IFERROR(VLOOKUP(TRIM(CLEAN(D473)),#REF!, 2, FALSE), "Other")</f>
        <v>Other</v>
      </c>
      <c r="F473" s="9">
        <v>749</v>
      </c>
      <c r="G473" s="9">
        <v>1129</v>
      </c>
      <c r="H473" s="9">
        <f t="shared" si="57"/>
        <v>380</v>
      </c>
      <c r="I473" s="9">
        <f>(F473*U473)</f>
        <v>1832054</v>
      </c>
      <c r="J473" s="18" t="str">
        <f>ROUND((Table1[[#This Row],[actual_price]]-Table1[[#This Row],[discounted_price]])/Table1[[#This Row],[actual_price]]*100, 0) &amp; "%"</f>
        <v>34%</v>
      </c>
      <c r="K473" s="18" t="str">
        <f t="shared" si="58"/>
        <v>&lt;50%</v>
      </c>
      <c r="L473" s="18">
        <f t="shared" si="59"/>
        <v>34</v>
      </c>
      <c r="M473" s="15" t="str">
        <f t="shared" si="60"/>
        <v>Medium</v>
      </c>
      <c r="N473" s="1">
        <v>0.34</v>
      </c>
      <c r="O473">
        <v>4</v>
      </c>
      <c r="P473" t="str">
        <f t="shared" si="61"/>
        <v>Good</v>
      </c>
      <c r="Q473">
        <f>G473*U473</f>
        <v>2761534</v>
      </c>
      <c r="R473" t="str">
        <f t="shared" si="62"/>
        <v>#1k-#4.9k</v>
      </c>
      <c r="S473">
        <f>IF(Table1[[#This Row],[actual_price]]&lt;1000, 1, IF(Table1[[#This Row],[actual_price]]&lt;5000, 2, IF(Table1[[#This Row],[actual_price]]&lt;10000, 3, IF(Table1[[#This Row],[actual_price]]&lt;20000, 4, 5))))</f>
        <v>2</v>
      </c>
      <c r="T473" t="str">
        <f t="shared" si="63"/>
        <v>1000 and above</v>
      </c>
      <c r="U473" s="11">
        <v>2446</v>
      </c>
      <c r="V473" t="s">
        <v>6925</v>
      </c>
      <c r="W473" t="s">
        <v>6926</v>
      </c>
      <c r="X473" t="s">
        <v>6927</v>
      </c>
      <c r="Y473" t="s">
        <v>6928</v>
      </c>
      <c r="Z473" t="s">
        <v>6929</v>
      </c>
      <c r="AA473" t="s">
        <v>6930</v>
      </c>
    </row>
    <row r="474" spans="1:27">
      <c r="A474" t="s">
        <v>6956</v>
      </c>
      <c r="B474" t="s">
        <v>6957</v>
      </c>
      <c r="C474" t="str">
        <f t="shared" si="64"/>
        <v>Amazon Basics 1500 W Electric Kettl…</v>
      </c>
      <c r="D474" t="s">
        <v>6725</v>
      </c>
      <c r="E474" t="str">
        <f>IFERROR(VLOOKUP(TRIM(CLEAN(D474)),#REF!, 2, FALSE), "Other")</f>
        <v>Other</v>
      </c>
      <c r="F474" s="9">
        <v>749</v>
      </c>
      <c r="G474" s="9">
        <v>1299</v>
      </c>
      <c r="H474" s="9">
        <f t="shared" si="57"/>
        <v>550</v>
      </c>
      <c r="I474" s="9">
        <f>(F474*U474)</f>
        <v>89131</v>
      </c>
      <c r="J474" s="18" t="str">
        <f>ROUND((Table1[[#This Row],[actual_price]]-Table1[[#This Row],[discounted_price]])/Table1[[#This Row],[actual_price]]*100, 0) &amp; "%"</f>
        <v>42%</v>
      </c>
      <c r="K474" s="18" t="str">
        <f t="shared" si="58"/>
        <v>&lt;50%</v>
      </c>
      <c r="L474" s="18">
        <f t="shared" si="59"/>
        <v>42</v>
      </c>
      <c r="M474" s="15" t="str">
        <f t="shared" si="60"/>
        <v>Medium</v>
      </c>
      <c r="N474" s="1">
        <v>0.42</v>
      </c>
      <c r="O474">
        <v>4</v>
      </c>
      <c r="P474" t="str">
        <f t="shared" si="61"/>
        <v>Good</v>
      </c>
      <c r="Q474">
        <f>G474*U474</f>
        <v>154581</v>
      </c>
      <c r="R474" t="str">
        <f t="shared" si="62"/>
        <v>#1k-#4.9k</v>
      </c>
      <c r="S474">
        <f>IF(Table1[[#This Row],[actual_price]]&lt;1000, 1, IF(Table1[[#This Row],[actual_price]]&lt;5000, 2, IF(Table1[[#This Row],[actual_price]]&lt;10000, 3, IF(Table1[[#This Row],[actual_price]]&lt;20000, 4, 5))))</f>
        <v>2</v>
      </c>
      <c r="T474" t="str">
        <f t="shared" si="63"/>
        <v>Fewer than 1000</v>
      </c>
      <c r="U474" s="11">
        <v>119</v>
      </c>
      <c r="V474" t="s">
        <v>6958</v>
      </c>
      <c r="W474" t="s">
        <v>6959</v>
      </c>
      <c r="X474" t="s">
        <v>6960</v>
      </c>
      <c r="Y474" t="s">
        <v>6961</v>
      </c>
      <c r="Z474" t="s">
        <v>6962</v>
      </c>
      <c r="AA474" t="s">
        <v>6963</v>
      </c>
    </row>
    <row r="475" spans="1:27">
      <c r="A475" t="s">
        <v>6997</v>
      </c>
      <c r="B475" t="s">
        <v>6998</v>
      </c>
      <c r="C475" t="str">
        <f t="shared" si="64"/>
        <v>Bulfyss USB Rechargeable Lint Remov…</v>
      </c>
      <c r="D475" t="s">
        <v>6573</v>
      </c>
      <c r="E475" t="str">
        <f>IFERROR(VLOOKUP(TRIM(CLEAN(D475)),#REF!, 2, FALSE), "Other")</f>
        <v>Other</v>
      </c>
      <c r="F475" s="9">
        <v>1099</v>
      </c>
      <c r="G475" s="9">
        <v>1999</v>
      </c>
      <c r="H475" s="9">
        <f t="shared" si="57"/>
        <v>900</v>
      </c>
      <c r="I475" s="9">
        <f>(F475*U475)</f>
        <v>663796</v>
      </c>
      <c r="J475" s="18" t="str">
        <f>ROUND((Table1[[#This Row],[actual_price]]-Table1[[#This Row],[discounted_price]])/Table1[[#This Row],[actual_price]]*100, 0) &amp; "%"</f>
        <v>45%</v>
      </c>
      <c r="K475" s="18" t="str">
        <f t="shared" si="58"/>
        <v>&lt;50%</v>
      </c>
      <c r="L475" s="18">
        <f t="shared" si="59"/>
        <v>45</v>
      </c>
      <c r="M475" s="15" t="str">
        <f t="shared" si="60"/>
        <v>Medium</v>
      </c>
      <c r="N475" s="1">
        <v>0.45</v>
      </c>
      <c r="O475">
        <v>4</v>
      </c>
      <c r="P475" t="str">
        <f t="shared" si="61"/>
        <v>Good</v>
      </c>
      <c r="Q475">
        <f>G475*U475</f>
        <v>1207396</v>
      </c>
      <c r="R475" t="str">
        <f t="shared" si="62"/>
        <v>#1k-#4.9k</v>
      </c>
      <c r="S475">
        <f>IF(Table1[[#This Row],[actual_price]]&lt;1000, 1, IF(Table1[[#This Row],[actual_price]]&lt;5000, 2, IF(Table1[[#This Row],[actual_price]]&lt;10000, 3, IF(Table1[[#This Row],[actual_price]]&lt;20000, 4, 5))))</f>
        <v>2</v>
      </c>
      <c r="T475" t="str">
        <f t="shared" si="63"/>
        <v>Fewer than 1000</v>
      </c>
      <c r="U475" s="11">
        <v>604</v>
      </c>
      <c r="V475" t="s">
        <v>6999</v>
      </c>
      <c r="W475" t="s">
        <v>7000</v>
      </c>
      <c r="X475" t="s">
        <v>7001</v>
      </c>
      <c r="Y475" t="s">
        <v>7002</v>
      </c>
      <c r="Z475" t="s">
        <v>7003</v>
      </c>
      <c r="AA475" t="s">
        <v>7004</v>
      </c>
    </row>
    <row r="476" spans="1:27">
      <c r="A476" t="s">
        <v>7021</v>
      </c>
      <c r="B476" t="s">
        <v>7022</v>
      </c>
      <c r="C476" t="str">
        <f t="shared" si="64"/>
        <v>PHILIPS Handheld Garment Steamer ST…</v>
      </c>
      <c r="D476" t="s">
        <v>6834</v>
      </c>
      <c r="E476" t="str">
        <f>IFERROR(VLOOKUP(TRIM(CLEAN(D476)),#REF!, 2, FALSE), "Other")</f>
        <v>Other</v>
      </c>
      <c r="F476" s="9">
        <v>3190</v>
      </c>
      <c r="G476" s="9">
        <v>4195</v>
      </c>
      <c r="H476" s="9">
        <f t="shared" si="57"/>
        <v>1005</v>
      </c>
      <c r="I476" s="9">
        <f>(F476*U476)</f>
        <v>4089580</v>
      </c>
      <c r="J476" s="18" t="str">
        <f>ROUND((Table1[[#This Row],[actual_price]]-Table1[[#This Row],[discounted_price]])/Table1[[#This Row],[actual_price]]*100, 0) &amp; "%"</f>
        <v>24%</v>
      </c>
      <c r="K476" s="18" t="str">
        <f t="shared" si="58"/>
        <v>&lt;50%</v>
      </c>
      <c r="L476" s="18">
        <f t="shared" si="59"/>
        <v>24</v>
      </c>
      <c r="M476" s="15" t="str">
        <f t="shared" si="60"/>
        <v>Mild</v>
      </c>
      <c r="N476" s="1">
        <v>0.24</v>
      </c>
      <c r="O476">
        <v>4</v>
      </c>
      <c r="P476" t="str">
        <f t="shared" si="61"/>
        <v>Good</v>
      </c>
      <c r="Q476">
        <f>G476*U476</f>
        <v>5377990</v>
      </c>
      <c r="R476" t="str">
        <f t="shared" si="62"/>
        <v>#1k-#4.9k</v>
      </c>
      <c r="S476">
        <f>IF(Table1[[#This Row],[actual_price]]&lt;1000, 1, IF(Table1[[#This Row],[actual_price]]&lt;5000, 2, IF(Table1[[#This Row],[actual_price]]&lt;10000, 3, IF(Table1[[#This Row],[actual_price]]&lt;20000, 4, 5))))</f>
        <v>2</v>
      </c>
      <c r="T476" t="str">
        <f t="shared" si="63"/>
        <v>1000 and above</v>
      </c>
      <c r="U476" s="11">
        <v>1282</v>
      </c>
      <c r="V476" t="s">
        <v>7023</v>
      </c>
      <c r="W476" t="s">
        <v>7024</v>
      </c>
      <c r="X476" t="s">
        <v>7025</v>
      </c>
      <c r="Y476" t="s">
        <v>7026</v>
      </c>
      <c r="Z476" t="s">
        <v>7027</v>
      </c>
      <c r="AA476" t="s">
        <v>7028</v>
      </c>
    </row>
    <row r="477" spans="1:27">
      <c r="A477" t="s">
        <v>7037</v>
      </c>
      <c r="B477" t="s">
        <v>7038</v>
      </c>
      <c r="C477" t="str">
        <f t="shared" si="64"/>
        <v>Wonderchef Nutri-blend Mixer, Grind…</v>
      </c>
      <c r="D477" t="s">
        <v>6867</v>
      </c>
      <c r="E477" t="str">
        <f>IFERROR(VLOOKUP(TRIM(CLEAN(D477)),#REF!, 2, FALSE), "Other")</f>
        <v>Other</v>
      </c>
      <c r="F477" s="9">
        <v>2699</v>
      </c>
      <c r="G477" s="9">
        <v>5000</v>
      </c>
      <c r="H477" s="9">
        <f t="shared" si="57"/>
        <v>2301</v>
      </c>
      <c r="I477" s="9">
        <f>(F477*U477)</f>
        <v>70616636</v>
      </c>
      <c r="J477" s="18" t="str">
        <f>ROUND((Table1[[#This Row],[actual_price]]-Table1[[#This Row],[discounted_price]])/Table1[[#This Row],[actual_price]]*100, 0) &amp; "%"</f>
        <v>46%</v>
      </c>
      <c r="K477" s="18" t="str">
        <f t="shared" si="58"/>
        <v>&lt;50%</v>
      </c>
      <c r="L477" s="18">
        <f t="shared" si="59"/>
        <v>46</v>
      </c>
      <c r="M477" s="15" t="str">
        <f t="shared" si="60"/>
        <v>Medium</v>
      </c>
      <c r="N477" s="1">
        <v>0.46</v>
      </c>
      <c r="O477">
        <v>4</v>
      </c>
      <c r="P477" t="str">
        <f t="shared" si="61"/>
        <v>Good</v>
      </c>
      <c r="Q477">
        <f>G477*U477</f>
        <v>130820000</v>
      </c>
      <c r="R477" t="str">
        <f t="shared" si="62"/>
        <v>#5k-#9.9k</v>
      </c>
      <c r="S477">
        <f>IF(Table1[[#This Row],[actual_price]]&lt;1000, 1, IF(Table1[[#This Row],[actual_price]]&lt;5000, 2, IF(Table1[[#This Row],[actual_price]]&lt;10000, 3, IF(Table1[[#This Row],[actual_price]]&lt;20000, 4, 5))))</f>
        <v>3</v>
      </c>
      <c r="T477" t="str">
        <f t="shared" si="63"/>
        <v>1000 and above</v>
      </c>
      <c r="U477" s="11">
        <v>26164</v>
      </c>
      <c r="V477" t="s">
        <v>7039</v>
      </c>
      <c r="W477" t="s">
        <v>7040</v>
      </c>
      <c r="X477" t="s">
        <v>7041</v>
      </c>
      <c r="Y477" t="s">
        <v>7042</v>
      </c>
      <c r="Z477" t="s">
        <v>7043</v>
      </c>
      <c r="AA477" t="s">
        <v>7044</v>
      </c>
    </row>
    <row r="478" spans="1:27">
      <c r="A478" t="s">
        <v>7078</v>
      </c>
      <c r="B478" t="s">
        <v>7079</v>
      </c>
      <c r="C478" t="str">
        <f t="shared" si="64"/>
        <v>KENT 16055 Amaze Cool Touch Electri…</v>
      </c>
      <c r="D478" t="s">
        <v>6725</v>
      </c>
      <c r="E478" t="str">
        <f>IFERROR(VLOOKUP(TRIM(CLEAN(D478)),#REF!, 2, FALSE), "Other")</f>
        <v>Other</v>
      </c>
      <c r="F478" s="9">
        <v>1199</v>
      </c>
      <c r="G478" s="9">
        <v>1900</v>
      </c>
      <c r="H478" s="9">
        <f t="shared" si="57"/>
        <v>701</v>
      </c>
      <c r="I478" s="9">
        <f>(F478*U478)</f>
        <v>2116235</v>
      </c>
      <c r="J478" s="18" t="str">
        <f>ROUND((Table1[[#This Row],[actual_price]]-Table1[[#This Row],[discounted_price]])/Table1[[#This Row],[actual_price]]*100, 0) &amp; "%"</f>
        <v>37%</v>
      </c>
      <c r="K478" s="18" t="str">
        <f t="shared" si="58"/>
        <v>&lt;50%</v>
      </c>
      <c r="L478" s="18">
        <f t="shared" si="59"/>
        <v>37</v>
      </c>
      <c r="M478" s="15" t="str">
        <f t="shared" si="60"/>
        <v>Medium</v>
      </c>
      <c r="N478" s="1">
        <v>0.37</v>
      </c>
      <c r="O478">
        <v>4</v>
      </c>
      <c r="P478" t="str">
        <f t="shared" si="61"/>
        <v>Good</v>
      </c>
      <c r="Q478">
        <f>G478*U478</f>
        <v>3353500</v>
      </c>
      <c r="R478" t="str">
        <f t="shared" si="62"/>
        <v>#1k-#4.9k</v>
      </c>
      <c r="S478">
        <f>IF(Table1[[#This Row],[actual_price]]&lt;1000, 1, IF(Table1[[#This Row],[actual_price]]&lt;5000, 2, IF(Table1[[#This Row],[actual_price]]&lt;10000, 3, IF(Table1[[#This Row],[actual_price]]&lt;20000, 4, 5))))</f>
        <v>2</v>
      </c>
      <c r="T478" t="str">
        <f t="shared" si="63"/>
        <v>1000 and above</v>
      </c>
      <c r="U478" s="11">
        <v>1765</v>
      </c>
      <c r="V478" t="s">
        <v>7080</v>
      </c>
      <c r="W478" t="s">
        <v>7081</v>
      </c>
      <c r="X478" t="s">
        <v>7082</v>
      </c>
      <c r="Y478" t="s">
        <v>7083</v>
      </c>
      <c r="Z478" t="s">
        <v>7084</v>
      </c>
      <c r="AA478" t="s">
        <v>7085</v>
      </c>
    </row>
    <row r="479" spans="1:27">
      <c r="A479" t="s">
        <v>7094</v>
      </c>
      <c r="B479" t="s">
        <v>7095</v>
      </c>
      <c r="C479" t="str">
        <f t="shared" si="64"/>
        <v>Simxen Egg Boiler Electric Automati…</v>
      </c>
      <c r="D479" t="s">
        <v>6941</v>
      </c>
      <c r="E479" t="str">
        <f>IFERROR(VLOOKUP(TRIM(CLEAN(D479)),#REF!, 2, FALSE), "Other")</f>
        <v>Other</v>
      </c>
      <c r="F479" s="9">
        <v>349</v>
      </c>
      <c r="G479" s="9">
        <v>999</v>
      </c>
      <c r="H479" s="9">
        <f t="shared" si="57"/>
        <v>650</v>
      </c>
      <c r="I479" s="9">
        <f>(F479*U479)</f>
        <v>5460454</v>
      </c>
      <c r="J479" s="18" t="str">
        <f>ROUND((Table1[[#This Row],[actual_price]]-Table1[[#This Row],[discounted_price]])/Table1[[#This Row],[actual_price]]*100, 0) &amp; "%"</f>
        <v>65%</v>
      </c>
      <c r="K479" s="18" t="str">
        <f t="shared" si="58"/>
        <v>≥ 50%</v>
      </c>
      <c r="L479" s="18">
        <f t="shared" si="59"/>
        <v>65</v>
      </c>
      <c r="M479" s="15" t="str">
        <f t="shared" si="60"/>
        <v>High</v>
      </c>
      <c r="N479" s="1">
        <v>0.65</v>
      </c>
      <c r="O479">
        <v>4</v>
      </c>
      <c r="P479" t="str">
        <f t="shared" si="61"/>
        <v>Good</v>
      </c>
      <c r="Q479">
        <f>G479*U479</f>
        <v>15630354</v>
      </c>
      <c r="R479" t="str">
        <f t="shared" si="62"/>
        <v>#0-#999</v>
      </c>
      <c r="S479">
        <f>IF(Table1[[#This Row],[actual_price]]&lt;1000, 1, IF(Table1[[#This Row],[actual_price]]&lt;5000, 2, IF(Table1[[#This Row],[actual_price]]&lt;10000, 3, IF(Table1[[#This Row],[actual_price]]&lt;20000, 4, 5))))</f>
        <v>1</v>
      </c>
      <c r="T479" t="str">
        <f t="shared" si="63"/>
        <v>1000 and above</v>
      </c>
      <c r="U479" s="11">
        <v>15646</v>
      </c>
      <c r="V479" t="s">
        <v>7096</v>
      </c>
      <c r="W479" t="s">
        <v>7097</v>
      </c>
      <c r="X479" t="s">
        <v>7098</v>
      </c>
      <c r="Y479" t="s">
        <v>7099</v>
      </c>
      <c r="Z479" t="s">
        <v>7100</v>
      </c>
      <c r="AA479" t="s">
        <v>7101</v>
      </c>
    </row>
    <row r="480" spans="1:27">
      <c r="A480" t="s">
        <v>7202</v>
      </c>
      <c r="B480" t="s">
        <v>7203</v>
      </c>
      <c r="C480" t="str">
        <f t="shared" si="64"/>
        <v>Crompton Gracee 5-L Instant Water H…</v>
      </c>
      <c r="D480" t="s">
        <v>6692</v>
      </c>
      <c r="E480" t="str">
        <f>IFERROR(VLOOKUP(TRIM(CLEAN(D480)),#REF!, 2, FALSE), "Other")</f>
        <v>Other</v>
      </c>
      <c r="F480" s="9">
        <v>3599</v>
      </c>
      <c r="G480" s="9">
        <v>7299</v>
      </c>
      <c r="H480" s="9">
        <f t="shared" si="57"/>
        <v>3700</v>
      </c>
      <c r="I480" s="9">
        <f>(F480*U480)</f>
        <v>37156076</v>
      </c>
      <c r="J480" s="18" t="str">
        <f>ROUND((Table1[[#This Row],[actual_price]]-Table1[[#This Row],[discounted_price]])/Table1[[#This Row],[actual_price]]*100, 0) &amp; "%"</f>
        <v>51%</v>
      </c>
      <c r="K480" s="18" t="str">
        <f t="shared" si="58"/>
        <v>≥ 50%</v>
      </c>
      <c r="L480" s="18">
        <f t="shared" si="59"/>
        <v>51</v>
      </c>
      <c r="M480" s="15" t="str">
        <f t="shared" si="60"/>
        <v>High</v>
      </c>
      <c r="N480" s="1">
        <v>0.51</v>
      </c>
      <c r="O480">
        <v>4</v>
      </c>
      <c r="P480" t="str">
        <f t="shared" si="61"/>
        <v>Good</v>
      </c>
      <c r="Q480">
        <f>G480*U480</f>
        <v>75354876</v>
      </c>
      <c r="R480" t="str">
        <f t="shared" si="62"/>
        <v>#5k-#9.9k</v>
      </c>
      <c r="S480">
        <f>IF(Table1[[#This Row],[actual_price]]&lt;1000, 1, IF(Table1[[#This Row],[actual_price]]&lt;5000, 2, IF(Table1[[#This Row],[actual_price]]&lt;10000, 3, IF(Table1[[#This Row],[actual_price]]&lt;20000, 4, 5))))</f>
        <v>3</v>
      </c>
      <c r="T480" t="str">
        <f t="shared" si="63"/>
        <v>1000 and above</v>
      </c>
      <c r="U480" s="11">
        <v>10324</v>
      </c>
      <c r="V480" t="s">
        <v>7204</v>
      </c>
      <c r="W480" t="s">
        <v>7205</v>
      </c>
      <c r="X480" t="s">
        <v>7206</v>
      </c>
      <c r="Y480" t="s">
        <v>7207</v>
      </c>
      <c r="Z480" t="s">
        <v>7208</v>
      </c>
      <c r="AA480" t="s">
        <v>7209</v>
      </c>
    </row>
    <row r="481" spans="1:27">
      <c r="A481" t="s">
        <v>7342</v>
      </c>
      <c r="B481" t="s">
        <v>7343</v>
      </c>
      <c r="C481" t="str">
        <f t="shared" si="64"/>
        <v>Crompton Insta Comfort Heater 2000 …</v>
      </c>
      <c r="D481" t="s">
        <v>6555</v>
      </c>
      <c r="E481" t="str">
        <f>IFERROR(VLOOKUP(TRIM(CLEAN(D481)),#REF!, 2, FALSE), "Other")</f>
        <v>Other</v>
      </c>
      <c r="F481" s="9">
        <v>1959</v>
      </c>
      <c r="G481" s="9">
        <v>2400</v>
      </c>
      <c r="H481" s="9">
        <f t="shared" si="57"/>
        <v>441</v>
      </c>
      <c r="I481" s="9">
        <f>(F481*U481)</f>
        <v>464283</v>
      </c>
      <c r="J481" s="18" t="str">
        <f>ROUND((Table1[[#This Row],[actual_price]]-Table1[[#This Row],[discounted_price]])/Table1[[#This Row],[actual_price]]*100, 0) &amp; "%"</f>
        <v>18%</v>
      </c>
      <c r="K481" s="18" t="str">
        <f t="shared" si="58"/>
        <v>&lt;50%</v>
      </c>
      <c r="L481" s="18">
        <f t="shared" si="59"/>
        <v>18</v>
      </c>
      <c r="M481" s="15" t="str">
        <f t="shared" si="60"/>
        <v>Mild</v>
      </c>
      <c r="N481" s="1">
        <v>0.18</v>
      </c>
      <c r="O481">
        <v>4</v>
      </c>
      <c r="P481" t="str">
        <f t="shared" si="61"/>
        <v>Good</v>
      </c>
      <c r="Q481">
        <f>G481*U481</f>
        <v>568800</v>
      </c>
      <c r="R481" t="str">
        <f t="shared" si="62"/>
        <v>#1k-#4.9k</v>
      </c>
      <c r="S481">
        <f>IF(Table1[[#This Row],[actual_price]]&lt;1000, 1, IF(Table1[[#This Row],[actual_price]]&lt;5000, 2, IF(Table1[[#This Row],[actual_price]]&lt;10000, 3, IF(Table1[[#This Row],[actual_price]]&lt;20000, 4, 5))))</f>
        <v>2</v>
      </c>
      <c r="T481" t="str">
        <f t="shared" si="63"/>
        <v>Fewer than 1000</v>
      </c>
      <c r="U481" s="11">
        <v>237</v>
      </c>
      <c r="V481" t="s">
        <v>7344</v>
      </c>
      <c r="W481" t="s">
        <v>7345</v>
      </c>
      <c r="X481" t="s">
        <v>7346</v>
      </c>
      <c r="Y481" t="s">
        <v>7347</v>
      </c>
      <c r="Z481" t="s">
        <v>7348</v>
      </c>
      <c r="AA481" t="s">
        <v>7349</v>
      </c>
    </row>
    <row r="482" spans="1:27">
      <c r="A482" t="s">
        <v>7466</v>
      </c>
      <c r="B482" t="s">
        <v>7467</v>
      </c>
      <c r="C482" t="str">
        <f t="shared" si="64"/>
        <v>Butterfly Smart Mixer Grinder, 750W…</v>
      </c>
      <c r="D482" t="s">
        <v>6683</v>
      </c>
      <c r="E482" t="str">
        <f>IFERROR(VLOOKUP(TRIM(CLEAN(D482)),#REF!, 2, FALSE), "Other")</f>
        <v>Other</v>
      </c>
      <c r="F482" s="9">
        <v>3199</v>
      </c>
      <c r="G482" s="9">
        <v>4999</v>
      </c>
      <c r="H482" s="9">
        <f t="shared" si="57"/>
        <v>1800</v>
      </c>
      <c r="I482" s="9">
        <f>(F482*U482)</f>
        <v>66759931</v>
      </c>
      <c r="J482" s="18" t="str">
        <f>ROUND((Table1[[#This Row],[actual_price]]-Table1[[#This Row],[discounted_price]])/Table1[[#This Row],[actual_price]]*100, 0) &amp; "%"</f>
        <v>36%</v>
      </c>
      <c r="K482" s="18" t="str">
        <f t="shared" si="58"/>
        <v>&lt;50%</v>
      </c>
      <c r="L482" s="18">
        <f t="shared" si="59"/>
        <v>36</v>
      </c>
      <c r="M482" s="15" t="str">
        <f t="shared" si="60"/>
        <v>Medium</v>
      </c>
      <c r="N482" s="1">
        <v>0.36</v>
      </c>
      <c r="O482">
        <v>4</v>
      </c>
      <c r="P482" t="str">
        <f t="shared" si="61"/>
        <v>Good</v>
      </c>
      <c r="Q482">
        <f>G482*U482</f>
        <v>104324131</v>
      </c>
      <c r="R482" t="str">
        <f t="shared" si="62"/>
        <v>#1k-#4.9k</v>
      </c>
      <c r="S482">
        <f>IF(Table1[[#This Row],[actual_price]]&lt;1000, 1, IF(Table1[[#This Row],[actual_price]]&lt;5000, 2, IF(Table1[[#This Row],[actual_price]]&lt;10000, 3, IF(Table1[[#This Row],[actual_price]]&lt;20000, 4, 5))))</f>
        <v>2</v>
      </c>
      <c r="T482" t="str">
        <f t="shared" si="63"/>
        <v>1000 and above</v>
      </c>
      <c r="U482" s="11">
        <v>20869</v>
      </c>
      <c r="V482" t="s">
        <v>7468</v>
      </c>
      <c r="W482" t="s">
        <v>7469</v>
      </c>
      <c r="X482" t="s">
        <v>7470</v>
      </c>
      <c r="Y482" t="s">
        <v>7471</v>
      </c>
      <c r="Z482" t="s">
        <v>7472</v>
      </c>
      <c r="AA482" t="s">
        <v>7473</v>
      </c>
    </row>
    <row r="483" spans="1:27">
      <c r="A483" t="s">
        <v>7579</v>
      </c>
      <c r="B483" t="s">
        <v>7580</v>
      </c>
      <c r="C483" t="str">
        <f t="shared" si="64"/>
        <v>Lifelong LLWH106 Flash 3 Litres Ins…</v>
      </c>
      <c r="D483" t="s">
        <v>6692</v>
      </c>
      <c r="E483" t="str">
        <f>IFERROR(VLOOKUP(TRIM(CLEAN(D483)),#REF!, 2, FALSE), "Other")</f>
        <v>Other</v>
      </c>
      <c r="F483" s="9">
        <v>2088</v>
      </c>
      <c r="G483" s="9">
        <v>5550</v>
      </c>
      <c r="H483" s="9">
        <f t="shared" si="57"/>
        <v>3462</v>
      </c>
      <c r="I483" s="9">
        <f>(F483*U483)</f>
        <v>11049696</v>
      </c>
      <c r="J483" s="18" t="str">
        <f>ROUND((Table1[[#This Row],[actual_price]]-Table1[[#This Row],[discounted_price]])/Table1[[#This Row],[actual_price]]*100, 0) &amp; "%"</f>
        <v>62%</v>
      </c>
      <c r="K483" s="18" t="str">
        <f t="shared" si="58"/>
        <v>≥ 50%</v>
      </c>
      <c r="L483" s="18">
        <f t="shared" si="59"/>
        <v>62</v>
      </c>
      <c r="M483" s="15" t="str">
        <f t="shared" si="60"/>
        <v>High</v>
      </c>
      <c r="N483" s="1">
        <v>0.62</v>
      </c>
      <c r="O483">
        <v>4</v>
      </c>
      <c r="P483" t="str">
        <f t="shared" si="61"/>
        <v>Good</v>
      </c>
      <c r="Q483">
        <f>G483*U483</f>
        <v>29370600</v>
      </c>
      <c r="R483" t="str">
        <f t="shared" si="62"/>
        <v>#5k-#9.9k</v>
      </c>
      <c r="S483">
        <f>IF(Table1[[#This Row],[actual_price]]&lt;1000, 1, IF(Table1[[#This Row],[actual_price]]&lt;5000, 2, IF(Table1[[#This Row],[actual_price]]&lt;10000, 3, IF(Table1[[#This Row],[actual_price]]&lt;20000, 4, 5))))</f>
        <v>3</v>
      </c>
      <c r="T483" t="str">
        <f t="shared" si="63"/>
        <v>1000 and above</v>
      </c>
      <c r="U483" s="11">
        <v>5292</v>
      </c>
      <c r="V483" t="s">
        <v>7581</v>
      </c>
      <c r="W483" t="s">
        <v>7582</v>
      </c>
      <c r="X483" t="s">
        <v>7583</v>
      </c>
      <c r="Y483" t="s">
        <v>7584</v>
      </c>
      <c r="Z483" t="s">
        <v>7585</v>
      </c>
      <c r="AA483" t="s">
        <v>10185</v>
      </c>
    </row>
    <row r="484" spans="1:27">
      <c r="A484" t="s">
        <v>7721</v>
      </c>
      <c r="B484" t="s">
        <v>7722</v>
      </c>
      <c r="C484" t="str">
        <f t="shared" si="64"/>
        <v>Kitchenwell 18Pc Plastic Food Snack…</v>
      </c>
      <c r="D484" t="s">
        <v>7145</v>
      </c>
      <c r="E484" t="str">
        <f>IFERROR(VLOOKUP(TRIM(CLEAN(D484)),#REF!, 2, FALSE), "Other")</f>
        <v>Other</v>
      </c>
      <c r="F484" s="9">
        <v>79</v>
      </c>
      <c r="G484" s="9">
        <v>79</v>
      </c>
      <c r="H484" s="9">
        <f t="shared" si="57"/>
        <v>0</v>
      </c>
      <c r="I484" s="9">
        <f>(F484*U484)</f>
        <v>7663</v>
      </c>
      <c r="J484" s="18" t="str">
        <f>ROUND((Table1[[#This Row],[actual_price]]-Table1[[#This Row],[discounted_price]])/Table1[[#This Row],[actual_price]]*100, 0) &amp; "%"</f>
        <v>0%</v>
      </c>
      <c r="K484" s="18" t="str">
        <f t="shared" si="58"/>
        <v>&lt;50%</v>
      </c>
      <c r="L484" s="18">
        <f t="shared" si="59"/>
        <v>0</v>
      </c>
      <c r="M484" s="15" t="str">
        <f t="shared" si="60"/>
        <v>Low</v>
      </c>
      <c r="N484" s="1">
        <v>0</v>
      </c>
      <c r="O484">
        <v>4</v>
      </c>
      <c r="P484" t="str">
        <f t="shared" si="61"/>
        <v>Good</v>
      </c>
      <c r="Q484">
        <f>G484*U484</f>
        <v>7663</v>
      </c>
      <c r="R484" t="str">
        <f t="shared" si="62"/>
        <v>#0-#999</v>
      </c>
      <c r="S484">
        <f>IF(Table1[[#This Row],[actual_price]]&lt;1000, 1, IF(Table1[[#This Row],[actual_price]]&lt;5000, 2, IF(Table1[[#This Row],[actual_price]]&lt;10000, 3, IF(Table1[[#This Row],[actual_price]]&lt;20000, 4, 5))))</f>
        <v>1</v>
      </c>
      <c r="T484" t="str">
        <f t="shared" si="63"/>
        <v>Fewer than 1000</v>
      </c>
      <c r="U484" s="11">
        <v>97</v>
      </c>
      <c r="V484" t="s">
        <v>7723</v>
      </c>
      <c r="W484" t="s">
        <v>7724</v>
      </c>
      <c r="X484" t="s">
        <v>7725</v>
      </c>
      <c r="Y484" t="s">
        <v>7726</v>
      </c>
      <c r="Z484" t="s">
        <v>7727</v>
      </c>
      <c r="AA484" t="s">
        <v>10188</v>
      </c>
    </row>
    <row r="485" spans="1:27">
      <c r="A485" t="s">
        <v>7736</v>
      </c>
      <c r="B485" t="s">
        <v>7737</v>
      </c>
      <c r="C485" t="str">
        <f t="shared" si="64"/>
        <v>Prestige PIC 16.0+ 1900W Induction …</v>
      </c>
      <c r="D485" t="s">
        <v>6632</v>
      </c>
      <c r="E485" t="str">
        <f>IFERROR(VLOOKUP(TRIM(CLEAN(D485)),#REF!, 2, FALSE), "Other")</f>
        <v>Other</v>
      </c>
      <c r="F485" s="9">
        <v>2698</v>
      </c>
      <c r="G485" s="9">
        <v>3945</v>
      </c>
      <c r="H485" s="9">
        <f t="shared" si="57"/>
        <v>1247</v>
      </c>
      <c r="I485" s="9">
        <f>(F485*U485)</f>
        <v>40561732</v>
      </c>
      <c r="J485" s="18" t="str">
        <f>ROUND((Table1[[#This Row],[actual_price]]-Table1[[#This Row],[discounted_price]])/Table1[[#This Row],[actual_price]]*100, 0) &amp; "%"</f>
        <v>32%</v>
      </c>
      <c r="K485" s="18" t="str">
        <f t="shared" si="58"/>
        <v>&lt;50%</v>
      </c>
      <c r="L485" s="18">
        <f t="shared" si="59"/>
        <v>32</v>
      </c>
      <c r="M485" s="15" t="str">
        <f t="shared" si="60"/>
        <v>Medium</v>
      </c>
      <c r="N485" s="1">
        <v>0.32</v>
      </c>
      <c r="O485">
        <v>4</v>
      </c>
      <c r="P485" t="str">
        <f t="shared" si="61"/>
        <v>Good</v>
      </c>
      <c r="Q485">
        <f>G485*U485</f>
        <v>59309130</v>
      </c>
      <c r="R485" t="str">
        <f t="shared" si="62"/>
        <v>#1k-#4.9k</v>
      </c>
      <c r="S485">
        <f>IF(Table1[[#This Row],[actual_price]]&lt;1000, 1, IF(Table1[[#This Row],[actual_price]]&lt;5000, 2, IF(Table1[[#This Row],[actual_price]]&lt;10000, 3, IF(Table1[[#This Row],[actual_price]]&lt;20000, 4, 5))))</f>
        <v>2</v>
      </c>
      <c r="T485" t="str">
        <f t="shared" si="63"/>
        <v>1000 and above</v>
      </c>
      <c r="U485" s="11">
        <v>15034</v>
      </c>
      <c r="V485" t="s">
        <v>7738</v>
      </c>
      <c r="W485" t="s">
        <v>7739</v>
      </c>
      <c r="X485" t="s">
        <v>7740</v>
      </c>
      <c r="Y485" t="s">
        <v>7741</v>
      </c>
      <c r="Z485" t="s">
        <v>7742</v>
      </c>
      <c r="AA485" t="s">
        <v>7743</v>
      </c>
    </row>
    <row r="486" spans="1:27">
      <c r="A486" t="s">
        <v>7744</v>
      </c>
      <c r="B486" t="s">
        <v>7745</v>
      </c>
      <c r="C486" t="str">
        <f t="shared" si="64"/>
        <v>AGARO 33398 Rapid 1000-Watt, 10-Lit…</v>
      </c>
      <c r="D486" t="s">
        <v>7675</v>
      </c>
      <c r="E486" t="str">
        <f>IFERROR(VLOOKUP(TRIM(CLEAN(D486)),#REF!, 2, FALSE), "Other")</f>
        <v>Other</v>
      </c>
      <c r="F486" s="9">
        <v>3199</v>
      </c>
      <c r="G486" s="9">
        <v>5999</v>
      </c>
      <c r="H486" s="9">
        <f t="shared" si="57"/>
        <v>2800</v>
      </c>
      <c r="I486" s="9">
        <f>(F486*U486)</f>
        <v>10371158</v>
      </c>
      <c r="J486" s="18" t="str">
        <f>ROUND((Table1[[#This Row],[actual_price]]-Table1[[#This Row],[discounted_price]])/Table1[[#This Row],[actual_price]]*100, 0) &amp; "%"</f>
        <v>47%</v>
      </c>
      <c r="K486" s="18" t="str">
        <f t="shared" si="58"/>
        <v>&lt;50%</v>
      </c>
      <c r="L486" s="18">
        <f t="shared" si="59"/>
        <v>47</v>
      </c>
      <c r="M486" s="15" t="str">
        <f t="shared" si="60"/>
        <v>Medium</v>
      </c>
      <c r="N486" s="1">
        <v>0.47</v>
      </c>
      <c r="O486">
        <v>4</v>
      </c>
      <c r="P486" t="str">
        <f t="shared" si="61"/>
        <v>Good</v>
      </c>
      <c r="Q486">
        <f>G486*U486</f>
        <v>19448758</v>
      </c>
      <c r="R486" t="str">
        <f t="shared" si="62"/>
        <v>#5k-#9.9k</v>
      </c>
      <c r="S486">
        <f>IF(Table1[[#This Row],[actual_price]]&lt;1000, 1, IF(Table1[[#This Row],[actual_price]]&lt;5000, 2, IF(Table1[[#This Row],[actual_price]]&lt;10000, 3, IF(Table1[[#This Row],[actual_price]]&lt;20000, 4, 5))))</f>
        <v>3</v>
      </c>
      <c r="T486" t="str">
        <f t="shared" si="63"/>
        <v>1000 and above</v>
      </c>
      <c r="U486" s="11">
        <v>3242</v>
      </c>
      <c r="V486" t="s">
        <v>7746</v>
      </c>
      <c r="W486" t="s">
        <v>7747</v>
      </c>
      <c r="X486" t="s">
        <v>7748</v>
      </c>
      <c r="Y486" t="s">
        <v>7749</v>
      </c>
      <c r="Z486" t="s">
        <v>7750</v>
      </c>
      <c r="AA486" t="s">
        <v>7751</v>
      </c>
    </row>
    <row r="487" spans="1:27">
      <c r="A487" t="s">
        <v>7760</v>
      </c>
      <c r="B487" t="s">
        <v>7761</v>
      </c>
      <c r="C487" t="str">
        <f t="shared" si="64"/>
        <v>SKYTONE Stainless Steel Electric Me…</v>
      </c>
      <c r="D487" t="s">
        <v>7071</v>
      </c>
      <c r="E487" t="str">
        <f>IFERROR(VLOOKUP(TRIM(CLEAN(D487)),#REF!, 2, FALSE), "Other")</f>
        <v>Other</v>
      </c>
      <c r="F487" s="9">
        <v>1414</v>
      </c>
      <c r="G487" s="9">
        <v>2799</v>
      </c>
      <c r="H487" s="9">
        <f t="shared" si="57"/>
        <v>1385</v>
      </c>
      <c r="I487" s="9">
        <f>(F487*U487)</f>
        <v>2118172</v>
      </c>
      <c r="J487" s="18" t="str">
        <f>ROUND((Table1[[#This Row],[actual_price]]-Table1[[#This Row],[discounted_price]])/Table1[[#This Row],[actual_price]]*100, 0) &amp; "%"</f>
        <v>49%</v>
      </c>
      <c r="K487" s="18" t="str">
        <f t="shared" si="58"/>
        <v>&lt;50%</v>
      </c>
      <c r="L487" s="18">
        <f t="shared" si="59"/>
        <v>49</v>
      </c>
      <c r="M487" s="15" t="str">
        <f t="shared" si="60"/>
        <v>Medium</v>
      </c>
      <c r="N487" s="1">
        <v>0.49</v>
      </c>
      <c r="O487">
        <v>4</v>
      </c>
      <c r="P487" t="str">
        <f t="shared" si="61"/>
        <v>Good</v>
      </c>
      <c r="Q487">
        <f>G487*U487</f>
        <v>4192902</v>
      </c>
      <c r="R487" t="str">
        <f t="shared" si="62"/>
        <v>#1k-#4.9k</v>
      </c>
      <c r="S487">
        <f>IF(Table1[[#This Row],[actual_price]]&lt;1000, 1, IF(Table1[[#This Row],[actual_price]]&lt;5000, 2, IF(Table1[[#This Row],[actual_price]]&lt;10000, 3, IF(Table1[[#This Row],[actual_price]]&lt;20000, 4, 5))))</f>
        <v>2</v>
      </c>
      <c r="T487" t="str">
        <f t="shared" si="63"/>
        <v>1000 and above</v>
      </c>
      <c r="U487" s="11">
        <v>1498</v>
      </c>
      <c r="V487" t="s">
        <v>7762</v>
      </c>
      <c r="W487" t="s">
        <v>7763</v>
      </c>
      <c r="X487" t="s">
        <v>7764</v>
      </c>
      <c r="Y487" t="s">
        <v>7765</v>
      </c>
      <c r="Z487" t="s">
        <v>7766</v>
      </c>
      <c r="AA487" t="s">
        <v>7767</v>
      </c>
    </row>
    <row r="488" spans="1:27">
      <c r="A488" t="s">
        <v>7883</v>
      </c>
      <c r="B488" t="s">
        <v>7884</v>
      </c>
      <c r="C488" t="str">
        <f t="shared" si="64"/>
        <v>Bajaj Rex 750W Mixer Grinder with N…</v>
      </c>
      <c r="D488" t="s">
        <v>6683</v>
      </c>
      <c r="E488" t="str">
        <f>IFERROR(VLOOKUP(TRIM(CLEAN(D488)),#REF!, 2, FALSE), "Other")</f>
        <v>Other</v>
      </c>
      <c r="F488" s="9">
        <v>3249</v>
      </c>
      <c r="G488" s="9">
        <v>6375</v>
      </c>
      <c r="H488" s="9">
        <f t="shared" si="57"/>
        <v>3126</v>
      </c>
      <c r="I488" s="9">
        <f>(F488*U488)</f>
        <v>16173522</v>
      </c>
      <c r="J488" s="18" t="str">
        <f>ROUND((Table1[[#This Row],[actual_price]]-Table1[[#This Row],[discounted_price]])/Table1[[#This Row],[actual_price]]*100, 0) &amp; "%"</f>
        <v>49%</v>
      </c>
      <c r="K488" s="18" t="str">
        <f t="shared" si="58"/>
        <v>&lt;50%</v>
      </c>
      <c r="L488" s="18">
        <f t="shared" si="59"/>
        <v>49</v>
      </c>
      <c r="M488" s="15" t="str">
        <f t="shared" si="60"/>
        <v>Medium</v>
      </c>
      <c r="N488" s="1">
        <v>0.49</v>
      </c>
      <c r="O488">
        <v>4</v>
      </c>
      <c r="P488" t="str">
        <f t="shared" si="61"/>
        <v>Good</v>
      </c>
      <c r="Q488">
        <f>G488*U488</f>
        <v>31734750</v>
      </c>
      <c r="R488" t="str">
        <f t="shared" si="62"/>
        <v>#5k-#9.9k</v>
      </c>
      <c r="S488">
        <f>IF(Table1[[#This Row],[actual_price]]&lt;1000, 1, IF(Table1[[#This Row],[actual_price]]&lt;5000, 2, IF(Table1[[#This Row],[actual_price]]&lt;10000, 3, IF(Table1[[#This Row],[actual_price]]&lt;20000, 4, 5))))</f>
        <v>3</v>
      </c>
      <c r="T488" t="str">
        <f t="shared" si="63"/>
        <v>1000 and above</v>
      </c>
      <c r="U488" s="11">
        <v>4978</v>
      </c>
      <c r="V488" t="s">
        <v>7885</v>
      </c>
      <c r="W488" t="s">
        <v>7886</v>
      </c>
      <c r="X488" t="s">
        <v>7887</v>
      </c>
      <c r="Y488" t="s">
        <v>7888</v>
      </c>
      <c r="Z488" t="s">
        <v>7889</v>
      </c>
      <c r="AA488" t="s">
        <v>7890</v>
      </c>
    </row>
    <row r="489" spans="1:27">
      <c r="A489" t="s">
        <v>7907</v>
      </c>
      <c r="B489" t="s">
        <v>7908</v>
      </c>
      <c r="C489" t="str">
        <f t="shared" si="64"/>
        <v>iBELL SEK15L Premium 1.5 Litre Stai…</v>
      </c>
      <c r="D489" t="s">
        <v>6546</v>
      </c>
      <c r="E489" t="str">
        <f>IFERROR(VLOOKUP(TRIM(CLEAN(D489)),#REF!, 2, FALSE), "Other")</f>
        <v>Other</v>
      </c>
      <c r="F489" s="9">
        <v>664</v>
      </c>
      <c r="G489" s="9">
        <v>1490</v>
      </c>
      <c r="H489" s="9">
        <f t="shared" si="57"/>
        <v>826</v>
      </c>
      <c r="I489" s="9">
        <f>(F489*U489)</f>
        <v>1459472</v>
      </c>
      <c r="J489" s="18" t="str">
        <f>ROUND((Table1[[#This Row],[actual_price]]-Table1[[#This Row],[discounted_price]])/Table1[[#This Row],[actual_price]]*100, 0) &amp; "%"</f>
        <v>55%</v>
      </c>
      <c r="K489" s="18" t="str">
        <f t="shared" si="58"/>
        <v>≥ 50%</v>
      </c>
      <c r="L489" s="18">
        <f t="shared" si="59"/>
        <v>55</v>
      </c>
      <c r="M489" s="15" t="str">
        <f t="shared" si="60"/>
        <v>High</v>
      </c>
      <c r="N489" s="1">
        <v>0.55000000000000004</v>
      </c>
      <c r="O489">
        <v>4</v>
      </c>
      <c r="P489" t="str">
        <f t="shared" si="61"/>
        <v>Good</v>
      </c>
      <c r="Q489">
        <f>G489*U489</f>
        <v>3275020</v>
      </c>
      <c r="R489" t="str">
        <f t="shared" si="62"/>
        <v>#1k-#4.9k</v>
      </c>
      <c r="S489">
        <f>IF(Table1[[#This Row],[actual_price]]&lt;1000, 1, IF(Table1[[#This Row],[actual_price]]&lt;5000, 2, IF(Table1[[#This Row],[actual_price]]&lt;10000, 3, IF(Table1[[#This Row],[actual_price]]&lt;20000, 4, 5))))</f>
        <v>2</v>
      </c>
      <c r="T489" t="str">
        <f t="shared" si="63"/>
        <v>1000 and above</v>
      </c>
      <c r="U489" s="11">
        <v>2198</v>
      </c>
      <c r="V489" t="s">
        <v>7909</v>
      </c>
      <c r="W489" t="s">
        <v>7910</v>
      </c>
      <c r="X489" t="s">
        <v>7911</v>
      </c>
      <c r="Y489" t="s">
        <v>7912</v>
      </c>
      <c r="Z489" t="s">
        <v>7913</v>
      </c>
      <c r="AA489" t="s">
        <v>7914</v>
      </c>
    </row>
    <row r="490" spans="1:27">
      <c r="A490" t="s">
        <v>7956</v>
      </c>
      <c r="B490" t="s">
        <v>7957</v>
      </c>
      <c r="C490" t="str">
        <f t="shared" si="64"/>
        <v>WIDEWINGS Electric Handheld Milk Wa…</v>
      </c>
      <c r="D490" t="s">
        <v>6665</v>
      </c>
      <c r="E490" t="str">
        <f>IFERROR(VLOOKUP(TRIM(CLEAN(D490)),#REF!, 2, FALSE), "Other")</f>
        <v>Other</v>
      </c>
      <c r="F490" s="9">
        <v>259</v>
      </c>
      <c r="G490" s="9">
        <v>999</v>
      </c>
      <c r="H490" s="9">
        <f t="shared" si="57"/>
        <v>740</v>
      </c>
      <c r="I490" s="9">
        <f>(F490*U490)</f>
        <v>11137</v>
      </c>
      <c r="J490" s="18" t="str">
        <f>ROUND((Table1[[#This Row],[actual_price]]-Table1[[#This Row],[discounted_price]])/Table1[[#This Row],[actual_price]]*100, 0) &amp; "%"</f>
        <v>74%</v>
      </c>
      <c r="K490" s="18" t="str">
        <f t="shared" si="58"/>
        <v>≥ 50%</v>
      </c>
      <c r="L490" s="18">
        <f t="shared" si="59"/>
        <v>74</v>
      </c>
      <c r="M490" s="15" t="str">
        <f t="shared" si="60"/>
        <v>High</v>
      </c>
      <c r="N490" s="1">
        <v>0.74</v>
      </c>
      <c r="O490">
        <v>4</v>
      </c>
      <c r="P490" t="str">
        <f t="shared" si="61"/>
        <v>Good</v>
      </c>
      <c r="Q490">
        <f>G490*U490</f>
        <v>42957</v>
      </c>
      <c r="R490" t="str">
        <f t="shared" si="62"/>
        <v>#0-#999</v>
      </c>
      <c r="S490">
        <f>IF(Table1[[#This Row],[actual_price]]&lt;1000, 1, IF(Table1[[#This Row],[actual_price]]&lt;5000, 2, IF(Table1[[#This Row],[actual_price]]&lt;10000, 3, IF(Table1[[#This Row],[actual_price]]&lt;20000, 4, 5))))</f>
        <v>1</v>
      </c>
      <c r="T490" t="str">
        <f t="shared" si="63"/>
        <v>Fewer than 1000</v>
      </c>
      <c r="U490" s="11">
        <v>43</v>
      </c>
      <c r="V490" t="s">
        <v>7958</v>
      </c>
      <c r="W490" t="s">
        <v>7959</v>
      </c>
      <c r="X490" t="s">
        <v>7960</v>
      </c>
      <c r="Y490" t="s">
        <v>7961</v>
      </c>
      <c r="Z490" t="s">
        <v>7962</v>
      </c>
      <c r="AA490" t="s">
        <v>7963</v>
      </c>
    </row>
    <row r="491" spans="1:27">
      <c r="A491" t="s">
        <v>7997</v>
      </c>
      <c r="B491" t="s">
        <v>7998</v>
      </c>
      <c r="C491" t="str">
        <f t="shared" si="64"/>
        <v>Kuber Industries Waterproof Canvas …</v>
      </c>
      <c r="D491" t="s">
        <v>6825</v>
      </c>
      <c r="E491" t="str">
        <f>IFERROR(VLOOKUP(TRIM(CLEAN(D491)),#REF!, 2, FALSE), "Other")</f>
        <v>Other</v>
      </c>
      <c r="F491" s="9">
        <v>199</v>
      </c>
      <c r="G491" s="9">
        <v>499</v>
      </c>
      <c r="H491" s="9">
        <f t="shared" si="57"/>
        <v>300</v>
      </c>
      <c r="I491" s="9">
        <f>(F491*U491)</f>
        <v>2036566</v>
      </c>
      <c r="J491" s="18" t="str">
        <f>ROUND((Table1[[#This Row],[actual_price]]-Table1[[#This Row],[discounted_price]])/Table1[[#This Row],[actual_price]]*100, 0) &amp; "%"</f>
        <v>60%</v>
      </c>
      <c r="K491" s="18" t="str">
        <f t="shared" si="58"/>
        <v>≥ 50%</v>
      </c>
      <c r="L491" s="18">
        <f t="shared" si="59"/>
        <v>60</v>
      </c>
      <c r="M491" s="15" t="str">
        <f t="shared" si="60"/>
        <v>High</v>
      </c>
      <c r="N491" s="1">
        <v>0.6</v>
      </c>
      <c r="O491">
        <v>4</v>
      </c>
      <c r="P491" t="str">
        <f t="shared" si="61"/>
        <v>Good</v>
      </c>
      <c r="Q491">
        <f>G491*U491</f>
        <v>5106766</v>
      </c>
      <c r="R491" t="str">
        <f t="shared" si="62"/>
        <v>#0-#999</v>
      </c>
      <c r="S491">
        <f>IF(Table1[[#This Row],[actual_price]]&lt;1000, 1, IF(Table1[[#This Row],[actual_price]]&lt;5000, 2, IF(Table1[[#This Row],[actual_price]]&lt;10000, 3, IF(Table1[[#This Row],[actual_price]]&lt;20000, 4, 5))))</f>
        <v>1</v>
      </c>
      <c r="T491" t="str">
        <f t="shared" si="63"/>
        <v>1000 and above</v>
      </c>
      <c r="U491" s="11">
        <v>10234</v>
      </c>
      <c r="V491" t="s">
        <v>7999</v>
      </c>
      <c r="W491" t="s">
        <v>8000</v>
      </c>
      <c r="X491" t="s">
        <v>8001</v>
      </c>
      <c r="Y491" t="s">
        <v>8002</v>
      </c>
      <c r="Z491" t="s">
        <v>8003</v>
      </c>
      <c r="AA491" t="s">
        <v>8004</v>
      </c>
    </row>
    <row r="492" spans="1:27">
      <c r="A492" t="s">
        <v>8038</v>
      </c>
      <c r="B492" t="s">
        <v>8039</v>
      </c>
      <c r="C492" t="str">
        <f t="shared" si="64"/>
        <v>Rico Japanese Technology Rechargeab…</v>
      </c>
      <c r="D492" t="s">
        <v>7071</v>
      </c>
      <c r="E492" t="str">
        <f>IFERROR(VLOOKUP(TRIM(CLEAN(D492)),#REF!, 2, FALSE), "Other")</f>
        <v>Other</v>
      </c>
      <c r="F492" s="9">
        <v>949</v>
      </c>
      <c r="G492" s="9">
        <v>1999</v>
      </c>
      <c r="H492" s="9">
        <f t="shared" si="57"/>
        <v>1050</v>
      </c>
      <c r="I492" s="9">
        <f>(F492*U492)</f>
        <v>1593371</v>
      </c>
      <c r="J492" s="18" t="str">
        <f>ROUND((Table1[[#This Row],[actual_price]]-Table1[[#This Row],[discounted_price]])/Table1[[#This Row],[actual_price]]*100, 0) &amp; "%"</f>
        <v>53%</v>
      </c>
      <c r="K492" s="18" t="str">
        <f t="shared" si="58"/>
        <v>≥ 50%</v>
      </c>
      <c r="L492" s="18">
        <f t="shared" si="59"/>
        <v>53</v>
      </c>
      <c r="M492" s="15" t="str">
        <f t="shared" si="60"/>
        <v>High</v>
      </c>
      <c r="N492" s="1">
        <v>0.53</v>
      </c>
      <c r="O492">
        <v>4</v>
      </c>
      <c r="P492" t="str">
        <f t="shared" si="61"/>
        <v>Good</v>
      </c>
      <c r="Q492">
        <f>G492*U492</f>
        <v>3356321</v>
      </c>
      <c r="R492" t="str">
        <f t="shared" si="62"/>
        <v>#1k-#4.9k</v>
      </c>
      <c r="S492">
        <f>IF(Table1[[#This Row],[actual_price]]&lt;1000, 1, IF(Table1[[#This Row],[actual_price]]&lt;5000, 2, IF(Table1[[#This Row],[actual_price]]&lt;10000, 3, IF(Table1[[#This Row],[actual_price]]&lt;20000, 4, 5))))</f>
        <v>2</v>
      </c>
      <c r="T492" t="str">
        <f t="shared" si="63"/>
        <v>1000 and above</v>
      </c>
      <c r="U492" s="11">
        <v>1679</v>
      </c>
      <c r="V492" t="s">
        <v>8040</v>
      </c>
      <c r="W492" t="s">
        <v>8041</v>
      </c>
      <c r="X492" t="s">
        <v>8042</v>
      </c>
      <c r="Y492" t="s">
        <v>8043</v>
      </c>
      <c r="Z492" t="s">
        <v>8044</v>
      </c>
      <c r="AA492" t="s">
        <v>8045</v>
      </c>
    </row>
    <row r="493" spans="1:27">
      <c r="A493" t="s">
        <v>8112</v>
      </c>
      <c r="B493" t="s">
        <v>8113</v>
      </c>
      <c r="C493" t="str">
        <f t="shared" si="64"/>
        <v>ENEM Sealing Machine | 12 Inch (300…</v>
      </c>
      <c r="D493" t="s">
        <v>7145</v>
      </c>
      <c r="E493" t="str">
        <f>IFERROR(VLOOKUP(TRIM(CLEAN(D493)),#REF!, 2, FALSE), "Other")</f>
        <v>Other</v>
      </c>
      <c r="F493" s="9">
        <v>1595</v>
      </c>
      <c r="G493" s="9">
        <v>1799</v>
      </c>
      <c r="H493" s="9">
        <f t="shared" si="57"/>
        <v>204</v>
      </c>
      <c r="I493" s="9">
        <f>(F493*U493)</f>
        <v>4588815</v>
      </c>
      <c r="J493" s="18" t="str">
        <f>ROUND((Table1[[#This Row],[actual_price]]-Table1[[#This Row],[discounted_price]])/Table1[[#This Row],[actual_price]]*100, 0) &amp; "%"</f>
        <v>11%</v>
      </c>
      <c r="K493" s="18" t="str">
        <f t="shared" si="58"/>
        <v>&lt;50%</v>
      </c>
      <c r="L493" s="18">
        <f t="shared" si="59"/>
        <v>11</v>
      </c>
      <c r="M493" s="15" t="str">
        <f t="shared" si="60"/>
        <v>Mild</v>
      </c>
      <c r="N493" s="1">
        <v>0.11</v>
      </c>
      <c r="O493">
        <v>4</v>
      </c>
      <c r="P493" t="str">
        <f t="shared" si="61"/>
        <v>Good</v>
      </c>
      <c r="Q493">
        <f>G493*U493</f>
        <v>5175723</v>
      </c>
      <c r="R493" t="str">
        <f t="shared" si="62"/>
        <v>#1k-#4.9k</v>
      </c>
      <c r="S493">
        <f>IF(Table1[[#This Row],[actual_price]]&lt;1000, 1, IF(Table1[[#This Row],[actual_price]]&lt;5000, 2, IF(Table1[[#This Row],[actual_price]]&lt;10000, 3, IF(Table1[[#This Row],[actual_price]]&lt;20000, 4, 5))))</f>
        <v>2</v>
      </c>
      <c r="T493" t="str">
        <f t="shared" si="63"/>
        <v>1000 and above</v>
      </c>
      <c r="U493" s="11">
        <v>2877</v>
      </c>
      <c r="V493" t="s">
        <v>8114</v>
      </c>
      <c r="W493" t="s">
        <v>8115</v>
      </c>
      <c r="X493" t="s">
        <v>8116</v>
      </c>
      <c r="Y493" t="s">
        <v>8117</v>
      </c>
      <c r="Z493" t="s">
        <v>8118</v>
      </c>
      <c r="AA493" t="s">
        <v>8119</v>
      </c>
    </row>
    <row r="494" spans="1:27">
      <c r="A494" t="s">
        <v>8314</v>
      </c>
      <c r="B494" t="s">
        <v>8315</v>
      </c>
      <c r="C494" t="str">
        <f t="shared" si="64"/>
        <v>Philips EasyTouch Plus Standing Gar…</v>
      </c>
      <c r="D494" t="s">
        <v>6834</v>
      </c>
      <c r="E494" t="str">
        <f>IFERROR(VLOOKUP(TRIM(CLEAN(D494)),#REF!, 2, FALSE), "Other")</f>
        <v>Other</v>
      </c>
      <c r="F494" s="9">
        <v>7799</v>
      </c>
      <c r="G494" s="9">
        <v>8995</v>
      </c>
      <c r="H494" s="9">
        <f t="shared" si="57"/>
        <v>1196</v>
      </c>
      <c r="I494" s="9">
        <f>(F494*U494)</f>
        <v>24644840</v>
      </c>
      <c r="J494" s="18" t="str">
        <f>ROUND((Table1[[#This Row],[actual_price]]-Table1[[#This Row],[discounted_price]])/Table1[[#This Row],[actual_price]]*100, 0) &amp; "%"</f>
        <v>13%</v>
      </c>
      <c r="K494" s="18" t="str">
        <f t="shared" si="58"/>
        <v>&lt;50%</v>
      </c>
      <c r="L494" s="18">
        <f t="shared" si="59"/>
        <v>13</v>
      </c>
      <c r="M494" s="15" t="str">
        <f t="shared" si="60"/>
        <v>Mild</v>
      </c>
      <c r="N494" s="1">
        <v>0.13</v>
      </c>
      <c r="O494">
        <v>4</v>
      </c>
      <c r="P494" t="str">
        <f t="shared" si="61"/>
        <v>Good</v>
      </c>
      <c r="Q494">
        <f>G494*U494</f>
        <v>28424200</v>
      </c>
      <c r="R494" t="str">
        <f t="shared" si="62"/>
        <v>#5k-#9.9k</v>
      </c>
      <c r="S494">
        <f>IF(Table1[[#This Row],[actual_price]]&lt;1000, 1, IF(Table1[[#This Row],[actual_price]]&lt;5000, 2, IF(Table1[[#This Row],[actual_price]]&lt;10000, 3, IF(Table1[[#This Row],[actual_price]]&lt;20000, 4, 5))))</f>
        <v>3</v>
      </c>
      <c r="T494" t="str">
        <f t="shared" si="63"/>
        <v>1000 and above</v>
      </c>
      <c r="U494" s="11">
        <v>3160</v>
      </c>
      <c r="V494" t="s">
        <v>8316</v>
      </c>
      <c r="W494" t="s">
        <v>8317</v>
      </c>
      <c r="X494" t="s">
        <v>8318</v>
      </c>
      <c r="Y494" t="s">
        <v>8319</v>
      </c>
      <c r="Z494" t="s">
        <v>8320</v>
      </c>
      <c r="AA494" t="s">
        <v>8321</v>
      </c>
    </row>
    <row r="495" spans="1:27">
      <c r="A495" t="s">
        <v>8369</v>
      </c>
      <c r="B495" t="s">
        <v>8370</v>
      </c>
      <c r="C495" t="str">
        <f t="shared" si="64"/>
        <v>Sure From Aquaguard Delight NXT RO+…</v>
      </c>
      <c r="D495" t="s">
        <v>7795</v>
      </c>
      <c r="E495" t="str">
        <f>IFERROR(VLOOKUP(TRIM(CLEAN(D495)),#REF!, 2, FALSE), "Other")</f>
        <v>Other</v>
      </c>
      <c r="F495" s="9">
        <v>9199</v>
      </c>
      <c r="G495" s="9">
        <v>18000</v>
      </c>
      <c r="H495" s="9">
        <f t="shared" si="57"/>
        <v>8801</v>
      </c>
      <c r="I495" s="9">
        <f>(F495*U495)</f>
        <v>147367980</v>
      </c>
      <c r="J495" s="18" t="str">
        <f>ROUND((Table1[[#This Row],[actual_price]]-Table1[[#This Row],[discounted_price]])/Table1[[#This Row],[actual_price]]*100, 0) &amp; "%"</f>
        <v>49%</v>
      </c>
      <c r="K495" s="18" t="str">
        <f t="shared" si="58"/>
        <v>&lt;50%</v>
      </c>
      <c r="L495" s="18">
        <f t="shared" si="59"/>
        <v>49</v>
      </c>
      <c r="M495" s="15" t="str">
        <f t="shared" si="60"/>
        <v>Medium</v>
      </c>
      <c r="N495" s="1">
        <v>0.49</v>
      </c>
      <c r="O495">
        <v>4</v>
      </c>
      <c r="P495" t="str">
        <f t="shared" si="61"/>
        <v>Good</v>
      </c>
      <c r="Q495">
        <f>G495*U495</f>
        <v>288360000</v>
      </c>
      <c r="R495" t="str">
        <f t="shared" si="62"/>
        <v>#10k-#19.9k</v>
      </c>
      <c r="S495">
        <f>IF(Table1[[#This Row],[actual_price]]&lt;1000, 1, IF(Table1[[#This Row],[actual_price]]&lt;5000, 2, IF(Table1[[#This Row],[actual_price]]&lt;10000, 3, IF(Table1[[#This Row],[actual_price]]&lt;20000, 4, 5))))</f>
        <v>4</v>
      </c>
      <c r="T495" t="str">
        <f t="shared" si="63"/>
        <v>1000 and above</v>
      </c>
      <c r="U495" s="11">
        <v>16020</v>
      </c>
      <c r="V495" t="s">
        <v>8371</v>
      </c>
      <c r="W495" t="s">
        <v>8372</v>
      </c>
      <c r="X495" t="s">
        <v>8373</v>
      </c>
      <c r="Y495" t="s">
        <v>8374</v>
      </c>
      <c r="Z495" t="s">
        <v>8375</v>
      </c>
      <c r="AA495" t="s">
        <v>8376</v>
      </c>
    </row>
    <row r="496" spans="1:27">
      <c r="A496" t="s">
        <v>8385</v>
      </c>
      <c r="B496" t="s">
        <v>8386</v>
      </c>
      <c r="C496" t="str">
        <f t="shared" si="64"/>
        <v>Dr Trust Electronic Kitchen Digital…</v>
      </c>
      <c r="D496" t="s">
        <v>8387</v>
      </c>
      <c r="E496" t="str">
        <f>IFERROR(VLOOKUP(TRIM(CLEAN(D496)),#REF!, 2, FALSE), "Other")</f>
        <v>Other</v>
      </c>
      <c r="F496" s="9">
        <v>899</v>
      </c>
      <c r="G496" s="9">
        <v>1900</v>
      </c>
      <c r="H496" s="9">
        <f t="shared" si="57"/>
        <v>1001</v>
      </c>
      <c r="I496" s="9">
        <f>(F496*U496)</f>
        <v>3293037</v>
      </c>
      <c r="J496" s="18" t="str">
        <f>ROUND((Table1[[#This Row],[actual_price]]-Table1[[#This Row],[discounted_price]])/Table1[[#This Row],[actual_price]]*100, 0) &amp; "%"</f>
        <v>53%</v>
      </c>
      <c r="K496" s="18" t="str">
        <f t="shared" si="58"/>
        <v>≥ 50%</v>
      </c>
      <c r="L496" s="18">
        <f t="shared" si="59"/>
        <v>53</v>
      </c>
      <c r="M496" s="15" t="str">
        <f t="shared" si="60"/>
        <v>High</v>
      </c>
      <c r="N496" s="1">
        <v>0.53</v>
      </c>
      <c r="O496">
        <v>4</v>
      </c>
      <c r="P496" t="str">
        <f t="shared" si="61"/>
        <v>Good</v>
      </c>
      <c r="Q496">
        <f>G496*U496</f>
        <v>6959700</v>
      </c>
      <c r="R496" t="str">
        <f t="shared" si="62"/>
        <v>#1k-#4.9k</v>
      </c>
      <c r="S496">
        <f>IF(Table1[[#This Row],[actual_price]]&lt;1000, 1, IF(Table1[[#This Row],[actual_price]]&lt;5000, 2, IF(Table1[[#This Row],[actual_price]]&lt;10000, 3, IF(Table1[[#This Row],[actual_price]]&lt;20000, 4, 5))))</f>
        <v>2</v>
      </c>
      <c r="T496" t="str">
        <f t="shared" si="63"/>
        <v>1000 and above</v>
      </c>
      <c r="U496" s="11">
        <v>3663</v>
      </c>
      <c r="V496" t="s">
        <v>8388</v>
      </c>
      <c r="W496" t="s">
        <v>8389</v>
      </c>
      <c r="X496" t="s">
        <v>8390</v>
      </c>
      <c r="Y496" t="s">
        <v>8391</v>
      </c>
      <c r="Z496" t="s">
        <v>8392</v>
      </c>
      <c r="AA496" t="s">
        <v>8393</v>
      </c>
    </row>
    <row r="497" spans="1:27">
      <c r="A497" t="s">
        <v>8466</v>
      </c>
      <c r="B497" t="s">
        <v>8467</v>
      </c>
      <c r="C497" t="str">
        <f t="shared" si="64"/>
        <v>Eureka Forbes Active Clean 700 Watt…</v>
      </c>
      <c r="D497" t="s">
        <v>6892</v>
      </c>
      <c r="E497" t="str">
        <f>IFERROR(VLOOKUP(TRIM(CLEAN(D497)),#REF!, 2, FALSE), "Other")</f>
        <v>Other</v>
      </c>
      <c r="F497" s="9">
        <v>3179</v>
      </c>
      <c r="G497" s="9">
        <v>6999</v>
      </c>
      <c r="H497" s="9">
        <f t="shared" si="57"/>
        <v>3820</v>
      </c>
      <c r="I497" s="9">
        <f>(F497*U497)</f>
        <v>2361997</v>
      </c>
      <c r="J497" s="18" t="str">
        <f>ROUND((Table1[[#This Row],[actual_price]]-Table1[[#This Row],[discounted_price]])/Table1[[#This Row],[actual_price]]*100, 0) &amp; "%"</f>
        <v>55%</v>
      </c>
      <c r="K497" s="18" t="str">
        <f t="shared" si="58"/>
        <v>≥ 50%</v>
      </c>
      <c r="L497" s="18">
        <f t="shared" si="59"/>
        <v>55</v>
      </c>
      <c r="M497" s="15" t="str">
        <f t="shared" si="60"/>
        <v>High</v>
      </c>
      <c r="N497" s="1">
        <v>0.55000000000000004</v>
      </c>
      <c r="O497">
        <v>4</v>
      </c>
      <c r="P497" t="str">
        <f t="shared" si="61"/>
        <v>Good</v>
      </c>
      <c r="Q497">
        <f>G497*U497</f>
        <v>5200257</v>
      </c>
      <c r="R497" t="str">
        <f t="shared" si="62"/>
        <v>#5k-#9.9k</v>
      </c>
      <c r="S497">
        <f>IF(Table1[[#This Row],[actual_price]]&lt;1000, 1, IF(Table1[[#This Row],[actual_price]]&lt;5000, 2, IF(Table1[[#This Row],[actual_price]]&lt;10000, 3, IF(Table1[[#This Row],[actual_price]]&lt;20000, 4, 5))))</f>
        <v>3</v>
      </c>
      <c r="T497" t="str">
        <f t="shared" si="63"/>
        <v>Fewer than 1000</v>
      </c>
      <c r="U497" s="11">
        <v>743</v>
      </c>
      <c r="V497" t="s">
        <v>8468</v>
      </c>
      <c r="W497" t="s">
        <v>8469</v>
      </c>
      <c r="X497" t="s">
        <v>8470</v>
      </c>
      <c r="Y497" t="s">
        <v>8471</v>
      </c>
      <c r="Z497" t="s">
        <v>8472</v>
      </c>
      <c r="AA497" t="s">
        <v>8473</v>
      </c>
    </row>
    <row r="498" spans="1:27">
      <c r="A498" t="s">
        <v>8605</v>
      </c>
      <c r="B498" t="s">
        <v>8606</v>
      </c>
      <c r="C498" t="str">
        <f t="shared" si="64"/>
        <v>Allin Exporters J66 Ultrasonic Humi…</v>
      </c>
      <c r="D498" t="s">
        <v>8607</v>
      </c>
      <c r="E498" t="str">
        <f>IFERROR(VLOOKUP(TRIM(CLEAN(D498)),#REF!, 2, FALSE), "Other")</f>
        <v>Other</v>
      </c>
      <c r="F498" s="9">
        <v>2249</v>
      </c>
      <c r="G498" s="9">
        <v>3550</v>
      </c>
      <c r="H498" s="9">
        <f t="shared" si="57"/>
        <v>1301</v>
      </c>
      <c r="I498" s="9">
        <f>(F498*U498)</f>
        <v>8935277</v>
      </c>
      <c r="J498" s="18" t="str">
        <f>ROUND((Table1[[#This Row],[actual_price]]-Table1[[#This Row],[discounted_price]])/Table1[[#This Row],[actual_price]]*100, 0) &amp; "%"</f>
        <v>37%</v>
      </c>
      <c r="K498" s="18" t="str">
        <f t="shared" si="58"/>
        <v>&lt;50%</v>
      </c>
      <c r="L498" s="18">
        <f t="shared" si="59"/>
        <v>37</v>
      </c>
      <c r="M498" s="15" t="str">
        <f t="shared" si="60"/>
        <v>Medium</v>
      </c>
      <c r="N498" s="1">
        <v>0.37</v>
      </c>
      <c r="O498">
        <v>4</v>
      </c>
      <c r="P498" t="str">
        <f t="shared" si="61"/>
        <v>Good</v>
      </c>
      <c r="Q498">
        <f>G498*U498</f>
        <v>14104150</v>
      </c>
      <c r="R498" t="str">
        <f t="shared" si="62"/>
        <v>#1k-#4.9k</v>
      </c>
      <c r="S498">
        <f>IF(Table1[[#This Row],[actual_price]]&lt;1000, 1, IF(Table1[[#This Row],[actual_price]]&lt;5000, 2, IF(Table1[[#This Row],[actual_price]]&lt;10000, 3, IF(Table1[[#This Row],[actual_price]]&lt;20000, 4, 5))))</f>
        <v>2</v>
      </c>
      <c r="T498" t="str">
        <f t="shared" si="63"/>
        <v>1000 and above</v>
      </c>
      <c r="U498" s="11">
        <v>3973</v>
      </c>
      <c r="V498" t="s">
        <v>8608</v>
      </c>
      <c r="W498" t="s">
        <v>8609</v>
      </c>
      <c r="X498" t="s">
        <v>8610</v>
      </c>
      <c r="Y498" t="s">
        <v>8611</v>
      </c>
      <c r="Z498" t="s">
        <v>8612</v>
      </c>
      <c r="AA498" t="s">
        <v>8613</v>
      </c>
    </row>
    <row r="499" spans="1:27">
      <c r="A499" t="s">
        <v>8710</v>
      </c>
      <c r="B499" t="s">
        <v>8711</v>
      </c>
      <c r="C499" t="str">
        <f t="shared" si="64"/>
        <v>Crompton Hill Briz Deco 1200mm (48 …</v>
      </c>
      <c r="D499" t="s">
        <v>7154</v>
      </c>
      <c r="E499" t="str">
        <f>IFERROR(VLOOKUP(TRIM(CLEAN(D499)),#REF!, 2, FALSE), "Other")</f>
        <v>Other</v>
      </c>
      <c r="F499" s="9">
        <v>1804</v>
      </c>
      <c r="G499" s="9">
        <v>2380</v>
      </c>
      <c r="H499" s="9">
        <f t="shared" si="57"/>
        <v>576</v>
      </c>
      <c r="I499" s="9">
        <f>(F499*U499)</f>
        <v>27749128</v>
      </c>
      <c r="J499" s="18" t="str">
        <f>ROUND((Table1[[#This Row],[actual_price]]-Table1[[#This Row],[discounted_price]])/Table1[[#This Row],[actual_price]]*100, 0) &amp; "%"</f>
        <v>24%</v>
      </c>
      <c r="K499" s="18" t="str">
        <f t="shared" si="58"/>
        <v>&lt;50%</v>
      </c>
      <c r="L499" s="18">
        <f t="shared" si="59"/>
        <v>24</v>
      </c>
      <c r="M499" s="15" t="str">
        <f t="shared" si="60"/>
        <v>Mild</v>
      </c>
      <c r="N499" s="1">
        <v>0.24</v>
      </c>
      <c r="O499">
        <v>4</v>
      </c>
      <c r="P499" t="str">
        <f t="shared" si="61"/>
        <v>Good</v>
      </c>
      <c r="Q499">
        <f>G499*U499</f>
        <v>36609160</v>
      </c>
      <c r="R499" t="str">
        <f t="shared" si="62"/>
        <v>#1k-#4.9k</v>
      </c>
      <c r="S499">
        <f>IF(Table1[[#This Row],[actual_price]]&lt;1000, 1, IF(Table1[[#This Row],[actual_price]]&lt;5000, 2, IF(Table1[[#This Row],[actual_price]]&lt;10000, 3, IF(Table1[[#This Row],[actual_price]]&lt;20000, 4, 5))))</f>
        <v>2</v>
      </c>
      <c r="T499" t="str">
        <f t="shared" si="63"/>
        <v>1000 and above</v>
      </c>
      <c r="U499" s="11">
        <v>15382</v>
      </c>
      <c r="V499" t="s">
        <v>8712</v>
      </c>
      <c r="W499" t="s">
        <v>8713</v>
      </c>
      <c r="X499" t="s">
        <v>8714</v>
      </c>
      <c r="Y499" t="s">
        <v>8715</v>
      </c>
      <c r="Z499" t="s">
        <v>8716</v>
      </c>
      <c r="AA499" t="s">
        <v>8717</v>
      </c>
    </row>
    <row r="500" spans="1:27">
      <c r="A500" t="s">
        <v>8838</v>
      </c>
      <c r="B500" t="s">
        <v>8839</v>
      </c>
      <c r="C500" t="str">
        <f t="shared" si="64"/>
        <v>Kuber Industries Round Non Woven Fa…</v>
      </c>
      <c r="D500" t="s">
        <v>6825</v>
      </c>
      <c r="E500" t="str">
        <f>IFERROR(VLOOKUP(TRIM(CLEAN(D500)),#REF!, 2, FALSE), "Other")</f>
        <v>Other</v>
      </c>
      <c r="F500" s="9">
        <v>395</v>
      </c>
      <c r="G500" s="9">
        <v>499</v>
      </c>
      <c r="H500" s="9">
        <f t="shared" si="57"/>
        <v>104</v>
      </c>
      <c r="I500" s="9">
        <f>(F500*U500)</f>
        <v>130350</v>
      </c>
      <c r="J500" s="18" t="str">
        <f>ROUND((Table1[[#This Row],[actual_price]]-Table1[[#This Row],[discounted_price]])/Table1[[#This Row],[actual_price]]*100, 0) &amp; "%"</f>
        <v>21%</v>
      </c>
      <c r="K500" s="18" t="str">
        <f t="shared" si="58"/>
        <v>&lt;50%</v>
      </c>
      <c r="L500" s="18">
        <f t="shared" si="59"/>
        <v>21</v>
      </c>
      <c r="M500" s="15" t="str">
        <f t="shared" si="60"/>
        <v>Mild</v>
      </c>
      <c r="N500" s="1">
        <v>0.21</v>
      </c>
      <c r="O500">
        <v>4</v>
      </c>
      <c r="P500" t="str">
        <f t="shared" si="61"/>
        <v>Good</v>
      </c>
      <c r="Q500">
        <f>G500*U500</f>
        <v>164670</v>
      </c>
      <c r="R500" t="str">
        <f t="shared" si="62"/>
        <v>#0-#999</v>
      </c>
      <c r="S500">
        <f>IF(Table1[[#This Row],[actual_price]]&lt;1000, 1, IF(Table1[[#This Row],[actual_price]]&lt;5000, 2, IF(Table1[[#This Row],[actual_price]]&lt;10000, 3, IF(Table1[[#This Row],[actual_price]]&lt;20000, 4, 5))))</f>
        <v>1</v>
      </c>
      <c r="T500" t="str">
        <f t="shared" si="63"/>
        <v>Fewer than 1000</v>
      </c>
      <c r="U500" s="11">
        <v>330</v>
      </c>
      <c r="V500" t="s">
        <v>8840</v>
      </c>
      <c r="W500" t="s">
        <v>8841</v>
      </c>
      <c r="X500" t="s">
        <v>8842</v>
      </c>
      <c r="Y500" t="s">
        <v>8843</v>
      </c>
      <c r="Z500" t="s">
        <v>8844</v>
      </c>
      <c r="AA500" t="s">
        <v>8845</v>
      </c>
    </row>
    <row r="501" spans="1:27">
      <c r="A501" t="s">
        <v>8855</v>
      </c>
      <c r="B501" t="s">
        <v>8856</v>
      </c>
      <c r="C501" t="str">
        <f t="shared" si="64"/>
        <v>Usha Aurora 1000 W Dry Iron with In…</v>
      </c>
      <c r="D501" t="s">
        <v>6674</v>
      </c>
      <c r="E501" t="str">
        <f>IFERROR(VLOOKUP(TRIM(CLEAN(D501)),#REF!, 2, FALSE), "Other")</f>
        <v>Other</v>
      </c>
      <c r="F501" s="9">
        <v>717</v>
      </c>
      <c r="G501" s="9">
        <v>1390</v>
      </c>
      <c r="H501" s="9">
        <f t="shared" si="57"/>
        <v>673</v>
      </c>
      <c r="I501" s="9">
        <f>(F501*U501)</f>
        <v>3489639</v>
      </c>
      <c r="J501" s="18" t="str">
        <f>ROUND((Table1[[#This Row],[actual_price]]-Table1[[#This Row],[discounted_price]])/Table1[[#This Row],[actual_price]]*100, 0) &amp; "%"</f>
        <v>48%</v>
      </c>
      <c r="K501" s="18" t="str">
        <f t="shared" si="58"/>
        <v>&lt;50%</v>
      </c>
      <c r="L501" s="18">
        <f t="shared" si="59"/>
        <v>48</v>
      </c>
      <c r="M501" s="15" t="str">
        <f t="shared" si="60"/>
        <v>Medium</v>
      </c>
      <c r="N501" s="1">
        <v>0.48</v>
      </c>
      <c r="O501">
        <v>4</v>
      </c>
      <c r="P501" t="str">
        <f t="shared" si="61"/>
        <v>Good</v>
      </c>
      <c r="Q501">
        <f>G501*U501</f>
        <v>6765130</v>
      </c>
      <c r="R501" t="str">
        <f t="shared" si="62"/>
        <v>#1k-#4.9k</v>
      </c>
      <c r="S501">
        <f>IF(Table1[[#This Row],[actual_price]]&lt;1000, 1, IF(Table1[[#This Row],[actual_price]]&lt;5000, 2, IF(Table1[[#This Row],[actual_price]]&lt;10000, 3, IF(Table1[[#This Row],[actual_price]]&lt;20000, 4, 5))))</f>
        <v>2</v>
      </c>
      <c r="T501" t="str">
        <f t="shared" si="63"/>
        <v>1000 and above</v>
      </c>
      <c r="U501" s="11">
        <v>4867</v>
      </c>
      <c r="V501" t="s">
        <v>8857</v>
      </c>
      <c r="W501" t="s">
        <v>8858</v>
      </c>
      <c r="X501" t="s">
        <v>8859</v>
      </c>
      <c r="Y501" t="s">
        <v>8860</v>
      </c>
      <c r="Z501" t="s">
        <v>8861</v>
      </c>
      <c r="AA501" t="s">
        <v>8862</v>
      </c>
    </row>
    <row r="502" spans="1:27">
      <c r="A502" t="s">
        <v>8896</v>
      </c>
      <c r="B502" t="s">
        <v>8897</v>
      </c>
      <c r="C502" t="str">
        <f t="shared" si="64"/>
        <v>USHA RapidMix 500-Watt Copper Motor…</v>
      </c>
      <c r="D502" t="s">
        <v>6683</v>
      </c>
      <c r="E502" t="str">
        <f>IFERROR(VLOOKUP(TRIM(CLEAN(D502)),#REF!, 2, FALSE), "Other")</f>
        <v>Other</v>
      </c>
      <c r="F502" s="9">
        <v>2449</v>
      </c>
      <c r="G502" s="9">
        <v>3390</v>
      </c>
      <c r="H502" s="9">
        <f t="shared" si="57"/>
        <v>941</v>
      </c>
      <c r="I502" s="9">
        <f>(F502*U502)</f>
        <v>12749494</v>
      </c>
      <c r="J502" s="18" t="str">
        <f>ROUND((Table1[[#This Row],[actual_price]]-Table1[[#This Row],[discounted_price]])/Table1[[#This Row],[actual_price]]*100, 0) &amp; "%"</f>
        <v>28%</v>
      </c>
      <c r="K502" s="18" t="str">
        <f t="shared" si="58"/>
        <v>&lt;50%</v>
      </c>
      <c r="L502" s="18">
        <f t="shared" si="59"/>
        <v>28</v>
      </c>
      <c r="M502" s="15" t="str">
        <f t="shared" si="60"/>
        <v>Mild</v>
      </c>
      <c r="N502" s="1">
        <v>0.28000000000000003</v>
      </c>
      <c r="O502">
        <v>4</v>
      </c>
      <c r="P502" t="str">
        <f t="shared" si="61"/>
        <v>Good</v>
      </c>
      <c r="Q502">
        <f>G502*U502</f>
        <v>17648340</v>
      </c>
      <c r="R502" t="str">
        <f t="shared" si="62"/>
        <v>#1k-#4.9k</v>
      </c>
      <c r="S502">
        <f>IF(Table1[[#This Row],[actual_price]]&lt;1000, 1, IF(Table1[[#This Row],[actual_price]]&lt;5000, 2, IF(Table1[[#This Row],[actual_price]]&lt;10000, 3, IF(Table1[[#This Row],[actual_price]]&lt;20000, 4, 5))))</f>
        <v>2</v>
      </c>
      <c r="T502" t="str">
        <f t="shared" si="63"/>
        <v>1000 and above</v>
      </c>
      <c r="U502" s="11">
        <v>5206</v>
      </c>
      <c r="V502" t="s">
        <v>8898</v>
      </c>
      <c r="W502" t="s">
        <v>8899</v>
      </c>
      <c r="X502" t="s">
        <v>8900</v>
      </c>
      <c r="Y502" t="s">
        <v>8901</v>
      </c>
      <c r="Z502" t="s">
        <v>8902</v>
      </c>
      <c r="AA502" t="s">
        <v>8903</v>
      </c>
    </row>
    <row r="503" spans="1:27">
      <c r="A503" t="s">
        <v>8943</v>
      </c>
      <c r="B503" t="s">
        <v>8944</v>
      </c>
      <c r="C503" t="str">
        <f t="shared" si="64"/>
        <v>Cello Non-Stick Aluminium Sandwich …</v>
      </c>
      <c r="D503" t="s">
        <v>6966</v>
      </c>
      <c r="E503" t="str">
        <f>IFERROR(VLOOKUP(TRIM(CLEAN(D503)),#REF!, 2, FALSE), "Other")</f>
        <v>Other</v>
      </c>
      <c r="F503" s="9">
        <v>299</v>
      </c>
      <c r="G503" s="9">
        <v>595</v>
      </c>
      <c r="H503" s="9">
        <f t="shared" si="57"/>
        <v>296</v>
      </c>
      <c r="I503" s="9">
        <f>(F503*U503)</f>
        <v>93886</v>
      </c>
      <c r="J503" s="18" t="str">
        <f>ROUND((Table1[[#This Row],[actual_price]]-Table1[[#This Row],[discounted_price]])/Table1[[#This Row],[actual_price]]*100, 0) &amp; "%"</f>
        <v>50%</v>
      </c>
      <c r="K503" s="18" t="str">
        <f t="shared" si="58"/>
        <v>≥ 50%</v>
      </c>
      <c r="L503" s="18">
        <f t="shared" si="59"/>
        <v>50</v>
      </c>
      <c r="M503" s="15" t="str">
        <f t="shared" si="60"/>
        <v>High</v>
      </c>
      <c r="N503" s="1">
        <v>0.5</v>
      </c>
      <c r="O503">
        <v>4</v>
      </c>
      <c r="P503" t="str">
        <f t="shared" si="61"/>
        <v>Good</v>
      </c>
      <c r="Q503">
        <f>G503*U503</f>
        <v>186830</v>
      </c>
      <c r="R503" t="str">
        <f t="shared" si="62"/>
        <v>#0-#999</v>
      </c>
      <c r="S503">
        <f>IF(Table1[[#This Row],[actual_price]]&lt;1000, 1, IF(Table1[[#This Row],[actual_price]]&lt;5000, 2, IF(Table1[[#This Row],[actual_price]]&lt;10000, 3, IF(Table1[[#This Row],[actual_price]]&lt;20000, 4, 5))))</f>
        <v>1</v>
      </c>
      <c r="T503" t="str">
        <f t="shared" si="63"/>
        <v>Fewer than 1000</v>
      </c>
      <c r="U503" s="11">
        <v>314</v>
      </c>
      <c r="V503" t="s">
        <v>8945</v>
      </c>
      <c r="W503" t="s">
        <v>8946</v>
      </c>
      <c r="X503" t="s">
        <v>8947</v>
      </c>
      <c r="Y503" t="s">
        <v>8948</v>
      </c>
      <c r="Z503" t="s">
        <v>8949</v>
      </c>
      <c r="AA503" t="s">
        <v>8950</v>
      </c>
    </row>
    <row r="504" spans="1:27">
      <c r="A504" t="s">
        <v>9015</v>
      </c>
      <c r="B504" t="s">
        <v>9016</v>
      </c>
      <c r="C504" t="str">
        <f t="shared" si="64"/>
        <v>Aquaguard Aura RO+UV+UF+Taste Adjus…</v>
      </c>
      <c r="D504" t="s">
        <v>7795</v>
      </c>
      <c r="E504" t="str">
        <f>IFERROR(VLOOKUP(TRIM(CLEAN(D504)),#REF!, 2, FALSE), "Other")</f>
        <v>Other</v>
      </c>
      <c r="F504" s="9">
        <v>15999</v>
      </c>
      <c r="G504" s="9">
        <v>24500</v>
      </c>
      <c r="H504" s="9">
        <f t="shared" si="57"/>
        <v>8501</v>
      </c>
      <c r="I504" s="9">
        <f>(F504*U504)</f>
        <v>179284794</v>
      </c>
      <c r="J504" s="18" t="str">
        <f>ROUND((Table1[[#This Row],[actual_price]]-Table1[[#This Row],[discounted_price]])/Table1[[#This Row],[actual_price]]*100, 0) &amp; "%"</f>
        <v>35%</v>
      </c>
      <c r="K504" s="18" t="str">
        <f t="shared" si="58"/>
        <v>&lt;50%</v>
      </c>
      <c r="L504" s="18">
        <f t="shared" si="59"/>
        <v>35</v>
      </c>
      <c r="M504" s="15" t="str">
        <f t="shared" si="60"/>
        <v>Medium</v>
      </c>
      <c r="N504" s="1">
        <v>0.35</v>
      </c>
      <c r="O504">
        <v>4</v>
      </c>
      <c r="P504" t="str">
        <f t="shared" si="61"/>
        <v>Good</v>
      </c>
      <c r="Q504">
        <f>G504*U504</f>
        <v>274547000</v>
      </c>
      <c r="R504" t="str">
        <f t="shared" si="62"/>
        <v>#20k+</v>
      </c>
      <c r="S504">
        <f>IF(Table1[[#This Row],[actual_price]]&lt;1000, 1, IF(Table1[[#This Row],[actual_price]]&lt;5000, 2, IF(Table1[[#This Row],[actual_price]]&lt;10000, 3, IF(Table1[[#This Row],[actual_price]]&lt;20000, 4, 5))))</f>
        <v>5</v>
      </c>
      <c r="T504" t="str">
        <f t="shared" si="63"/>
        <v>1000 and above</v>
      </c>
      <c r="U504" s="11">
        <v>11206</v>
      </c>
      <c r="V504" t="s">
        <v>9017</v>
      </c>
      <c r="W504" t="s">
        <v>9018</v>
      </c>
      <c r="X504" t="s">
        <v>9019</v>
      </c>
      <c r="Y504" t="s">
        <v>9020</v>
      </c>
      <c r="Z504" t="s">
        <v>9021</v>
      </c>
      <c r="AA504" t="s">
        <v>9022</v>
      </c>
    </row>
    <row r="505" spans="1:27">
      <c r="A505" t="s">
        <v>9071</v>
      </c>
      <c r="B505" t="s">
        <v>9072</v>
      </c>
      <c r="C505" t="str">
        <f t="shared" si="64"/>
        <v>Amazon Basics 300 W Hand Blender wi…</v>
      </c>
      <c r="D505" t="s">
        <v>6665</v>
      </c>
      <c r="E505" t="str">
        <f>IFERROR(VLOOKUP(TRIM(CLEAN(D505)),#REF!, 2, FALSE), "Other")</f>
        <v>Other</v>
      </c>
      <c r="F505" s="9">
        <v>799</v>
      </c>
      <c r="G505" s="9">
        <v>1699</v>
      </c>
      <c r="H505" s="9">
        <f t="shared" si="57"/>
        <v>900</v>
      </c>
      <c r="I505" s="9">
        <f>(F505*U505)</f>
        <v>77503</v>
      </c>
      <c r="J505" s="18" t="str">
        <f>ROUND((Table1[[#This Row],[actual_price]]-Table1[[#This Row],[discounted_price]])/Table1[[#This Row],[actual_price]]*100, 0) &amp; "%"</f>
        <v>53%</v>
      </c>
      <c r="K505" s="18" t="str">
        <f t="shared" si="58"/>
        <v>≥ 50%</v>
      </c>
      <c r="L505" s="18">
        <f t="shared" si="59"/>
        <v>53</v>
      </c>
      <c r="M505" s="15" t="str">
        <f t="shared" si="60"/>
        <v>High</v>
      </c>
      <c r="N505" s="1">
        <v>0.53</v>
      </c>
      <c r="O505">
        <v>4</v>
      </c>
      <c r="P505" t="str">
        <f t="shared" si="61"/>
        <v>Good</v>
      </c>
      <c r="Q505">
        <f>G505*U505</f>
        <v>164803</v>
      </c>
      <c r="R505" t="str">
        <f t="shared" si="62"/>
        <v>#1k-#4.9k</v>
      </c>
      <c r="S505">
        <f>IF(Table1[[#This Row],[actual_price]]&lt;1000, 1, IF(Table1[[#This Row],[actual_price]]&lt;5000, 2, IF(Table1[[#This Row],[actual_price]]&lt;10000, 3, IF(Table1[[#This Row],[actual_price]]&lt;20000, 4, 5))))</f>
        <v>2</v>
      </c>
      <c r="T505" t="str">
        <f t="shared" si="63"/>
        <v>Fewer than 1000</v>
      </c>
      <c r="U505" s="11">
        <v>97</v>
      </c>
      <c r="V505" t="s">
        <v>9073</v>
      </c>
      <c r="W505" t="s">
        <v>9074</v>
      </c>
      <c r="X505" t="s">
        <v>9075</v>
      </c>
      <c r="Y505" t="s">
        <v>9076</v>
      </c>
      <c r="Z505" t="s">
        <v>9077</v>
      </c>
      <c r="AA505" t="s">
        <v>9078</v>
      </c>
    </row>
    <row r="506" spans="1:27">
      <c r="A506" t="s">
        <v>9199</v>
      </c>
      <c r="B506" t="s">
        <v>9200</v>
      </c>
      <c r="C506" t="str">
        <f t="shared" si="64"/>
        <v>Crompton Solarium Qube 15-L 5 Star …</v>
      </c>
      <c r="D506" t="s">
        <v>6734</v>
      </c>
      <c r="E506" t="str">
        <f>IFERROR(VLOOKUP(TRIM(CLEAN(D506)),#REF!, 2, FALSE), "Other")</f>
        <v>Other</v>
      </c>
      <c r="F506" s="9">
        <v>7799</v>
      </c>
      <c r="G506" s="9">
        <v>12500</v>
      </c>
      <c r="H506" s="9">
        <f t="shared" si="57"/>
        <v>4701</v>
      </c>
      <c r="I506" s="9">
        <f>(F506*U506)</f>
        <v>40242840</v>
      </c>
      <c r="J506" s="18" t="str">
        <f>ROUND((Table1[[#This Row],[actual_price]]-Table1[[#This Row],[discounted_price]])/Table1[[#This Row],[actual_price]]*100, 0) &amp; "%"</f>
        <v>38%</v>
      </c>
      <c r="K506" s="18" t="str">
        <f t="shared" si="58"/>
        <v>&lt;50%</v>
      </c>
      <c r="L506" s="18">
        <f t="shared" si="59"/>
        <v>38</v>
      </c>
      <c r="M506" s="15" t="str">
        <f t="shared" si="60"/>
        <v>Medium</v>
      </c>
      <c r="N506" s="1">
        <v>0.38</v>
      </c>
      <c r="O506">
        <v>4</v>
      </c>
      <c r="P506" t="str">
        <f t="shared" si="61"/>
        <v>Good</v>
      </c>
      <c r="Q506">
        <f>G506*U506</f>
        <v>64500000</v>
      </c>
      <c r="R506" t="str">
        <f t="shared" si="62"/>
        <v>#10k-#19.9k</v>
      </c>
      <c r="S506">
        <f>IF(Table1[[#This Row],[actual_price]]&lt;1000, 1, IF(Table1[[#This Row],[actual_price]]&lt;5000, 2, IF(Table1[[#This Row],[actual_price]]&lt;10000, 3, IF(Table1[[#This Row],[actual_price]]&lt;20000, 4, 5))))</f>
        <v>4</v>
      </c>
      <c r="T506" t="str">
        <f t="shared" si="63"/>
        <v>1000 and above</v>
      </c>
      <c r="U506" s="11">
        <v>5160</v>
      </c>
      <c r="V506" t="s">
        <v>9201</v>
      </c>
      <c r="W506" t="s">
        <v>9202</v>
      </c>
      <c r="X506" t="s">
        <v>9203</v>
      </c>
      <c r="Y506" t="s">
        <v>9204</v>
      </c>
      <c r="Z506" t="s">
        <v>9205</v>
      </c>
      <c r="AA506" t="s">
        <v>9206</v>
      </c>
    </row>
    <row r="507" spans="1:27">
      <c r="A507" t="s">
        <v>9223</v>
      </c>
      <c r="B507" t="s">
        <v>9224</v>
      </c>
      <c r="C507" t="str">
        <f t="shared" si="64"/>
        <v>Crompton Brio 1000-Watts Dry Iron w…</v>
      </c>
      <c r="D507" t="s">
        <v>6674</v>
      </c>
      <c r="E507" t="str">
        <f>IFERROR(VLOOKUP(TRIM(CLEAN(D507)),#REF!, 2, FALSE), "Other")</f>
        <v>Other</v>
      </c>
      <c r="F507" s="9">
        <v>645</v>
      </c>
      <c r="G507" s="9">
        <v>1100</v>
      </c>
      <c r="H507" s="9">
        <f t="shared" si="57"/>
        <v>455</v>
      </c>
      <c r="I507" s="9">
        <f>(F507*U507)</f>
        <v>2109795</v>
      </c>
      <c r="J507" s="18" t="str">
        <f>ROUND((Table1[[#This Row],[actual_price]]-Table1[[#This Row],[discounted_price]])/Table1[[#This Row],[actual_price]]*100, 0) &amp; "%"</f>
        <v>41%</v>
      </c>
      <c r="K507" s="18" t="str">
        <f t="shared" si="58"/>
        <v>&lt;50%</v>
      </c>
      <c r="L507" s="18">
        <f t="shared" si="59"/>
        <v>41</v>
      </c>
      <c r="M507" s="15" t="str">
        <f t="shared" si="60"/>
        <v>Medium</v>
      </c>
      <c r="N507" s="1">
        <v>0.41</v>
      </c>
      <c r="O507">
        <v>4</v>
      </c>
      <c r="P507" t="str">
        <f t="shared" si="61"/>
        <v>Good</v>
      </c>
      <c r="Q507">
        <f>G507*U507</f>
        <v>3598100</v>
      </c>
      <c r="R507" t="str">
        <f t="shared" si="62"/>
        <v>#1k-#4.9k</v>
      </c>
      <c r="S507">
        <f>IF(Table1[[#This Row],[actual_price]]&lt;1000, 1, IF(Table1[[#This Row],[actual_price]]&lt;5000, 2, IF(Table1[[#This Row],[actual_price]]&lt;10000, 3, IF(Table1[[#This Row],[actual_price]]&lt;20000, 4, 5))))</f>
        <v>2</v>
      </c>
      <c r="T507" t="str">
        <f t="shared" si="63"/>
        <v>1000 and above</v>
      </c>
      <c r="U507" s="11">
        <v>3271</v>
      </c>
      <c r="V507" t="s">
        <v>9225</v>
      </c>
      <c r="W507" t="s">
        <v>9226</v>
      </c>
      <c r="X507" t="s">
        <v>9227</v>
      </c>
      <c r="Y507" t="s">
        <v>9228</v>
      </c>
      <c r="Z507" t="s">
        <v>9229</v>
      </c>
      <c r="AA507" t="s">
        <v>9230</v>
      </c>
    </row>
    <row r="508" spans="1:27">
      <c r="A508" t="s">
        <v>9256</v>
      </c>
      <c r="B508" t="s">
        <v>9257</v>
      </c>
      <c r="C508" t="str">
        <f t="shared" si="64"/>
        <v>Eureka Forbes Aquasure Amrit Twin C…</v>
      </c>
      <c r="D508" t="s">
        <v>7426</v>
      </c>
      <c r="E508" t="str">
        <f>IFERROR(VLOOKUP(TRIM(CLEAN(D508)),#REF!, 2, FALSE), "Other")</f>
        <v>Other</v>
      </c>
      <c r="F508" s="9">
        <v>825</v>
      </c>
      <c r="G508" s="9">
        <v>825</v>
      </c>
      <c r="H508" s="9">
        <f t="shared" si="57"/>
        <v>0</v>
      </c>
      <c r="I508" s="9">
        <f>(F508*U508)</f>
        <v>2677950</v>
      </c>
      <c r="J508" s="18" t="str">
        <f>ROUND((Table1[[#This Row],[actual_price]]-Table1[[#This Row],[discounted_price]])/Table1[[#This Row],[actual_price]]*100, 0) &amp; "%"</f>
        <v>0%</v>
      </c>
      <c r="K508" s="18" t="str">
        <f t="shared" si="58"/>
        <v>&lt;50%</v>
      </c>
      <c r="L508" s="18">
        <f t="shared" si="59"/>
        <v>0</v>
      </c>
      <c r="M508" s="15" t="str">
        <f t="shared" si="60"/>
        <v>Low</v>
      </c>
      <c r="N508" s="1">
        <v>0</v>
      </c>
      <c r="O508">
        <v>4</v>
      </c>
      <c r="P508" t="str">
        <f t="shared" si="61"/>
        <v>Good</v>
      </c>
      <c r="Q508">
        <f>G508*U508</f>
        <v>2677950</v>
      </c>
      <c r="R508" t="str">
        <f t="shared" si="62"/>
        <v>#0-#999</v>
      </c>
      <c r="S508">
        <f>IF(Table1[[#This Row],[actual_price]]&lt;1000, 1, IF(Table1[[#This Row],[actual_price]]&lt;5000, 2, IF(Table1[[#This Row],[actual_price]]&lt;10000, 3, IF(Table1[[#This Row],[actual_price]]&lt;20000, 4, 5))))</f>
        <v>1</v>
      </c>
      <c r="T508" t="str">
        <f t="shared" si="63"/>
        <v>1000 and above</v>
      </c>
      <c r="U508" s="11">
        <v>3246</v>
      </c>
      <c r="V508" t="s">
        <v>9258</v>
      </c>
      <c r="W508" t="s">
        <v>9259</v>
      </c>
      <c r="X508" t="s">
        <v>9260</v>
      </c>
      <c r="Y508" t="s">
        <v>9261</v>
      </c>
      <c r="Z508" t="s">
        <v>9262</v>
      </c>
      <c r="AA508" t="s">
        <v>9263</v>
      </c>
    </row>
    <row r="509" spans="1:27">
      <c r="A509" t="s">
        <v>9305</v>
      </c>
      <c r="B509" t="s">
        <v>9306</v>
      </c>
      <c r="C509" t="str">
        <f t="shared" si="64"/>
        <v>NEXOMS Instant Heating Water Tap Wa…</v>
      </c>
      <c r="D509" t="s">
        <v>6692</v>
      </c>
      <c r="E509" t="str">
        <f>IFERROR(VLOOKUP(TRIM(CLEAN(D509)),#REF!, 2, FALSE), "Other")</f>
        <v>Other</v>
      </c>
      <c r="F509" s="9">
        <v>2699</v>
      </c>
      <c r="G509" s="9">
        <v>3799</v>
      </c>
      <c r="H509" s="9">
        <f t="shared" si="57"/>
        <v>1100</v>
      </c>
      <c r="I509" s="9">
        <f>(F509*U509)</f>
        <v>1962173</v>
      </c>
      <c r="J509" s="18" t="str">
        <f>ROUND((Table1[[#This Row],[actual_price]]-Table1[[#This Row],[discounted_price]])/Table1[[#This Row],[actual_price]]*100, 0) &amp; "%"</f>
        <v>29%</v>
      </c>
      <c r="K509" s="18" t="str">
        <f t="shared" si="58"/>
        <v>&lt;50%</v>
      </c>
      <c r="L509" s="18">
        <f t="shared" si="59"/>
        <v>29</v>
      </c>
      <c r="M509" s="15" t="str">
        <f t="shared" si="60"/>
        <v>Mild</v>
      </c>
      <c r="N509" s="1">
        <v>0.28999999999999998</v>
      </c>
      <c r="O509">
        <v>4</v>
      </c>
      <c r="P509" t="str">
        <f t="shared" si="61"/>
        <v>Good</v>
      </c>
      <c r="Q509">
        <f>G509*U509</f>
        <v>2761873</v>
      </c>
      <c r="R509" t="str">
        <f t="shared" si="62"/>
        <v>#1k-#4.9k</v>
      </c>
      <c r="S509">
        <f>IF(Table1[[#This Row],[actual_price]]&lt;1000, 1, IF(Table1[[#This Row],[actual_price]]&lt;5000, 2, IF(Table1[[#This Row],[actual_price]]&lt;10000, 3, IF(Table1[[#This Row],[actual_price]]&lt;20000, 4, 5))))</f>
        <v>2</v>
      </c>
      <c r="T509" t="str">
        <f t="shared" si="63"/>
        <v>Fewer than 1000</v>
      </c>
      <c r="U509" s="11">
        <v>727</v>
      </c>
      <c r="V509" t="s">
        <v>9307</v>
      </c>
      <c r="W509" t="s">
        <v>9308</v>
      </c>
      <c r="X509" t="s">
        <v>9309</v>
      </c>
      <c r="Y509" t="s">
        <v>9310</v>
      </c>
      <c r="Z509" t="s">
        <v>9311</v>
      </c>
      <c r="AA509" t="s">
        <v>9312</v>
      </c>
    </row>
    <row r="510" spans="1:27">
      <c r="A510" t="s">
        <v>9313</v>
      </c>
      <c r="B510" t="s">
        <v>9314</v>
      </c>
      <c r="C510" t="str">
        <f t="shared" si="64"/>
        <v>JIALTO Mini Waffle Maker 4 Inch- 35…</v>
      </c>
      <c r="D510" t="s">
        <v>9315</v>
      </c>
      <c r="E510" t="str">
        <f>IFERROR(VLOOKUP(TRIM(CLEAN(D510)),#REF!, 2, FALSE), "Other")</f>
        <v>Other</v>
      </c>
      <c r="F510" s="9">
        <v>899</v>
      </c>
      <c r="G510" s="9">
        <v>1999</v>
      </c>
      <c r="H510" s="9">
        <f t="shared" si="57"/>
        <v>1100</v>
      </c>
      <c r="I510" s="9">
        <f>(F510*U510)</f>
        <v>747968</v>
      </c>
      <c r="J510" s="18" t="str">
        <f>ROUND((Table1[[#This Row],[actual_price]]-Table1[[#This Row],[discounted_price]])/Table1[[#This Row],[actual_price]]*100, 0) &amp; "%"</f>
        <v>55%</v>
      </c>
      <c r="K510" s="18" t="str">
        <f t="shared" si="58"/>
        <v>≥ 50%</v>
      </c>
      <c r="L510" s="18">
        <f t="shared" si="59"/>
        <v>55</v>
      </c>
      <c r="M510" s="15" t="str">
        <f t="shared" si="60"/>
        <v>High</v>
      </c>
      <c r="N510" s="1">
        <v>0.55000000000000004</v>
      </c>
      <c r="O510">
        <v>4</v>
      </c>
      <c r="P510" t="str">
        <f t="shared" si="61"/>
        <v>Good</v>
      </c>
      <c r="Q510">
        <f>G510*U510</f>
        <v>1663168</v>
      </c>
      <c r="R510" t="str">
        <f t="shared" si="62"/>
        <v>#1k-#4.9k</v>
      </c>
      <c r="S510">
        <f>IF(Table1[[#This Row],[actual_price]]&lt;1000, 1, IF(Table1[[#This Row],[actual_price]]&lt;5000, 2, IF(Table1[[#This Row],[actual_price]]&lt;10000, 3, IF(Table1[[#This Row],[actual_price]]&lt;20000, 4, 5))))</f>
        <v>2</v>
      </c>
      <c r="T510" t="str">
        <f t="shared" si="63"/>
        <v>Fewer than 1000</v>
      </c>
      <c r="U510" s="11">
        <v>832</v>
      </c>
      <c r="V510" t="s">
        <v>9316</v>
      </c>
      <c r="W510" t="s">
        <v>9317</v>
      </c>
      <c r="X510" t="s">
        <v>9318</v>
      </c>
      <c r="Y510" t="s">
        <v>9319</v>
      </c>
      <c r="Z510" t="s">
        <v>9320</v>
      </c>
      <c r="AA510" t="s">
        <v>9321</v>
      </c>
    </row>
    <row r="511" spans="1:27">
      <c r="A511" t="s">
        <v>9330</v>
      </c>
      <c r="B511" t="s">
        <v>9331</v>
      </c>
      <c r="C511" t="str">
        <f t="shared" si="64"/>
        <v>Ionix Jewellery Scale | Weight Scal…</v>
      </c>
      <c r="D511" t="s">
        <v>6582</v>
      </c>
      <c r="E511" t="str">
        <f>IFERROR(VLOOKUP(TRIM(CLEAN(D511)),#REF!, 2, FALSE), "Other")</f>
        <v>Other</v>
      </c>
      <c r="F511" s="9">
        <v>295</v>
      </c>
      <c r="G511" s="9">
        <v>599</v>
      </c>
      <c r="H511" s="9">
        <f t="shared" si="57"/>
        <v>304</v>
      </c>
      <c r="I511" s="9">
        <f>(F511*U511)</f>
        <v>484980</v>
      </c>
      <c r="J511" s="18" t="str">
        <f>ROUND((Table1[[#This Row],[actual_price]]-Table1[[#This Row],[discounted_price]])/Table1[[#This Row],[actual_price]]*100, 0) &amp; "%"</f>
        <v>51%</v>
      </c>
      <c r="K511" s="18" t="str">
        <f t="shared" si="58"/>
        <v>≥ 50%</v>
      </c>
      <c r="L511" s="18">
        <f t="shared" si="59"/>
        <v>51</v>
      </c>
      <c r="M511" s="15" t="str">
        <f t="shared" si="60"/>
        <v>High</v>
      </c>
      <c r="N511" s="1">
        <v>0.51</v>
      </c>
      <c r="O511">
        <v>4</v>
      </c>
      <c r="P511" t="str">
        <f t="shared" si="61"/>
        <v>Good</v>
      </c>
      <c r="Q511">
        <f>G511*U511</f>
        <v>984756</v>
      </c>
      <c r="R511" t="str">
        <f t="shared" si="62"/>
        <v>#0-#999</v>
      </c>
      <c r="S511">
        <f>IF(Table1[[#This Row],[actual_price]]&lt;1000, 1, IF(Table1[[#This Row],[actual_price]]&lt;5000, 2, IF(Table1[[#This Row],[actual_price]]&lt;10000, 3, IF(Table1[[#This Row],[actual_price]]&lt;20000, 4, 5))))</f>
        <v>1</v>
      </c>
      <c r="T511" t="str">
        <f t="shared" si="63"/>
        <v>1000 and above</v>
      </c>
      <c r="U511" s="11">
        <v>1644</v>
      </c>
      <c r="V511" t="s">
        <v>9332</v>
      </c>
      <c r="W511" t="s">
        <v>9333</v>
      </c>
      <c r="X511" t="s">
        <v>9334</v>
      </c>
      <c r="Y511" t="s">
        <v>9335</v>
      </c>
      <c r="Z511" t="s">
        <v>9336</v>
      </c>
      <c r="AA511" t="s">
        <v>9337</v>
      </c>
    </row>
    <row r="512" spans="1:27">
      <c r="A512" t="s">
        <v>9572</v>
      </c>
      <c r="B512" t="s">
        <v>9573</v>
      </c>
      <c r="C512" t="str">
        <f t="shared" si="64"/>
        <v>T TOPLINE 180 W Electric Hand Mixer…</v>
      </c>
      <c r="D512" t="s">
        <v>6665</v>
      </c>
      <c r="E512" t="str">
        <f>IFERROR(VLOOKUP(TRIM(CLEAN(D512)),#REF!, 2, FALSE), "Other")</f>
        <v>Other</v>
      </c>
      <c r="F512" s="9">
        <v>549</v>
      </c>
      <c r="G512" s="9">
        <v>999</v>
      </c>
      <c r="H512" s="9">
        <f t="shared" si="57"/>
        <v>450</v>
      </c>
      <c r="I512" s="9">
        <f>(F512*U512)</f>
        <v>720837</v>
      </c>
      <c r="J512" s="18" t="str">
        <f>ROUND((Table1[[#This Row],[actual_price]]-Table1[[#This Row],[discounted_price]])/Table1[[#This Row],[actual_price]]*100, 0) &amp; "%"</f>
        <v>45%</v>
      </c>
      <c r="K512" s="18" t="str">
        <f t="shared" si="58"/>
        <v>&lt;50%</v>
      </c>
      <c r="L512" s="18">
        <f t="shared" si="59"/>
        <v>45</v>
      </c>
      <c r="M512" s="15" t="str">
        <f t="shared" si="60"/>
        <v>Medium</v>
      </c>
      <c r="N512" s="1">
        <v>0.45</v>
      </c>
      <c r="O512">
        <v>4</v>
      </c>
      <c r="P512" t="str">
        <f t="shared" si="61"/>
        <v>Good</v>
      </c>
      <c r="Q512">
        <f>G512*U512</f>
        <v>1311687</v>
      </c>
      <c r="R512" t="str">
        <f t="shared" si="62"/>
        <v>#0-#999</v>
      </c>
      <c r="S512">
        <f>IF(Table1[[#This Row],[actual_price]]&lt;1000, 1, IF(Table1[[#This Row],[actual_price]]&lt;5000, 2, IF(Table1[[#This Row],[actual_price]]&lt;10000, 3, IF(Table1[[#This Row],[actual_price]]&lt;20000, 4, 5))))</f>
        <v>1</v>
      </c>
      <c r="T512" t="str">
        <f t="shared" si="63"/>
        <v>1000 and above</v>
      </c>
      <c r="U512" s="11">
        <v>1313</v>
      </c>
      <c r="V512" t="s">
        <v>9574</v>
      </c>
      <c r="W512" t="s">
        <v>9575</v>
      </c>
      <c r="X512" t="s">
        <v>9576</v>
      </c>
      <c r="Y512" t="s">
        <v>9577</v>
      </c>
      <c r="Z512" t="s">
        <v>9578</v>
      </c>
      <c r="AA512" t="s">
        <v>9579</v>
      </c>
    </row>
    <row r="513" spans="1:27">
      <c r="A513" t="s">
        <v>9621</v>
      </c>
      <c r="B513" t="s">
        <v>9622</v>
      </c>
      <c r="C513" t="str">
        <f t="shared" si="64"/>
        <v>Borosil Prime Grill Sandwich Maker …</v>
      </c>
      <c r="D513" t="s">
        <v>6966</v>
      </c>
      <c r="E513" t="str">
        <f>IFERROR(VLOOKUP(TRIM(CLEAN(D513)),#REF!, 2, FALSE), "Other")</f>
        <v>Other</v>
      </c>
      <c r="F513" s="9">
        <v>1928</v>
      </c>
      <c r="G513" s="9">
        <v>2590</v>
      </c>
      <c r="H513" s="9">
        <f t="shared" si="57"/>
        <v>662</v>
      </c>
      <c r="I513" s="9">
        <f>(F513*U513)</f>
        <v>4582856</v>
      </c>
      <c r="J513" s="18" t="str">
        <f>ROUND((Table1[[#This Row],[actual_price]]-Table1[[#This Row],[discounted_price]])/Table1[[#This Row],[actual_price]]*100, 0) &amp; "%"</f>
        <v>26%</v>
      </c>
      <c r="K513" s="18" t="str">
        <f t="shared" si="58"/>
        <v>&lt;50%</v>
      </c>
      <c r="L513" s="18">
        <f t="shared" si="59"/>
        <v>26</v>
      </c>
      <c r="M513" s="15" t="str">
        <f t="shared" si="60"/>
        <v>Mild</v>
      </c>
      <c r="N513" s="1">
        <v>0.26</v>
      </c>
      <c r="O513">
        <v>4</v>
      </c>
      <c r="P513" t="str">
        <f t="shared" si="61"/>
        <v>Good</v>
      </c>
      <c r="Q513">
        <f>G513*U513</f>
        <v>6156430</v>
      </c>
      <c r="R513" t="str">
        <f t="shared" si="62"/>
        <v>#1k-#4.9k</v>
      </c>
      <c r="S513">
        <f>IF(Table1[[#This Row],[actual_price]]&lt;1000, 1, IF(Table1[[#This Row],[actual_price]]&lt;5000, 2, IF(Table1[[#This Row],[actual_price]]&lt;10000, 3, IF(Table1[[#This Row],[actual_price]]&lt;20000, 4, 5))))</f>
        <v>2</v>
      </c>
      <c r="T513" t="str">
        <f t="shared" si="63"/>
        <v>1000 and above</v>
      </c>
      <c r="U513" s="11">
        <v>2377</v>
      </c>
      <c r="V513" t="s">
        <v>9623</v>
      </c>
      <c r="W513" t="s">
        <v>9624</v>
      </c>
      <c r="X513" t="s">
        <v>9625</v>
      </c>
      <c r="Y513" t="s">
        <v>9626</v>
      </c>
      <c r="Z513" t="s">
        <v>9627</v>
      </c>
      <c r="AA513" t="s">
        <v>9628</v>
      </c>
    </row>
    <row r="514" spans="1:27">
      <c r="A514" t="s">
        <v>9725</v>
      </c>
      <c r="B514" t="s">
        <v>9726</v>
      </c>
      <c r="C514" t="str">
        <f t="shared" si="64"/>
        <v>Bajaj Rex DLX 750 W 4 Jars Mixer Gr…</v>
      </c>
      <c r="D514" t="s">
        <v>6683</v>
      </c>
      <c r="E514" t="str">
        <f>IFERROR(VLOOKUP(TRIM(CLEAN(D514)),#REF!, 2, FALSE), "Other")</f>
        <v>Other</v>
      </c>
      <c r="F514" s="9">
        <v>3041.67</v>
      </c>
      <c r="G514" s="9">
        <v>5999</v>
      </c>
      <c r="H514" s="9">
        <f t="shared" ref="H514:H577" si="65">G514 - F514</f>
        <v>2957.33</v>
      </c>
      <c r="I514" s="9">
        <f>(F514*U514)</f>
        <v>2363377.59</v>
      </c>
      <c r="J514" s="18" t="str">
        <f>ROUND((Table1[[#This Row],[actual_price]]-Table1[[#This Row],[discounted_price]])/Table1[[#This Row],[actual_price]]*100, 0) &amp; "%"</f>
        <v>49%</v>
      </c>
      <c r="K514" s="18" t="str">
        <f t="shared" ref="K514:K577" si="66">IF(L514&gt;=50, "≥ 50%", "&lt;50%")</f>
        <v>&lt;50%</v>
      </c>
      <c r="L514" s="18">
        <f t="shared" ref="L514:L577" si="67">VALUE(SUBSTITUTE(J514, "%", ""))</f>
        <v>49</v>
      </c>
      <c r="M514" s="15" t="str">
        <f t="shared" ref="M514:M577" si="68">IF(L514&lt;10, "Low", IF(L514&lt;30, "Mild", IF(L514&lt;50, "Medium", "High")))</f>
        <v>Medium</v>
      </c>
      <c r="N514" s="1">
        <v>0.49</v>
      </c>
      <c r="O514">
        <v>4</v>
      </c>
      <c r="P514" t="str">
        <f t="shared" ref="P514:P577" si="69">IF(O514&gt;=4.5, "Excellent", IF(O514&gt;=3.5, "Good", IF(O514&gt;=2.5, "Average", "Poor")))</f>
        <v>Good</v>
      </c>
      <c r="Q514">
        <f>G514*U514</f>
        <v>4661223</v>
      </c>
      <c r="R514" t="str">
        <f t="shared" ref="R514:R577" si="70">IF(G514&lt;1000, "#0-#999", IF(G514&lt;5000, "#1k-#4.9k", IF(G514&lt;10000, "#5k-#9.9k", IF(G514&lt;20000, "#10k-#19.9k", "#20k+"))))</f>
        <v>#5k-#9.9k</v>
      </c>
      <c r="S514">
        <f>IF(Table1[[#This Row],[actual_price]]&lt;1000, 1, IF(Table1[[#This Row],[actual_price]]&lt;5000, 2, IF(Table1[[#This Row],[actual_price]]&lt;10000, 3, IF(Table1[[#This Row],[actual_price]]&lt;20000, 4, 5))))</f>
        <v>3</v>
      </c>
      <c r="T514" t="str">
        <f t="shared" ref="T514:T577" si="71">IF(U514 &gt; 1000, "1000 and above", "Fewer than 1000")</f>
        <v>Fewer than 1000</v>
      </c>
      <c r="U514" s="11">
        <v>777</v>
      </c>
      <c r="V514" t="s">
        <v>9727</v>
      </c>
      <c r="W514" t="s">
        <v>9728</v>
      </c>
      <c r="X514" t="s">
        <v>9729</v>
      </c>
      <c r="Y514" t="s">
        <v>9730</v>
      </c>
      <c r="Z514" t="s">
        <v>9731</v>
      </c>
      <c r="AA514" t="s">
        <v>9732</v>
      </c>
    </row>
    <row r="515" spans="1:27">
      <c r="A515" t="s">
        <v>9903</v>
      </c>
      <c r="B515" t="s">
        <v>9904</v>
      </c>
      <c r="C515" t="str">
        <f t="shared" si="64"/>
        <v>Kuber Industries Waterproof Round L…</v>
      </c>
      <c r="D515" t="s">
        <v>6825</v>
      </c>
      <c r="E515" t="str">
        <f>IFERROR(VLOOKUP(TRIM(CLEAN(D515)),#REF!, 2, FALSE), "Other")</f>
        <v>Other</v>
      </c>
      <c r="F515" s="9">
        <v>219</v>
      </c>
      <c r="G515" s="9">
        <v>249</v>
      </c>
      <c r="H515" s="9">
        <f t="shared" si="65"/>
        <v>30</v>
      </c>
      <c r="I515" s="9">
        <f>(F515*U515)</f>
        <v>242652</v>
      </c>
      <c r="J515" s="18" t="str">
        <f>ROUND((Table1[[#This Row],[actual_price]]-Table1[[#This Row],[discounted_price]])/Table1[[#This Row],[actual_price]]*100, 0) &amp; "%"</f>
        <v>12%</v>
      </c>
      <c r="K515" s="18" t="str">
        <f t="shared" si="66"/>
        <v>&lt;50%</v>
      </c>
      <c r="L515" s="18">
        <f t="shared" si="67"/>
        <v>12</v>
      </c>
      <c r="M515" s="15" t="str">
        <f t="shared" si="68"/>
        <v>Mild</v>
      </c>
      <c r="N515" s="1">
        <v>0.12</v>
      </c>
      <c r="O515">
        <v>4</v>
      </c>
      <c r="P515" t="str">
        <f t="shared" si="69"/>
        <v>Good</v>
      </c>
      <c r="Q515">
        <f>G515*U515</f>
        <v>275892</v>
      </c>
      <c r="R515" t="str">
        <f t="shared" si="70"/>
        <v>#0-#999</v>
      </c>
      <c r="S515">
        <f>IF(Table1[[#This Row],[actual_price]]&lt;1000, 1, IF(Table1[[#This Row],[actual_price]]&lt;5000, 2, IF(Table1[[#This Row],[actual_price]]&lt;10000, 3, IF(Table1[[#This Row],[actual_price]]&lt;20000, 4, 5))))</f>
        <v>1</v>
      </c>
      <c r="T515" t="str">
        <f t="shared" si="71"/>
        <v>1000 and above</v>
      </c>
      <c r="U515" s="11">
        <v>1108</v>
      </c>
      <c r="V515" t="s">
        <v>9905</v>
      </c>
      <c r="W515" t="s">
        <v>9906</v>
      </c>
      <c r="X515" t="s">
        <v>9907</v>
      </c>
      <c r="Y515" t="s">
        <v>9908</v>
      </c>
      <c r="Z515" t="s">
        <v>9909</v>
      </c>
      <c r="AA515" t="s">
        <v>9910</v>
      </c>
    </row>
    <row r="516" spans="1:27">
      <c r="A516" t="s">
        <v>9967</v>
      </c>
      <c r="B516" t="s">
        <v>9968</v>
      </c>
      <c r="C516" t="str">
        <f t="shared" si="64"/>
        <v>PHILIPS Drip Coffee Maker HD7432/20…</v>
      </c>
      <c r="D516" t="s">
        <v>7409</v>
      </c>
      <c r="E516" t="str">
        <f>IFERROR(VLOOKUP(TRIM(CLEAN(D516)),#REF!, 2, FALSE), "Other")</f>
        <v>Other</v>
      </c>
      <c r="F516" s="9">
        <v>2999</v>
      </c>
      <c r="G516" s="9">
        <v>3595</v>
      </c>
      <c r="H516" s="9">
        <f t="shared" si="65"/>
        <v>596</v>
      </c>
      <c r="I516" s="9">
        <f>(F516*U516)</f>
        <v>533822</v>
      </c>
      <c r="J516" s="18" t="str">
        <f>ROUND((Table1[[#This Row],[actual_price]]-Table1[[#This Row],[discounted_price]])/Table1[[#This Row],[actual_price]]*100, 0) &amp; "%"</f>
        <v>17%</v>
      </c>
      <c r="K516" s="18" t="str">
        <f t="shared" si="66"/>
        <v>&lt;50%</v>
      </c>
      <c r="L516" s="18">
        <f t="shared" si="67"/>
        <v>17</v>
      </c>
      <c r="M516" s="15" t="str">
        <f t="shared" si="68"/>
        <v>Mild</v>
      </c>
      <c r="N516" s="1">
        <v>0.17</v>
      </c>
      <c r="O516">
        <v>4</v>
      </c>
      <c r="P516" t="str">
        <f t="shared" si="69"/>
        <v>Good</v>
      </c>
      <c r="Q516">
        <f>G516*U516</f>
        <v>639910</v>
      </c>
      <c r="R516" t="str">
        <f t="shared" si="70"/>
        <v>#1k-#4.9k</v>
      </c>
      <c r="S516">
        <f>IF(Table1[[#This Row],[actual_price]]&lt;1000, 1, IF(Table1[[#This Row],[actual_price]]&lt;5000, 2, IF(Table1[[#This Row],[actual_price]]&lt;10000, 3, IF(Table1[[#This Row],[actual_price]]&lt;20000, 4, 5))))</f>
        <v>2</v>
      </c>
      <c r="T516" t="str">
        <f t="shared" si="71"/>
        <v>Fewer than 1000</v>
      </c>
      <c r="U516" s="11">
        <v>178</v>
      </c>
      <c r="V516" t="s">
        <v>9969</v>
      </c>
      <c r="W516" t="s">
        <v>9970</v>
      </c>
      <c r="X516" t="s">
        <v>9971</v>
      </c>
      <c r="Y516" t="s">
        <v>9972</v>
      </c>
      <c r="Z516" t="s">
        <v>9973</v>
      </c>
      <c r="AA516" t="s">
        <v>9974</v>
      </c>
    </row>
    <row r="517" spans="1:27">
      <c r="A517" t="s">
        <v>10104</v>
      </c>
      <c r="B517" t="s">
        <v>10105</v>
      </c>
      <c r="C517" t="str">
        <f t="shared" si="64"/>
        <v>Noir Aqua - 5pcs PP Spun Filter + 1…</v>
      </c>
      <c r="D517" t="s">
        <v>7426</v>
      </c>
      <c r="E517" t="str">
        <f>IFERROR(VLOOKUP(TRIM(CLEAN(D517)),#REF!, 2, FALSE), "Other")</f>
        <v>Other</v>
      </c>
      <c r="F517" s="9">
        <v>379</v>
      </c>
      <c r="G517" s="9">
        <v>919</v>
      </c>
      <c r="H517" s="9">
        <f t="shared" si="65"/>
        <v>540</v>
      </c>
      <c r="I517" s="9">
        <f>(F517*U517)</f>
        <v>413110</v>
      </c>
      <c r="J517" s="18" t="str">
        <f>ROUND((Table1[[#This Row],[actual_price]]-Table1[[#This Row],[discounted_price]])/Table1[[#This Row],[actual_price]]*100, 0) &amp; "%"</f>
        <v>59%</v>
      </c>
      <c r="K517" s="18" t="str">
        <f t="shared" si="66"/>
        <v>≥ 50%</v>
      </c>
      <c r="L517" s="18">
        <f t="shared" si="67"/>
        <v>59</v>
      </c>
      <c r="M517" s="15" t="str">
        <f t="shared" si="68"/>
        <v>High</v>
      </c>
      <c r="N517" s="1">
        <v>0.59</v>
      </c>
      <c r="O517">
        <v>4</v>
      </c>
      <c r="P517" t="str">
        <f t="shared" si="69"/>
        <v>Good</v>
      </c>
      <c r="Q517">
        <f>G517*U517</f>
        <v>1001710</v>
      </c>
      <c r="R517" t="str">
        <f t="shared" si="70"/>
        <v>#0-#999</v>
      </c>
      <c r="S517">
        <f>IF(Table1[[#This Row],[actual_price]]&lt;1000, 1, IF(Table1[[#This Row],[actual_price]]&lt;5000, 2, IF(Table1[[#This Row],[actual_price]]&lt;10000, 3, IF(Table1[[#This Row],[actual_price]]&lt;20000, 4, 5))))</f>
        <v>1</v>
      </c>
      <c r="T517" t="str">
        <f t="shared" si="71"/>
        <v>1000 and above</v>
      </c>
      <c r="U517" s="11">
        <v>1090</v>
      </c>
      <c r="V517" t="s">
        <v>10106</v>
      </c>
      <c r="W517" t="s">
        <v>10107</v>
      </c>
      <c r="X517" t="s">
        <v>10108</v>
      </c>
      <c r="Y517" t="s">
        <v>10109</v>
      </c>
      <c r="Z517" t="s">
        <v>10110</v>
      </c>
      <c r="AA517" t="s">
        <v>10111</v>
      </c>
    </row>
    <row r="518" spans="1:27">
      <c r="A518" t="s">
        <v>10128</v>
      </c>
      <c r="B518" t="s">
        <v>10129</v>
      </c>
      <c r="C518" t="str">
        <f t="shared" si="64"/>
        <v>Havells Ventil Air DSP 230mm Exhaus…</v>
      </c>
      <c r="D518" t="s">
        <v>7392</v>
      </c>
      <c r="E518" t="str">
        <f>IFERROR(VLOOKUP(TRIM(CLEAN(D518)),#REF!, 2, FALSE), "Other")</f>
        <v>Other</v>
      </c>
      <c r="F518" s="9">
        <v>1399</v>
      </c>
      <c r="G518" s="9">
        <v>1890</v>
      </c>
      <c r="H518" s="9">
        <f t="shared" si="65"/>
        <v>491</v>
      </c>
      <c r="I518" s="9">
        <f>(F518*U518)</f>
        <v>11235369</v>
      </c>
      <c r="J518" s="18" t="str">
        <f>ROUND((Table1[[#This Row],[actual_price]]-Table1[[#This Row],[discounted_price]])/Table1[[#This Row],[actual_price]]*100, 0) &amp; "%"</f>
        <v>26%</v>
      </c>
      <c r="K518" s="18" t="str">
        <f t="shared" si="66"/>
        <v>&lt;50%</v>
      </c>
      <c r="L518" s="18">
        <f t="shared" si="67"/>
        <v>26</v>
      </c>
      <c r="M518" s="15" t="str">
        <f t="shared" si="68"/>
        <v>Mild</v>
      </c>
      <c r="N518" s="1">
        <v>0.26</v>
      </c>
      <c r="O518">
        <v>4</v>
      </c>
      <c r="P518" t="str">
        <f t="shared" si="69"/>
        <v>Good</v>
      </c>
      <c r="Q518">
        <f>G518*U518</f>
        <v>15178590</v>
      </c>
      <c r="R518" t="str">
        <f t="shared" si="70"/>
        <v>#1k-#4.9k</v>
      </c>
      <c r="S518">
        <f>IF(Table1[[#This Row],[actual_price]]&lt;1000, 1, IF(Table1[[#This Row],[actual_price]]&lt;5000, 2, IF(Table1[[#This Row],[actual_price]]&lt;10000, 3, IF(Table1[[#This Row],[actual_price]]&lt;20000, 4, 5))))</f>
        <v>2</v>
      </c>
      <c r="T518" t="str">
        <f t="shared" si="71"/>
        <v>1000 and above</v>
      </c>
      <c r="U518" s="11">
        <v>8031</v>
      </c>
      <c r="V518" t="s">
        <v>10130</v>
      </c>
      <c r="W518" t="s">
        <v>10131</v>
      </c>
      <c r="X518" t="s">
        <v>10132</v>
      </c>
      <c r="Y518" t="s">
        <v>10133</v>
      </c>
      <c r="Z518" t="s">
        <v>10134</v>
      </c>
      <c r="AA518" t="s">
        <v>10135</v>
      </c>
    </row>
    <row r="519" spans="1:27">
      <c r="A519" t="s">
        <v>62</v>
      </c>
      <c r="B519" t="s">
        <v>63</v>
      </c>
      <c r="C519" t="str">
        <f t="shared" si="64"/>
        <v>boAt Micro USB 55 Tangle-free, Stur…</v>
      </c>
      <c r="D519" t="s">
        <v>16</v>
      </c>
      <c r="E519" t="str">
        <f>IFERROR(VLOOKUP(TRIM(CLEAN(D519)),#REF!, 2, FALSE), "Other")</f>
        <v>Other</v>
      </c>
      <c r="F519" s="9">
        <v>176.63</v>
      </c>
      <c r="G519" s="9">
        <v>499</v>
      </c>
      <c r="H519" s="9">
        <f t="shared" si="65"/>
        <v>322.37</v>
      </c>
      <c r="I519" s="9">
        <f>(F519*U519)</f>
        <v>2682656.44</v>
      </c>
      <c r="J519" s="18" t="str">
        <f>ROUND((Table1[[#This Row],[actual_price]]-Table1[[#This Row],[discounted_price]])/Table1[[#This Row],[actual_price]]*100, 0) &amp; "%"</f>
        <v>65%</v>
      </c>
      <c r="K519" s="18" t="str">
        <f t="shared" si="66"/>
        <v>≥ 50%</v>
      </c>
      <c r="L519" s="18">
        <f t="shared" si="67"/>
        <v>65</v>
      </c>
      <c r="M519" s="15" t="str">
        <f t="shared" si="68"/>
        <v>High</v>
      </c>
      <c r="N519" s="1">
        <v>0.65</v>
      </c>
      <c r="O519">
        <v>4.0999999999999996</v>
      </c>
      <c r="P519" t="str">
        <f t="shared" si="69"/>
        <v>Good</v>
      </c>
      <c r="Q519">
        <f>G519*U519</f>
        <v>7578812</v>
      </c>
      <c r="R519" t="str">
        <f t="shared" si="70"/>
        <v>#0-#999</v>
      </c>
      <c r="S519">
        <f>IF(Table1[[#This Row],[actual_price]]&lt;1000, 1, IF(Table1[[#This Row],[actual_price]]&lt;5000, 2, IF(Table1[[#This Row],[actual_price]]&lt;10000, 3, IF(Table1[[#This Row],[actual_price]]&lt;20000, 4, 5))))</f>
        <v>1</v>
      </c>
      <c r="T519" t="str">
        <f t="shared" si="71"/>
        <v>1000 and above</v>
      </c>
      <c r="U519" s="11">
        <v>15188</v>
      </c>
      <c r="V519" t="s">
        <v>64</v>
      </c>
      <c r="W519" t="s">
        <v>65</v>
      </c>
      <c r="X519" t="s">
        <v>66</v>
      </c>
      <c r="Y519" t="s">
        <v>67</v>
      </c>
      <c r="Z519" t="s">
        <v>68</v>
      </c>
      <c r="AA519" t="s">
        <v>69</v>
      </c>
    </row>
    <row r="520" spans="1:27">
      <c r="A520" t="s">
        <v>118</v>
      </c>
      <c r="B520" t="s">
        <v>119</v>
      </c>
      <c r="C520" t="str">
        <f t="shared" si="64"/>
        <v>Portronics Konnect L 1.2M POR-1401 …</v>
      </c>
      <c r="D520" t="s">
        <v>16</v>
      </c>
      <c r="E520" t="str">
        <f>IFERROR(VLOOKUP(TRIM(CLEAN(D520)),#REF!, 2, FALSE), "Other")</f>
        <v>Other</v>
      </c>
      <c r="F520" s="9">
        <v>159</v>
      </c>
      <c r="G520" s="9">
        <v>399</v>
      </c>
      <c r="H520" s="9">
        <f t="shared" si="65"/>
        <v>240</v>
      </c>
      <c r="I520" s="9">
        <f>(F520*U520)</f>
        <v>758112</v>
      </c>
      <c r="J520" s="18" t="str">
        <f>ROUND((Table1[[#This Row],[actual_price]]-Table1[[#This Row],[discounted_price]])/Table1[[#This Row],[actual_price]]*100, 0) &amp; "%"</f>
        <v>60%</v>
      </c>
      <c r="K520" s="18" t="str">
        <f t="shared" si="66"/>
        <v>≥ 50%</v>
      </c>
      <c r="L520" s="18">
        <f t="shared" si="67"/>
        <v>60</v>
      </c>
      <c r="M520" s="15" t="str">
        <f t="shared" si="68"/>
        <v>High</v>
      </c>
      <c r="N520" s="1">
        <v>0.6</v>
      </c>
      <c r="O520">
        <v>4.0999999999999996</v>
      </c>
      <c r="P520" t="str">
        <f t="shared" si="69"/>
        <v>Good</v>
      </c>
      <c r="Q520">
        <f>G520*U520</f>
        <v>1902432</v>
      </c>
      <c r="R520" t="str">
        <f t="shared" si="70"/>
        <v>#0-#999</v>
      </c>
      <c r="S520">
        <f>IF(Table1[[#This Row],[actual_price]]&lt;1000, 1, IF(Table1[[#This Row],[actual_price]]&lt;5000, 2, IF(Table1[[#This Row],[actual_price]]&lt;10000, 3, IF(Table1[[#This Row],[actual_price]]&lt;20000, 4, 5))))</f>
        <v>1</v>
      </c>
      <c r="T520" t="str">
        <f t="shared" si="71"/>
        <v>1000 and above</v>
      </c>
      <c r="U520" s="11">
        <v>4768</v>
      </c>
      <c r="V520" t="s">
        <v>49</v>
      </c>
      <c r="W520" t="s">
        <v>120</v>
      </c>
      <c r="X520" t="s">
        <v>121</v>
      </c>
      <c r="Y520" t="s">
        <v>122</v>
      </c>
      <c r="Z520" t="s">
        <v>123</v>
      </c>
      <c r="AA520" t="s">
        <v>124</v>
      </c>
    </row>
    <row r="521" spans="1:27">
      <c r="A521" t="s">
        <v>145</v>
      </c>
      <c r="B521" t="s">
        <v>146</v>
      </c>
      <c r="C521" t="str">
        <f t="shared" si="64"/>
        <v>boAt Type C A325 Tangle-free, Sturd…</v>
      </c>
      <c r="D521" t="s">
        <v>16</v>
      </c>
      <c r="E521" t="str">
        <f>IFERROR(VLOOKUP(TRIM(CLEAN(D521)),#REF!, 2, FALSE), "Other")</f>
        <v>Other</v>
      </c>
      <c r="F521" s="9">
        <v>199</v>
      </c>
      <c r="G521" s="9">
        <v>499</v>
      </c>
      <c r="H521" s="9">
        <f t="shared" si="65"/>
        <v>300</v>
      </c>
      <c r="I521" s="9">
        <f>(F521*U521)</f>
        <v>2595955</v>
      </c>
      <c r="J521" s="18" t="str">
        <f>ROUND((Table1[[#This Row],[actual_price]]-Table1[[#This Row],[discounted_price]])/Table1[[#This Row],[actual_price]]*100, 0) &amp; "%"</f>
        <v>60%</v>
      </c>
      <c r="K521" s="18" t="str">
        <f t="shared" si="66"/>
        <v>≥ 50%</v>
      </c>
      <c r="L521" s="18">
        <f t="shared" si="67"/>
        <v>60</v>
      </c>
      <c r="M521" s="15" t="str">
        <f t="shared" si="68"/>
        <v>High</v>
      </c>
      <c r="N521" s="1">
        <v>0.6</v>
      </c>
      <c r="O521">
        <v>4.0999999999999996</v>
      </c>
      <c r="P521" t="str">
        <f t="shared" si="69"/>
        <v>Good</v>
      </c>
      <c r="Q521">
        <f>G521*U521</f>
        <v>6509455</v>
      </c>
      <c r="R521" t="str">
        <f t="shared" si="70"/>
        <v>#0-#999</v>
      </c>
      <c r="S521">
        <f>IF(Table1[[#This Row],[actual_price]]&lt;1000, 1, IF(Table1[[#This Row],[actual_price]]&lt;5000, 2, IF(Table1[[#This Row],[actual_price]]&lt;10000, 3, IF(Table1[[#This Row],[actual_price]]&lt;20000, 4, 5))))</f>
        <v>1</v>
      </c>
      <c r="T521" t="str">
        <f t="shared" si="71"/>
        <v>1000 and above</v>
      </c>
      <c r="U521" s="11">
        <v>13045</v>
      </c>
      <c r="V521" t="s">
        <v>147</v>
      </c>
      <c r="W521" t="s">
        <v>148</v>
      </c>
      <c r="X521" t="s">
        <v>149</v>
      </c>
      <c r="Y521" t="s">
        <v>150</v>
      </c>
      <c r="Z521" t="s">
        <v>151</v>
      </c>
      <c r="AA521" t="s">
        <v>152</v>
      </c>
    </row>
    <row r="522" spans="1:27">
      <c r="A522" t="s">
        <v>351</v>
      </c>
      <c r="B522" t="s">
        <v>352</v>
      </c>
      <c r="C522" t="str">
        <f t="shared" ref="C522:C585" si="72">LEFT(B522, 35) &amp; "…"</f>
        <v>D-Link DWA-131 300 Mbps Wireless Na…</v>
      </c>
      <c r="D522" t="s">
        <v>80</v>
      </c>
      <c r="E522" t="str">
        <f>IFERROR(VLOOKUP(TRIM(CLEAN(D522)),#REF!, 2, FALSE), "Other")</f>
        <v>Other</v>
      </c>
      <c r="F522" s="9">
        <v>507</v>
      </c>
      <c r="G522" s="9">
        <v>1208</v>
      </c>
      <c r="H522" s="9">
        <f t="shared" si="65"/>
        <v>701</v>
      </c>
      <c r="I522" s="9">
        <f>(F522*U522)</f>
        <v>4122417</v>
      </c>
      <c r="J522" s="18" t="str">
        <f>ROUND((Table1[[#This Row],[actual_price]]-Table1[[#This Row],[discounted_price]])/Table1[[#This Row],[actual_price]]*100, 0) &amp; "%"</f>
        <v>58%</v>
      </c>
      <c r="K522" s="18" t="str">
        <f t="shared" si="66"/>
        <v>≥ 50%</v>
      </c>
      <c r="L522" s="18">
        <f t="shared" si="67"/>
        <v>58</v>
      </c>
      <c r="M522" s="15" t="str">
        <f t="shared" si="68"/>
        <v>High</v>
      </c>
      <c r="N522" s="1">
        <v>0.57999999999999996</v>
      </c>
      <c r="O522">
        <v>4.0999999999999996</v>
      </c>
      <c r="P522" t="str">
        <f t="shared" si="69"/>
        <v>Good</v>
      </c>
      <c r="Q522">
        <f>G522*U522</f>
        <v>9822248</v>
      </c>
      <c r="R522" t="str">
        <f t="shared" si="70"/>
        <v>#1k-#4.9k</v>
      </c>
      <c r="S522">
        <f>IF(Table1[[#This Row],[actual_price]]&lt;1000, 1, IF(Table1[[#This Row],[actual_price]]&lt;5000, 2, IF(Table1[[#This Row],[actual_price]]&lt;10000, 3, IF(Table1[[#This Row],[actual_price]]&lt;20000, 4, 5))))</f>
        <v>2</v>
      </c>
      <c r="T522" t="str">
        <f t="shared" si="71"/>
        <v>1000 and above</v>
      </c>
      <c r="U522" s="11">
        <v>8131</v>
      </c>
      <c r="V522" t="s">
        <v>353</v>
      </c>
      <c r="W522" t="s">
        <v>354</v>
      </c>
      <c r="X522" t="s">
        <v>355</v>
      </c>
      <c r="Y522" t="s">
        <v>356</v>
      </c>
      <c r="Z522" t="s">
        <v>357</v>
      </c>
      <c r="AA522" t="s">
        <v>358</v>
      </c>
    </row>
    <row r="523" spans="1:27">
      <c r="A523" t="s">
        <v>406</v>
      </c>
      <c r="B523" t="s">
        <v>407</v>
      </c>
      <c r="C523" t="str">
        <f t="shared" si="72"/>
        <v>Ambrane Unbreakable 3A Fast Chargin…</v>
      </c>
      <c r="D523" t="s">
        <v>16</v>
      </c>
      <c r="E523" t="str">
        <f>IFERROR(VLOOKUP(TRIM(CLEAN(D523)),#REF!, 2, FALSE), "Other")</f>
        <v>Other</v>
      </c>
      <c r="F523" s="9">
        <v>199</v>
      </c>
      <c r="G523" s="9">
        <v>349</v>
      </c>
      <c r="H523" s="9">
        <f t="shared" si="65"/>
        <v>150</v>
      </c>
      <c r="I523" s="9">
        <f>(F523*U523)</f>
        <v>62486</v>
      </c>
      <c r="J523" s="18" t="str">
        <f>ROUND((Table1[[#This Row],[actual_price]]-Table1[[#This Row],[discounted_price]])/Table1[[#This Row],[actual_price]]*100, 0) &amp; "%"</f>
        <v>43%</v>
      </c>
      <c r="K523" s="18" t="str">
        <f t="shared" si="66"/>
        <v>&lt;50%</v>
      </c>
      <c r="L523" s="18">
        <f t="shared" si="67"/>
        <v>43</v>
      </c>
      <c r="M523" s="15" t="str">
        <f t="shared" si="68"/>
        <v>Medium</v>
      </c>
      <c r="N523" s="1">
        <v>0.43</v>
      </c>
      <c r="O523">
        <v>4.0999999999999996</v>
      </c>
      <c r="P523" t="str">
        <f t="shared" si="69"/>
        <v>Good</v>
      </c>
      <c r="Q523">
        <f>G523*U523</f>
        <v>109586</v>
      </c>
      <c r="R523" t="str">
        <f t="shared" si="70"/>
        <v>#0-#999</v>
      </c>
      <c r="S523">
        <f>IF(Table1[[#This Row],[actual_price]]&lt;1000, 1, IF(Table1[[#This Row],[actual_price]]&lt;5000, 2, IF(Table1[[#This Row],[actual_price]]&lt;10000, 3, IF(Table1[[#This Row],[actual_price]]&lt;20000, 4, 5))))</f>
        <v>1</v>
      </c>
      <c r="T523" t="str">
        <f t="shared" si="71"/>
        <v>Fewer than 1000</v>
      </c>
      <c r="U523" s="11">
        <v>314</v>
      </c>
      <c r="V523" t="s">
        <v>408</v>
      </c>
      <c r="W523" t="s">
        <v>409</v>
      </c>
      <c r="X523" t="s">
        <v>410</v>
      </c>
      <c r="Y523" t="s">
        <v>411</v>
      </c>
      <c r="Z523" t="s">
        <v>412</v>
      </c>
      <c r="AA523" t="s">
        <v>413</v>
      </c>
    </row>
    <row r="524" spans="1:27">
      <c r="A524" t="s">
        <v>487</v>
      </c>
      <c r="B524" t="s">
        <v>488</v>
      </c>
      <c r="C524" t="str">
        <f t="shared" si="72"/>
        <v>Portronics Konnect L 20W PD Quick C…</v>
      </c>
      <c r="D524" t="s">
        <v>16</v>
      </c>
      <c r="E524" t="str">
        <f>IFERROR(VLOOKUP(TRIM(CLEAN(D524)),#REF!, 2, FALSE), "Other")</f>
        <v>Other</v>
      </c>
      <c r="F524" s="9">
        <v>263</v>
      </c>
      <c r="G524" s="9">
        <v>699</v>
      </c>
      <c r="H524" s="9">
        <f t="shared" si="65"/>
        <v>436</v>
      </c>
      <c r="I524" s="9">
        <f>(F524*U524)</f>
        <v>118350</v>
      </c>
      <c r="J524" s="18" t="str">
        <f>ROUND((Table1[[#This Row],[actual_price]]-Table1[[#This Row],[discounted_price]])/Table1[[#This Row],[actual_price]]*100, 0) &amp; "%"</f>
        <v>62%</v>
      </c>
      <c r="K524" s="18" t="str">
        <f t="shared" si="66"/>
        <v>≥ 50%</v>
      </c>
      <c r="L524" s="18">
        <f t="shared" si="67"/>
        <v>62</v>
      </c>
      <c r="M524" s="15" t="str">
        <f t="shared" si="68"/>
        <v>High</v>
      </c>
      <c r="N524" s="1">
        <v>0.62</v>
      </c>
      <c r="O524">
        <v>4.0999999999999996</v>
      </c>
      <c r="P524" t="str">
        <f t="shared" si="69"/>
        <v>Good</v>
      </c>
      <c r="Q524">
        <f>G524*U524</f>
        <v>314550</v>
      </c>
      <c r="R524" t="str">
        <f t="shared" si="70"/>
        <v>#0-#999</v>
      </c>
      <c r="S524">
        <f>IF(Table1[[#This Row],[actual_price]]&lt;1000, 1, IF(Table1[[#This Row],[actual_price]]&lt;5000, 2, IF(Table1[[#This Row],[actual_price]]&lt;10000, 3, IF(Table1[[#This Row],[actual_price]]&lt;20000, 4, 5))))</f>
        <v>1</v>
      </c>
      <c r="T524" t="str">
        <f t="shared" si="71"/>
        <v>Fewer than 1000</v>
      </c>
      <c r="U524" s="11">
        <v>450</v>
      </c>
      <c r="V524" t="s">
        <v>489</v>
      </c>
      <c r="W524" t="s">
        <v>490</v>
      </c>
      <c r="X524" t="s">
        <v>491</v>
      </c>
      <c r="Y524" t="s">
        <v>492</v>
      </c>
      <c r="Z524" t="s">
        <v>493</v>
      </c>
      <c r="AA524" t="s">
        <v>494</v>
      </c>
    </row>
    <row r="525" spans="1:27">
      <c r="A525" t="s">
        <v>528</v>
      </c>
      <c r="B525" t="s">
        <v>529</v>
      </c>
      <c r="C525" t="str">
        <f t="shared" si="72"/>
        <v>CEDO 65W OnePlus Dash Warp Charge C…</v>
      </c>
      <c r="D525" t="s">
        <v>16</v>
      </c>
      <c r="E525" t="str">
        <f>IFERROR(VLOOKUP(TRIM(CLEAN(D525)),#REF!, 2, FALSE), "Other")</f>
        <v>Other</v>
      </c>
      <c r="F525" s="9">
        <v>349</v>
      </c>
      <c r="G525" s="9">
        <v>599</v>
      </c>
      <c r="H525" s="9">
        <f t="shared" si="65"/>
        <v>250</v>
      </c>
      <c r="I525" s="9">
        <f>(F525*U525)</f>
        <v>73290</v>
      </c>
      <c r="J525" s="18" t="str">
        <f>ROUND((Table1[[#This Row],[actual_price]]-Table1[[#This Row],[discounted_price]])/Table1[[#This Row],[actual_price]]*100, 0) &amp; "%"</f>
        <v>42%</v>
      </c>
      <c r="K525" s="18" t="str">
        <f t="shared" si="66"/>
        <v>&lt;50%</v>
      </c>
      <c r="L525" s="18">
        <f t="shared" si="67"/>
        <v>42</v>
      </c>
      <c r="M525" s="15" t="str">
        <f t="shared" si="68"/>
        <v>Medium</v>
      </c>
      <c r="N525" s="1">
        <v>0.42</v>
      </c>
      <c r="O525">
        <v>4.0999999999999996</v>
      </c>
      <c r="P525" t="str">
        <f t="shared" si="69"/>
        <v>Good</v>
      </c>
      <c r="Q525">
        <f>G525*U525</f>
        <v>125790</v>
      </c>
      <c r="R525" t="str">
        <f t="shared" si="70"/>
        <v>#0-#999</v>
      </c>
      <c r="S525">
        <f>IF(Table1[[#This Row],[actual_price]]&lt;1000, 1, IF(Table1[[#This Row],[actual_price]]&lt;5000, 2, IF(Table1[[#This Row],[actual_price]]&lt;10000, 3, IF(Table1[[#This Row],[actual_price]]&lt;20000, 4, 5))))</f>
        <v>1</v>
      </c>
      <c r="T525" t="str">
        <f t="shared" si="71"/>
        <v>Fewer than 1000</v>
      </c>
      <c r="U525" s="11">
        <v>210</v>
      </c>
      <c r="V525" t="s">
        <v>530</v>
      </c>
      <c r="W525" t="s">
        <v>531</v>
      </c>
      <c r="X525" t="s">
        <v>532</v>
      </c>
      <c r="Y525" t="s">
        <v>533</v>
      </c>
      <c r="Z525" t="s">
        <v>534</v>
      </c>
      <c r="AA525" t="s">
        <v>535</v>
      </c>
    </row>
    <row r="526" spans="1:27">
      <c r="A526" t="s">
        <v>547</v>
      </c>
      <c r="B526" t="s">
        <v>548</v>
      </c>
      <c r="C526" t="str">
        <f t="shared" si="72"/>
        <v>boAt Type C A750 Stress Resistant, …</v>
      </c>
      <c r="D526" t="s">
        <v>16</v>
      </c>
      <c r="E526" t="str">
        <f>IFERROR(VLOOKUP(TRIM(CLEAN(D526)),#REF!, 2, FALSE), "Other")</f>
        <v>Other</v>
      </c>
      <c r="F526" s="9">
        <v>399</v>
      </c>
      <c r="G526" s="9">
        <v>999</v>
      </c>
      <c r="H526" s="9">
        <f t="shared" si="65"/>
        <v>600</v>
      </c>
      <c r="I526" s="9">
        <f>(F526*U526)</f>
        <v>710220</v>
      </c>
      <c r="J526" s="18" t="str">
        <f>ROUND((Table1[[#This Row],[actual_price]]-Table1[[#This Row],[discounted_price]])/Table1[[#This Row],[actual_price]]*100, 0) &amp; "%"</f>
        <v>60%</v>
      </c>
      <c r="K526" s="18" t="str">
        <f t="shared" si="66"/>
        <v>≥ 50%</v>
      </c>
      <c r="L526" s="18">
        <f t="shared" si="67"/>
        <v>60</v>
      </c>
      <c r="M526" s="15" t="str">
        <f t="shared" si="68"/>
        <v>High</v>
      </c>
      <c r="N526" s="1">
        <v>0.6</v>
      </c>
      <c r="O526">
        <v>4.0999999999999996</v>
      </c>
      <c r="P526" t="str">
        <f t="shared" si="69"/>
        <v>Good</v>
      </c>
      <c r="Q526">
        <f>G526*U526</f>
        <v>1778220</v>
      </c>
      <c r="R526" t="str">
        <f t="shared" si="70"/>
        <v>#0-#999</v>
      </c>
      <c r="S526">
        <f>IF(Table1[[#This Row],[actual_price]]&lt;1000, 1, IF(Table1[[#This Row],[actual_price]]&lt;5000, 2, IF(Table1[[#This Row],[actual_price]]&lt;10000, 3, IF(Table1[[#This Row],[actual_price]]&lt;20000, 4, 5))))</f>
        <v>1</v>
      </c>
      <c r="T526" t="str">
        <f t="shared" si="71"/>
        <v>1000 and above</v>
      </c>
      <c r="U526" s="11">
        <v>1780</v>
      </c>
      <c r="V526" t="s">
        <v>549</v>
      </c>
      <c r="W526" t="s">
        <v>550</v>
      </c>
      <c r="X526" t="s">
        <v>551</v>
      </c>
      <c r="Y526" t="s">
        <v>552</v>
      </c>
      <c r="Z526" t="s">
        <v>553</v>
      </c>
      <c r="AA526" t="s">
        <v>554</v>
      </c>
    </row>
    <row r="527" spans="1:27">
      <c r="A527" t="s">
        <v>555</v>
      </c>
      <c r="B527" t="s">
        <v>556</v>
      </c>
      <c r="C527" t="str">
        <f t="shared" si="72"/>
        <v>Ambrane 2 in 1 Type-C &amp; Micro USB C…</v>
      </c>
      <c r="D527" t="s">
        <v>16</v>
      </c>
      <c r="E527" t="str">
        <f>IFERROR(VLOOKUP(TRIM(CLEAN(D527)),#REF!, 2, FALSE), "Other")</f>
        <v>Other</v>
      </c>
      <c r="F527" s="9">
        <v>199</v>
      </c>
      <c r="G527" s="9">
        <v>499</v>
      </c>
      <c r="H527" s="9">
        <f t="shared" si="65"/>
        <v>300</v>
      </c>
      <c r="I527" s="9">
        <f>(F527*U527)</f>
        <v>119798</v>
      </c>
      <c r="J527" s="18" t="str">
        <f>ROUND((Table1[[#This Row],[actual_price]]-Table1[[#This Row],[discounted_price]])/Table1[[#This Row],[actual_price]]*100, 0) &amp; "%"</f>
        <v>60%</v>
      </c>
      <c r="K527" s="18" t="str">
        <f t="shared" si="66"/>
        <v>≥ 50%</v>
      </c>
      <c r="L527" s="18">
        <f t="shared" si="67"/>
        <v>60</v>
      </c>
      <c r="M527" s="15" t="str">
        <f t="shared" si="68"/>
        <v>High</v>
      </c>
      <c r="N527" s="1">
        <v>0.6</v>
      </c>
      <c r="O527">
        <v>4.0999999999999996</v>
      </c>
      <c r="P527" t="str">
        <f t="shared" si="69"/>
        <v>Good</v>
      </c>
      <c r="Q527">
        <f>G527*U527</f>
        <v>300398</v>
      </c>
      <c r="R527" t="str">
        <f t="shared" si="70"/>
        <v>#0-#999</v>
      </c>
      <c r="S527">
        <f>IF(Table1[[#This Row],[actual_price]]&lt;1000, 1, IF(Table1[[#This Row],[actual_price]]&lt;5000, 2, IF(Table1[[#This Row],[actual_price]]&lt;10000, 3, IF(Table1[[#This Row],[actual_price]]&lt;20000, 4, 5))))</f>
        <v>1</v>
      </c>
      <c r="T527" t="str">
        <f t="shared" si="71"/>
        <v>Fewer than 1000</v>
      </c>
      <c r="U527" s="11">
        <v>602</v>
      </c>
      <c r="V527" t="s">
        <v>557</v>
      </c>
      <c r="W527" t="s">
        <v>558</v>
      </c>
      <c r="X527" t="s">
        <v>559</v>
      </c>
      <c r="Y527" t="s">
        <v>560</v>
      </c>
      <c r="Z527" t="s">
        <v>561</v>
      </c>
      <c r="AA527" t="s">
        <v>562</v>
      </c>
    </row>
    <row r="528" spans="1:27">
      <c r="A528" t="s">
        <v>570</v>
      </c>
      <c r="B528" t="s">
        <v>571</v>
      </c>
      <c r="C528" t="str">
        <f t="shared" si="72"/>
        <v>TCL 80 cm (32 inches) HD Ready Cert…</v>
      </c>
      <c r="D528" t="s">
        <v>135</v>
      </c>
      <c r="E528" t="str">
        <f>IFERROR(VLOOKUP(TRIM(CLEAN(D528)),#REF!, 2, FALSE), "Other")</f>
        <v>Other</v>
      </c>
      <c r="F528" s="9">
        <v>10901</v>
      </c>
      <c r="G528" s="9">
        <v>30990</v>
      </c>
      <c r="H528" s="9">
        <f t="shared" si="65"/>
        <v>20089</v>
      </c>
      <c r="I528" s="9">
        <f>(F528*U528)</f>
        <v>4338598</v>
      </c>
      <c r="J528" s="18" t="str">
        <f>ROUND((Table1[[#This Row],[actual_price]]-Table1[[#This Row],[discounted_price]])/Table1[[#This Row],[actual_price]]*100, 0) &amp; "%"</f>
        <v>65%</v>
      </c>
      <c r="K528" s="18" t="str">
        <f t="shared" si="66"/>
        <v>≥ 50%</v>
      </c>
      <c r="L528" s="18">
        <f t="shared" si="67"/>
        <v>65</v>
      </c>
      <c r="M528" s="15" t="str">
        <f t="shared" si="68"/>
        <v>High</v>
      </c>
      <c r="N528" s="1">
        <v>0.65</v>
      </c>
      <c r="O528">
        <v>4.0999999999999996</v>
      </c>
      <c r="P528" t="str">
        <f t="shared" si="69"/>
        <v>Good</v>
      </c>
      <c r="Q528">
        <f>G528*U528</f>
        <v>12334020</v>
      </c>
      <c r="R528" t="str">
        <f t="shared" si="70"/>
        <v>#20k+</v>
      </c>
      <c r="S528">
        <f>IF(Table1[[#This Row],[actual_price]]&lt;1000, 1, IF(Table1[[#This Row],[actual_price]]&lt;5000, 2, IF(Table1[[#This Row],[actual_price]]&lt;10000, 3, IF(Table1[[#This Row],[actual_price]]&lt;20000, 4, 5))))</f>
        <v>5</v>
      </c>
      <c r="T528" t="str">
        <f t="shared" si="71"/>
        <v>Fewer than 1000</v>
      </c>
      <c r="U528" s="11">
        <v>398</v>
      </c>
      <c r="V528" t="s">
        <v>572</v>
      </c>
      <c r="W528" t="s">
        <v>573</v>
      </c>
      <c r="X528" t="s">
        <v>574</v>
      </c>
      <c r="Y528" t="s">
        <v>575</v>
      </c>
      <c r="Z528" t="s">
        <v>576</v>
      </c>
      <c r="AA528" t="s">
        <v>577</v>
      </c>
    </row>
    <row r="529" spans="1:27">
      <c r="A529" t="s">
        <v>659</v>
      </c>
      <c r="B529" t="s">
        <v>660</v>
      </c>
      <c r="C529" t="str">
        <f t="shared" si="72"/>
        <v>Lapster USB 3.0 A to Micro B SuperS…</v>
      </c>
      <c r="D529" t="s">
        <v>16</v>
      </c>
      <c r="E529" t="str">
        <f>IFERROR(VLOOKUP(TRIM(CLEAN(D529)),#REF!, 2, FALSE), "Other")</f>
        <v>Other</v>
      </c>
      <c r="F529" s="9">
        <v>199</v>
      </c>
      <c r="G529" s="9">
        <v>999</v>
      </c>
      <c r="H529" s="9">
        <f t="shared" si="65"/>
        <v>800</v>
      </c>
      <c r="I529" s="9">
        <f>(F529*U529)</f>
        <v>84575</v>
      </c>
      <c r="J529" s="18" t="str">
        <f>ROUND((Table1[[#This Row],[actual_price]]-Table1[[#This Row],[discounted_price]])/Table1[[#This Row],[actual_price]]*100, 0) &amp; "%"</f>
        <v>80%</v>
      </c>
      <c r="K529" s="18" t="str">
        <f t="shared" si="66"/>
        <v>≥ 50%</v>
      </c>
      <c r="L529" s="18">
        <f t="shared" si="67"/>
        <v>80</v>
      </c>
      <c r="M529" s="15" t="str">
        <f t="shared" si="68"/>
        <v>High</v>
      </c>
      <c r="N529" s="1">
        <v>0.8</v>
      </c>
      <c r="O529">
        <v>4.0999999999999996</v>
      </c>
      <c r="P529" t="str">
        <f t="shared" si="69"/>
        <v>Good</v>
      </c>
      <c r="Q529">
        <f>G529*U529</f>
        <v>424575</v>
      </c>
      <c r="R529" t="str">
        <f t="shared" si="70"/>
        <v>#0-#999</v>
      </c>
      <c r="S529">
        <f>IF(Table1[[#This Row],[actual_price]]&lt;1000, 1, IF(Table1[[#This Row],[actual_price]]&lt;5000, 2, IF(Table1[[#This Row],[actual_price]]&lt;10000, 3, IF(Table1[[#This Row],[actual_price]]&lt;20000, 4, 5))))</f>
        <v>1</v>
      </c>
      <c r="T529" t="str">
        <f t="shared" si="71"/>
        <v>Fewer than 1000</v>
      </c>
      <c r="U529" s="11">
        <v>425</v>
      </c>
      <c r="V529" t="s">
        <v>661</v>
      </c>
      <c r="W529" t="s">
        <v>662</v>
      </c>
      <c r="X529" t="s">
        <v>663</v>
      </c>
      <c r="Y529" t="s">
        <v>664</v>
      </c>
      <c r="Z529" t="s">
        <v>665</v>
      </c>
      <c r="AA529" t="s">
        <v>666</v>
      </c>
    </row>
    <row r="530" spans="1:27">
      <c r="A530" t="s">
        <v>707</v>
      </c>
      <c r="B530" t="s">
        <v>708</v>
      </c>
      <c r="C530" t="str">
        <f t="shared" si="72"/>
        <v>Wayona Type C to Lightning MFI Cert…</v>
      </c>
      <c r="D530" t="s">
        <v>16</v>
      </c>
      <c r="E530" t="str">
        <f>IFERROR(VLOOKUP(TRIM(CLEAN(D530)),#REF!, 2, FALSE), "Other")</f>
        <v>Other</v>
      </c>
      <c r="F530" s="9">
        <v>719</v>
      </c>
      <c r="G530" s="9">
        <v>1499</v>
      </c>
      <c r="H530" s="9">
        <f t="shared" si="65"/>
        <v>780</v>
      </c>
      <c r="I530" s="9">
        <f>(F530*U530)</f>
        <v>751355</v>
      </c>
      <c r="J530" s="18" t="str">
        <f>ROUND((Table1[[#This Row],[actual_price]]-Table1[[#This Row],[discounted_price]])/Table1[[#This Row],[actual_price]]*100, 0) &amp; "%"</f>
        <v>52%</v>
      </c>
      <c r="K530" s="18" t="str">
        <f t="shared" si="66"/>
        <v>≥ 50%</v>
      </c>
      <c r="L530" s="18">
        <f t="shared" si="67"/>
        <v>52</v>
      </c>
      <c r="M530" s="15" t="str">
        <f t="shared" si="68"/>
        <v>High</v>
      </c>
      <c r="N530" s="1">
        <v>0.52</v>
      </c>
      <c r="O530">
        <v>4.0999999999999996</v>
      </c>
      <c r="P530" t="str">
        <f t="shared" si="69"/>
        <v>Good</v>
      </c>
      <c r="Q530">
        <f>G530*U530</f>
        <v>1566455</v>
      </c>
      <c r="R530" t="str">
        <f t="shared" si="70"/>
        <v>#1k-#4.9k</v>
      </c>
      <c r="S530">
        <f>IF(Table1[[#This Row],[actual_price]]&lt;1000, 1, IF(Table1[[#This Row],[actual_price]]&lt;5000, 2, IF(Table1[[#This Row],[actual_price]]&lt;10000, 3, IF(Table1[[#This Row],[actual_price]]&lt;20000, 4, 5))))</f>
        <v>2</v>
      </c>
      <c r="T530" t="str">
        <f t="shared" si="71"/>
        <v>1000 and above</v>
      </c>
      <c r="U530" s="11">
        <v>1045</v>
      </c>
      <c r="V530" t="s">
        <v>709</v>
      </c>
      <c r="W530" t="s">
        <v>710</v>
      </c>
      <c r="X530" t="s">
        <v>711</v>
      </c>
      <c r="Y530" t="s">
        <v>712</v>
      </c>
      <c r="Z530" t="s">
        <v>713</v>
      </c>
      <c r="AA530" t="s">
        <v>714</v>
      </c>
    </row>
    <row r="531" spans="1:27">
      <c r="A531" t="s">
        <v>781</v>
      </c>
      <c r="B531" t="s">
        <v>782</v>
      </c>
      <c r="C531" t="str">
        <f t="shared" si="72"/>
        <v>Croma 80 cm (32 Inches) HD Ready LE…</v>
      </c>
      <c r="D531" t="s">
        <v>400</v>
      </c>
      <c r="E531" t="str">
        <f>IFERROR(VLOOKUP(TRIM(CLEAN(D531)),#REF!, 2, FALSE), "Other")</f>
        <v>Other</v>
      </c>
      <c r="F531" s="9">
        <v>7390</v>
      </c>
      <c r="G531" s="9">
        <v>20000</v>
      </c>
      <c r="H531" s="9">
        <f t="shared" si="65"/>
        <v>12610</v>
      </c>
      <c r="I531" s="9">
        <f>(F531*U531)</f>
        <v>19073590</v>
      </c>
      <c r="J531" s="18" t="str">
        <f>ROUND((Table1[[#This Row],[actual_price]]-Table1[[#This Row],[discounted_price]])/Table1[[#This Row],[actual_price]]*100, 0) &amp; "%"</f>
        <v>63%</v>
      </c>
      <c r="K531" s="18" t="str">
        <f t="shared" si="66"/>
        <v>≥ 50%</v>
      </c>
      <c r="L531" s="18">
        <f t="shared" si="67"/>
        <v>63</v>
      </c>
      <c r="M531" s="15" t="str">
        <f t="shared" si="68"/>
        <v>High</v>
      </c>
      <c r="N531" s="1">
        <v>0.63</v>
      </c>
      <c r="O531">
        <v>4.0999999999999996</v>
      </c>
      <c r="P531" t="str">
        <f t="shared" si="69"/>
        <v>Good</v>
      </c>
      <c r="Q531">
        <f>G531*U531</f>
        <v>51620000</v>
      </c>
      <c r="R531" t="str">
        <f t="shared" si="70"/>
        <v>#20k+</v>
      </c>
      <c r="S531">
        <f>IF(Table1[[#This Row],[actual_price]]&lt;1000, 1, IF(Table1[[#This Row],[actual_price]]&lt;5000, 2, IF(Table1[[#This Row],[actual_price]]&lt;10000, 3, IF(Table1[[#This Row],[actual_price]]&lt;20000, 4, 5))))</f>
        <v>5</v>
      </c>
      <c r="T531" t="str">
        <f t="shared" si="71"/>
        <v>1000 and above</v>
      </c>
      <c r="U531" s="11">
        <v>2581</v>
      </c>
      <c r="V531" t="s">
        <v>783</v>
      </c>
      <c r="W531" t="s">
        <v>784</v>
      </c>
      <c r="X531" t="s">
        <v>785</v>
      </c>
      <c r="Y531" t="s">
        <v>786</v>
      </c>
      <c r="Z531" t="s">
        <v>787</v>
      </c>
      <c r="AA531" t="s">
        <v>788</v>
      </c>
    </row>
    <row r="532" spans="1:27">
      <c r="A532" t="s">
        <v>800</v>
      </c>
      <c r="B532" t="s">
        <v>801</v>
      </c>
      <c r="C532" t="str">
        <f t="shared" si="72"/>
        <v>boAt Type C A750 Stress Resistant, …</v>
      </c>
      <c r="D532" t="s">
        <v>16</v>
      </c>
      <c r="E532" t="str">
        <f>IFERROR(VLOOKUP(TRIM(CLEAN(D532)),#REF!, 2, FALSE), "Other")</f>
        <v>Other</v>
      </c>
      <c r="F532" s="9">
        <v>399</v>
      </c>
      <c r="G532" s="9">
        <v>999</v>
      </c>
      <c r="H532" s="9">
        <f t="shared" si="65"/>
        <v>600</v>
      </c>
      <c r="I532" s="9">
        <f>(F532*U532)</f>
        <v>710220</v>
      </c>
      <c r="J532" s="18" t="str">
        <f>ROUND((Table1[[#This Row],[actual_price]]-Table1[[#This Row],[discounted_price]])/Table1[[#This Row],[actual_price]]*100, 0) &amp; "%"</f>
        <v>60%</v>
      </c>
      <c r="K532" s="18" t="str">
        <f t="shared" si="66"/>
        <v>≥ 50%</v>
      </c>
      <c r="L532" s="18">
        <f t="shared" si="67"/>
        <v>60</v>
      </c>
      <c r="M532" s="15" t="str">
        <f t="shared" si="68"/>
        <v>High</v>
      </c>
      <c r="N532" s="1">
        <v>0.6</v>
      </c>
      <c r="O532">
        <v>4.0999999999999996</v>
      </c>
      <c r="P532" t="str">
        <f t="shared" si="69"/>
        <v>Good</v>
      </c>
      <c r="Q532">
        <f>G532*U532</f>
        <v>1778220</v>
      </c>
      <c r="R532" t="str">
        <f t="shared" si="70"/>
        <v>#0-#999</v>
      </c>
      <c r="S532">
        <f>IF(Table1[[#This Row],[actual_price]]&lt;1000, 1, IF(Table1[[#This Row],[actual_price]]&lt;5000, 2, IF(Table1[[#This Row],[actual_price]]&lt;10000, 3, IF(Table1[[#This Row],[actual_price]]&lt;20000, 4, 5))))</f>
        <v>1</v>
      </c>
      <c r="T532" t="str">
        <f t="shared" si="71"/>
        <v>1000 and above</v>
      </c>
      <c r="U532" s="11">
        <v>1780</v>
      </c>
      <c r="V532" t="s">
        <v>802</v>
      </c>
      <c r="W532" t="s">
        <v>550</v>
      </c>
      <c r="X532" t="s">
        <v>551</v>
      </c>
      <c r="Y532" t="s">
        <v>552</v>
      </c>
      <c r="Z532" t="s">
        <v>553</v>
      </c>
      <c r="AA532" t="s">
        <v>554</v>
      </c>
    </row>
    <row r="533" spans="1:27">
      <c r="A533" t="s">
        <v>811</v>
      </c>
      <c r="B533" t="s">
        <v>812</v>
      </c>
      <c r="C533" t="str">
        <f t="shared" si="72"/>
        <v>Portronics Konnect L POR-1403 Fast …</v>
      </c>
      <c r="D533" t="s">
        <v>16</v>
      </c>
      <c r="E533" t="str">
        <f>IFERROR(VLOOKUP(TRIM(CLEAN(D533)),#REF!, 2, FALSE), "Other")</f>
        <v>Other</v>
      </c>
      <c r="F533" s="9">
        <v>210</v>
      </c>
      <c r="G533" s="9">
        <v>399</v>
      </c>
      <c r="H533" s="9">
        <f t="shared" si="65"/>
        <v>189</v>
      </c>
      <c r="I533" s="9">
        <f>(F533*U533)</f>
        <v>360570</v>
      </c>
      <c r="J533" s="18" t="str">
        <f>ROUND((Table1[[#This Row],[actual_price]]-Table1[[#This Row],[discounted_price]])/Table1[[#This Row],[actual_price]]*100, 0) &amp; "%"</f>
        <v>47%</v>
      </c>
      <c r="K533" s="18" t="str">
        <f t="shared" si="66"/>
        <v>&lt;50%</v>
      </c>
      <c r="L533" s="18">
        <f t="shared" si="67"/>
        <v>47</v>
      </c>
      <c r="M533" s="15" t="str">
        <f t="shared" si="68"/>
        <v>Medium</v>
      </c>
      <c r="N533" s="1">
        <v>0.47</v>
      </c>
      <c r="O533">
        <v>4.0999999999999996</v>
      </c>
      <c r="P533" t="str">
        <f t="shared" si="69"/>
        <v>Good</v>
      </c>
      <c r="Q533">
        <f>G533*U533</f>
        <v>685083</v>
      </c>
      <c r="R533" t="str">
        <f t="shared" si="70"/>
        <v>#0-#999</v>
      </c>
      <c r="S533">
        <f>IF(Table1[[#This Row],[actual_price]]&lt;1000, 1, IF(Table1[[#This Row],[actual_price]]&lt;5000, 2, IF(Table1[[#This Row],[actual_price]]&lt;10000, 3, IF(Table1[[#This Row],[actual_price]]&lt;20000, 4, 5))))</f>
        <v>1</v>
      </c>
      <c r="T533" t="str">
        <f t="shared" si="71"/>
        <v>1000 and above</v>
      </c>
      <c r="U533" s="11">
        <v>1717</v>
      </c>
      <c r="V533" t="s">
        <v>813</v>
      </c>
      <c r="W533" t="s">
        <v>814</v>
      </c>
      <c r="X533" t="s">
        <v>815</v>
      </c>
      <c r="Y533" t="s">
        <v>816</v>
      </c>
      <c r="Z533" t="s">
        <v>817</v>
      </c>
      <c r="AA533" t="s">
        <v>818</v>
      </c>
    </row>
    <row r="534" spans="1:27">
      <c r="A534" t="s">
        <v>870</v>
      </c>
      <c r="B534" t="s">
        <v>871</v>
      </c>
      <c r="C534" t="str">
        <f t="shared" si="72"/>
        <v>Hisense 108 cm (43 inches) 4K Ultra…</v>
      </c>
      <c r="D534" t="s">
        <v>135</v>
      </c>
      <c r="E534" t="str">
        <f>IFERROR(VLOOKUP(TRIM(CLEAN(D534)),#REF!, 2, FALSE), "Other")</f>
        <v>Other</v>
      </c>
      <c r="F534" s="9">
        <v>20990</v>
      </c>
      <c r="G534" s="9">
        <v>44990</v>
      </c>
      <c r="H534" s="9">
        <f t="shared" si="65"/>
        <v>24000</v>
      </c>
      <c r="I534" s="9">
        <f>(F534*U534)</f>
        <v>26426410</v>
      </c>
      <c r="J534" s="18" t="str">
        <f>ROUND((Table1[[#This Row],[actual_price]]-Table1[[#This Row],[discounted_price]])/Table1[[#This Row],[actual_price]]*100, 0) &amp; "%"</f>
        <v>53%</v>
      </c>
      <c r="K534" s="18" t="str">
        <f t="shared" si="66"/>
        <v>≥ 50%</v>
      </c>
      <c r="L534" s="18">
        <f t="shared" si="67"/>
        <v>53</v>
      </c>
      <c r="M534" s="15" t="str">
        <f t="shared" si="68"/>
        <v>High</v>
      </c>
      <c r="N534" s="1">
        <v>0.53</v>
      </c>
      <c r="O534">
        <v>4.0999999999999996</v>
      </c>
      <c r="P534" t="str">
        <f t="shared" si="69"/>
        <v>Good</v>
      </c>
      <c r="Q534">
        <f>G534*U534</f>
        <v>56642410</v>
      </c>
      <c r="R534" t="str">
        <f t="shared" si="70"/>
        <v>#20k+</v>
      </c>
      <c r="S534">
        <f>IF(Table1[[#This Row],[actual_price]]&lt;1000, 1, IF(Table1[[#This Row],[actual_price]]&lt;5000, 2, IF(Table1[[#This Row],[actual_price]]&lt;10000, 3, IF(Table1[[#This Row],[actual_price]]&lt;20000, 4, 5))))</f>
        <v>5</v>
      </c>
      <c r="T534" t="str">
        <f t="shared" si="71"/>
        <v>1000 and above</v>
      </c>
      <c r="U534" s="11">
        <v>1259</v>
      </c>
      <c r="V534" t="s">
        <v>872</v>
      </c>
      <c r="W534" t="s">
        <v>873</v>
      </c>
      <c r="X534" t="s">
        <v>874</v>
      </c>
      <c r="Y534" t="s">
        <v>875</v>
      </c>
      <c r="Z534" t="s">
        <v>876</v>
      </c>
      <c r="AA534" t="s">
        <v>877</v>
      </c>
    </row>
    <row r="535" spans="1:27">
      <c r="A535" t="s">
        <v>881</v>
      </c>
      <c r="B535" t="s">
        <v>882</v>
      </c>
      <c r="C535" t="str">
        <f t="shared" si="72"/>
        <v>AmazonBasics 6-Feet DisplayPort (no…</v>
      </c>
      <c r="D535" t="s">
        <v>103</v>
      </c>
      <c r="E535" t="str">
        <f>IFERROR(VLOOKUP(TRIM(CLEAN(D535)),#REF!, 2, FALSE), "Other")</f>
        <v>Other</v>
      </c>
      <c r="F535" s="9">
        <v>799</v>
      </c>
      <c r="G535" s="9">
        <v>1700</v>
      </c>
      <c r="H535" s="9">
        <f t="shared" si="65"/>
        <v>901</v>
      </c>
      <c r="I535" s="9">
        <f>(F535*U535)</f>
        <v>22881762</v>
      </c>
      <c r="J535" s="18" t="str">
        <f>ROUND((Table1[[#This Row],[actual_price]]-Table1[[#This Row],[discounted_price]])/Table1[[#This Row],[actual_price]]*100, 0) &amp; "%"</f>
        <v>53%</v>
      </c>
      <c r="K535" s="18" t="str">
        <f t="shared" si="66"/>
        <v>≥ 50%</v>
      </c>
      <c r="L535" s="18">
        <f t="shared" si="67"/>
        <v>53</v>
      </c>
      <c r="M535" s="15" t="str">
        <f t="shared" si="68"/>
        <v>High</v>
      </c>
      <c r="N535" s="1">
        <v>0.53</v>
      </c>
      <c r="O535">
        <v>4.0999999999999996</v>
      </c>
      <c r="P535" t="str">
        <f t="shared" si="69"/>
        <v>Good</v>
      </c>
      <c r="Q535">
        <f>G535*U535</f>
        <v>48684600</v>
      </c>
      <c r="R535" t="str">
        <f t="shared" si="70"/>
        <v>#1k-#4.9k</v>
      </c>
      <c r="S535">
        <f>IF(Table1[[#This Row],[actual_price]]&lt;1000, 1, IF(Table1[[#This Row],[actual_price]]&lt;5000, 2, IF(Table1[[#This Row],[actual_price]]&lt;10000, 3, IF(Table1[[#This Row],[actual_price]]&lt;20000, 4, 5))))</f>
        <v>2</v>
      </c>
      <c r="T535" t="str">
        <f t="shared" si="71"/>
        <v>1000 and above</v>
      </c>
      <c r="U535" s="11">
        <v>28638</v>
      </c>
      <c r="V535" t="s">
        <v>883</v>
      </c>
      <c r="W535" t="s">
        <v>884</v>
      </c>
      <c r="X535" t="s">
        <v>885</v>
      </c>
      <c r="Y535" t="s">
        <v>886</v>
      </c>
      <c r="Z535" t="s">
        <v>887</v>
      </c>
      <c r="AA535" t="s">
        <v>888</v>
      </c>
    </row>
    <row r="536" spans="1:27">
      <c r="A536" t="s">
        <v>982</v>
      </c>
      <c r="B536" t="s">
        <v>983</v>
      </c>
      <c r="C536" t="str">
        <f t="shared" si="72"/>
        <v>Zoul Type C to Type C Fast Charging…</v>
      </c>
      <c r="D536" t="s">
        <v>16</v>
      </c>
      <c r="E536" t="str">
        <f>IFERROR(VLOOKUP(TRIM(CLEAN(D536)),#REF!, 2, FALSE), "Other")</f>
        <v>Other</v>
      </c>
      <c r="F536" s="9">
        <v>399</v>
      </c>
      <c r="G536" s="9">
        <v>1099</v>
      </c>
      <c r="H536" s="9">
        <f t="shared" si="65"/>
        <v>700</v>
      </c>
      <c r="I536" s="9">
        <f>(F536*U536)</f>
        <v>1071315</v>
      </c>
      <c r="J536" s="18" t="str">
        <f>ROUND((Table1[[#This Row],[actual_price]]-Table1[[#This Row],[discounted_price]])/Table1[[#This Row],[actual_price]]*100, 0) &amp; "%"</f>
        <v>64%</v>
      </c>
      <c r="K536" s="18" t="str">
        <f t="shared" si="66"/>
        <v>≥ 50%</v>
      </c>
      <c r="L536" s="18">
        <f t="shared" si="67"/>
        <v>64</v>
      </c>
      <c r="M536" s="15" t="str">
        <f t="shared" si="68"/>
        <v>High</v>
      </c>
      <c r="N536" s="1">
        <v>0.64</v>
      </c>
      <c r="O536">
        <v>4.0999999999999996</v>
      </c>
      <c r="P536" t="str">
        <f t="shared" si="69"/>
        <v>Good</v>
      </c>
      <c r="Q536">
        <f>G536*U536</f>
        <v>2950815</v>
      </c>
      <c r="R536" t="str">
        <f t="shared" si="70"/>
        <v>#1k-#4.9k</v>
      </c>
      <c r="S536">
        <f>IF(Table1[[#This Row],[actual_price]]&lt;1000, 1, IF(Table1[[#This Row],[actual_price]]&lt;5000, 2, IF(Table1[[#This Row],[actual_price]]&lt;10000, 3, IF(Table1[[#This Row],[actual_price]]&lt;20000, 4, 5))))</f>
        <v>2</v>
      </c>
      <c r="T536" t="str">
        <f t="shared" si="71"/>
        <v>1000 and above</v>
      </c>
      <c r="U536" s="11">
        <v>2685</v>
      </c>
      <c r="V536" t="s">
        <v>984</v>
      </c>
      <c r="W536" t="s">
        <v>985</v>
      </c>
      <c r="X536" t="s">
        <v>986</v>
      </c>
      <c r="Y536" t="s">
        <v>987</v>
      </c>
      <c r="Z536" t="s">
        <v>988</v>
      </c>
      <c r="AA536" t="s">
        <v>989</v>
      </c>
    </row>
    <row r="537" spans="1:27">
      <c r="A537" t="s">
        <v>1052</v>
      </c>
      <c r="B537" t="s">
        <v>1053</v>
      </c>
      <c r="C537" t="str">
        <f t="shared" si="72"/>
        <v>VU 138 cm (55 inches) Premium Serie…</v>
      </c>
      <c r="D537" t="s">
        <v>135</v>
      </c>
      <c r="E537" t="str">
        <f>IFERROR(VLOOKUP(TRIM(CLEAN(D537)),#REF!, 2, FALSE), "Other")</f>
        <v>Other</v>
      </c>
      <c r="F537" s="9">
        <v>29990</v>
      </c>
      <c r="G537" s="9">
        <v>65000</v>
      </c>
      <c r="H537" s="9">
        <f t="shared" si="65"/>
        <v>35010</v>
      </c>
      <c r="I537" s="9">
        <f>(F537*U537)</f>
        <v>6327890</v>
      </c>
      <c r="J537" s="18" t="str">
        <f>ROUND((Table1[[#This Row],[actual_price]]-Table1[[#This Row],[discounted_price]])/Table1[[#This Row],[actual_price]]*100, 0) &amp; "%"</f>
        <v>54%</v>
      </c>
      <c r="K537" s="18" t="str">
        <f t="shared" si="66"/>
        <v>≥ 50%</v>
      </c>
      <c r="L537" s="18">
        <f t="shared" si="67"/>
        <v>54</v>
      </c>
      <c r="M537" s="15" t="str">
        <f t="shared" si="68"/>
        <v>High</v>
      </c>
      <c r="N537" s="1">
        <v>0.54</v>
      </c>
      <c r="O537">
        <v>4.0999999999999996</v>
      </c>
      <c r="P537" t="str">
        <f t="shared" si="69"/>
        <v>Good</v>
      </c>
      <c r="Q537">
        <f>G537*U537</f>
        <v>13715000</v>
      </c>
      <c r="R537" t="str">
        <f t="shared" si="70"/>
        <v>#20k+</v>
      </c>
      <c r="S537">
        <f>IF(Table1[[#This Row],[actual_price]]&lt;1000, 1, IF(Table1[[#This Row],[actual_price]]&lt;5000, 2, IF(Table1[[#This Row],[actual_price]]&lt;10000, 3, IF(Table1[[#This Row],[actual_price]]&lt;20000, 4, 5))))</f>
        <v>5</v>
      </c>
      <c r="T537" t="str">
        <f t="shared" si="71"/>
        <v>Fewer than 1000</v>
      </c>
      <c r="U537" s="11">
        <v>211</v>
      </c>
      <c r="V537" t="s">
        <v>1054</v>
      </c>
      <c r="W537" t="s">
        <v>1055</v>
      </c>
      <c r="X537" t="s">
        <v>1056</v>
      </c>
      <c r="Y537" t="s">
        <v>1057</v>
      </c>
      <c r="Z537" t="s">
        <v>1058</v>
      </c>
      <c r="AA537" t="s">
        <v>1059</v>
      </c>
    </row>
    <row r="538" spans="1:27">
      <c r="A538" t="s">
        <v>1097</v>
      </c>
      <c r="B538" t="s">
        <v>1098</v>
      </c>
      <c r="C538" t="str">
        <f t="shared" si="72"/>
        <v>ZEBRONICS HAA2021 HDMI version 2.1 …</v>
      </c>
      <c r="D538" t="s">
        <v>103</v>
      </c>
      <c r="E538" t="str">
        <f>IFERROR(VLOOKUP(TRIM(CLEAN(D538)),#REF!, 2, FALSE), "Other")</f>
        <v>Other</v>
      </c>
      <c r="F538" s="9">
        <v>637</v>
      </c>
      <c r="G538" s="9">
        <v>1499</v>
      </c>
      <c r="H538" s="9">
        <f t="shared" si="65"/>
        <v>862</v>
      </c>
      <c r="I538" s="9">
        <f>(F538*U538)</f>
        <v>15288</v>
      </c>
      <c r="J538" s="18" t="str">
        <f>ROUND((Table1[[#This Row],[actual_price]]-Table1[[#This Row],[discounted_price]])/Table1[[#This Row],[actual_price]]*100, 0) &amp; "%"</f>
        <v>58%</v>
      </c>
      <c r="K538" s="18" t="str">
        <f t="shared" si="66"/>
        <v>≥ 50%</v>
      </c>
      <c r="L538" s="18">
        <f t="shared" si="67"/>
        <v>58</v>
      </c>
      <c r="M538" s="15" t="str">
        <f t="shared" si="68"/>
        <v>High</v>
      </c>
      <c r="N538" s="1">
        <v>0.57999999999999996</v>
      </c>
      <c r="O538">
        <v>4.0999999999999996</v>
      </c>
      <c r="P538" t="str">
        <f t="shared" si="69"/>
        <v>Good</v>
      </c>
      <c r="Q538">
        <f>G538*U538</f>
        <v>35976</v>
      </c>
      <c r="R538" t="str">
        <f t="shared" si="70"/>
        <v>#1k-#4.9k</v>
      </c>
      <c r="S538">
        <f>IF(Table1[[#This Row],[actual_price]]&lt;1000, 1, IF(Table1[[#This Row],[actual_price]]&lt;5000, 2, IF(Table1[[#This Row],[actual_price]]&lt;10000, 3, IF(Table1[[#This Row],[actual_price]]&lt;20000, 4, 5))))</f>
        <v>2</v>
      </c>
      <c r="T538" t="str">
        <f t="shared" si="71"/>
        <v>Fewer than 1000</v>
      </c>
      <c r="U538" s="11">
        <v>24</v>
      </c>
      <c r="V538" t="s">
        <v>1099</v>
      </c>
      <c r="W538" t="s">
        <v>1100</v>
      </c>
      <c r="X538" t="s">
        <v>1101</v>
      </c>
      <c r="Y538" t="s">
        <v>1102</v>
      </c>
      <c r="Z538" t="s">
        <v>1103</v>
      </c>
      <c r="AA538" t="s">
        <v>1104</v>
      </c>
    </row>
    <row r="539" spans="1:27">
      <c r="A539" t="s">
        <v>1222</v>
      </c>
      <c r="B539" t="s">
        <v>1223</v>
      </c>
      <c r="C539" t="str">
        <f t="shared" si="72"/>
        <v>Zoul USB C to USB C Fast Charging C…</v>
      </c>
      <c r="D539" t="s">
        <v>16</v>
      </c>
      <c r="E539" t="str">
        <f>IFERROR(VLOOKUP(TRIM(CLEAN(D539)),#REF!, 2, FALSE), "Other")</f>
        <v>Other</v>
      </c>
      <c r="F539" s="9">
        <v>399</v>
      </c>
      <c r="G539" s="9">
        <v>1099</v>
      </c>
      <c r="H539" s="9">
        <f t="shared" si="65"/>
        <v>700</v>
      </c>
      <c r="I539" s="9">
        <f>(F539*U539)</f>
        <v>1071315</v>
      </c>
      <c r="J539" s="18" t="str">
        <f>ROUND((Table1[[#This Row],[actual_price]]-Table1[[#This Row],[discounted_price]])/Table1[[#This Row],[actual_price]]*100, 0) &amp; "%"</f>
        <v>64%</v>
      </c>
      <c r="K539" s="18" t="str">
        <f t="shared" si="66"/>
        <v>≥ 50%</v>
      </c>
      <c r="L539" s="18">
        <f t="shared" si="67"/>
        <v>64</v>
      </c>
      <c r="M539" s="15" t="str">
        <f t="shared" si="68"/>
        <v>High</v>
      </c>
      <c r="N539" s="1">
        <v>0.64</v>
      </c>
      <c r="O539">
        <v>4.0999999999999996</v>
      </c>
      <c r="P539" t="str">
        <f t="shared" si="69"/>
        <v>Good</v>
      </c>
      <c r="Q539">
        <f>G539*U539</f>
        <v>2950815</v>
      </c>
      <c r="R539" t="str">
        <f t="shared" si="70"/>
        <v>#1k-#4.9k</v>
      </c>
      <c r="S539">
        <f>IF(Table1[[#This Row],[actual_price]]&lt;1000, 1, IF(Table1[[#This Row],[actual_price]]&lt;5000, 2, IF(Table1[[#This Row],[actual_price]]&lt;10000, 3, IF(Table1[[#This Row],[actual_price]]&lt;20000, 4, 5))))</f>
        <v>2</v>
      </c>
      <c r="T539" t="str">
        <f t="shared" si="71"/>
        <v>1000 and above</v>
      </c>
      <c r="U539" s="11">
        <v>2685</v>
      </c>
      <c r="V539" t="s">
        <v>1224</v>
      </c>
      <c r="W539" t="s">
        <v>985</v>
      </c>
      <c r="X539" t="s">
        <v>986</v>
      </c>
      <c r="Y539" t="s">
        <v>987</v>
      </c>
      <c r="Z539" t="s">
        <v>988</v>
      </c>
      <c r="AA539" t="s">
        <v>989</v>
      </c>
    </row>
    <row r="540" spans="1:27">
      <c r="A540" t="s">
        <v>1244</v>
      </c>
      <c r="B540" t="s">
        <v>1245</v>
      </c>
      <c r="C540" t="str">
        <f t="shared" si="72"/>
        <v>Storite USB 3.0 Cable A to Micro B …</v>
      </c>
      <c r="D540" t="s">
        <v>16</v>
      </c>
      <c r="E540" t="str">
        <f>IFERROR(VLOOKUP(TRIM(CLEAN(D540)),#REF!, 2, FALSE), "Other")</f>
        <v>Other</v>
      </c>
      <c r="F540" s="9">
        <v>299</v>
      </c>
      <c r="G540" s="9">
        <v>699</v>
      </c>
      <c r="H540" s="9">
        <f t="shared" si="65"/>
        <v>400</v>
      </c>
      <c r="I540" s="9">
        <f>(F540*U540)</f>
        <v>884143</v>
      </c>
      <c r="J540" s="18" t="str">
        <f>ROUND((Table1[[#This Row],[actual_price]]-Table1[[#This Row],[discounted_price]])/Table1[[#This Row],[actual_price]]*100, 0) &amp; "%"</f>
        <v>57%</v>
      </c>
      <c r="K540" s="18" t="str">
        <f t="shared" si="66"/>
        <v>≥ 50%</v>
      </c>
      <c r="L540" s="18">
        <f t="shared" si="67"/>
        <v>57</v>
      </c>
      <c r="M540" s="15" t="str">
        <f t="shared" si="68"/>
        <v>High</v>
      </c>
      <c r="N540" s="1">
        <v>0.56999999999999995</v>
      </c>
      <c r="O540">
        <v>4.0999999999999996</v>
      </c>
      <c r="P540" t="str">
        <f t="shared" si="69"/>
        <v>Good</v>
      </c>
      <c r="Q540">
        <f>G540*U540</f>
        <v>2066943</v>
      </c>
      <c r="R540" t="str">
        <f t="shared" si="70"/>
        <v>#0-#999</v>
      </c>
      <c r="S540">
        <f>IF(Table1[[#This Row],[actual_price]]&lt;1000, 1, IF(Table1[[#This Row],[actual_price]]&lt;5000, 2, IF(Table1[[#This Row],[actual_price]]&lt;10000, 3, IF(Table1[[#This Row],[actual_price]]&lt;20000, 4, 5))))</f>
        <v>1</v>
      </c>
      <c r="T540" t="str">
        <f t="shared" si="71"/>
        <v>1000 and above</v>
      </c>
      <c r="U540" s="11">
        <v>2957</v>
      </c>
      <c r="V540" t="s">
        <v>1246</v>
      </c>
      <c r="W540" t="s">
        <v>1247</v>
      </c>
      <c r="X540" t="s">
        <v>1248</v>
      </c>
      <c r="Y540" t="s">
        <v>1249</v>
      </c>
      <c r="Z540" t="s">
        <v>1250</v>
      </c>
      <c r="AA540" t="s">
        <v>1251</v>
      </c>
    </row>
    <row r="541" spans="1:27">
      <c r="A541" t="s">
        <v>1252</v>
      </c>
      <c r="B541" t="s">
        <v>1253</v>
      </c>
      <c r="C541" t="str">
        <f t="shared" si="72"/>
        <v>boAt LTG 500 Apple MFI Certified fo…</v>
      </c>
      <c r="D541" t="s">
        <v>16</v>
      </c>
      <c r="E541" t="str">
        <f>IFERROR(VLOOKUP(TRIM(CLEAN(D541)),#REF!, 2, FALSE), "Other")</f>
        <v>Other</v>
      </c>
      <c r="F541" s="9">
        <v>849</v>
      </c>
      <c r="G541" s="9">
        <v>999</v>
      </c>
      <c r="H541" s="9">
        <f t="shared" si="65"/>
        <v>150</v>
      </c>
      <c r="I541" s="9">
        <f>(F541*U541)</f>
        <v>5718864</v>
      </c>
      <c r="J541" s="18" t="str">
        <f>ROUND((Table1[[#This Row],[actual_price]]-Table1[[#This Row],[discounted_price]])/Table1[[#This Row],[actual_price]]*100, 0) &amp; "%"</f>
        <v>15%</v>
      </c>
      <c r="K541" s="18" t="str">
        <f t="shared" si="66"/>
        <v>&lt;50%</v>
      </c>
      <c r="L541" s="18">
        <f t="shared" si="67"/>
        <v>15</v>
      </c>
      <c r="M541" s="15" t="str">
        <f t="shared" si="68"/>
        <v>Mild</v>
      </c>
      <c r="N541" s="1">
        <v>0.15</v>
      </c>
      <c r="O541">
        <v>4.0999999999999996</v>
      </c>
      <c r="P541" t="str">
        <f t="shared" si="69"/>
        <v>Good</v>
      </c>
      <c r="Q541">
        <f>G541*U541</f>
        <v>6729264</v>
      </c>
      <c r="R541" t="str">
        <f t="shared" si="70"/>
        <v>#0-#999</v>
      </c>
      <c r="S541">
        <f>IF(Table1[[#This Row],[actual_price]]&lt;1000, 1, IF(Table1[[#This Row],[actual_price]]&lt;5000, 2, IF(Table1[[#This Row],[actual_price]]&lt;10000, 3, IF(Table1[[#This Row],[actual_price]]&lt;20000, 4, 5))))</f>
        <v>1</v>
      </c>
      <c r="T541" t="str">
        <f t="shared" si="71"/>
        <v>1000 and above</v>
      </c>
      <c r="U541" s="11">
        <v>6736</v>
      </c>
      <c r="V541" t="s">
        <v>1254</v>
      </c>
      <c r="W541" t="s">
        <v>1255</v>
      </c>
      <c r="X541" t="s">
        <v>1256</v>
      </c>
      <c r="Y541" t="s">
        <v>1257</v>
      </c>
      <c r="Z541" t="s">
        <v>1258</v>
      </c>
      <c r="AA541" t="s">
        <v>1259</v>
      </c>
    </row>
    <row r="542" spans="1:27">
      <c r="A542" t="s">
        <v>1299</v>
      </c>
      <c r="B542" t="s">
        <v>1300</v>
      </c>
      <c r="C542" t="str">
        <f t="shared" si="72"/>
        <v>Amazon Basics USB A to Lightning MF…</v>
      </c>
      <c r="D542" t="s">
        <v>16</v>
      </c>
      <c r="E542" t="str">
        <f>IFERROR(VLOOKUP(TRIM(CLEAN(D542)),#REF!, 2, FALSE), "Other")</f>
        <v>Other</v>
      </c>
      <c r="F542" s="9">
        <v>709</v>
      </c>
      <c r="G542" s="9">
        <v>1999</v>
      </c>
      <c r="H542" s="9">
        <f t="shared" si="65"/>
        <v>1290</v>
      </c>
      <c r="I542" s="9">
        <f>(F542*U542)</f>
        <v>126781253</v>
      </c>
      <c r="J542" s="18" t="str">
        <f>ROUND((Table1[[#This Row],[actual_price]]-Table1[[#This Row],[discounted_price]])/Table1[[#This Row],[actual_price]]*100, 0) &amp; "%"</f>
        <v>65%</v>
      </c>
      <c r="K542" s="18" t="str">
        <f t="shared" si="66"/>
        <v>≥ 50%</v>
      </c>
      <c r="L542" s="18">
        <f t="shared" si="67"/>
        <v>65</v>
      </c>
      <c r="M542" s="15" t="str">
        <f t="shared" si="68"/>
        <v>High</v>
      </c>
      <c r="N542" s="1">
        <v>0.65</v>
      </c>
      <c r="O542">
        <v>4.0999999999999996</v>
      </c>
      <c r="P542" t="str">
        <f t="shared" si="69"/>
        <v>Good</v>
      </c>
      <c r="Q542">
        <f>G542*U542</f>
        <v>357455183</v>
      </c>
      <c r="R542" t="str">
        <f t="shared" si="70"/>
        <v>#1k-#4.9k</v>
      </c>
      <c r="S542">
        <f>IF(Table1[[#This Row],[actual_price]]&lt;1000, 1, IF(Table1[[#This Row],[actual_price]]&lt;5000, 2, IF(Table1[[#This Row],[actual_price]]&lt;10000, 3, IF(Table1[[#This Row],[actual_price]]&lt;20000, 4, 5))))</f>
        <v>2</v>
      </c>
      <c r="T542" t="str">
        <f t="shared" si="71"/>
        <v>1000 and above</v>
      </c>
      <c r="U542" s="11">
        <v>178817</v>
      </c>
      <c r="V542" t="s">
        <v>1301</v>
      </c>
      <c r="W542" t="s">
        <v>1302</v>
      </c>
      <c r="X542" t="s">
        <v>1303</v>
      </c>
      <c r="Y542" t="s">
        <v>1304</v>
      </c>
      <c r="Z542" t="s">
        <v>1305</v>
      </c>
      <c r="AA542" t="s">
        <v>10153</v>
      </c>
    </row>
    <row r="543" spans="1:27">
      <c r="A543" t="s">
        <v>1316</v>
      </c>
      <c r="B543" t="s">
        <v>1317</v>
      </c>
      <c r="C543" t="str">
        <f t="shared" si="72"/>
        <v>Duracell Micro USB 3A Braided Sync …</v>
      </c>
      <c r="D543" t="s">
        <v>16</v>
      </c>
      <c r="E543" t="str">
        <f>IFERROR(VLOOKUP(TRIM(CLEAN(D543)),#REF!, 2, FALSE), "Other")</f>
        <v>Other</v>
      </c>
      <c r="F543" s="9">
        <v>320</v>
      </c>
      <c r="G543" s="9">
        <v>599</v>
      </c>
      <c r="H543" s="9">
        <f t="shared" si="65"/>
        <v>279</v>
      </c>
      <c r="I543" s="9">
        <f>(F543*U543)</f>
        <v>157120</v>
      </c>
      <c r="J543" s="18" t="str">
        <f>ROUND((Table1[[#This Row],[actual_price]]-Table1[[#This Row],[discounted_price]])/Table1[[#This Row],[actual_price]]*100, 0) &amp; "%"</f>
        <v>47%</v>
      </c>
      <c r="K543" s="18" t="str">
        <f t="shared" si="66"/>
        <v>&lt;50%</v>
      </c>
      <c r="L543" s="18">
        <f t="shared" si="67"/>
        <v>47</v>
      </c>
      <c r="M543" s="15" t="str">
        <f t="shared" si="68"/>
        <v>Medium</v>
      </c>
      <c r="N543" s="1">
        <v>0.47</v>
      </c>
      <c r="O543">
        <v>4.0999999999999996</v>
      </c>
      <c r="P543" t="str">
        <f t="shared" si="69"/>
        <v>Good</v>
      </c>
      <c r="Q543">
        <f>G543*U543</f>
        <v>294109</v>
      </c>
      <c r="R543" t="str">
        <f t="shared" si="70"/>
        <v>#0-#999</v>
      </c>
      <c r="S543">
        <f>IF(Table1[[#This Row],[actual_price]]&lt;1000, 1, IF(Table1[[#This Row],[actual_price]]&lt;5000, 2, IF(Table1[[#This Row],[actual_price]]&lt;10000, 3, IF(Table1[[#This Row],[actual_price]]&lt;20000, 4, 5))))</f>
        <v>1</v>
      </c>
      <c r="T543" t="str">
        <f t="shared" si="71"/>
        <v>Fewer than 1000</v>
      </c>
      <c r="U543" s="11">
        <v>491</v>
      </c>
      <c r="V543" t="s">
        <v>1318</v>
      </c>
      <c r="W543" t="s">
        <v>1319</v>
      </c>
      <c r="X543" t="s">
        <v>1320</v>
      </c>
      <c r="Y543" t="s">
        <v>1321</v>
      </c>
      <c r="Z543" t="s">
        <v>1322</v>
      </c>
      <c r="AA543" t="s">
        <v>1323</v>
      </c>
    </row>
    <row r="544" spans="1:27">
      <c r="A544" t="s">
        <v>1346</v>
      </c>
      <c r="B544" t="s">
        <v>1347</v>
      </c>
      <c r="C544" t="str">
        <f t="shared" si="72"/>
        <v>Time Office Scanner Replacement Cab…</v>
      </c>
      <c r="D544" t="s">
        <v>16</v>
      </c>
      <c r="E544" t="str">
        <f>IFERROR(VLOOKUP(TRIM(CLEAN(D544)),#REF!, 2, FALSE), "Other")</f>
        <v>Other</v>
      </c>
      <c r="F544" s="9">
        <v>225</v>
      </c>
      <c r="G544" s="9">
        <v>499</v>
      </c>
      <c r="H544" s="9">
        <f t="shared" si="65"/>
        <v>274</v>
      </c>
      <c r="I544" s="9">
        <f>(F544*U544)</f>
        <v>177525</v>
      </c>
      <c r="J544" s="18" t="str">
        <f>ROUND((Table1[[#This Row],[actual_price]]-Table1[[#This Row],[discounted_price]])/Table1[[#This Row],[actual_price]]*100, 0) &amp; "%"</f>
        <v>55%</v>
      </c>
      <c r="K544" s="18" t="str">
        <f t="shared" si="66"/>
        <v>≥ 50%</v>
      </c>
      <c r="L544" s="18">
        <f t="shared" si="67"/>
        <v>55</v>
      </c>
      <c r="M544" s="15" t="str">
        <f t="shared" si="68"/>
        <v>High</v>
      </c>
      <c r="N544" s="1">
        <v>0.55000000000000004</v>
      </c>
      <c r="O544">
        <v>4.0999999999999996</v>
      </c>
      <c r="P544" t="str">
        <f t="shared" si="69"/>
        <v>Good</v>
      </c>
      <c r="Q544">
        <f>G544*U544</f>
        <v>393711</v>
      </c>
      <c r="R544" t="str">
        <f t="shared" si="70"/>
        <v>#0-#999</v>
      </c>
      <c r="S544">
        <f>IF(Table1[[#This Row],[actual_price]]&lt;1000, 1, IF(Table1[[#This Row],[actual_price]]&lt;5000, 2, IF(Table1[[#This Row],[actual_price]]&lt;10000, 3, IF(Table1[[#This Row],[actual_price]]&lt;20000, 4, 5))))</f>
        <v>1</v>
      </c>
      <c r="T544" t="str">
        <f t="shared" si="71"/>
        <v>Fewer than 1000</v>
      </c>
      <c r="U544" s="11">
        <v>789</v>
      </c>
      <c r="V544" t="s">
        <v>1348</v>
      </c>
      <c r="W544" t="s">
        <v>1349</v>
      </c>
      <c r="X544" t="s">
        <v>1350</v>
      </c>
      <c r="Y544" t="s">
        <v>1351</v>
      </c>
      <c r="Z544" t="s">
        <v>1352</v>
      </c>
      <c r="AA544" t="s">
        <v>1353</v>
      </c>
    </row>
    <row r="545" spans="1:27">
      <c r="A545" t="s">
        <v>1476</v>
      </c>
      <c r="B545" t="s">
        <v>1477</v>
      </c>
      <c r="C545" t="str">
        <f t="shared" si="72"/>
        <v>OnePlus 138.7 cm (55 inches) U Seri…</v>
      </c>
      <c r="D545" t="s">
        <v>135</v>
      </c>
      <c r="E545" t="str">
        <f>IFERROR(VLOOKUP(TRIM(CLEAN(D545)),#REF!, 2, FALSE), "Other")</f>
        <v>Other</v>
      </c>
      <c r="F545" s="9">
        <v>42999</v>
      </c>
      <c r="G545" s="9">
        <v>59999</v>
      </c>
      <c r="H545" s="9">
        <f t="shared" si="65"/>
        <v>17000</v>
      </c>
      <c r="I545" s="9">
        <f>(F545*U545)</f>
        <v>290372247</v>
      </c>
      <c r="J545" s="18" t="str">
        <f>ROUND((Table1[[#This Row],[actual_price]]-Table1[[#This Row],[discounted_price]])/Table1[[#This Row],[actual_price]]*100, 0) &amp; "%"</f>
        <v>28%</v>
      </c>
      <c r="K545" s="18" t="str">
        <f t="shared" si="66"/>
        <v>&lt;50%</v>
      </c>
      <c r="L545" s="18">
        <f t="shared" si="67"/>
        <v>28</v>
      </c>
      <c r="M545" s="15" t="str">
        <f t="shared" si="68"/>
        <v>Mild</v>
      </c>
      <c r="N545" s="1">
        <v>0.28000000000000003</v>
      </c>
      <c r="O545">
        <v>4.0999999999999996</v>
      </c>
      <c r="P545" t="str">
        <f t="shared" si="69"/>
        <v>Good</v>
      </c>
      <c r="Q545">
        <f>G545*U545</f>
        <v>405173247</v>
      </c>
      <c r="R545" t="str">
        <f t="shared" si="70"/>
        <v>#20k+</v>
      </c>
      <c r="S545">
        <f>IF(Table1[[#This Row],[actual_price]]&lt;1000, 1, IF(Table1[[#This Row],[actual_price]]&lt;5000, 2, IF(Table1[[#This Row],[actual_price]]&lt;10000, 3, IF(Table1[[#This Row],[actual_price]]&lt;20000, 4, 5))))</f>
        <v>5</v>
      </c>
      <c r="T545" t="str">
        <f t="shared" si="71"/>
        <v>1000 and above</v>
      </c>
      <c r="U545" s="11">
        <v>6753</v>
      </c>
      <c r="V545" t="s">
        <v>1478</v>
      </c>
      <c r="W545" t="s">
        <v>1479</v>
      </c>
      <c r="X545" t="s">
        <v>1480</v>
      </c>
      <c r="Y545" t="s">
        <v>1481</v>
      </c>
      <c r="Z545" t="s">
        <v>1482</v>
      </c>
      <c r="AA545" t="s">
        <v>1483</v>
      </c>
    </row>
    <row r="546" spans="1:27">
      <c r="A546" t="s">
        <v>1520</v>
      </c>
      <c r="B546" t="s">
        <v>1521</v>
      </c>
      <c r="C546" t="str">
        <f t="shared" si="72"/>
        <v>Caprigo Heavy Duty TV Wall Mount St…</v>
      </c>
      <c r="D546" t="s">
        <v>505</v>
      </c>
      <c r="E546" t="str">
        <f>IFERROR(VLOOKUP(TRIM(CLEAN(D546)),#REF!, 2, FALSE), "Other")</f>
        <v>Other</v>
      </c>
      <c r="F546" s="9">
        <v>399</v>
      </c>
      <c r="G546" s="9">
        <v>799</v>
      </c>
      <c r="H546" s="9">
        <f t="shared" si="65"/>
        <v>400</v>
      </c>
      <c r="I546" s="9">
        <f>(F546*U546)</f>
        <v>463239</v>
      </c>
      <c r="J546" s="18" t="str">
        <f>ROUND((Table1[[#This Row],[actual_price]]-Table1[[#This Row],[discounted_price]])/Table1[[#This Row],[actual_price]]*100, 0) &amp; "%"</f>
        <v>50%</v>
      </c>
      <c r="K546" s="18" t="str">
        <f t="shared" si="66"/>
        <v>≥ 50%</v>
      </c>
      <c r="L546" s="18">
        <f t="shared" si="67"/>
        <v>50</v>
      </c>
      <c r="M546" s="15" t="str">
        <f t="shared" si="68"/>
        <v>High</v>
      </c>
      <c r="N546" s="1">
        <v>0.5</v>
      </c>
      <c r="O546">
        <v>4.0999999999999996</v>
      </c>
      <c r="P546" t="str">
        <f t="shared" si="69"/>
        <v>Good</v>
      </c>
      <c r="Q546">
        <f>G546*U546</f>
        <v>927639</v>
      </c>
      <c r="R546" t="str">
        <f t="shared" si="70"/>
        <v>#0-#999</v>
      </c>
      <c r="S546">
        <f>IF(Table1[[#This Row],[actual_price]]&lt;1000, 1, IF(Table1[[#This Row],[actual_price]]&lt;5000, 2, IF(Table1[[#This Row],[actual_price]]&lt;10000, 3, IF(Table1[[#This Row],[actual_price]]&lt;20000, 4, 5))))</f>
        <v>1</v>
      </c>
      <c r="T546" t="str">
        <f t="shared" si="71"/>
        <v>1000 and above</v>
      </c>
      <c r="U546" s="11">
        <v>1161</v>
      </c>
      <c r="V546" t="s">
        <v>1522</v>
      </c>
      <c r="W546" t="s">
        <v>1523</v>
      </c>
      <c r="X546" t="s">
        <v>1524</v>
      </c>
      <c r="Y546" t="s">
        <v>1525</v>
      </c>
      <c r="Z546" t="s">
        <v>1526</v>
      </c>
      <c r="AA546" t="s">
        <v>1527</v>
      </c>
    </row>
    <row r="547" spans="1:27">
      <c r="A547" t="s">
        <v>1528</v>
      </c>
      <c r="B547" t="s">
        <v>1529</v>
      </c>
      <c r="C547" t="str">
        <f t="shared" si="72"/>
        <v>Portronics Konnect L 60W PD Type C …</v>
      </c>
      <c r="D547" t="s">
        <v>16</v>
      </c>
      <c r="E547" t="str">
        <f>IFERROR(VLOOKUP(TRIM(CLEAN(D547)),#REF!, 2, FALSE), "Other")</f>
        <v>Other</v>
      </c>
      <c r="F547" s="9">
        <v>249</v>
      </c>
      <c r="G547" s="9">
        <v>499</v>
      </c>
      <c r="H547" s="9">
        <f t="shared" si="65"/>
        <v>250</v>
      </c>
      <c r="I547" s="9">
        <f>(F547*U547)</f>
        <v>375492</v>
      </c>
      <c r="J547" s="18" t="str">
        <f>ROUND((Table1[[#This Row],[actual_price]]-Table1[[#This Row],[discounted_price]])/Table1[[#This Row],[actual_price]]*100, 0) &amp; "%"</f>
        <v>50%</v>
      </c>
      <c r="K547" s="18" t="str">
        <f t="shared" si="66"/>
        <v>≥ 50%</v>
      </c>
      <c r="L547" s="18">
        <f t="shared" si="67"/>
        <v>50</v>
      </c>
      <c r="M547" s="15" t="str">
        <f t="shared" si="68"/>
        <v>High</v>
      </c>
      <c r="N547" s="1">
        <v>0.5</v>
      </c>
      <c r="O547">
        <v>4.0999999999999996</v>
      </c>
      <c r="P547" t="str">
        <f t="shared" si="69"/>
        <v>Good</v>
      </c>
      <c r="Q547">
        <f>G547*U547</f>
        <v>752492</v>
      </c>
      <c r="R547" t="str">
        <f t="shared" si="70"/>
        <v>#0-#999</v>
      </c>
      <c r="S547">
        <f>IF(Table1[[#This Row],[actual_price]]&lt;1000, 1, IF(Table1[[#This Row],[actual_price]]&lt;5000, 2, IF(Table1[[#This Row],[actual_price]]&lt;10000, 3, IF(Table1[[#This Row],[actual_price]]&lt;20000, 4, 5))))</f>
        <v>1</v>
      </c>
      <c r="T547" t="str">
        <f t="shared" si="71"/>
        <v>1000 and above</v>
      </c>
      <c r="U547" s="11">
        <v>1508</v>
      </c>
      <c r="V547" t="s">
        <v>1530</v>
      </c>
      <c r="W547" t="s">
        <v>1531</v>
      </c>
      <c r="X547" t="s">
        <v>1532</v>
      </c>
      <c r="Y547" t="s">
        <v>1533</v>
      </c>
      <c r="Z547" t="s">
        <v>1534</v>
      </c>
      <c r="AA547" t="s">
        <v>10154</v>
      </c>
    </row>
    <row r="548" spans="1:27">
      <c r="A548" t="s">
        <v>1568</v>
      </c>
      <c r="B548" t="s">
        <v>1569</v>
      </c>
      <c r="C548" t="str">
        <f t="shared" si="72"/>
        <v>boAt LTG 500 Apple MFI Certified fo…</v>
      </c>
      <c r="D548" t="s">
        <v>16</v>
      </c>
      <c r="E548" t="str">
        <f>IFERROR(VLOOKUP(TRIM(CLEAN(D548)),#REF!, 2, FALSE), "Other")</f>
        <v>Other</v>
      </c>
      <c r="F548" s="9">
        <v>799</v>
      </c>
      <c r="G548" s="9">
        <v>1749</v>
      </c>
      <c r="H548" s="9">
        <f t="shared" si="65"/>
        <v>950</v>
      </c>
      <c r="I548" s="9">
        <f>(F548*U548)</f>
        <v>4495174</v>
      </c>
      <c r="J548" s="18" t="str">
        <f>ROUND((Table1[[#This Row],[actual_price]]-Table1[[#This Row],[discounted_price]])/Table1[[#This Row],[actual_price]]*100, 0) &amp; "%"</f>
        <v>54%</v>
      </c>
      <c r="K548" s="18" t="str">
        <f t="shared" si="66"/>
        <v>≥ 50%</v>
      </c>
      <c r="L548" s="18">
        <f t="shared" si="67"/>
        <v>54</v>
      </c>
      <c r="M548" s="15" t="str">
        <f t="shared" si="68"/>
        <v>High</v>
      </c>
      <c r="N548" s="1">
        <v>0.54</v>
      </c>
      <c r="O548">
        <v>4.0999999999999996</v>
      </c>
      <c r="P548" t="str">
        <f t="shared" si="69"/>
        <v>Good</v>
      </c>
      <c r="Q548">
        <f>G548*U548</f>
        <v>9839874</v>
      </c>
      <c r="R548" t="str">
        <f t="shared" si="70"/>
        <v>#1k-#4.9k</v>
      </c>
      <c r="S548">
        <f>IF(Table1[[#This Row],[actual_price]]&lt;1000, 1, IF(Table1[[#This Row],[actual_price]]&lt;5000, 2, IF(Table1[[#This Row],[actual_price]]&lt;10000, 3, IF(Table1[[#This Row],[actual_price]]&lt;20000, 4, 5))))</f>
        <v>2</v>
      </c>
      <c r="T548" t="str">
        <f t="shared" si="71"/>
        <v>1000 and above</v>
      </c>
      <c r="U548" s="11">
        <v>5626</v>
      </c>
      <c r="V548" t="s">
        <v>1570</v>
      </c>
      <c r="W548" t="s">
        <v>1571</v>
      </c>
      <c r="X548" t="s">
        <v>1572</v>
      </c>
      <c r="Y548" t="s">
        <v>1573</v>
      </c>
      <c r="Z548" t="s">
        <v>1574</v>
      </c>
      <c r="AA548" t="s">
        <v>1575</v>
      </c>
    </row>
    <row r="549" spans="1:27">
      <c r="A549" t="s">
        <v>1850</v>
      </c>
      <c r="B549" t="s">
        <v>1851</v>
      </c>
      <c r="C549" t="str">
        <f t="shared" si="72"/>
        <v>Wayona Type C to Lightning MFI Cert…</v>
      </c>
      <c r="D549" t="s">
        <v>16</v>
      </c>
      <c r="E549" t="str">
        <f>IFERROR(VLOOKUP(TRIM(CLEAN(D549)),#REF!, 2, FALSE), "Other")</f>
        <v>Other</v>
      </c>
      <c r="F549" s="9">
        <v>719</v>
      </c>
      <c r="G549" s="9">
        <v>1499</v>
      </c>
      <c r="H549" s="9">
        <f t="shared" si="65"/>
        <v>780</v>
      </c>
      <c r="I549" s="9">
        <f>(F549*U549)</f>
        <v>751355</v>
      </c>
      <c r="J549" s="18" t="str">
        <f>ROUND((Table1[[#This Row],[actual_price]]-Table1[[#This Row],[discounted_price]])/Table1[[#This Row],[actual_price]]*100, 0) &amp; "%"</f>
        <v>52%</v>
      </c>
      <c r="K549" s="18" t="str">
        <f t="shared" si="66"/>
        <v>≥ 50%</v>
      </c>
      <c r="L549" s="18">
        <f t="shared" si="67"/>
        <v>52</v>
      </c>
      <c r="M549" s="15" t="str">
        <f t="shared" si="68"/>
        <v>High</v>
      </c>
      <c r="N549" s="1">
        <v>0.52</v>
      </c>
      <c r="O549">
        <v>4.0999999999999996</v>
      </c>
      <c r="P549" t="str">
        <f t="shared" si="69"/>
        <v>Good</v>
      </c>
      <c r="Q549">
        <f>G549*U549</f>
        <v>1566455</v>
      </c>
      <c r="R549" t="str">
        <f t="shared" si="70"/>
        <v>#1k-#4.9k</v>
      </c>
      <c r="S549">
        <f>IF(Table1[[#This Row],[actual_price]]&lt;1000, 1, IF(Table1[[#This Row],[actual_price]]&lt;5000, 2, IF(Table1[[#This Row],[actual_price]]&lt;10000, 3, IF(Table1[[#This Row],[actual_price]]&lt;20000, 4, 5))))</f>
        <v>2</v>
      </c>
      <c r="T549" t="str">
        <f t="shared" si="71"/>
        <v>1000 and above</v>
      </c>
      <c r="U549" s="11">
        <v>1045</v>
      </c>
      <c r="V549" t="s">
        <v>1852</v>
      </c>
      <c r="W549" t="s">
        <v>710</v>
      </c>
      <c r="X549" t="s">
        <v>711</v>
      </c>
      <c r="Y549" t="s">
        <v>712</v>
      </c>
      <c r="Z549" t="s">
        <v>713</v>
      </c>
      <c r="AA549" t="s">
        <v>714</v>
      </c>
    </row>
    <row r="550" spans="1:27">
      <c r="A550" t="s">
        <v>1978</v>
      </c>
      <c r="B550" t="s">
        <v>1979</v>
      </c>
      <c r="C550" t="str">
        <f t="shared" si="72"/>
        <v>Hisense 126 cm (50 inches) Bezelles…</v>
      </c>
      <c r="D550" t="s">
        <v>135</v>
      </c>
      <c r="E550" t="str">
        <f>IFERROR(VLOOKUP(TRIM(CLEAN(D550)),#REF!, 2, FALSE), "Other")</f>
        <v>Other</v>
      </c>
      <c r="F550" s="9">
        <v>32990</v>
      </c>
      <c r="G550" s="9">
        <v>54990</v>
      </c>
      <c r="H550" s="9">
        <f t="shared" si="65"/>
        <v>22000</v>
      </c>
      <c r="I550" s="9">
        <f>(F550*U550)</f>
        <v>51299450</v>
      </c>
      <c r="J550" s="18" t="str">
        <f>ROUND((Table1[[#This Row],[actual_price]]-Table1[[#This Row],[discounted_price]])/Table1[[#This Row],[actual_price]]*100, 0) &amp; "%"</f>
        <v>40%</v>
      </c>
      <c r="K550" s="18" t="str">
        <f t="shared" si="66"/>
        <v>&lt;50%</v>
      </c>
      <c r="L550" s="18">
        <f t="shared" si="67"/>
        <v>40</v>
      </c>
      <c r="M550" s="15" t="str">
        <f t="shared" si="68"/>
        <v>Medium</v>
      </c>
      <c r="N550" s="1">
        <v>0.4</v>
      </c>
      <c r="O550">
        <v>4.0999999999999996</v>
      </c>
      <c r="P550" t="str">
        <f t="shared" si="69"/>
        <v>Good</v>
      </c>
      <c r="Q550">
        <f>G550*U550</f>
        <v>85509450</v>
      </c>
      <c r="R550" t="str">
        <f t="shared" si="70"/>
        <v>#20k+</v>
      </c>
      <c r="S550">
        <f>IF(Table1[[#This Row],[actual_price]]&lt;1000, 1, IF(Table1[[#This Row],[actual_price]]&lt;5000, 2, IF(Table1[[#This Row],[actual_price]]&lt;10000, 3, IF(Table1[[#This Row],[actual_price]]&lt;20000, 4, 5))))</f>
        <v>5</v>
      </c>
      <c r="T550" t="str">
        <f t="shared" si="71"/>
        <v>1000 and above</v>
      </c>
      <c r="U550" s="11">
        <v>1555</v>
      </c>
      <c r="V550" t="s">
        <v>1980</v>
      </c>
      <c r="W550" t="s">
        <v>1981</v>
      </c>
      <c r="X550" t="s">
        <v>1982</v>
      </c>
      <c r="Y550" t="s">
        <v>1983</v>
      </c>
      <c r="Z550" t="s">
        <v>1984</v>
      </c>
      <c r="AA550" t="s">
        <v>1985</v>
      </c>
    </row>
    <row r="551" spans="1:27">
      <c r="A551" t="s">
        <v>1994</v>
      </c>
      <c r="B551" t="s">
        <v>1995</v>
      </c>
      <c r="C551" t="str">
        <f t="shared" si="72"/>
        <v>AmazonBasics USB Type-C to Micro-B …</v>
      </c>
      <c r="D551" t="s">
        <v>16</v>
      </c>
      <c r="E551" t="str">
        <f>IFERROR(VLOOKUP(TRIM(CLEAN(D551)),#REF!, 2, FALSE), "Other")</f>
        <v>Other</v>
      </c>
      <c r="F551" s="9">
        <v>349</v>
      </c>
      <c r="G551" s="9">
        <v>899</v>
      </c>
      <c r="H551" s="9">
        <f t="shared" si="65"/>
        <v>550</v>
      </c>
      <c r="I551" s="9">
        <f>(F551*U551)</f>
        <v>5198704</v>
      </c>
      <c r="J551" s="18" t="str">
        <f>ROUND((Table1[[#This Row],[actual_price]]-Table1[[#This Row],[discounted_price]])/Table1[[#This Row],[actual_price]]*100, 0) &amp; "%"</f>
        <v>61%</v>
      </c>
      <c r="K551" s="18" t="str">
        <f t="shared" si="66"/>
        <v>≥ 50%</v>
      </c>
      <c r="L551" s="18">
        <f t="shared" si="67"/>
        <v>61</v>
      </c>
      <c r="M551" s="15" t="str">
        <f t="shared" si="68"/>
        <v>High</v>
      </c>
      <c r="N551" s="1">
        <v>0.61</v>
      </c>
      <c r="O551">
        <v>4.0999999999999996</v>
      </c>
      <c r="P551" t="str">
        <f t="shared" si="69"/>
        <v>Good</v>
      </c>
      <c r="Q551">
        <f>G551*U551</f>
        <v>13391504</v>
      </c>
      <c r="R551" t="str">
        <f t="shared" si="70"/>
        <v>#0-#999</v>
      </c>
      <c r="S551">
        <f>IF(Table1[[#This Row],[actual_price]]&lt;1000, 1, IF(Table1[[#This Row],[actual_price]]&lt;5000, 2, IF(Table1[[#This Row],[actual_price]]&lt;10000, 3, IF(Table1[[#This Row],[actual_price]]&lt;20000, 4, 5))))</f>
        <v>1</v>
      </c>
      <c r="T551" t="str">
        <f t="shared" si="71"/>
        <v>1000 and above</v>
      </c>
      <c r="U551" s="11">
        <v>14896</v>
      </c>
      <c r="V551" t="s">
        <v>1996</v>
      </c>
      <c r="W551" t="s">
        <v>1997</v>
      </c>
      <c r="X551" t="s">
        <v>1998</v>
      </c>
      <c r="Y551" t="s">
        <v>1999</v>
      </c>
      <c r="Z551" t="s">
        <v>2000</v>
      </c>
      <c r="AA551" t="s">
        <v>2001</v>
      </c>
    </row>
    <row r="552" spans="1:27">
      <c r="A552" t="s">
        <v>2130</v>
      </c>
      <c r="B552" t="s">
        <v>2131</v>
      </c>
      <c r="C552" t="str">
        <f t="shared" si="72"/>
        <v>Amazon Brand - Solimo Fast Charging…</v>
      </c>
      <c r="D552" t="s">
        <v>16</v>
      </c>
      <c r="E552" t="str">
        <f>IFERROR(VLOOKUP(TRIM(CLEAN(D552)),#REF!, 2, FALSE), "Other")</f>
        <v>Other</v>
      </c>
      <c r="F552" s="9">
        <v>129</v>
      </c>
      <c r="G552" s="9">
        <v>599</v>
      </c>
      <c r="H552" s="9">
        <f t="shared" si="65"/>
        <v>470</v>
      </c>
      <c r="I552" s="9">
        <f>(F552*U552)</f>
        <v>34185</v>
      </c>
      <c r="J552" s="18" t="str">
        <f>ROUND((Table1[[#This Row],[actual_price]]-Table1[[#This Row],[discounted_price]])/Table1[[#This Row],[actual_price]]*100, 0) &amp; "%"</f>
        <v>78%</v>
      </c>
      <c r="K552" s="18" t="str">
        <f t="shared" si="66"/>
        <v>≥ 50%</v>
      </c>
      <c r="L552" s="18">
        <f t="shared" si="67"/>
        <v>78</v>
      </c>
      <c r="M552" s="15" t="str">
        <f t="shared" si="68"/>
        <v>High</v>
      </c>
      <c r="N552" s="1">
        <v>0.78</v>
      </c>
      <c r="O552">
        <v>4.0999999999999996</v>
      </c>
      <c r="P552" t="str">
        <f t="shared" si="69"/>
        <v>Good</v>
      </c>
      <c r="Q552">
        <f>G552*U552</f>
        <v>158735</v>
      </c>
      <c r="R552" t="str">
        <f t="shared" si="70"/>
        <v>#0-#999</v>
      </c>
      <c r="S552">
        <f>IF(Table1[[#This Row],[actual_price]]&lt;1000, 1, IF(Table1[[#This Row],[actual_price]]&lt;5000, 2, IF(Table1[[#This Row],[actual_price]]&lt;10000, 3, IF(Table1[[#This Row],[actual_price]]&lt;20000, 4, 5))))</f>
        <v>1</v>
      </c>
      <c r="T552" t="str">
        <f t="shared" si="71"/>
        <v>Fewer than 1000</v>
      </c>
      <c r="U552" s="11">
        <v>265</v>
      </c>
      <c r="V552" t="s">
        <v>2132</v>
      </c>
      <c r="W552" t="s">
        <v>2133</v>
      </c>
      <c r="X552" t="s">
        <v>2134</v>
      </c>
      <c r="Y552" t="s">
        <v>2135</v>
      </c>
      <c r="Z552" t="s">
        <v>2136</v>
      </c>
      <c r="AA552" t="s">
        <v>2137</v>
      </c>
    </row>
    <row r="553" spans="1:27">
      <c r="A553" t="s">
        <v>2225</v>
      </c>
      <c r="B553" t="s">
        <v>2226</v>
      </c>
      <c r="C553" t="str">
        <f t="shared" si="72"/>
        <v>OnePlus 163.8 cm (65 inches) U Seri…</v>
      </c>
      <c r="D553" t="s">
        <v>135</v>
      </c>
      <c r="E553" t="str">
        <f>IFERROR(VLOOKUP(TRIM(CLEAN(D553)),#REF!, 2, FALSE), "Other")</f>
        <v>Other</v>
      </c>
      <c r="F553" s="9">
        <v>61999</v>
      </c>
      <c r="G553" s="9">
        <v>69999</v>
      </c>
      <c r="H553" s="9">
        <f t="shared" si="65"/>
        <v>8000</v>
      </c>
      <c r="I553" s="9">
        <f>(F553*U553)</f>
        <v>418679247</v>
      </c>
      <c r="J553" s="18" t="str">
        <f>ROUND((Table1[[#This Row],[actual_price]]-Table1[[#This Row],[discounted_price]])/Table1[[#This Row],[actual_price]]*100, 0) &amp; "%"</f>
        <v>11%</v>
      </c>
      <c r="K553" s="18" t="str">
        <f t="shared" si="66"/>
        <v>&lt;50%</v>
      </c>
      <c r="L553" s="18">
        <f t="shared" si="67"/>
        <v>11</v>
      </c>
      <c r="M553" s="15" t="str">
        <f t="shared" si="68"/>
        <v>Mild</v>
      </c>
      <c r="N553" s="1">
        <v>0.11</v>
      </c>
      <c r="O553">
        <v>4.0999999999999996</v>
      </c>
      <c r="P553" t="str">
        <f t="shared" si="69"/>
        <v>Good</v>
      </c>
      <c r="Q553">
        <f>G553*U553</f>
        <v>472703247</v>
      </c>
      <c r="R553" t="str">
        <f t="shared" si="70"/>
        <v>#20k+</v>
      </c>
      <c r="S553">
        <f>IF(Table1[[#This Row],[actual_price]]&lt;1000, 1, IF(Table1[[#This Row],[actual_price]]&lt;5000, 2, IF(Table1[[#This Row],[actual_price]]&lt;10000, 3, IF(Table1[[#This Row],[actual_price]]&lt;20000, 4, 5))))</f>
        <v>5</v>
      </c>
      <c r="T553" t="str">
        <f t="shared" si="71"/>
        <v>1000 and above</v>
      </c>
      <c r="U553" s="11">
        <v>6753</v>
      </c>
      <c r="V553" t="s">
        <v>2227</v>
      </c>
      <c r="W553" t="s">
        <v>1479</v>
      </c>
      <c r="X553" t="s">
        <v>1480</v>
      </c>
      <c r="Y553" t="s">
        <v>1481</v>
      </c>
      <c r="Z553" t="s">
        <v>1482</v>
      </c>
      <c r="AA553" t="s">
        <v>1483</v>
      </c>
    </row>
    <row r="554" spans="1:27">
      <c r="A554" t="s">
        <v>2349</v>
      </c>
      <c r="B554" t="s">
        <v>2350</v>
      </c>
      <c r="C554" t="str">
        <f t="shared" si="72"/>
        <v>Noise Pulse Go Buzz Smart Watch Blu…</v>
      </c>
      <c r="D554" t="s">
        <v>2284</v>
      </c>
      <c r="E554" t="str">
        <f>IFERROR(VLOOKUP(TRIM(CLEAN(D554)),#REF!, 2, FALSE), "Other")</f>
        <v>Other</v>
      </c>
      <c r="F554" s="9">
        <v>1898</v>
      </c>
      <c r="G554" s="9">
        <v>4999</v>
      </c>
      <c r="H554" s="9">
        <f t="shared" si="65"/>
        <v>3101</v>
      </c>
      <c r="I554" s="9">
        <f>(F554*U554)</f>
        <v>20287722</v>
      </c>
      <c r="J554" s="18" t="str">
        <f>ROUND((Table1[[#This Row],[actual_price]]-Table1[[#This Row],[discounted_price]])/Table1[[#This Row],[actual_price]]*100, 0) &amp; "%"</f>
        <v>62%</v>
      </c>
      <c r="K554" s="18" t="str">
        <f t="shared" si="66"/>
        <v>≥ 50%</v>
      </c>
      <c r="L554" s="18">
        <f t="shared" si="67"/>
        <v>62</v>
      </c>
      <c r="M554" s="15" t="str">
        <f t="shared" si="68"/>
        <v>High</v>
      </c>
      <c r="N554" s="1">
        <v>0.62</v>
      </c>
      <c r="O554">
        <v>4.0999999999999996</v>
      </c>
      <c r="P554" t="str">
        <f t="shared" si="69"/>
        <v>Good</v>
      </c>
      <c r="Q554">
        <f>G554*U554</f>
        <v>53434311</v>
      </c>
      <c r="R554" t="str">
        <f t="shared" si="70"/>
        <v>#1k-#4.9k</v>
      </c>
      <c r="S554">
        <f>IF(Table1[[#This Row],[actual_price]]&lt;1000, 1, IF(Table1[[#This Row],[actual_price]]&lt;5000, 2, IF(Table1[[#This Row],[actual_price]]&lt;10000, 3, IF(Table1[[#This Row],[actual_price]]&lt;20000, 4, 5))))</f>
        <v>2</v>
      </c>
      <c r="T554" t="str">
        <f t="shared" si="71"/>
        <v>1000 and above</v>
      </c>
      <c r="U554" s="11">
        <v>10689</v>
      </c>
      <c r="V554" t="s">
        <v>2351</v>
      </c>
      <c r="W554" t="s">
        <v>2352</v>
      </c>
      <c r="X554" t="s">
        <v>2353</v>
      </c>
      <c r="Y554" t="s">
        <v>2354</v>
      </c>
      <c r="Z554" t="s">
        <v>2355</v>
      </c>
      <c r="AA554" t="s">
        <v>2356</v>
      </c>
    </row>
    <row r="555" spans="1:27">
      <c r="A555" t="s">
        <v>2374</v>
      </c>
      <c r="B555" t="s">
        <v>2375</v>
      </c>
      <c r="C555" t="str">
        <f t="shared" si="72"/>
        <v>JBL C100SI Wired In Ear Headphones …</v>
      </c>
      <c r="D555" t="s">
        <v>2376</v>
      </c>
      <c r="E555" t="str">
        <f>IFERROR(VLOOKUP(TRIM(CLEAN(D555)),#REF!, 2, FALSE), "Other")</f>
        <v>Other</v>
      </c>
      <c r="F555" s="9">
        <v>599</v>
      </c>
      <c r="G555" s="9">
        <v>999</v>
      </c>
      <c r="H555" s="9">
        <f t="shared" si="65"/>
        <v>400</v>
      </c>
      <c r="I555" s="9">
        <f>(F555*U555)</f>
        <v>115361410</v>
      </c>
      <c r="J555" s="18" t="str">
        <f>ROUND((Table1[[#This Row],[actual_price]]-Table1[[#This Row],[discounted_price]])/Table1[[#This Row],[actual_price]]*100, 0) &amp; "%"</f>
        <v>40%</v>
      </c>
      <c r="K555" s="18" t="str">
        <f t="shared" si="66"/>
        <v>&lt;50%</v>
      </c>
      <c r="L555" s="18">
        <f t="shared" si="67"/>
        <v>40</v>
      </c>
      <c r="M555" s="15" t="str">
        <f t="shared" si="68"/>
        <v>Medium</v>
      </c>
      <c r="N555" s="1">
        <v>0.4</v>
      </c>
      <c r="O555">
        <v>4.0999999999999996</v>
      </c>
      <c r="P555" t="str">
        <f t="shared" si="69"/>
        <v>Good</v>
      </c>
      <c r="Q555">
        <f>G555*U555</f>
        <v>192397410</v>
      </c>
      <c r="R555" t="str">
        <f t="shared" si="70"/>
        <v>#0-#999</v>
      </c>
      <c r="S555">
        <f>IF(Table1[[#This Row],[actual_price]]&lt;1000, 1, IF(Table1[[#This Row],[actual_price]]&lt;5000, 2, IF(Table1[[#This Row],[actual_price]]&lt;10000, 3, IF(Table1[[#This Row],[actual_price]]&lt;20000, 4, 5))))</f>
        <v>1</v>
      </c>
      <c r="T555" t="str">
        <f t="shared" si="71"/>
        <v>1000 and above</v>
      </c>
      <c r="U555" s="11">
        <v>192590</v>
      </c>
      <c r="V555" t="s">
        <v>2377</v>
      </c>
      <c r="W555" t="s">
        <v>2378</v>
      </c>
      <c r="X555" t="s">
        <v>2379</v>
      </c>
      <c r="Y555" t="s">
        <v>2380</v>
      </c>
      <c r="Z555" t="s">
        <v>2381</v>
      </c>
      <c r="AA555" t="s">
        <v>2382</v>
      </c>
    </row>
    <row r="556" spans="1:27">
      <c r="A556" t="s">
        <v>2416</v>
      </c>
      <c r="B556" t="s">
        <v>2417</v>
      </c>
      <c r="C556" t="str">
        <f t="shared" si="72"/>
        <v>boAt Bassheads 100 in Ear Wired Ear…</v>
      </c>
      <c r="D556" t="s">
        <v>2376</v>
      </c>
      <c r="E556" t="str">
        <f>IFERROR(VLOOKUP(TRIM(CLEAN(D556)),#REF!, 2, FALSE), "Other")</f>
        <v>Other</v>
      </c>
      <c r="F556" s="9">
        <v>349</v>
      </c>
      <c r="G556" s="9">
        <v>999</v>
      </c>
      <c r="H556" s="9">
        <f t="shared" si="65"/>
        <v>650</v>
      </c>
      <c r="I556" s="9">
        <f>(F556*U556)</f>
        <v>126935837</v>
      </c>
      <c r="J556" s="18" t="str">
        <f>ROUND((Table1[[#This Row],[actual_price]]-Table1[[#This Row],[discounted_price]])/Table1[[#This Row],[actual_price]]*100, 0) &amp; "%"</f>
        <v>65%</v>
      </c>
      <c r="K556" s="18" t="str">
        <f t="shared" si="66"/>
        <v>≥ 50%</v>
      </c>
      <c r="L556" s="18">
        <f t="shared" si="67"/>
        <v>65</v>
      </c>
      <c r="M556" s="15" t="str">
        <f t="shared" si="68"/>
        <v>High</v>
      </c>
      <c r="N556" s="1">
        <v>0.65</v>
      </c>
      <c r="O556">
        <v>4.0999999999999996</v>
      </c>
      <c r="P556" t="str">
        <f t="shared" si="69"/>
        <v>Good</v>
      </c>
      <c r="Q556">
        <f>G556*U556</f>
        <v>363349287</v>
      </c>
      <c r="R556" t="str">
        <f t="shared" si="70"/>
        <v>#0-#999</v>
      </c>
      <c r="S556">
        <f>IF(Table1[[#This Row],[actual_price]]&lt;1000, 1, IF(Table1[[#This Row],[actual_price]]&lt;5000, 2, IF(Table1[[#This Row],[actual_price]]&lt;10000, 3, IF(Table1[[#This Row],[actual_price]]&lt;20000, 4, 5))))</f>
        <v>1</v>
      </c>
      <c r="T556" t="str">
        <f t="shared" si="71"/>
        <v>1000 and above</v>
      </c>
      <c r="U556" s="11">
        <v>363713</v>
      </c>
      <c r="V556" t="s">
        <v>2418</v>
      </c>
      <c r="W556" t="s">
        <v>2419</v>
      </c>
      <c r="X556" t="s">
        <v>2420</v>
      </c>
      <c r="Y556" t="s">
        <v>2421</v>
      </c>
      <c r="Z556" t="s">
        <v>2422</v>
      </c>
      <c r="AA556" t="s">
        <v>2423</v>
      </c>
    </row>
    <row r="557" spans="1:27">
      <c r="A557" t="s">
        <v>2473</v>
      </c>
      <c r="B557" t="s">
        <v>2474</v>
      </c>
      <c r="C557" t="str">
        <f t="shared" si="72"/>
        <v>Samsung Galaxy M33 5G (Mystique Gre…</v>
      </c>
      <c r="D557" t="s">
        <v>2318</v>
      </c>
      <c r="E557" t="str">
        <f>IFERROR(VLOOKUP(TRIM(CLEAN(D557)),#REF!, 2, FALSE), "Other")</f>
        <v>Other</v>
      </c>
      <c r="F557" s="9">
        <v>18499</v>
      </c>
      <c r="G557" s="9">
        <v>25999</v>
      </c>
      <c r="H557" s="9">
        <f t="shared" si="65"/>
        <v>7500</v>
      </c>
      <c r="I557" s="9">
        <f>(F557*U557)</f>
        <v>412860682</v>
      </c>
      <c r="J557" s="18" t="str">
        <f>ROUND((Table1[[#This Row],[actual_price]]-Table1[[#This Row],[discounted_price]])/Table1[[#This Row],[actual_price]]*100, 0) &amp; "%"</f>
        <v>29%</v>
      </c>
      <c r="K557" s="18" t="str">
        <f t="shared" si="66"/>
        <v>&lt;50%</v>
      </c>
      <c r="L557" s="18">
        <f t="shared" si="67"/>
        <v>29</v>
      </c>
      <c r="M557" s="15" t="str">
        <f t="shared" si="68"/>
        <v>Mild</v>
      </c>
      <c r="N557" s="1">
        <v>0.28999999999999998</v>
      </c>
      <c r="O557">
        <v>4.0999999999999996</v>
      </c>
      <c r="P557" t="str">
        <f t="shared" si="69"/>
        <v>Good</v>
      </c>
      <c r="Q557">
        <f>G557*U557</f>
        <v>580245682</v>
      </c>
      <c r="R557" t="str">
        <f t="shared" si="70"/>
        <v>#20k+</v>
      </c>
      <c r="S557">
        <f>IF(Table1[[#This Row],[actual_price]]&lt;1000, 1, IF(Table1[[#This Row],[actual_price]]&lt;5000, 2, IF(Table1[[#This Row],[actual_price]]&lt;10000, 3, IF(Table1[[#This Row],[actual_price]]&lt;20000, 4, 5))))</f>
        <v>5</v>
      </c>
      <c r="T557" t="str">
        <f t="shared" si="71"/>
        <v>1000 and above</v>
      </c>
      <c r="U557" s="11">
        <v>22318</v>
      </c>
      <c r="V557" t="s">
        <v>2475</v>
      </c>
      <c r="W557" t="s">
        <v>2476</v>
      </c>
      <c r="X557" t="s">
        <v>2477</v>
      </c>
      <c r="Y557" t="s">
        <v>2478</v>
      </c>
      <c r="Z557" t="s">
        <v>2479</v>
      </c>
      <c r="AA557" t="s">
        <v>2480</v>
      </c>
    </row>
    <row r="558" spans="1:27">
      <c r="A558" t="s">
        <v>2484</v>
      </c>
      <c r="B558" t="s">
        <v>2485</v>
      </c>
      <c r="C558" t="str">
        <f t="shared" si="72"/>
        <v>Samsung Galaxy M13 (Aqua Green, 6GB…</v>
      </c>
      <c r="D558" t="s">
        <v>2318</v>
      </c>
      <c r="E558" t="str">
        <f>IFERROR(VLOOKUP(TRIM(CLEAN(D558)),#REF!, 2, FALSE), "Other")</f>
        <v>Other</v>
      </c>
      <c r="F558" s="9">
        <v>12999</v>
      </c>
      <c r="G558" s="9">
        <v>17999</v>
      </c>
      <c r="H558" s="9">
        <f t="shared" si="65"/>
        <v>5000</v>
      </c>
      <c r="I558" s="9">
        <f>(F558*U558)</f>
        <v>246955002</v>
      </c>
      <c r="J558" s="18" t="str">
        <f>ROUND((Table1[[#This Row],[actual_price]]-Table1[[#This Row],[discounted_price]])/Table1[[#This Row],[actual_price]]*100, 0) &amp; "%"</f>
        <v>28%</v>
      </c>
      <c r="K558" s="18" t="str">
        <f t="shared" si="66"/>
        <v>&lt;50%</v>
      </c>
      <c r="L558" s="18">
        <f t="shared" si="67"/>
        <v>28</v>
      </c>
      <c r="M558" s="15" t="str">
        <f t="shared" si="68"/>
        <v>Mild</v>
      </c>
      <c r="N558" s="1">
        <v>0.28000000000000003</v>
      </c>
      <c r="O558">
        <v>4.0999999999999996</v>
      </c>
      <c r="P558" t="str">
        <f t="shared" si="69"/>
        <v>Good</v>
      </c>
      <c r="Q558">
        <f>G558*U558</f>
        <v>341945002</v>
      </c>
      <c r="R558" t="str">
        <f t="shared" si="70"/>
        <v>#10k-#19.9k</v>
      </c>
      <c r="S558">
        <f>IF(Table1[[#This Row],[actual_price]]&lt;1000, 1, IF(Table1[[#This Row],[actual_price]]&lt;5000, 2, IF(Table1[[#This Row],[actual_price]]&lt;10000, 3, IF(Table1[[#This Row],[actual_price]]&lt;20000, 4, 5))))</f>
        <v>4</v>
      </c>
      <c r="T558" t="str">
        <f t="shared" si="71"/>
        <v>1000 and above</v>
      </c>
      <c r="U558" s="11">
        <v>18998</v>
      </c>
      <c r="V558" t="s">
        <v>2486</v>
      </c>
      <c r="W558" t="s">
        <v>2487</v>
      </c>
      <c r="X558" t="s">
        <v>2488</v>
      </c>
      <c r="Y558" t="s">
        <v>2489</v>
      </c>
      <c r="Z558" t="s">
        <v>2490</v>
      </c>
      <c r="AA558" t="s">
        <v>2491</v>
      </c>
    </row>
    <row r="559" spans="1:27">
      <c r="A559" t="s">
        <v>2502</v>
      </c>
      <c r="B559" t="s">
        <v>2503</v>
      </c>
      <c r="C559" t="str">
        <f t="shared" si="72"/>
        <v>Samsung Galaxy M33 5G (Emerald Brow…</v>
      </c>
      <c r="D559" t="s">
        <v>2318</v>
      </c>
      <c r="E559" t="str">
        <f>IFERROR(VLOOKUP(TRIM(CLEAN(D559)),#REF!, 2, FALSE), "Other")</f>
        <v>Other</v>
      </c>
      <c r="F559" s="9">
        <v>16999</v>
      </c>
      <c r="G559" s="9">
        <v>24999</v>
      </c>
      <c r="H559" s="9">
        <f t="shared" si="65"/>
        <v>8000</v>
      </c>
      <c r="I559" s="9">
        <f>(F559*U559)</f>
        <v>379383682</v>
      </c>
      <c r="J559" s="18" t="str">
        <f>ROUND((Table1[[#This Row],[actual_price]]-Table1[[#This Row],[discounted_price]])/Table1[[#This Row],[actual_price]]*100, 0) &amp; "%"</f>
        <v>32%</v>
      </c>
      <c r="K559" s="18" t="str">
        <f t="shared" si="66"/>
        <v>&lt;50%</v>
      </c>
      <c r="L559" s="18">
        <f t="shared" si="67"/>
        <v>32</v>
      </c>
      <c r="M559" s="15" t="str">
        <f t="shared" si="68"/>
        <v>Medium</v>
      </c>
      <c r="N559" s="1">
        <v>0.32</v>
      </c>
      <c r="O559">
        <v>4.0999999999999996</v>
      </c>
      <c r="P559" t="str">
        <f t="shared" si="69"/>
        <v>Good</v>
      </c>
      <c r="Q559">
        <f>G559*U559</f>
        <v>557927682</v>
      </c>
      <c r="R559" t="str">
        <f t="shared" si="70"/>
        <v>#20k+</v>
      </c>
      <c r="S559">
        <f>IF(Table1[[#This Row],[actual_price]]&lt;1000, 1, IF(Table1[[#This Row],[actual_price]]&lt;5000, 2, IF(Table1[[#This Row],[actual_price]]&lt;10000, 3, IF(Table1[[#This Row],[actual_price]]&lt;20000, 4, 5))))</f>
        <v>5</v>
      </c>
      <c r="T559" t="str">
        <f t="shared" si="71"/>
        <v>1000 and above</v>
      </c>
      <c r="U559" s="11">
        <v>22318</v>
      </c>
      <c r="V559" t="s">
        <v>2504</v>
      </c>
      <c r="W559" t="s">
        <v>2476</v>
      </c>
      <c r="X559" t="s">
        <v>2477</v>
      </c>
      <c r="Y559" t="s">
        <v>2478</v>
      </c>
      <c r="Z559" t="s">
        <v>2479</v>
      </c>
      <c r="AA559" t="s">
        <v>2480</v>
      </c>
    </row>
    <row r="560" spans="1:27">
      <c r="A560" t="s">
        <v>2514</v>
      </c>
      <c r="B560" t="s">
        <v>2515</v>
      </c>
      <c r="C560" t="str">
        <f t="shared" si="72"/>
        <v>Redmi 9 Activ (Carbon Black, 4GB RA…</v>
      </c>
      <c r="D560" t="s">
        <v>2318</v>
      </c>
      <c r="E560" t="str">
        <f>IFERROR(VLOOKUP(TRIM(CLEAN(D560)),#REF!, 2, FALSE), "Other")</f>
        <v>Other</v>
      </c>
      <c r="F560" s="9">
        <v>8499</v>
      </c>
      <c r="G560" s="9">
        <v>10999</v>
      </c>
      <c r="H560" s="9">
        <f t="shared" si="65"/>
        <v>2500</v>
      </c>
      <c r="I560" s="9">
        <f>(F560*U560)</f>
        <v>2667292164</v>
      </c>
      <c r="J560" s="18" t="str">
        <f>ROUND((Table1[[#This Row],[actual_price]]-Table1[[#This Row],[discounted_price]])/Table1[[#This Row],[actual_price]]*100, 0) &amp; "%"</f>
        <v>23%</v>
      </c>
      <c r="K560" s="18" t="str">
        <f t="shared" si="66"/>
        <v>&lt;50%</v>
      </c>
      <c r="L560" s="18">
        <f t="shared" si="67"/>
        <v>23</v>
      </c>
      <c r="M560" s="15" t="str">
        <f t="shared" si="68"/>
        <v>Mild</v>
      </c>
      <c r="N560" s="1">
        <v>0.23</v>
      </c>
      <c r="O560">
        <v>4.0999999999999996</v>
      </c>
      <c r="P560" t="str">
        <f t="shared" si="69"/>
        <v>Good</v>
      </c>
      <c r="Q560">
        <f>G560*U560</f>
        <v>3451882164</v>
      </c>
      <c r="R560" t="str">
        <f t="shared" si="70"/>
        <v>#10k-#19.9k</v>
      </c>
      <c r="S560">
        <f>IF(Table1[[#This Row],[actual_price]]&lt;1000, 1, IF(Table1[[#This Row],[actual_price]]&lt;5000, 2, IF(Table1[[#This Row],[actual_price]]&lt;10000, 3, IF(Table1[[#This Row],[actual_price]]&lt;20000, 4, 5))))</f>
        <v>4</v>
      </c>
      <c r="T560" t="str">
        <f t="shared" si="71"/>
        <v>1000 and above</v>
      </c>
      <c r="U560" s="11">
        <v>313836</v>
      </c>
      <c r="V560" t="s">
        <v>2516</v>
      </c>
      <c r="W560" t="s">
        <v>2517</v>
      </c>
      <c r="X560" t="s">
        <v>2518</v>
      </c>
      <c r="Y560" t="s">
        <v>2519</v>
      </c>
      <c r="Z560" t="s">
        <v>2520</v>
      </c>
      <c r="AA560" t="s">
        <v>2521</v>
      </c>
    </row>
    <row r="561" spans="1:27">
      <c r="A561" t="s">
        <v>2522</v>
      </c>
      <c r="B561" t="s">
        <v>2523</v>
      </c>
      <c r="C561" t="str">
        <f t="shared" si="72"/>
        <v>Redmi 9A Sport (Coral Green, 2GB RA…</v>
      </c>
      <c r="D561" t="s">
        <v>2318</v>
      </c>
      <c r="E561" t="str">
        <f>IFERROR(VLOOKUP(TRIM(CLEAN(D561)),#REF!, 2, FALSE), "Other")</f>
        <v>Other</v>
      </c>
      <c r="F561" s="9">
        <v>6499</v>
      </c>
      <c r="G561" s="9">
        <v>8499</v>
      </c>
      <c r="H561" s="9">
        <f t="shared" si="65"/>
        <v>2000</v>
      </c>
      <c r="I561" s="9">
        <f>(F561*U561)</f>
        <v>2039620164</v>
      </c>
      <c r="J561" s="18" t="str">
        <f>ROUND((Table1[[#This Row],[actual_price]]-Table1[[#This Row],[discounted_price]])/Table1[[#This Row],[actual_price]]*100, 0) &amp; "%"</f>
        <v>24%</v>
      </c>
      <c r="K561" s="18" t="str">
        <f t="shared" si="66"/>
        <v>&lt;50%</v>
      </c>
      <c r="L561" s="18">
        <f t="shared" si="67"/>
        <v>24</v>
      </c>
      <c r="M561" s="15" t="str">
        <f t="shared" si="68"/>
        <v>Mild</v>
      </c>
      <c r="N561" s="1">
        <v>0.24</v>
      </c>
      <c r="O561">
        <v>4.0999999999999996</v>
      </c>
      <c r="P561" t="str">
        <f t="shared" si="69"/>
        <v>Good</v>
      </c>
      <c r="Q561">
        <f>G561*U561</f>
        <v>2667292164</v>
      </c>
      <c r="R561" t="str">
        <f t="shared" si="70"/>
        <v>#5k-#9.9k</v>
      </c>
      <c r="S561">
        <f>IF(Table1[[#This Row],[actual_price]]&lt;1000, 1, IF(Table1[[#This Row],[actual_price]]&lt;5000, 2, IF(Table1[[#This Row],[actual_price]]&lt;10000, 3, IF(Table1[[#This Row],[actual_price]]&lt;20000, 4, 5))))</f>
        <v>3</v>
      </c>
      <c r="T561" t="str">
        <f t="shared" si="71"/>
        <v>1000 and above</v>
      </c>
      <c r="U561" s="11">
        <v>313836</v>
      </c>
      <c r="V561" t="s">
        <v>2524</v>
      </c>
      <c r="W561" t="s">
        <v>2517</v>
      </c>
      <c r="X561" t="s">
        <v>2518</v>
      </c>
      <c r="Y561" t="s">
        <v>2519</v>
      </c>
      <c r="Z561" t="s">
        <v>2520</v>
      </c>
      <c r="AA561" t="s">
        <v>2521</v>
      </c>
    </row>
    <row r="562" spans="1:27">
      <c r="A562" t="s">
        <v>2542</v>
      </c>
      <c r="B562" t="s">
        <v>2543</v>
      </c>
      <c r="C562" t="str">
        <f t="shared" si="72"/>
        <v>Noise ColorFit Pro 4 Advanced Bluet…</v>
      </c>
      <c r="D562" t="s">
        <v>2284</v>
      </c>
      <c r="E562" t="str">
        <f>IFERROR(VLOOKUP(TRIM(CLEAN(D562)),#REF!, 2, FALSE), "Other")</f>
        <v>Other</v>
      </c>
      <c r="F562" s="9">
        <v>2998</v>
      </c>
      <c r="G562" s="9">
        <v>5999</v>
      </c>
      <c r="H562" s="9">
        <f t="shared" si="65"/>
        <v>3001</v>
      </c>
      <c r="I562" s="9">
        <f>(F562*U562)</f>
        <v>15526642</v>
      </c>
      <c r="J562" s="18" t="str">
        <f>ROUND((Table1[[#This Row],[actual_price]]-Table1[[#This Row],[discounted_price]])/Table1[[#This Row],[actual_price]]*100, 0) &amp; "%"</f>
        <v>50%</v>
      </c>
      <c r="K562" s="18" t="str">
        <f t="shared" si="66"/>
        <v>≥ 50%</v>
      </c>
      <c r="L562" s="18">
        <f t="shared" si="67"/>
        <v>50</v>
      </c>
      <c r="M562" s="15" t="str">
        <f t="shared" si="68"/>
        <v>High</v>
      </c>
      <c r="N562" s="1">
        <v>0.5</v>
      </c>
      <c r="O562">
        <v>4.0999999999999996</v>
      </c>
      <c r="P562" t="str">
        <f t="shared" si="69"/>
        <v>Good</v>
      </c>
      <c r="Q562">
        <f>G562*U562</f>
        <v>31068821</v>
      </c>
      <c r="R562" t="str">
        <f t="shared" si="70"/>
        <v>#5k-#9.9k</v>
      </c>
      <c r="S562">
        <f>IF(Table1[[#This Row],[actual_price]]&lt;1000, 1, IF(Table1[[#This Row],[actual_price]]&lt;5000, 2, IF(Table1[[#This Row],[actual_price]]&lt;10000, 3, IF(Table1[[#This Row],[actual_price]]&lt;20000, 4, 5))))</f>
        <v>3</v>
      </c>
      <c r="T562" t="str">
        <f t="shared" si="71"/>
        <v>1000 and above</v>
      </c>
      <c r="U562" s="11">
        <v>5179</v>
      </c>
      <c r="V562" t="s">
        <v>2544</v>
      </c>
      <c r="W562" t="s">
        <v>2545</v>
      </c>
      <c r="X562" t="s">
        <v>2546</v>
      </c>
      <c r="Y562" t="s">
        <v>2547</v>
      </c>
      <c r="Z562" t="s">
        <v>2548</v>
      </c>
      <c r="AA562" t="s">
        <v>2549</v>
      </c>
    </row>
    <row r="563" spans="1:27">
      <c r="A563" t="s">
        <v>2550</v>
      </c>
      <c r="B563" t="s">
        <v>2551</v>
      </c>
      <c r="C563" t="str">
        <f t="shared" si="72"/>
        <v>iQOO Z6 Lite 5G by vivo (Stellar Gr…</v>
      </c>
      <c r="D563" t="s">
        <v>2318</v>
      </c>
      <c r="E563" t="str">
        <f>IFERROR(VLOOKUP(TRIM(CLEAN(D563)),#REF!, 2, FALSE), "Other")</f>
        <v>Other</v>
      </c>
      <c r="F563" s="9">
        <v>15499</v>
      </c>
      <c r="G563" s="9">
        <v>18999</v>
      </c>
      <c r="H563" s="9">
        <f t="shared" si="65"/>
        <v>3500</v>
      </c>
      <c r="I563" s="9">
        <f>(F563*U563)</f>
        <v>298386748</v>
      </c>
      <c r="J563" s="18" t="str">
        <f>ROUND((Table1[[#This Row],[actual_price]]-Table1[[#This Row],[discounted_price]])/Table1[[#This Row],[actual_price]]*100, 0) &amp; "%"</f>
        <v>18%</v>
      </c>
      <c r="K563" s="18" t="str">
        <f t="shared" si="66"/>
        <v>&lt;50%</v>
      </c>
      <c r="L563" s="18">
        <f t="shared" si="67"/>
        <v>18</v>
      </c>
      <c r="M563" s="15" t="str">
        <f t="shared" si="68"/>
        <v>Mild</v>
      </c>
      <c r="N563" s="1">
        <v>0.18</v>
      </c>
      <c r="O563">
        <v>4.0999999999999996</v>
      </c>
      <c r="P563" t="str">
        <f t="shared" si="69"/>
        <v>Good</v>
      </c>
      <c r="Q563">
        <f>G563*U563</f>
        <v>365768748</v>
      </c>
      <c r="R563" t="str">
        <f t="shared" si="70"/>
        <v>#10k-#19.9k</v>
      </c>
      <c r="S563">
        <f>IF(Table1[[#This Row],[actual_price]]&lt;1000, 1, IF(Table1[[#This Row],[actual_price]]&lt;5000, 2, IF(Table1[[#This Row],[actual_price]]&lt;10000, 3, IF(Table1[[#This Row],[actual_price]]&lt;20000, 4, 5))))</f>
        <v>4</v>
      </c>
      <c r="T563" t="str">
        <f t="shared" si="71"/>
        <v>1000 and above</v>
      </c>
      <c r="U563" s="11">
        <v>19252</v>
      </c>
      <c r="V563" t="s">
        <v>2552</v>
      </c>
      <c r="W563" t="s">
        <v>2553</v>
      </c>
      <c r="X563" t="s">
        <v>2554</v>
      </c>
      <c r="Y563" t="s">
        <v>2555</v>
      </c>
      <c r="Z563" t="s">
        <v>2556</v>
      </c>
      <c r="AA563" t="s">
        <v>2557</v>
      </c>
    </row>
    <row r="564" spans="1:27">
      <c r="A564" t="s">
        <v>2659</v>
      </c>
      <c r="B564" t="s">
        <v>2660</v>
      </c>
      <c r="C564" t="str">
        <f t="shared" si="72"/>
        <v>Portronics Adapto 20 Type C 20W Fas…</v>
      </c>
      <c r="D564" t="s">
        <v>2450</v>
      </c>
      <c r="E564" t="str">
        <f>IFERROR(VLOOKUP(TRIM(CLEAN(D564)),#REF!, 2, FALSE), "Other")</f>
        <v>Other</v>
      </c>
      <c r="F564" s="9">
        <v>529</v>
      </c>
      <c r="G564" s="9">
        <v>1499</v>
      </c>
      <c r="H564" s="9">
        <f t="shared" si="65"/>
        <v>970</v>
      </c>
      <c r="I564" s="9">
        <f>(F564*U564)</f>
        <v>4548871</v>
      </c>
      <c r="J564" s="18" t="str">
        <f>ROUND((Table1[[#This Row],[actual_price]]-Table1[[#This Row],[discounted_price]])/Table1[[#This Row],[actual_price]]*100, 0) &amp; "%"</f>
        <v>65%</v>
      </c>
      <c r="K564" s="18" t="str">
        <f t="shared" si="66"/>
        <v>≥ 50%</v>
      </c>
      <c r="L564" s="18">
        <f t="shared" si="67"/>
        <v>65</v>
      </c>
      <c r="M564" s="15" t="str">
        <f t="shared" si="68"/>
        <v>High</v>
      </c>
      <c r="N564" s="1">
        <v>0.65</v>
      </c>
      <c r="O564">
        <v>4.0999999999999996</v>
      </c>
      <c r="P564" t="str">
        <f t="shared" si="69"/>
        <v>Good</v>
      </c>
      <c r="Q564">
        <f>G564*U564</f>
        <v>12889901</v>
      </c>
      <c r="R564" t="str">
        <f t="shared" si="70"/>
        <v>#1k-#4.9k</v>
      </c>
      <c r="S564">
        <f>IF(Table1[[#This Row],[actual_price]]&lt;1000, 1, IF(Table1[[#This Row],[actual_price]]&lt;5000, 2, IF(Table1[[#This Row],[actual_price]]&lt;10000, 3, IF(Table1[[#This Row],[actual_price]]&lt;20000, 4, 5))))</f>
        <v>2</v>
      </c>
      <c r="T564" t="str">
        <f t="shared" si="71"/>
        <v>1000 and above</v>
      </c>
      <c r="U564" s="11">
        <v>8599</v>
      </c>
      <c r="V564" t="s">
        <v>2661</v>
      </c>
      <c r="W564" t="s">
        <v>2662</v>
      </c>
      <c r="X564" t="s">
        <v>2663</v>
      </c>
      <c r="Y564" t="s">
        <v>2664</v>
      </c>
      <c r="Z564" t="s">
        <v>2665</v>
      </c>
      <c r="AA564" t="s">
        <v>2666</v>
      </c>
    </row>
    <row r="565" spans="1:27">
      <c r="A565" t="s">
        <v>2667</v>
      </c>
      <c r="B565" t="s">
        <v>2668</v>
      </c>
      <c r="C565" t="str">
        <f t="shared" si="72"/>
        <v>Samsung Galaxy M13 5G (Aqua Green, …</v>
      </c>
      <c r="D565" t="s">
        <v>2318</v>
      </c>
      <c r="E565" t="str">
        <f>IFERROR(VLOOKUP(TRIM(CLEAN(D565)),#REF!, 2, FALSE), "Other")</f>
        <v>Other</v>
      </c>
      <c r="F565" s="9">
        <v>13999</v>
      </c>
      <c r="G565" s="9">
        <v>19499</v>
      </c>
      <c r="H565" s="9">
        <f t="shared" si="65"/>
        <v>5500</v>
      </c>
      <c r="I565" s="9">
        <f>(F565*U565)</f>
        <v>265953002</v>
      </c>
      <c r="J565" s="18" t="str">
        <f>ROUND((Table1[[#This Row],[actual_price]]-Table1[[#This Row],[discounted_price]])/Table1[[#This Row],[actual_price]]*100, 0) &amp; "%"</f>
        <v>28%</v>
      </c>
      <c r="K565" s="18" t="str">
        <f t="shared" si="66"/>
        <v>&lt;50%</v>
      </c>
      <c r="L565" s="18">
        <f t="shared" si="67"/>
        <v>28</v>
      </c>
      <c r="M565" s="15" t="str">
        <f t="shared" si="68"/>
        <v>Mild</v>
      </c>
      <c r="N565" s="1">
        <v>0.28000000000000003</v>
      </c>
      <c r="O565">
        <v>4.0999999999999996</v>
      </c>
      <c r="P565" t="str">
        <f t="shared" si="69"/>
        <v>Good</v>
      </c>
      <c r="Q565">
        <f>G565*U565</f>
        <v>370442002</v>
      </c>
      <c r="R565" t="str">
        <f t="shared" si="70"/>
        <v>#10k-#19.9k</v>
      </c>
      <c r="S565">
        <f>IF(Table1[[#This Row],[actual_price]]&lt;1000, 1, IF(Table1[[#This Row],[actual_price]]&lt;5000, 2, IF(Table1[[#This Row],[actual_price]]&lt;10000, 3, IF(Table1[[#This Row],[actual_price]]&lt;20000, 4, 5))))</f>
        <v>4</v>
      </c>
      <c r="T565" t="str">
        <f t="shared" si="71"/>
        <v>1000 and above</v>
      </c>
      <c r="U565" s="11">
        <v>18998</v>
      </c>
      <c r="V565" t="s">
        <v>2669</v>
      </c>
      <c r="W565" t="s">
        <v>2487</v>
      </c>
      <c r="X565" t="s">
        <v>2488</v>
      </c>
      <c r="Y565" t="s">
        <v>2489</v>
      </c>
      <c r="Z565" t="s">
        <v>2490</v>
      </c>
      <c r="AA565" t="s">
        <v>2491</v>
      </c>
    </row>
    <row r="566" spans="1:27">
      <c r="A566" t="s">
        <v>2670</v>
      </c>
      <c r="B566" t="s">
        <v>2671</v>
      </c>
      <c r="C566" t="str">
        <f t="shared" si="72"/>
        <v>boAt Bassheads 100 in Ear Wired Ear…</v>
      </c>
      <c r="D566" t="s">
        <v>2376</v>
      </c>
      <c r="E566" t="str">
        <f>IFERROR(VLOOKUP(TRIM(CLEAN(D566)),#REF!, 2, FALSE), "Other")</f>
        <v>Other</v>
      </c>
      <c r="F566" s="9">
        <v>379</v>
      </c>
      <c r="G566" s="9">
        <v>999</v>
      </c>
      <c r="H566" s="9">
        <f t="shared" si="65"/>
        <v>620</v>
      </c>
      <c r="I566" s="9">
        <f>(F566*U566)</f>
        <v>137847227</v>
      </c>
      <c r="J566" s="18" t="str">
        <f>ROUND((Table1[[#This Row],[actual_price]]-Table1[[#This Row],[discounted_price]])/Table1[[#This Row],[actual_price]]*100, 0) &amp; "%"</f>
        <v>62%</v>
      </c>
      <c r="K566" s="18" t="str">
        <f t="shared" si="66"/>
        <v>≥ 50%</v>
      </c>
      <c r="L566" s="18">
        <f t="shared" si="67"/>
        <v>62</v>
      </c>
      <c r="M566" s="15" t="str">
        <f t="shared" si="68"/>
        <v>High</v>
      </c>
      <c r="N566" s="1">
        <v>0.62</v>
      </c>
      <c r="O566">
        <v>4.0999999999999996</v>
      </c>
      <c r="P566" t="str">
        <f t="shared" si="69"/>
        <v>Good</v>
      </c>
      <c r="Q566">
        <f>G566*U566</f>
        <v>363349287</v>
      </c>
      <c r="R566" t="str">
        <f t="shared" si="70"/>
        <v>#0-#999</v>
      </c>
      <c r="S566">
        <f>IF(Table1[[#This Row],[actual_price]]&lt;1000, 1, IF(Table1[[#This Row],[actual_price]]&lt;5000, 2, IF(Table1[[#This Row],[actual_price]]&lt;10000, 3, IF(Table1[[#This Row],[actual_price]]&lt;20000, 4, 5))))</f>
        <v>1</v>
      </c>
      <c r="T566" t="str">
        <f t="shared" si="71"/>
        <v>1000 and above</v>
      </c>
      <c r="U566" s="11">
        <v>363713</v>
      </c>
      <c r="V566" t="s">
        <v>2672</v>
      </c>
      <c r="W566" t="s">
        <v>2419</v>
      </c>
      <c r="X566" t="s">
        <v>2420</v>
      </c>
      <c r="Y566" t="s">
        <v>2421</v>
      </c>
      <c r="Z566" t="s">
        <v>2422</v>
      </c>
      <c r="AA566" t="s">
        <v>2423</v>
      </c>
    </row>
    <row r="567" spans="1:27">
      <c r="A567" t="s">
        <v>2673</v>
      </c>
      <c r="B567" t="s">
        <v>2674</v>
      </c>
      <c r="C567" t="str">
        <f t="shared" si="72"/>
        <v>iQOO Z6 44W by vivo (Lumina Blue, 4…</v>
      </c>
      <c r="D567" t="s">
        <v>2318</v>
      </c>
      <c r="E567" t="str">
        <f>IFERROR(VLOOKUP(TRIM(CLEAN(D567)),#REF!, 2, FALSE), "Other")</f>
        <v>Other</v>
      </c>
      <c r="F567" s="9">
        <v>13999</v>
      </c>
      <c r="G567" s="9">
        <v>19999</v>
      </c>
      <c r="H567" s="9">
        <f t="shared" si="65"/>
        <v>6000</v>
      </c>
      <c r="I567" s="9">
        <f>(F567*U567)</f>
        <v>269508748</v>
      </c>
      <c r="J567" s="18" t="str">
        <f>ROUND((Table1[[#This Row],[actual_price]]-Table1[[#This Row],[discounted_price]])/Table1[[#This Row],[actual_price]]*100, 0) &amp; "%"</f>
        <v>30%</v>
      </c>
      <c r="K567" s="18" t="str">
        <f t="shared" si="66"/>
        <v>&lt;50%</v>
      </c>
      <c r="L567" s="18">
        <f t="shared" si="67"/>
        <v>30</v>
      </c>
      <c r="M567" s="15" t="str">
        <f t="shared" si="68"/>
        <v>Medium</v>
      </c>
      <c r="N567" s="1">
        <v>0.3</v>
      </c>
      <c r="O567">
        <v>4.0999999999999996</v>
      </c>
      <c r="P567" t="str">
        <f t="shared" si="69"/>
        <v>Good</v>
      </c>
      <c r="Q567">
        <f>G567*U567</f>
        <v>385020748</v>
      </c>
      <c r="R567" t="str">
        <f t="shared" si="70"/>
        <v>#10k-#19.9k</v>
      </c>
      <c r="S567">
        <f>IF(Table1[[#This Row],[actual_price]]&lt;1000, 1, IF(Table1[[#This Row],[actual_price]]&lt;5000, 2, IF(Table1[[#This Row],[actual_price]]&lt;10000, 3, IF(Table1[[#This Row],[actual_price]]&lt;20000, 4, 5))))</f>
        <v>4</v>
      </c>
      <c r="T567" t="str">
        <f t="shared" si="71"/>
        <v>1000 and above</v>
      </c>
      <c r="U567" s="11">
        <v>19252</v>
      </c>
      <c r="V567" t="s">
        <v>2675</v>
      </c>
      <c r="W567" t="s">
        <v>2553</v>
      </c>
      <c r="X567" t="s">
        <v>2554</v>
      </c>
      <c r="Y567" t="s">
        <v>2555</v>
      </c>
      <c r="Z567" t="s">
        <v>2556</v>
      </c>
      <c r="AA567" t="s">
        <v>2557</v>
      </c>
    </row>
    <row r="568" spans="1:27">
      <c r="A568" t="s">
        <v>2725</v>
      </c>
      <c r="B568" t="s">
        <v>2726</v>
      </c>
      <c r="C568" t="str">
        <f t="shared" si="72"/>
        <v>Samsung Galaxy M13 (Aqua Green, 4GB…</v>
      </c>
      <c r="D568" t="s">
        <v>2318</v>
      </c>
      <c r="E568" t="str">
        <f>IFERROR(VLOOKUP(TRIM(CLEAN(D568)),#REF!, 2, FALSE), "Other")</f>
        <v>Other</v>
      </c>
      <c r="F568" s="9">
        <v>10999</v>
      </c>
      <c r="G568" s="9">
        <v>14999</v>
      </c>
      <c r="H568" s="9">
        <f t="shared" si="65"/>
        <v>4000</v>
      </c>
      <c r="I568" s="9">
        <f>(F568*U568)</f>
        <v>208959002</v>
      </c>
      <c r="J568" s="18" t="str">
        <f>ROUND((Table1[[#This Row],[actual_price]]-Table1[[#This Row],[discounted_price]])/Table1[[#This Row],[actual_price]]*100, 0) &amp; "%"</f>
        <v>27%</v>
      </c>
      <c r="K568" s="18" t="str">
        <f t="shared" si="66"/>
        <v>&lt;50%</v>
      </c>
      <c r="L568" s="18">
        <f t="shared" si="67"/>
        <v>27</v>
      </c>
      <c r="M568" s="15" t="str">
        <f t="shared" si="68"/>
        <v>Mild</v>
      </c>
      <c r="N568" s="1">
        <v>0.27</v>
      </c>
      <c r="O568">
        <v>4.0999999999999996</v>
      </c>
      <c r="P568" t="str">
        <f t="shared" si="69"/>
        <v>Good</v>
      </c>
      <c r="Q568">
        <f>G568*U568</f>
        <v>284951002</v>
      </c>
      <c r="R568" t="str">
        <f t="shared" si="70"/>
        <v>#10k-#19.9k</v>
      </c>
      <c r="S568">
        <f>IF(Table1[[#This Row],[actual_price]]&lt;1000, 1, IF(Table1[[#This Row],[actual_price]]&lt;5000, 2, IF(Table1[[#This Row],[actual_price]]&lt;10000, 3, IF(Table1[[#This Row],[actual_price]]&lt;20000, 4, 5))))</f>
        <v>4</v>
      </c>
      <c r="T568" t="str">
        <f t="shared" si="71"/>
        <v>1000 and above</v>
      </c>
      <c r="U568" s="11">
        <v>18998</v>
      </c>
      <c r="V568" t="s">
        <v>2727</v>
      </c>
      <c r="W568" t="s">
        <v>2487</v>
      </c>
      <c r="X568" t="s">
        <v>2488</v>
      </c>
      <c r="Y568" t="s">
        <v>2489</v>
      </c>
      <c r="Z568" t="s">
        <v>2490</v>
      </c>
      <c r="AA568" t="s">
        <v>2491</v>
      </c>
    </row>
    <row r="569" spans="1:27">
      <c r="A569" t="s">
        <v>2736</v>
      </c>
      <c r="B569" t="s">
        <v>2503</v>
      </c>
      <c r="C569" t="str">
        <f t="shared" si="72"/>
        <v>Samsung Galaxy M33 5G (Emerald Brow…</v>
      </c>
      <c r="D569" t="s">
        <v>2318</v>
      </c>
      <c r="E569" t="str">
        <f>IFERROR(VLOOKUP(TRIM(CLEAN(D569)),#REF!, 2, FALSE), "Other")</f>
        <v>Other</v>
      </c>
      <c r="F569" s="9">
        <v>16999</v>
      </c>
      <c r="G569" s="9">
        <v>24999</v>
      </c>
      <c r="H569" s="9">
        <f t="shared" si="65"/>
        <v>8000</v>
      </c>
      <c r="I569" s="9">
        <f>(F569*U569)</f>
        <v>379383682</v>
      </c>
      <c r="J569" s="18" t="str">
        <f>ROUND((Table1[[#This Row],[actual_price]]-Table1[[#This Row],[discounted_price]])/Table1[[#This Row],[actual_price]]*100, 0) &amp; "%"</f>
        <v>32%</v>
      </c>
      <c r="K569" s="18" t="str">
        <f t="shared" si="66"/>
        <v>&lt;50%</v>
      </c>
      <c r="L569" s="18">
        <f t="shared" si="67"/>
        <v>32</v>
      </c>
      <c r="M569" s="15" t="str">
        <f t="shared" si="68"/>
        <v>Medium</v>
      </c>
      <c r="N569" s="1">
        <v>0.32</v>
      </c>
      <c r="O569">
        <v>4.0999999999999996</v>
      </c>
      <c r="P569" t="str">
        <f t="shared" si="69"/>
        <v>Good</v>
      </c>
      <c r="Q569">
        <f>G569*U569</f>
        <v>557927682</v>
      </c>
      <c r="R569" t="str">
        <f t="shared" si="70"/>
        <v>#20k+</v>
      </c>
      <c r="S569">
        <f>IF(Table1[[#This Row],[actual_price]]&lt;1000, 1, IF(Table1[[#This Row],[actual_price]]&lt;5000, 2, IF(Table1[[#This Row],[actual_price]]&lt;10000, 3, IF(Table1[[#This Row],[actual_price]]&lt;20000, 4, 5))))</f>
        <v>5</v>
      </c>
      <c r="T569" t="str">
        <f t="shared" si="71"/>
        <v>1000 and above</v>
      </c>
      <c r="U569" s="11">
        <v>22318</v>
      </c>
      <c r="V569" t="s">
        <v>2504</v>
      </c>
      <c r="W569" t="s">
        <v>2476</v>
      </c>
      <c r="X569" t="s">
        <v>2477</v>
      </c>
      <c r="Y569" t="s">
        <v>2478</v>
      </c>
      <c r="Z569" t="s">
        <v>2479</v>
      </c>
      <c r="AA569" t="s">
        <v>2480</v>
      </c>
    </row>
    <row r="570" spans="1:27">
      <c r="A570" t="s">
        <v>2737</v>
      </c>
      <c r="B570" t="s">
        <v>2738</v>
      </c>
      <c r="C570" t="str">
        <f t="shared" si="72"/>
        <v>Ambrane Mobile Holding Stand, 180¬∞…</v>
      </c>
      <c r="D570" t="s">
        <v>2691</v>
      </c>
      <c r="E570" t="str">
        <f>IFERROR(VLOOKUP(TRIM(CLEAN(D570)),#REF!, 2, FALSE), "Other")</f>
        <v>Other</v>
      </c>
      <c r="F570" s="9">
        <v>199</v>
      </c>
      <c r="G570" s="9">
        <v>499</v>
      </c>
      <c r="H570" s="9">
        <f t="shared" si="65"/>
        <v>300</v>
      </c>
      <c r="I570" s="9">
        <f>(F570*U570)</f>
        <v>355414</v>
      </c>
      <c r="J570" s="18" t="str">
        <f>ROUND((Table1[[#This Row],[actual_price]]-Table1[[#This Row],[discounted_price]])/Table1[[#This Row],[actual_price]]*100, 0) &amp; "%"</f>
        <v>60%</v>
      </c>
      <c r="K570" s="18" t="str">
        <f t="shared" si="66"/>
        <v>≥ 50%</v>
      </c>
      <c r="L570" s="18">
        <f t="shared" si="67"/>
        <v>60</v>
      </c>
      <c r="M570" s="15" t="str">
        <f t="shared" si="68"/>
        <v>High</v>
      </c>
      <c r="N570" s="1">
        <v>0.6</v>
      </c>
      <c r="O570">
        <v>4.0999999999999996</v>
      </c>
      <c r="P570" t="str">
        <f t="shared" si="69"/>
        <v>Good</v>
      </c>
      <c r="Q570">
        <f>G570*U570</f>
        <v>891214</v>
      </c>
      <c r="R570" t="str">
        <f t="shared" si="70"/>
        <v>#0-#999</v>
      </c>
      <c r="S570">
        <f>IF(Table1[[#This Row],[actual_price]]&lt;1000, 1, IF(Table1[[#This Row],[actual_price]]&lt;5000, 2, IF(Table1[[#This Row],[actual_price]]&lt;10000, 3, IF(Table1[[#This Row],[actual_price]]&lt;20000, 4, 5))))</f>
        <v>1</v>
      </c>
      <c r="T570" t="str">
        <f t="shared" si="71"/>
        <v>1000 and above</v>
      </c>
      <c r="U570" s="11">
        <v>1786</v>
      </c>
      <c r="V570" t="s">
        <v>2739</v>
      </c>
      <c r="W570" t="s">
        <v>2740</v>
      </c>
      <c r="X570" t="s">
        <v>2741</v>
      </c>
      <c r="Y570" t="s">
        <v>2742</v>
      </c>
      <c r="Z570" t="s">
        <v>2743</v>
      </c>
      <c r="AA570" t="s">
        <v>2744</v>
      </c>
    </row>
    <row r="571" spans="1:27">
      <c r="A571" t="s">
        <v>2765</v>
      </c>
      <c r="B571" t="s">
        <v>2766</v>
      </c>
      <c r="C571" t="str">
        <f t="shared" si="72"/>
        <v>Ambrane 20000mAh Power Bank with 20…</v>
      </c>
      <c r="D571" t="s">
        <v>2309</v>
      </c>
      <c r="E571" t="str">
        <f>IFERROR(VLOOKUP(TRIM(CLEAN(D571)),#REF!, 2, FALSE), "Other")</f>
        <v>Other</v>
      </c>
      <c r="F571" s="9">
        <v>1799</v>
      </c>
      <c r="G571" s="9">
        <v>2499</v>
      </c>
      <c r="H571" s="9">
        <f t="shared" si="65"/>
        <v>700</v>
      </c>
      <c r="I571" s="9">
        <f>(F571*U571)</f>
        <v>33601722</v>
      </c>
      <c r="J571" s="18" t="str">
        <f>ROUND((Table1[[#This Row],[actual_price]]-Table1[[#This Row],[discounted_price]])/Table1[[#This Row],[actual_price]]*100, 0) &amp; "%"</f>
        <v>28%</v>
      </c>
      <c r="K571" s="18" t="str">
        <f t="shared" si="66"/>
        <v>&lt;50%</v>
      </c>
      <c r="L571" s="18">
        <f t="shared" si="67"/>
        <v>28</v>
      </c>
      <c r="M571" s="15" t="str">
        <f t="shared" si="68"/>
        <v>Mild</v>
      </c>
      <c r="N571" s="1">
        <v>0.28000000000000003</v>
      </c>
      <c r="O571">
        <v>4.0999999999999996</v>
      </c>
      <c r="P571" t="str">
        <f t="shared" si="69"/>
        <v>Good</v>
      </c>
      <c r="Q571">
        <f>G571*U571</f>
        <v>46676322</v>
      </c>
      <c r="R571" t="str">
        <f t="shared" si="70"/>
        <v>#1k-#4.9k</v>
      </c>
      <c r="S571">
        <f>IF(Table1[[#This Row],[actual_price]]&lt;1000, 1, IF(Table1[[#This Row],[actual_price]]&lt;5000, 2, IF(Table1[[#This Row],[actual_price]]&lt;10000, 3, IF(Table1[[#This Row],[actual_price]]&lt;20000, 4, 5))))</f>
        <v>2</v>
      </c>
      <c r="T571" t="str">
        <f t="shared" si="71"/>
        <v>1000 and above</v>
      </c>
      <c r="U571" s="11">
        <v>18678</v>
      </c>
      <c r="V571" t="s">
        <v>2767</v>
      </c>
      <c r="W571" t="s">
        <v>2768</v>
      </c>
      <c r="X571" t="s">
        <v>2769</v>
      </c>
      <c r="Y571" t="s">
        <v>2770</v>
      </c>
      <c r="Z571" t="s">
        <v>2771</v>
      </c>
      <c r="AA571" t="s">
        <v>10158</v>
      </c>
    </row>
    <row r="572" spans="1:27">
      <c r="A572" t="s">
        <v>62</v>
      </c>
      <c r="B572" t="s">
        <v>63</v>
      </c>
      <c r="C572" t="str">
        <f t="shared" si="72"/>
        <v>boAt Micro USB 55 Tangle-free, Stur…</v>
      </c>
      <c r="D572" t="s">
        <v>16</v>
      </c>
      <c r="E572" t="str">
        <f>IFERROR(VLOOKUP(TRIM(CLEAN(D572)),#REF!, 2, FALSE), "Other")</f>
        <v>Other</v>
      </c>
      <c r="F572" s="9">
        <v>176.63</v>
      </c>
      <c r="G572" s="9">
        <v>499</v>
      </c>
      <c r="H572" s="9">
        <f t="shared" si="65"/>
        <v>322.37</v>
      </c>
      <c r="I572" s="9">
        <f>(F572*U572)</f>
        <v>2682833.0699999998</v>
      </c>
      <c r="J572" s="18" t="str">
        <f>ROUND((Table1[[#This Row],[actual_price]]-Table1[[#This Row],[discounted_price]])/Table1[[#This Row],[actual_price]]*100, 0) &amp; "%"</f>
        <v>65%</v>
      </c>
      <c r="K572" s="18" t="str">
        <f t="shared" si="66"/>
        <v>≥ 50%</v>
      </c>
      <c r="L572" s="18">
        <f t="shared" si="67"/>
        <v>65</v>
      </c>
      <c r="M572" s="15" t="str">
        <f t="shared" si="68"/>
        <v>High</v>
      </c>
      <c r="N572" s="1">
        <v>0.65</v>
      </c>
      <c r="O572">
        <v>4.0999999999999996</v>
      </c>
      <c r="P572" t="str">
        <f t="shared" si="69"/>
        <v>Good</v>
      </c>
      <c r="Q572">
        <f>G572*U572</f>
        <v>7579311</v>
      </c>
      <c r="R572" t="str">
        <f t="shared" si="70"/>
        <v>#0-#999</v>
      </c>
      <c r="S572">
        <f>IF(Table1[[#This Row],[actual_price]]&lt;1000, 1, IF(Table1[[#This Row],[actual_price]]&lt;5000, 2, IF(Table1[[#This Row],[actual_price]]&lt;10000, 3, IF(Table1[[#This Row],[actual_price]]&lt;20000, 4, 5))))</f>
        <v>1</v>
      </c>
      <c r="T572" t="str">
        <f t="shared" si="71"/>
        <v>1000 and above</v>
      </c>
      <c r="U572" s="11">
        <v>15189</v>
      </c>
      <c r="V572" t="s">
        <v>64</v>
      </c>
      <c r="W572" t="s">
        <v>65</v>
      </c>
      <c r="X572" t="s">
        <v>66</v>
      </c>
      <c r="Y572" t="s">
        <v>67</v>
      </c>
      <c r="Z572" t="s">
        <v>68</v>
      </c>
      <c r="AA572" t="s">
        <v>69</v>
      </c>
    </row>
    <row r="573" spans="1:27">
      <c r="A573" t="s">
        <v>2772</v>
      </c>
      <c r="B573" t="s">
        <v>2773</v>
      </c>
      <c r="C573" t="str">
        <f t="shared" si="72"/>
        <v>Samsung Galaxy M13 (Midnight Blue, …</v>
      </c>
      <c r="D573" t="s">
        <v>2318</v>
      </c>
      <c r="E573" t="str">
        <f>IFERROR(VLOOKUP(TRIM(CLEAN(D573)),#REF!, 2, FALSE), "Other")</f>
        <v>Other</v>
      </c>
      <c r="F573" s="9">
        <v>10999</v>
      </c>
      <c r="G573" s="9">
        <v>14999</v>
      </c>
      <c r="H573" s="9">
        <f t="shared" si="65"/>
        <v>4000</v>
      </c>
      <c r="I573" s="9">
        <f>(F573*U573)</f>
        <v>208959002</v>
      </c>
      <c r="J573" s="18" t="str">
        <f>ROUND((Table1[[#This Row],[actual_price]]-Table1[[#This Row],[discounted_price]])/Table1[[#This Row],[actual_price]]*100, 0) &amp; "%"</f>
        <v>27%</v>
      </c>
      <c r="K573" s="18" t="str">
        <f t="shared" si="66"/>
        <v>&lt;50%</v>
      </c>
      <c r="L573" s="18">
        <f t="shared" si="67"/>
        <v>27</v>
      </c>
      <c r="M573" s="15" t="str">
        <f t="shared" si="68"/>
        <v>Mild</v>
      </c>
      <c r="N573" s="1">
        <v>0.27</v>
      </c>
      <c r="O573">
        <v>4.0999999999999996</v>
      </c>
      <c r="P573" t="str">
        <f t="shared" si="69"/>
        <v>Good</v>
      </c>
      <c r="Q573">
        <f>G573*U573</f>
        <v>284951002</v>
      </c>
      <c r="R573" t="str">
        <f t="shared" si="70"/>
        <v>#10k-#19.9k</v>
      </c>
      <c r="S573">
        <f>IF(Table1[[#This Row],[actual_price]]&lt;1000, 1, IF(Table1[[#This Row],[actual_price]]&lt;5000, 2, IF(Table1[[#This Row],[actual_price]]&lt;10000, 3, IF(Table1[[#This Row],[actual_price]]&lt;20000, 4, 5))))</f>
        <v>4</v>
      </c>
      <c r="T573" t="str">
        <f t="shared" si="71"/>
        <v>1000 and above</v>
      </c>
      <c r="U573" s="11">
        <v>18998</v>
      </c>
      <c r="V573" t="s">
        <v>2727</v>
      </c>
      <c r="W573" t="s">
        <v>2487</v>
      </c>
      <c r="X573" t="s">
        <v>2488</v>
      </c>
      <c r="Y573" t="s">
        <v>2489</v>
      </c>
      <c r="Z573" t="s">
        <v>2490</v>
      </c>
      <c r="AA573" t="s">
        <v>2491</v>
      </c>
    </row>
    <row r="574" spans="1:27">
      <c r="A574" t="s">
        <v>2774</v>
      </c>
      <c r="B574" t="s">
        <v>2775</v>
      </c>
      <c r="C574" t="str">
        <f t="shared" si="72"/>
        <v>boAt Xtend Smartwatch with Alexa Bu…</v>
      </c>
      <c r="D574" t="s">
        <v>2284</v>
      </c>
      <c r="E574" t="str">
        <f>IFERROR(VLOOKUP(TRIM(CLEAN(D574)),#REF!, 2, FALSE), "Other")</f>
        <v>Other</v>
      </c>
      <c r="F574" s="9">
        <v>2999</v>
      </c>
      <c r="G574" s="9">
        <v>7990</v>
      </c>
      <c r="H574" s="9">
        <f t="shared" si="65"/>
        <v>4991</v>
      </c>
      <c r="I574" s="9">
        <f>(F574*U574)</f>
        <v>145298551</v>
      </c>
      <c r="J574" s="18" t="str">
        <f>ROUND((Table1[[#This Row],[actual_price]]-Table1[[#This Row],[discounted_price]])/Table1[[#This Row],[actual_price]]*100, 0) &amp; "%"</f>
        <v>62%</v>
      </c>
      <c r="K574" s="18" t="str">
        <f t="shared" si="66"/>
        <v>≥ 50%</v>
      </c>
      <c r="L574" s="18">
        <f t="shared" si="67"/>
        <v>62</v>
      </c>
      <c r="M574" s="15" t="str">
        <f t="shared" si="68"/>
        <v>High</v>
      </c>
      <c r="N574" s="1">
        <v>0.62</v>
      </c>
      <c r="O574">
        <v>4.0999999999999996</v>
      </c>
      <c r="P574" t="str">
        <f t="shared" si="69"/>
        <v>Good</v>
      </c>
      <c r="Q574">
        <f>G574*U574</f>
        <v>387107510</v>
      </c>
      <c r="R574" t="str">
        <f t="shared" si="70"/>
        <v>#5k-#9.9k</v>
      </c>
      <c r="S574">
        <f>IF(Table1[[#This Row],[actual_price]]&lt;1000, 1, IF(Table1[[#This Row],[actual_price]]&lt;5000, 2, IF(Table1[[#This Row],[actual_price]]&lt;10000, 3, IF(Table1[[#This Row],[actual_price]]&lt;20000, 4, 5))))</f>
        <v>3</v>
      </c>
      <c r="T574" t="str">
        <f t="shared" si="71"/>
        <v>1000 and above</v>
      </c>
      <c r="U574" s="11">
        <v>48449</v>
      </c>
      <c r="V574" t="s">
        <v>2637</v>
      </c>
      <c r="W574" t="s">
        <v>2776</v>
      </c>
      <c r="X574" t="s">
        <v>2777</v>
      </c>
      <c r="Y574" t="s">
        <v>2778</v>
      </c>
      <c r="Z574" t="s">
        <v>2779</v>
      </c>
      <c r="AA574" t="s">
        <v>2780</v>
      </c>
    </row>
    <row r="575" spans="1:27">
      <c r="A575" t="s">
        <v>2791</v>
      </c>
      <c r="B575" t="s">
        <v>2668</v>
      </c>
      <c r="C575" t="str">
        <f t="shared" si="72"/>
        <v>Samsung Galaxy M13 5G (Aqua Green, …</v>
      </c>
      <c r="D575" t="s">
        <v>2318</v>
      </c>
      <c r="E575" t="str">
        <f>IFERROR(VLOOKUP(TRIM(CLEAN(D575)),#REF!, 2, FALSE), "Other")</f>
        <v>Other</v>
      </c>
      <c r="F575" s="9">
        <v>13999</v>
      </c>
      <c r="G575" s="9">
        <v>19499</v>
      </c>
      <c r="H575" s="9">
        <f t="shared" si="65"/>
        <v>5500</v>
      </c>
      <c r="I575" s="9">
        <f>(F575*U575)</f>
        <v>265953002</v>
      </c>
      <c r="J575" s="18" t="str">
        <f>ROUND((Table1[[#This Row],[actual_price]]-Table1[[#This Row],[discounted_price]])/Table1[[#This Row],[actual_price]]*100, 0) &amp; "%"</f>
        <v>28%</v>
      </c>
      <c r="K575" s="18" t="str">
        <f t="shared" si="66"/>
        <v>&lt;50%</v>
      </c>
      <c r="L575" s="18">
        <f t="shared" si="67"/>
        <v>28</v>
      </c>
      <c r="M575" s="15" t="str">
        <f t="shared" si="68"/>
        <v>Mild</v>
      </c>
      <c r="N575" s="1">
        <v>0.28000000000000003</v>
      </c>
      <c r="O575">
        <v>4.0999999999999996</v>
      </c>
      <c r="P575" t="str">
        <f t="shared" si="69"/>
        <v>Good</v>
      </c>
      <c r="Q575">
        <f>G575*U575</f>
        <v>370442002</v>
      </c>
      <c r="R575" t="str">
        <f t="shared" si="70"/>
        <v>#10k-#19.9k</v>
      </c>
      <c r="S575">
        <f>IF(Table1[[#This Row],[actual_price]]&lt;1000, 1, IF(Table1[[#This Row],[actual_price]]&lt;5000, 2, IF(Table1[[#This Row],[actual_price]]&lt;10000, 3, IF(Table1[[#This Row],[actual_price]]&lt;20000, 4, 5))))</f>
        <v>4</v>
      </c>
      <c r="T575" t="str">
        <f t="shared" si="71"/>
        <v>1000 and above</v>
      </c>
      <c r="U575" s="11">
        <v>18998</v>
      </c>
      <c r="V575" t="s">
        <v>2669</v>
      </c>
      <c r="W575" t="s">
        <v>2487</v>
      </c>
      <c r="X575" t="s">
        <v>2488</v>
      </c>
      <c r="Y575" t="s">
        <v>2489</v>
      </c>
      <c r="Z575" t="s">
        <v>2490</v>
      </c>
      <c r="AA575" t="s">
        <v>2491</v>
      </c>
    </row>
    <row r="576" spans="1:27">
      <c r="A576" t="s">
        <v>2792</v>
      </c>
      <c r="B576" t="s">
        <v>2793</v>
      </c>
      <c r="C576" t="str">
        <f t="shared" si="72"/>
        <v>Gizga Essentials Spiral Cable Prote…</v>
      </c>
      <c r="D576" t="s">
        <v>2794</v>
      </c>
      <c r="E576" t="str">
        <f>IFERROR(VLOOKUP(TRIM(CLEAN(D576)),#REF!, 2, FALSE), "Other")</f>
        <v>Other</v>
      </c>
      <c r="F576" s="9">
        <v>119</v>
      </c>
      <c r="G576" s="9">
        <v>299</v>
      </c>
      <c r="H576" s="9">
        <f t="shared" si="65"/>
        <v>180</v>
      </c>
      <c r="I576" s="9">
        <f>(F576*U576)</f>
        <v>713881</v>
      </c>
      <c r="J576" s="18" t="str">
        <f>ROUND((Table1[[#This Row],[actual_price]]-Table1[[#This Row],[discounted_price]])/Table1[[#This Row],[actual_price]]*100, 0) &amp; "%"</f>
        <v>60%</v>
      </c>
      <c r="K576" s="18" t="str">
        <f t="shared" si="66"/>
        <v>≥ 50%</v>
      </c>
      <c r="L576" s="18">
        <f t="shared" si="67"/>
        <v>60</v>
      </c>
      <c r="M576" s="15" t="str">
        <f t="shared" si="68"/>
        <v>High</v>
      </c>
      <c r="N576" s="1">
        <v>0.6</v>
      </c>
      <c r="O576">
        <v>4.0999999999999996</v>
      </c>
      <c r="P576" t="str">
        <f t="shared" si="69"/>
        <v>Good</v>
      </c>
      <c r="Q576">
        <f>G576*U576</f>
        <v>1793701</v>
      </c>
      <c r="R576" t="str">
        <f t="shared" si="70"/>
        <v>#0-#999</v>
      </c>
      <c r="S576">
        <f>IF(Table1[[#This Row],[actual_price]]&lt;1000, 1, IF(Table1[[#This Row],[actual_price]]&lt;5000, 2, IF(Table1[[#This Row],[actual_price]]&lt;10000, 3, IF(Table1[[#This Row],[actual_price]]&lt;20000, 4, 5))))</f>
        <v>1</v>
      </c>
      <c r="T576" t="str">
        <f t="shared" si="71"/>
        <v>1000 and above</v>
      </c>
      <c r="U576" s="11">
        <v>5999</v>
      </c>
      <c r="V576" t="s">
        <v>2795</v>
      </c>
      <c r="W576" t="s">
        <v>2796</v>
      </c>
      <c r="X576" t="s">
        <v>2797</v>
      </c>
      <c r="Y576" t="s">
        <v>2798</v>
      </c>
      <c r="Z576" t="s">
        <v>2799</v>
      </c>
      <c r="AA576" t="s">
        <v>2800</v>
      </c>
    </row>
    <row r="577" spans="1:27">
      <c r="A577" t="s">
        <v>2801</v>
      </c>
      <c r="B577" t="s">
        <v>2802</v>
      </c>
      <c r="C577" t="str">
        <f t="shared" si="72"/>
        <v>Redmi Note 11 (Space Black, 4GB RAM…</v>
      </c>
      <c r="D577" t="s">
        <v>2318</v>
      </c>
      <c r="E577" t="str">
        <f>IFERROR(VLOOKUP(TRIM(CLEAN(D577)),#REF!, 2, FALSE), "Other")</f>
        <v>Other</v>
      </c>
      <c r="F577" s="9">
        <v>12999</v>
      </c>
      <c r="G577" s="9">
        <v>17999</v>
      </c>
      <c r="H577" s="9">
        <f t="shared" si="65"/>
        <v>5000</v>
      </c>
      <c r="I577" s="9">
        <f>(F577*U577)</f>
        <v>659985228</v>
      </c>
      <c r="J577" s="18" t="str">
        <f>ROUND((Table1[[#This Row],[actual_price]]-Table1[[#This Row],[discounted_price]])/Table1[[#This Row],[actual_price]]*100, 0) &amp; "%"</f>
        <v>28%</v>
      </c>
      <c r="K577" s="18" t="str">
        <f t="shared" si="66"/>
        <v>&lt;50%</v>
      </c>
      <c r="L577" s="18">
        <f t="shared" si="67"/>
        <v>28</v>
      </c>
      <c r="M577" s="15" t="str">
        <f t="shared" si="68"/>
        <v>Mild</v>
      </c>
      <c r="N577" s="1">
        <v>0.28000000000000003</v>
      </c>
      <c r="O577">
        <v>4.0999999999999996</v>
      </c>
      <c r="P577" t="str">
        <f t="shared" si="69"/>
        <v>Good</v>
      </c>
      <c r="Q577">
        <f>G577*U577</f>
        <v>913845228</v>
      </c>
      <c r="R577" t="str">
        <f t="shared" si="70"/>
        <v>#10k-#19.9k</v>
      </c>
      <c r="S577">
        <f>IF(Table1[[#This Row],[actual_price]]&lt;1000, 1, IF(Table1[[#This Row],[actual_price]]&lt;5000, 2, IF(Table1[[#This Row],[actual_price]]&lt;10000, 3, IF(Table1[[#This Row],[actual_price]]&lt;20000, 4, 5))))</f>
        <v>4</v>
      </c>
      <c r="T577" t="str">
        <f t="shared" si="71"/>
        <v>1000 and above</v>
      </c>
      <c r="U577" s="11">
        <v>50772</v>
      </c>
      <c r="V577" t="s">
        <v>2803</v>
      </c>
      <c r="W577" t="s">
        <v>2804</v>
      </c>
      <c r="X577" t="s">
        <v>2805</v>
      </c>
      <c r="Y577" t="s">
        <v>2806</v>
      </c>
      <c r="Z577" t="s">
        <v>2807</v>
      </c>
      <c r="AA577" t="s">
        <v>2808</v>
      </c>
    </row>
    <row r="578" spans="1:27">
      <c r="A578" t="s">
        <v>2844</v>
      </c>
      <c r="B578" t="s">
        <v>2845</v>
      </c>
      <c r="C578" t="str">
        <f t="shared" si="72"/>
        <v>iQOO Z6 44W by vivo (Lumina Blue, 6…</v>
      </c>
      <c r="D578" t="s">
        <v>2318</v>
      </c>
      <c r="E578" t="str">
        <f>IFERROR(VLOOKUP(TRIM(CLEAN(D578)),#REF!, 2, FALSE), "Other")</f>
        <v>Other</v>
      </c>
      <c r="F578" s="9">
        <v>15499</v>
      </c>
      <c r="G578" s="9">
        <v>20999</v>
      </c>
      <c r="H578" s="9">
        <f t="shared" ref="H578:H641" si="73">G578 - F578</f>
        <v>5500</v>
      </c>
      <c r="I578" s="9">
        <f>(F578*U578)</f>
        <v>298386748</v>
      </c>
      <c r="J578" s="18" t="str">
        <f>ROUND((Table1[[#This Row],[actual_price]]-Table1[[#This Row],[discounted_price]])/Table1[[#This Row],[actual_price]]*100, 0) &amp; "%"</f>
        <v>26%</v>
      </c>
      <c r="K578" s="18" t="str">
        <f t="shared" ref="K578:K641" si="74">IF(L578&gt;=50, "≥ 50%", "&lt;50%")</f>
        <v>&lt;50%</v>
      </c>
      <c r="L578" s="18">
        <f t="shared" ref="L578:L641" si="75">VALUE(SUBSTITUTE(J578, "%", ""))</f>
        <v>26</v>
      </c>
      <c r="M578" s="15" t="str">
        <f t="shared" ref="M578:M641" si="76">IF(L578&lt;10, "Low", IF(L578&lt;30, "Mild", IF(L578&lt;50, "Medium", "High")))</f>
        <v>Mild</v>
      </c>
      <c r="N578" s="1">
        <v>0.26</v>
      </c>
      <c r="O578">
        <v>4.0999999999999996</v>
      </c>
      <c r="P578" t="str">
        <f t="shared" ref="P578:P641" si="77">IF(O578&gt;=4.5, "Excellent", IF(O578&gt;=3.5, "Good", IF(O578&gt;=2.5, "Average", "Poor")))</f>
        <v>Good</v>
      </c>
      <c r="Q578">
        <f>G578*U578</f>
        <v>404272748</v>
      </c>
      <c r="R578" t="str">
        <f t="shared" ref="R578:R641" si="78">IF(G578&lt;1000, "#0-#999", IF(G578&lt;5000, "#1k-#4.9k", IF(G578&lt;10000, "#5k-#9.9k", IF(G578&lt;20000, "#10k-#19.9k", "#20k+"))))</f>
        <v>#20k+</v>
      </c>
      <c r="S578">
        <f>IF(Table1[[#This Row],[actual_price]]&lt;1000, 1, IF(Table1[[#This Row],[actual_price]]&lt;5000, 2, IF(Table1[[#This Row],[actual_price]]&lt;10000, 3, IF(Table1[[#This Row],[actual_price]]&lt;20000, 4, 5))))</f>
        <v>5</v>
      </c>
      <c r="T578" t="str">
        <f t="shared" ref="T578:T641" si="79">IF(U578 &gt; 1000, "1000 and above", "Fewer than 1000")</f>
        <v>1000 and above</v>
      </c>
      <c r="U578" s="11">
        <v>19252</v>
      </c>
      <c r="V578" t="s">
        <v>2846</v>
      </c>
      <c r="W578" t="s">
        <v>2553</v>
      </c>
      <c r="X578" t="s">
        <v>2554</v>
      </c>
      <c r="Y578" t="s">
        <v>2555</v>
      </c>
      <c r="Z578" t="s">
        <v>2556</v>
      </c>
      <c r="AA578" t="s">
        <v>2557</v>
      </c>
    </row>
    <row r="579" spans="1:27">
      <c r="A579" t="s">
        <v>2847</v>
      </c>
      <c r="B579" t="s">
        <v>2848</v>
      </c>
      <c r="C579" t="str">
        <f t="shared" si="72"/>
        <v>iQOO Z6 Lite 5G by vivo (Mystic Nig…</v>
      </c>
      <c r="D579" t="s">
        <v>2318</v>
      </c>
      <c r="E579" t="str">
        <f>IFERROR(VLOOKUP(TRIM(CLEAN(D579)),#REF!, 2, FALSE), "Other")</f>
        <v>Other</v>
      </c>
      <c r="F579" s="9">
        <v>15499</v>
      </c>
      <c r="G579" s="9">
        <v>18999</v>
      </c>
      <c r="H579" s="9">
        <f t="shared" si="73"/>
        <v>3500</v>
      </c>
      <c r="I579" s="9">
        <f>(F579*U579)</f>
        <v>298386748</v>
      </c>
      <c r="J579" s="18" t="str">
        <f>ROUND((Table1[[#This Row],[actual_price]]-Table1[[#This Row],[discounted_price]])/Table1[[#This Row],[actual_price]]*100, 0) &amp; "%"</f>
        <v>18%</v>
      </c>
      <c r="K579" s="18" t="str">
        <f t="shared" si="74"/>
        <v>&lt;50%</v>
      </c>
      <c r="L579" s="18">
        <f t="shared" si="75"/>
        <v>18</v>
      </c>
      <c r="M579" s="15" t="str">
        <f t="shared" si="76"/>
        <v>Mild</v>
      </c>
      <c r="N579" s="1">
        <v>0.18</v>
      </c>
      <c r="O579">
        <v>4.0999999999999996</v>
      </c>
      <c r="P579" t="str">
        <f t="shared" si="77"/>
        <v>Good</v>
      </c>
      <c r="Q579">
        <f>G579*U579</f>
        <v>365768748</v>
      </c>
      <c r="R579" t="str">
        <f t="shared" si="78"/>
        <v>#10k-#19.9k</v>
      </c>
      <c r="S579">
        <f>IF(Table1[[#This Row],[actual_price]]&lt;1000, 1, IF(Table1[[#This Row],[actual_price]]&lt;5000, 2, IF(Table1[[#This Row],[actual_price]]&lt;10000, 3, IF(Table1[[#This Row],[actual_price]]&lt;20000, 4, 5))))</f>
        <v>4</v>
      </c>
      <c r="T579" t="str">
        <f t="shared" si="79"/>
        <v>1000 and above</v>
      </c>
      <c r="U579" s="11">
        <v>19252</v>
      </c>
      <c r="V579" t="s">
        <v>2552</v>
      </c>
      <c r="W579" t="s">
        <v>2553</v>
      </c>
      <c r="X579" t="s">
        <v>2554</v>
      </c>
      <c r="Y579" t="s">
        <v>2555</v>
      </c>
      <c r="Z579" t="s">
        <v>2556</v>
      </c>
      <c r="AA579" t="s">
        <v>2557</v>
      </c>
    </row>
    <row r="580" spans="1:27">
      <c r="A580" t="s">
        <v>2852</v>
      </c>
      <c r="B580" t="s">
        <v>2853</v>
      </c>
      <c r="C580" t="str">
        <f t="shared" si="72"/>
        <v>boAt Bassheads 242 in Ear Wired Ear…</v>
      </c>
      <c r="D580" t="s">
        <v>2376</v>
      </c>
      <c r="E580" t="str">
        <f>IFERROR(VLOOKUP(TRIM(CLEAN(D580)),#REF!, 2, FALSE), "Other")</f>
        <v>Other</v>
      </c>
      <c r="F580" s="9">
        <v>599</v>
      </c>
      <c r="G580" s="9">
        <v>1490</v>
      </c>
      <c r="H580" s="9">
        <f t="shared" si="73"/>
        <v>891</v>
      </c>
      <c r="I580" s="9">
        <f>(F580*U580)</f>
        <v>96845721</v>
      </c>
      <c r="J580" s="18" t="str">
        <f>ROUND((Table1[[#This Row],[actual_price]]-Table1[[#This Row],[discounted_price]])/Table1[[#This Row],[actual_price]]*100, 0) &amp; "%"</f>
        <v>60%</v>
      </c>
      <c r="K580" s="18" t="str">
        <f t="shared" si="74"/>
        <v>≥ 50%</v>
      </c>
      <c r="L580" s="18">
        <f t="shared" si="75"/>
        <v>60</v>
      </c>
      <c r="M580" s="15" t="str">
        <f t="shared" si="76"/>
        <v>High</v>
      </c>
      <c r="N580" s="1">
        <v>0.6</v>
      </c>
      <c r="O580">
        <v>4.0999999999999996</v>
      </c>
      <c r="P580" t="str">
        <f t="shared" si="77"/>
        <v>Good</v>
      </c>
      <c r="Q580">
        <f>G580*U580</f>
        <v>240901710</v>
      </c>
      <c r="R580" t="str">
        <f t="shared" si="78"/>
        <v>#1k-#4.9k</v>
      </c>
      <c r="S580">
        <f>IF(Table1[[#This Row],[actual_price]]&lt;1000, 1, IF(Table1[[#This Row],[actual_price]]&lt;5000, 2, IF(Table1[[#This Row],[actual_price]]&lt;10000, 3, IF(Table1[[#This Row],[actual_price]]&lt;20000, 4, 5))))</f>
        <v>2</v>
      </c>
      <c r="T580" t="str">
        <f t="shared" si="79"/>
        <v>1000 and above</v>
      </c>
      <c r="U580" s="11">
        <v>161679</v>
      </c>
      <c r="V580" t="s">
        <v>2854</v>
      </c>
      <c r="W580" t="s">
        <v>2855</v>
      </c>
      <c r="X580" t="s">
        <v>2856</v>
      </c>
      <c r="Y580" t="s">
        <v>2857</v>
      </c>
      <c r="Z580" t="s">
        <v>2858</v>
      </c>
      <c r="AA580" t="s">
        <v>2859</v>
      </c>
    </row>
    <row r="581" spans="1:27">
      <c r="A581" t="s">
        <v>2860</v>
      </c>
      <c r="B581" t="s">
        <v>2861</v>
      </c>
      <c r="C581" t="str">
        <f t="shared" si="72"/>
        <v>Portronics MODESK POR-122 Universal…</v>
      </c>
      <c r="D581" t="s">
        <v>2691</v>
      </c>
      <c r="E581" t="str">
        <f>IFERROR(VLOOKUP(TRIM(CLEAN(D581)),#REF!, 2, FALSE), "Other")</f>
        <v>Other</v>
      </c>
      <c r="F581" s="9">
        <v>134</v>
      </c>
      <c r="G581" s="9">
        <v>699</v>
      </c>
      <c r="H581" s="9">
        <f t="shared" si="73"/>
        <v>565</v>
      </c>
      <c r="I581" s="9">
        <f>(F581*U581)</f>
        <v>2235790</v>
      </c>
      <c r="J581" s="18" t="str">
        <f>ROUND((Table1[[#This Row],[actual_price]]-Table1[[#This Row],[discounted_price]])/Table1[[#This Row],[actual_price]]*100, 0) &amp; "%"</f>
        <v>81%</v>
      </c>
      <c r="K581" s="18" t="str">
        <f t="shared" si="74"/>
        <v>≥ 50%</v>
      </c>
      <c r="L581" s="18">
        <f t="shared" si="75"/>
        <v>81</v>
      </c>
      <c r="M581" s="15" t="str">
        <f t="shared" si="76"/>
        <v>High</v>
      </c>
      <c r="N581" s="1">
        <v>0.81</v>
      </c>
      <c r="O581">
        <v>4.0999999999999996</v>
      </c>
      <c r="P581" t="str">
        <f t="shared" si="77"/>
        <v>Good</v>
      </c>
      <c r="Q581">
        <f>G581*U581</f>
        <v>11662815</v>
      </c>
      <c r="R581" t="str">
        <f t="shared" si="78"/>
        <v>#0-#999</v>
      </c>
      <c r="S581">
        <f>IF(Table1[[#This Row],[actual_price]]&lt;1000, 1, IF(Table1[[#This Row],[actual_price]]&lt;5000, 2, IF(Table1[[#This Row],[actual_price]]&lt;10000, 3, IF(Table1[[#This Row],[actual_price]]&lt;20000, 4, 5))))</f>
        <v>1</v>
      </c>
      <c r="T581" t="str">
        <f t="shared" si="79"/>
        <v>1000 and above</v>
      </c>
      <c r="U581" s="11">
        <v>16685</v>
      </c>
      <c r="V581" t="s">
        <v>2862</v>
      </c>
      <c r="W581" t="s">
        <v>2863</v>
      </c>
      <c r="X581" t="s">
        <v>2864</v>
      </c>
      <c r="Y581" t="s">
        <v>2865</v>
      </c>
      <c r="Z581" t="s">
        <v>2866</v>
      </c>
      <c r="AA581" t="s">
        <v>2867</v>
      </c>
    </row>
    <row r="582" spans="1:27">
      <c r="A582" t="s">
        <v>2882</v>
      </c>
      <c r="B582" t="s">
        <v>2883</v>
      </c>
      <c r="C582" t="str">
        <f t="shared" si="72"/>
        <v>iQOO Z6 44W by vivo (Raven Black, 4…</v>
      </c>
      <c r="D582" t="s">
        <v>2318</v>
      </c>
      <c r="E582" t="str">
        <f>IFERROR(VLOOKUP(TRIM(CLEAN(D582)),#REF!, 2, FALSE), "Other")</f>
        <v>Other</v>
      </c>
      <c r="F582" s="9">
        <v>13999</v>
      </c>
      <c r="G582" s="9">
        <v>19999</v>
      </c>
      <c r="H582" s="9">
        <f t="shared" si="73"/>
        <v>6000</v>
      </c>
      <c r="I582" s="9">
        <f>(F582*U582)</f>
        <v>269508748</v>
      </c>
      <c r="J582" s="18" t="str">
        <f>ROUND((Table1[[#This Row],[actual_price]]-Table1[[#This Row],[discounted_price]])/Table1[[#This Row],[actual_price]]*100, 0) &amp; "%"</f>
        <v>30%</v>
      </c>
      <c r="K582" s="18" t="str">
        <f t="shared" si="74"/>
        <v>&lt;50%</v>
      </c>
      <c r="L582" s="18">
        <f t="shared" si="75"/>
        <v>30</v>
      </c>
      <c r="M582" s="15" t="str">
        <f t="shared" si="76"/>
        <v>Medium</v>
      </c>
      <c r="N582" s="1">
        <v>0.3</v>
      </c>
      <c r="O582">
        <v>4.0999999999999996</v>
      </c>
      <c r="P582" t="str">
        <f t="shared" si="77"/>
        <v>Good</v>
      </c>
      <c r="Q582">
        <f>G582*U582</f>
        <v>385020748</v>
      </c>
      <c r="R582" t="str">
        <f t="shared" si="78"/>
        <v>#10k-#19.9k</v>
      </c>
      <c r="S582">
        <f>IF(Table1[[#This Row],[actual_price]]&lt;1000, 1, IF(Table1[[#This Row],[actual_price]]&lt;5000, 2, IF(Table1[[#This Row],[actual_price]]&lt;10000, 3, IF(Table1[[#This Row],[actual_price]]&lt;20000, 4, 5))))</f>
        <v>4</v>
      </c>
      <c r="T582" t="str">
        <f t="shared" si="79"/>
        <v>1000 and above</v>
      </c>
      <c r="U582" s="11">
        <v>19252</v>
      </c>
      <c r="V582" t="s">
        <v>2846</v>
      </c>
      <c r="W582" t="s">
        <v>2553</v>
      </c>
      <c r="X582" t="s">
        <v>2554</v>
      </c>
      <c r="Y582" t="s">
        <v>2555</v>
      </c>
      <c r="Z582" t="s">
        <v>2556</v>
      </c>
      <c r="AA582" t="s">
        <v>2557</v>
      </c>
    </row>
    <row r="583" spans="1:27">
      <c r="A583" t="s">
        <v>2887</v>
      </c>
      <c r="B583" t="s">
        <v>2888</v>
      </c>
      <c r="C583" t="str">
        <f t="shared" si="72"/>
        <v>Samsung Galaxy M13 (Stardust Brown,…</v>
      </c>
      <c r="D583" t="s">
        <v>2318</v>
      </c>
      <c r="E583" t="str">
        <f>IFERROR(VLOOKUP(TRIM(CLEAN(D583)),#REF!, 2, FALSE), "Other")</f>
        <v>Other</v>
      </c>
      <c r="F583" s="9">
        <v>12999</v>
      </c>
      <c r="G583" s="9">
        <v>17999</v>
      </c>
      <c r="H583" s="9">
        <f t="shared" si="73"/>
        <v>5000</v>
      </c>
      <c r="I583" s="9">
        <f>(F583*U583)</f>
        <v>246955002</v>
      </c>
      <c r="J583" s="18" t="str">
        <f>ROUND((Table1[[#This Row],[actual_price]]-Table1[[#This Row],[discounted_price]])/Table1[[#This Row],[actual_price]]*100, 0) &amp; "%"</f>
        <v>28%</v>
      </c>
      <c r="K583" s="18" t="str">
        <f t="shared" si="74"/>
        <v>&lt;50%</v>
      </c>
      <c r="L583" s="18">
        <f t="shared" si="75"/>
        <v>28</v>
      </c>
      <c r="M583" s="15" t="str">
        <f t="shared" si="76"/>
        <v>Mild</v>
      </c>
      <c r="N583" s="1">
        <v>0.28000000000000003</v>
      </c>
      <c r="O583">
        <v>4.0999999999999996</v>
      </c>
      <c r="P583" t="str">
        <f t="shared" si="77"/>
        <v>Good</v>
      </c>
      <c r="Q583">
        <f>G583*U583</f>
        <v>341945002</v>
      </c>
      <c r="R583" t="str">
        <f t="shared" si="78"/>
        <v>#10k-#19.9k</v>
      </c>
      <c r="S583">
        <f>IF(Table1[[#This Row],[actual_price]]&lt;1000, 1, IF(Table1[[#This Row],[actual_price]]&lt;5000, 2, IF(Table1[[#This Row],[actual_price]]&lt;10000, 3, IF(Table1[[#This Row],[actual_price]]&lt;20000, 4, 5))))</f>
        <v>4</v>
      </c>
      <c r="T583" t="str">
        <f t="shared" si="79"/>
        <v>1000 and above</v>
      </c>
      <c r="U583" s="11">
        <v>18998</v>
      </c>
      <c r="V583" t="s">
        <v>2486</v>
      </c>
      <c r="W583" t="s">
        <v>2487</v>
      </c>
      <c r="X583" t="s">
        <v>2488</v>
      </c>
      <c r="Y583" t="s">
        <v>2489</v>
      </c>
      <c r="Z583" t="s">
        <v>2490</v>
      </c>
      <c r="AA583" t="s">
        <v>2491</v>
      </c>
    </row>
    <row r="584" spans="1:27">
      <c r="A584" t="s">
        <v>2975</v>
      </c>
      <c r="B584" t="s">
        <v>2976</v>
      </c>
      <c r="C584" t="str">
        <f t="shared" si="72"/>
        <v>boAt Newly Launched Wave Electra wi…</v>
      </c>
      <c r="D584" t="s">
        <v>2284</v>
      </c>
      <c r="E584" t="str">
        <f>IFERROR(VLOOKUP(TRIM(CLEAN(D584)),#REF!, 2, FALSE), "Other")</f>
        <v>Other</v>
      </c>
      <c r="F584" s="9">
        <v>2999</v>
      </c>
      <c r="G584" s="9">
        <v>7990</v>
      </c>
      <c r="H584" s="9">
        <f t="shared" si="73"/>
        <v>4991</v>
      </c>
      <c r="I584" s="9">
        <f>(F584*U584)</f>
        <v>461846</v>
      </c>
      <c r="J584" s="18" t="str">
        <f>ROUND((Table1[[#This Row],[actual_price]]-Table1[[#This Row],[discounted_price]])/Table1[[#This Row],[actual_price]]*100, 0) &amp; "%"</f>
        <v>62%</v>
      </c>
      <c r="K584" s="18" t="str">
        <f t="shared" si="74"/>
        <v>≥ 50%</v>
      </c>
      <c r="L584" s="18">
        <f t="shared" si="75"/>
        <v>62</v>
      </c>
      <c r="M584" s="15" t="str">
        <f t="shared" si="76"/>
        <v>High</v>
      </c>
      <c r="N584" s="1">
        <v>0.62</v>
      </c>
      <c r="O584">
        <v>4.0999999999999996</v>
      </c>
      <c r="P584" t="str">
        <f t="shared" si="77"/>
        <v>Good</v>
      </c>
      <c r="Q584">
        <f>G584*U584</f>
        <v>1230460</v>
      </c>
      <c r="R584" t="str">
        <f t="shared" si="78"/>
        <v>#5k-#9.9k</v>
      </c>
      <c r="S584">
        <f>IF(Table1[[#This Row],[actual_price]]&lt;1000, 1, IF(Table1[[#This Row],[actual_price]]&lt;5000, 2, IF(Table1[[#This Row],[actual_price]]&lt;10000, 3, IF(Table1[[#This Row],[actual_price]]&lt;20000, 4, 5))))</f>
        <v>3</v>
      </c>
      <c r="T584" t="str">
        <f t="shared" si="79"/>
        <v>Fewer than 1000</v>
      </c>
      <c r="U584" s="11">
        <v>154</v>
      </c>
      <c r="V584" t="s">
        <v>2977</v>
      </c>
      <c r="W584" t="s">
        <v>2978</v>
      </c>
      <c r="X584" t="s">
        <v>2979</v>
      </c>
      <c r="Y584" t="s">
        <v>2980</v>
      </c>
      <c r="Z584" t="s">
        <v>10159</v>
      </c>
      <c r="AA584" t="s">
        <v>2981</v>
      </c>
    </row>
    <row r="585" spans="1:27">
      <c r="A585" t="s">
        <v>145</v>
      </c>
      <c r="B585" t="s">
        <v>146</v>
      </c>
      <c r="C585" t="str">
        <f t="shared" si="72"/>
        <v>boAt Type C A325 Tangle-free, Sturd…</v>
      </c>
      <c r="D585" t="s">
        <v>16</v>
      </c>
      <c r="E585" t="str">
        <f>IFERROR(VLOOKUP(TRIM(CLEAN(D585)),#REF!, 2, FALSE), "Other")</f>
        <v>Other</v>
      </c>
      <c r="F585" s="9">
        <v>199</v>
      </c>
      <c r="G585" s="9">
        <v>499</v>
      </c>
      <c r="H585" s="9">
        <f t="shared" si="73"/>
        <v>300</v>
      </c>
      <c r="I585" s="9">
        <f>(F585*U585)</f>
        <v>2595955</v>
      </c>
      <c r="J585" s="18" t="str">
        <f>ROUND((Table1[[#This Row],[actual_price]]-Table1[[#This Row],[discounted_price]])/Table1[[#This Row],[actual_price]]*100, 0) &amp; "%"</f>
        <v>60%</v>
      </c>
      <c r="K585" s="18" t="str">
        <f t="shared" si="74"/>
        <v>≥ 50%</v>
      </c>
      <c r="L585" s="18">
        <f t="shared" si="75"/>
        <v>60</v>
      </c>
      <c r="M585" s="15" t="str">
        <f t="shared" si="76"/>
        <v>High</v>
      </c>
      <c r="N585" s="1">
        <v>0.6</v>
      </c>
      <c r="O585">
        <v>4.0999999999999996</v>
      </c>
      <c r="P585" t="str">
        <f t="shared" si="77"/>
        <v>Good</v>
      </c>
      <c r="Q585">
        <f>G585*U585</f>
        <v>6509455</v>
      </c>
      <c r="R585" t="str">
        <f t="shared" si="78"/>
        <v>#0-#999</v>
      </c>
      <c r="S585">
        <f>IF(Table1[[#This Row],[actual_price]]&lt;1000, 1, IF(Table1[[#This Row],[actual_price]]&lt;5000, 2, IF(Table1[[#This Row],[actual_price]]&lt;10000, 3, IF(Table1[[#This Row],[actual_price]]&lt;20000, 4, 5))))</f>
        <v>1</v>
      </c>
      <c r="T585" t="str">
        <f t="shared" si="79"/>
        <v>1000 and above</v>
      </c>
      <c r="U585" s="11">
        <v>13045</v>
      </c>
      <c r="V585" t="s">
        <v>147</v>
      </c>
      <c r="W585" t="s">
        <v>3019</v>
      </c>
      <c r="X585" t="s">
        <v>3020</v>
      </c>
      <c r="Y585" t="s">
        <v>3021</v>
      </c>
      <c r="Z585" t="s">
        <v>3022</v>
      </c>
      <c r="AA585" t="s">
        <v>3023</v>
      </c>
    </row>
    <row r="586" spans="1:27">
      <c r="A586" t="s">
        <v>3024</v>
      </c>
      <c r="B586" t="s">
        <v>3025</v>
      </c>
      <c r="C586" t="str">
        <f t="shared" ref="C586:C649" si="80">LEFT(B586, 35) &amp; "…"</f>
        <v>Redmi 9A Sport (Carbon Black, 2GB R…</v>
      </c>
      <c r="D586" t="s">
        <v>2318</v>
      </c>
      <c r="E586" t="str">
        <f>IFERROR(VLOOKUP(TRIM(CLEAN(D586)),#REF!, 2, FALSE), "Other")</f>
        <v>Other</v>
      </c>
      <c r="F586" s="9">
        <v>6499</v>
      </c>
      <c r="G586" s="9">
        <v>7999</v>
      </c>
      <c r="H586" s="9">
        <f t="shared" si="73"/>
        <v>1500</v>
      </c>
      <c r="I586" s="9">
        <f>(F586*U586)</f>
        <v>2039594168</v>
      </c>
      <c r="J586" s="18" t="str">
        <f>ROUND((Table1[[#This Row],[actual_price]]-Table1[[#This Row],[discounted_price]])/Table1[[#This Row],[actual_price]]*100, 0) &amp; "%"</f>
        <v>19%</v>
      </c>
      <c r="K586" s="18" t="str">
        <f t="shared" si="74"/>
        <v>&lt;50%</v>
      </c>
      <c r="L586" s="18">
        <f t="shared" si="75"/>
        <v>19</v>
      </c>
      <c r="M586" s="15" t="str">
        <f t="shared" si="76"/>
        <v>Mild</v>
      </c>
      <c r="N586" s="1">
        <v>0.19</v>
      </c>
      <c r="O586">
        <v>4.0999999999999996</v>
      </c>
      <c r="P586" t="str">
        <f t="shared" si="77"/>
        <v>Good</v>
      </c>
      <c r="Q586">
        <f>G586*U586</f>
        <v>2510342168</v>
      </c>
      <c r="R586" t="str">
        <f t="shared" si="78"/>
        <v>#5k-#9.9k</v>
      </c>
      <c r="S586">
        <f>IF(Table1[[#This Row],[actual_price]]&lt;1000, 1, IF(Table1[[#This Row],[actual_price]]&lt;5000, 2, IF(Table1[[#This Row],[actual_price]]&lt;10000, 3, IF(Table1[[#This Row],[actual_price]]&lt;20000, 4, 5))))</f>
        <v>3</v>
      </c>
      <c r="T586" t="str">
        <f t="shared" si="79"/>
        <v>1000 and above</v>
      </c>
      <c r="U586" s="11">
        <v>313832</v>
      </c>
      <c r="V586" t="s">
        <v>3026</v>
      </c>
      <c r="W586" t="s">
        <v>2517</v>
      </c>
      <c r="X586" t="s">
        <v>2518</v>
      </c>
      <c r="Y586" t="s">
        <v>2519</v>
      </c>
      <c r="Z586" t="s">
        <v>2520</v>
      </c>
      <c r="AA586" t="s">
        <v>2521</v>
      </c>
    </row>
    <row r="587" spans="1:27">
      <c r="A587" t="s">
        <v>3060</v>
      </c>
      <c r="B587" t="s">
        <v>3061</v>
      </c>
      <c r="C587" t="str">
        <f t="shared" si="80"/>
        <v>JBL C100SI Wired In Ear Headphones …</v>
      </c>
      <c r="D587" t="s">
        <v>2376</v>
      </c>
      <c r="E587" t="str">
        <f>IFERROR(VLOOKUP(TRIM(CLEAN(D587)),#REF!, 2, FALSE), "Other")</f>
        <v>Other</v>
      </c>
      <c r="F587" s="9">
        <v>599</v>
      </c>
      <c r="G587" s="9">
        <v>1299</v>
      </c>
      <c r="H587" s="9">
        <f t="shared" si="73"/>
        <v>700</v>
      </c>
      <c r="I587" s="9">
        <f>(F587*U587)</f>
        <v>115360811</v>
      </c>
      <c r="J587" s="18" t="str">
        <f>ROUND((Table1[[#This Row],[actual_price]]-Table1[[#This Row],[discounted_price]])/Table1[[#This Row],[actual_price]]*100, 0) &amp; "%"</f>
        <v>54%</v>
      </c>
      <c r="K587" s="18" t="str">
        <f t="shared" si="74"/>
        <v>≥ 50%</v>
      </c>
      <c r="L587" s="18">
        <f t="shared" si="75"/>
        <v>54</v>
      </c>
      <c r="M587" s="15" t="str">
        <f t="shared" si="76"/>
        <v>High</v>
      </c>
      <c r="N587" s="1">
        <v>0.54</v>
      </c>
      <c r="O587">
        <v>4.0999999999999996</v>
      </c>
      <c r="P587" t="str">
        <f t="shared" si="77"/>
        <v>Good</v>
      </c>
      <c r="Q587">
        <f>G587*U587</f>
        <v>250173111</v>
      </c>
      <c r="R587" t="str">
        <f t="shared" si="78"/>
        <v>#1k-#4.9k</v>
      </c>
      <c r="S587">
        <f>IF(Table1[[#This Row],[actual_price]]&lt;1000, 1, IF(Table1[[#This Row],[actual_price]]&lt;5000, 2, IF(Table1[[#This Row],[actual_price]]&lt;10000, 3, IF(Table1[[#This Row],[actual_price]]&lt;20000, 4, 5))))</f>
        <v>2</v>
      </c>
      <c r="T587" t="str">
        <f t="shared" si="79"/>
        <v>1000 and above</v>
      </c>
      <c r="U587" s="11">
        <v>192589</v>
      </c>
      <c r="V587" t="s">
        <v>3062</v>
      </c>
      <c r="W587" t="s">
        <v>2378</v>
      </c>
      <c r="X587" t="s">
        <v>2379</v>
      </c>
      <c r="Y587" t="s">
        <v>2380</v>
      </c>
      <c r="Z587" t="s">
        <v>2381</v>
      </c>
      <c r="AA587" t="s">
        <v>2382</v>
      </c>
    </row>
    <row r="588" spans="1:27">
      <c r="A588" t="s">
        <v>3071</v>
      </c>
      <c r="B588" t="s">
        <v>2668</v>
      </c>
      <c r="C588" t="str">
        <f t="shared" si="80"/>
        <v>Samsung Galaxy M13 5G (Aqua Green, …</v>
      </c>
      <c r="D588" t="s">
        <v>2318</v>
      </c>
      <c r="E588" t="str">
        <f>IFERROR(VLOOKUP(TRIM(CLEAN(D588)),#REF!, 2, FALSE), "Other")</f>
        <v>Other</v>
      </c>
      <c r="F588" s="9">
        <v>13999</v>
      </c>
      <c r="G588" s="9">
        <v>19499</v>
      </c>
      <c r="H588" s="9">
        <f t="shared" si="73"/>
        <v>5500</v>
      </c>
      <c r="I588" s="9">
        <f>(F588*U588)</f>
        <v>265953002</v>
      </c>
      <c r="J588" s="18" t="str">
        <f>ROUND((Table1[[#This Row],[actual_price]]-Table1[[#This Row],[discounted_price]])/Table1[[#This Row],[actual_price]]*100, 0) &amp; "%"</f>
        <v>28%</v>
      </c>
      <c r="K588" s="18" t="str">
        <f t="shared" si="74"/>
        <v>&lt;50%</v>
      </c>
      <c r="L588" s="18">
        <f t="shared" si="75"/>
        <v>28</v>
      </c>
      <c r="M588" s="15" t="str">
        <f t="shared" si="76"/>
        <v>Mild</v>
      </c>
      <c r="N588" s="1">
        <v>0.28000000000000003</v>
      </c>
      <c r="O588">
        <v>4.0999999999999996</v>
      </c>
      <c r="P588" t="str">
        <f t="shared" si="77"/>
        <v>Good</v>
      </c>
      <c r="Q588">
        <f>G588*U588</f>
        <v>370442002</v>
      </c>
      <c r="R588" t="str">
        <f t="shared" si="78"/>
        <v>#10k-#19.9k</v>
      </c>
      <c r="S588">
        <f>IF(Table1[[#This Row],[actual_price]]&lt;1000, 1, IF(Table1[[#This Row],[actual_price]]&lt;5000, 2, IF(Table1[[#This Row],[actual_price]]&lt;10000, 3, IF(Table1[[#This Row],[actual_price]]&lt;20000, 4, 5))))</f>
        <v>4</v>
      </c>
      <c r="T588" t="str">
        <f t="shared" si="79"/>
        <v>1000 and above</v>
      </c>
      <c r="U588" s="11">
        <v>18998</v>
      </c>
      <c r="V588" t="s">
        <v>2669</v>
      </c>
      <c r="W588" t="s">
        <v>2487</v>
      </c>
      <c r="X588" t="s">
        <v>2488</v>
      </c>
      <c r="Y588" t="s">
        <v>2489</v>
      </c>
      <c r="Z588" t="s">
        <v>2490</v>
      </c>
      <c r="AA588" t="s">
        <v>2491</v>
      </c>
    </row>
    <row r="589" spans="1:27">
      <c r="A589" t="s">
        <v>3111</v>
      </c>
      <c r="B589" t="s">
        <v>3112</v>
      </c>
      <c r="C589" t="str">
        <f t="shared" si="80"/>
        <v>iQOO Z6 44W by vivo (Raven Black, 6…</v>
      </c>
      <c r="D589" t="s">
        <v>2318</v>
      </c>
      <c r="E589" t="str">
        <f>IFERROR(VLOOKUP(TRIM(CLEAN(D589)),#REF!, 2, FALSE), "Other")</f>
        <v>Other</v>
      </c>
      <c r="F589" s="9">
        <v>15499</v>
      </c>
      <c r="G589" s="9">
        <v>20999</v>
      </c>
      <c r="H589" s="9">
        <f t="shared" si="73"/>
        <v>5500</v>
      </c>
      <c r="I589" s="9">
        <f>(F589*U589)</f>
        <v>298402247</v>
      </c>
      <c r="J589" s="18" t="str">
        <f>ROUND((Table1[[#This Row],[actual_price]]-Table1[[#This Row],[discounted_price]])/Table1[[#This Row],[actual_price]]*100, 0) &amp; "%"</f>
        <v>26%</v>
      </c>
      <c r="K589" s="18" t="str">
        <f t="shared" si="74"/>
        <v>&lt;50%</v>
      </c>
      <c r="L589" s="18">
        <f t="shared" si="75"/>
        <v>26</v>
      </c>
      <c r="M589" s="15" t="str">
        <f t="shared" si="76"/>
        <v>Mild</v>
      </c>
      <c r="N589" s="1">
        <v>0.26</v>
      </c>
      <c r="O589">
        <v>4.0999999999999996</v>
      </c>
      <c r="P589" t="str">
        <f t="shared" si="77"/>
        <v>Good</v>
      </c>
      <c r="Q589">
        <f>G589*U589</f>
        <v>404293747</v>
      </c>
      <c r="R589" t="str">
        <f t="shared" si="78"/>
        <v>#20k+</v>
      </c>
      <c r="S589">
        <f>IF(Table1[[#This Row],[actual_price]]&lt;1000, 1, IF(Table1[[#This Row],[actual_price]]&lt;5000, 2, IF(Table1[[#This Row],[actual_price]]&lt;10000, 3, IF(Table1[[#This Row],[actual_price]]&lt;20000, 4, 5))))</f>
        <v>5</v>
      </c>
      <c r="T589" t="str">
        <f t="shared" si="79"/>
        <v>1000 and above</v>
      </c>
      <c r="U589" s="11">
        <v>19253</v>
      </c>
      <c r="V589" t="s">
        <v>2846</v>
      </c>
      <c r="W589" t="s">
        <v>2553</v>
      </c>
      <c r="X589" t="s">
        <v>2554</v>
      </c>
      <c r="Y589" t="s">
        <v>2555</v>
      </c>
      <c r="Z589" t="s">
        <v>2556</v>
      </c>
      <c r="AA589" t="s">
        <v>2557</v>
      </c>
    </row>
    <row r="590" spans="1:27">
      <c r="A590" t="s">
        <v>3160</v>
      </c>
      <c r="B590" t="s">
        <v>3161</v>
      </c>
      <c r="C590" t="str">
        <f t="shared" si="80"/>
        <v>Samsung Galaxy M32 Prime Edition (L…</v>
      </c>
      <c r="D590" t="s">
        <v>2318</v>
      </c>
      <c r="E590" t="str">
        <f>IFERROR(VLOOKUP(TRIM(CLEAN(D590)),#REF!, 2, FALSE), "Other")</f>
        <v>Other</v>
      </c>
      <c r="F590" s="9">
        <v>12999</v>
      </c>
      <c r="G590" s="9">
        <v>13499</v>
      </c>
      <c r="H590" s="9">
        <f t="shared" si="73"/>
        <v>500</v>
      </c>
      <c r="I590" s="9">
        <f>(F590*U590)</f>
        <v>729217902</v>
      </c>
      <c r="J590" s="18" t="str">
        <f>ROUND((Table1[[#This Row],[actual_price]]-Table1[[#This Row],[discounted_price]])/Table1[[#This Row],[actual_price]]*100, 0) &amp; "%"</f>
        <v>4%</v>
      </c>
      <c r="K590" s="18" t="str">
        <f t="shared" si="74"/>
        <v>&lt;50%</v>
      </c>
      <c r="L590" s="18">
        <f t="shared" si="75"/>
        <v>4</v>
      </c>
      <c r="M590" s="15" t="str">
        <f t="shared" si="76"/>
        <v>Low</v>
      </c>
      <c r="N590" s="1">
        <v>0.04</v>
      </c>
      <c r="O590">
        <v>4.0999999999999996</v>
      </c>
      <c r="P590" t="str">
        <f t="shared" si="77"/>
        <v>Good</v>
      </c>
      <c r="Q590">
        <f>G590*U590</f>
        <v>757266902</v>
      </c>
      <c r="R590" t="str">
        <f t="shared" si="78"/>
        <v>#10k-#19.9k</v>
      </c>
      <c r="S590">
        <f>IF(Table1[[#This Row],[actual_price]]&lt;1000, 1, IF(Table1[[#This Row],[actual_price]]&lt;5000, 2, IF(Table1[[#This Row],[actual_price]]&lt;10000, 3, IF(Table1[[#This Row],[actual_price]]&lt;20000, 4, 5))))</f>
        <v>4</v>
      </c>
      <c r="T590" t="str">
        <f t="shared" si="79"/>
        <v>1000 and above</v>
      </c>
      <c r="U590" s="11">
        <v>56098</v>
      </c>
      <c r="V590" t="s">
        <v>3162</v>
      </c>
      <c r="W590" t="s">
        <v>3163</v>
      </c>
      <c r="X590" t="s">
        <v>3164</v>
      </c>
      <c r="Y590" t="s">
        <v>3165</v>
      </c>
      <c r="Z590" t="s">
        <v>3166</v>
      </c>
      <c r="AA590" t="s">
        <v>3167</v>
      </c>
    </row>
    <row r="591" spans="1:27">
      <c r="A591" t="s">
        <v>3168</v>
      </c>
      <c r="B591" t="s">
        <v>3169</v>
      </c>
      <c r="C591" t="str">
        <f t="shared" si="80"/>
        <v>Redmi Note 11T 5G (Matte Black, 6GB…</v>
      </c>
      <c r="D591" t="s">
        <v>2318</v>
      </c>
      <c r="E591" t="str">
        <f>IFERROR(VLOOKUP(TRIM(CLEAN(D591)),#REF!, 2, FALSE), "Other")</f>
        <v>Other</v>
      </c>
      <c r="F591" s="9">
        <v>16999</v>
      </c>
      <c r="G591" s="9">
        <v>20999</v>
      </c>
      <c r="H591" s="9">
        <f t="shared" si="73"/>
        <v>4000</v>
      </c>
      <c r="I591" s="9">
        <f>(F591*U591)</f>
        <v>540942178</v>
      </c>
      <c r="J591" s="18" t="str">
        <f>ROUND((Table1[[#This Row],[actual_price]]-Table1[[#This Row],[discounted_price]])/Table1[[#This Row],[actual_price]]*100, 0) &amp; "%"</f>
        <v>19%</v>
      </c>
      <c r="K591" s="18" t="str">
        <f t="shared" si="74"/>
        <v>&lt;50%</v>
      </c>
      <c r="L591" s="18">
        <f t="shared" si="75"/>
        <v>19</v>
      </c>
      <c r="M591" s="15" t="str">
        <f t="shared" si="76"/>
        <v>Mild</v>
      </c>
      <c r="N591" s="1">
        <v>0.19</v>
      </c>
      <c r="O591">
        <v>4.0999999999999996</v>
      </c>
      <c r="P591" t="str">
        <f t="shared" si="77"/>
        <v>Good</v>
      </c>
      <c r="Q591">
        <f>G591*U591</f>
        <v>668230178</v>
      </c>
      <c r="R591" t="str">
        <f t="shared" si="78"/>
        <v>#20k+</v>
      </c>
      <c r="S591">
        <f>IF(Table1[[#This Row],[actual_price]]&lt;1000, 1, IF(Table1[[#This Row],[actual_price]]&lt;5000, 2, IF(Table1[[#This Row],[actual_price]]&lt;10000, 3, IF(Table1[[#This Row],[actual_price]]&lt;20000, 4, 5))))</f>
        <v>5</v>
      </c>
      <c r="T591" t="str">
        <f t="shared" si="79"/>
        <v>1000 and above</v>
      </c>
      <c r="U591" s="11">
        <v>31822</v>
      </c>
      <c r="V591" t="s">
        <v>3170</v>
      </c>
      <c r="W591" t="s">
        <v>3171</v>
      </c>
      <c r="X591" t="s">
        <v>3172</v>
      </c>
      <c r="Y591" t="s">
        <v>3173</v>
      </c>
      <c r="Z591" t="s">
        <v>3174</v>
      </c>
      <c r="AA591" t="s">
        <v>3175</v>
      </c>
    </row>
    <row r="592" spans="1:27">
      <c r="A592" t="s">
        <v>3179</v>
      </c>
      <c r="B592" t="s">
        <v>3180</v>
      </c>
      <c r="C592" t="str">
        <f t="shared" si="80"/>
        <v>Redmi Note 11 (Horizon Blue, 6GB RA…</v>
      </c>
      <c r="D592" t="s">
        <v>2318</v>
      </c>
      <c r="E592" t="str">
        <f>IFERROR(VLOOKUP(TRIM(CLEAN(D592)),#REF!, 2, FALSE), "Other")</f>
        <v>Other</v>
      </c>
      <c r="F592" s="9">
        <v>12999</v>
      </c>
      <c r="G592" s="9">
        <v>18999</v>
      </c>
      <c r="H592" s="9">
        <f t="shared" si="73"/>
        <v>6000</v>
      </c>
      <c r="I592" s="9">
        <f>(F592*U592)</f>
        <v>659985228</v>
      </c>
      <c r="J592" s="18" t="str">
        <f>ROUND((Table1[[#This Row],[actual_price]]-Table1[[#This Row],[discounted_price]])/Table1[[#This Row],[actual_price]]*100, 0) &amp; "%"</f>
        <v>32%</v>
      </c>
      <c r="K592" s="18" t="str">
        <f t="shared" si="74"/>
        <v>&lt;50%</v>
      </c>
      <c r="L592" s="18">
        <f t="shared" si="75"/>
        <v>32</v>
      </c>
      <c r="M592" s="15" t="str">
        <f t="shared" si="76"/>
        <v>Medium</v>
      </c>
      <c r="N592" s="1">
        <v>0.32</v>
      </c>
      <c r="O592">
        <v>4.0999999999999996</v>
      </c>
      <c r="P592" t="str">
        <f t="shared" si="77"/>
        <v>Good</v>
      </c>
      <c r="Q592">
        <f>G592*U592</f>
        <v>964617228</v>
      </c>
      <c r="R592" t="str">
        <f t="shared" si="78"/>
        <v>#10k-#19.9k</v>
      </c>
      <c r="S592">
        <f>IF(Table1[[#This Row],[actual_price]]&lt;1000, 1, IF(Table1[[#This Row],[actual_price]]&lt;5000, 2, IF(Table1[[#This Row],[actual_price]]&lt;10000, 3, IF(Table1[[#This Row],[actual_price]]&lt;20000, 4, 5))))</f>
        <v>4</v>
      </c>
      <c r="T592" t="str">
        <f t="shared" si="79"/>
        <v>1000 and above</v>
      </c>
      <c r="U592" s="11">
        <v>50772</v>
      </c>
      <c r="V592" t="s">
        <v>3181</v>
      </c>
      <c r="W592" t="s">
        <v>2804</v>
      </c>
      <c r="X592" t="s">
        <v>2805</v>
      </c>
      <c r="Y592" t="s">
        <v>2806</v>
      </c>
      <c r="Z592" t="s">
        <v>2807</v>
      </c>
      <c r="AA592" t="s">
        <v>2808</v>
      </c>
    </row>
    <row r="593" spans="1:27">
      <c r="A593" t="s">
        <v>3182</v>
      </c>
      <c r="B593" t="s">
        <v>3183</v>
      </c>
      <c r="C593" t="str">
        <f t="shared" si="80"/>
        <v>Noise Pulse 2 Max Advanced Bluetoot…</v>
      </c>
      <c r="D593" t="s">
        <v>2284</v>
      </c>
      <c r="E593" t="str">
        <f>IFERROR(VLOOKUP(TRIM(CLEAN(D593)),#REF!, 2, FALSE), "Other")</f>
        <v>Other</v>
      </c>
      <c r="F593" s="9">
        <v>2999</v>
      </c>
      <c r="G593" s="9">
        <v>5999</v>
      </c>
      <c r="H593" s="9">
        <f t="shared" si="73"/>
        <v>3000</v>
      </c>
      <c r="I593" s="9">
        <f>(F593*U593)</f>
        <v>21436852</v>
      </c>
      <c r="J593" s="18" t="str">
        <f>ROUND((Table1[[#This Row],[actual_price]]-Table1[[#This Row],[discounted_price]])/Table1[[#This Row],[actual_price]]*100, 0) &amp; "%"</f>
        <v>50%</v>
      </c>
      <c r="K593" s="18" t="str">
        <f t="shared" si="74"/>
        <v>≥ 50%</v>
      </c>
      <c r="L593" s="18">
        <f t="shared" si="75"/>
        <v>50</v>
      </c>
      <c r="M593" s="15" t="str">
        <f t="shared" si="76"/>
        <v>High</v>
      </c>
      <c r="N593" s="1">
        <v>0.5</v>
      </c>
      <c r="O593">
        <v>4.0999999999999996</v>
      </c>
      <c r="P593" t="str">
        <f t="shared" si="77"/>
        <v>Good</v>
      </c>
      <c r="Q593">
        <f>G593*U593</f>
        <v>42880852</v>
      </c>
      <c r="R593" t="str">
        <f t="shared" si="78"/>
        <v>#5k-#9.9k</v>
      </c>
      <c r="S593">
        <f>IF(Table1[[#This Row],[actual_price]]&lt;1000, 1, IF(Table1[[#This Row],[actual_price]]&lt;5000, 2, IF(Table1[[#This Row],[actual_price]]&lt;10000, 3, IF(Table1[[#This Row],[actual_price]]&lt;20000, 4, 5))))</f>
        <v>3</v>
      </c>
      <c r="T593" t="str">
        <f t="shared" si="79"/>
        <v>1000 and above</v>
      </c>
      <c r="U593" s="11">
        <v>7148</v>
      </c>
      <c r="V593" t="s">
        <v>3184</v>
      </c>
      <c r="W593" t="s">
        <v>3185</v>
      </c>
      <c r="X593" t="s">
        <v>3186</v>
      </c>
      <c r="Y593" t="s">
        <v>3187</v>
      </c>
      <c r="Z593" t="s">
        <v>3188</v>
      </c>
      <c r="AA593" t="s">
        <v>3189</v>
      </c>
    </row>
    <row r="594" spans="1:27">
      <c r="A594" t="s">
        <v>3210</v>
      </c>
      <c r="B594" t="s">
        <v>3211</v>
      </c>
      <c r="C594" t="str">
        <f t="shared" si="80"/>
        <v>Redmi Note 11 (Space Black, 6GB RAM…</v>
      </c>
      <c r="D594" t="s">
        <v>2318</v>
      </c>
      <c r="E594" t="str">
        <f>IFERROR(VLOOKUP(TRIM(CLEAN(D594)),#REF!, 2, FALSE), "Other")</f>
        <v>Other</v>
      </c>
      <c r="F594" s="9">
        <v>12999</v>
      </c>
      <c r="G594" s="9">
        <v>18999</v>
      </c>
      <c r="H594" s="9">
        <f t="shared" si="73"/>
        <v>6000</v>
      </c>
      <c r="I594" s="9">
        <f>(F594*U594)</f>
        <v>659985228</v>
      </c>
      <c r="J594" s="18" t="str">
        <f>ROUND((Table1[[#This Row],[actual_price]]-Table1[[#This Row],[discounted_price]])/Table1[[#This Row],[actual_price]]*100, 0) &amp; "%"</f>
        <v>32%</v>
      </c>
      <c r="K594" s="18" t="str">
        <f t="shared" si="74"/>
        <v>&lt;50%</v>
      </c>
      <c r="L594" s="18">
        <f t="shared" si="75"/>
        <v>32</v>
      </c>
      <c r="M594" s="15" t="str">
        <f t="shared" si="76"/>
        <v>Medium</v>
      </c>
      <c r="N594" s="1">
        <v>0.32</v>
      </c>
      <c r="O594">
        <v>4.0999999999999996</v>
      </c>
      <c r="P594" t="str">
        <f t="shared" si="77"/>
        <v>Good</v>
      </c>
      <c r="Q594">
        <f>G594*U594</f>
        <v>964617228</v>
      </c>
      <c r="R594" t="str">
        <f t="shared" si="78"/>
        <v>#10k-#19.9k</v>
      </c>
      <c r="S594">
        <f>IF(Table1[[#This Row],[actual_price]]&lt;1000, 1, IF(Table1[[#This Row],[actual_price]]&lt;5000, 2, IF(Table1[[#This Row],[actual_price]]&lt;10000, 3, IF(Table1[[#This Row],[actual_price]]&lt;20000, 4, 5))))</f>
        <v>4</v>
      </c>
      <c r="T594" t="str">
        <f t="shared" si="79"/>
        <v>1000 and above</v>
      </c>
      <c r="U594" s="11">
        <v>50772</v>
      </c>
      <c r="V594" t="s">
        <v>3181</v>
      </c>
      <c r="W594" t="s">
        <v>2804</v>
      </c>
      <c r="X594" t="s">
        <v>2805</v>
      </c>
      <c r="Y594" t="s">
        <v>2806</v>
      </c>
      <c r="Z594" t="s">
        <v>2807</v>
      </c>
      <c r="AA594" t="s">
        <v>2808</v>
      </c>
    </row>
    <row r="595" spans="1:27">
      <c r="A595" t="s">
        <v>3220</v>
      </c>
      <c r="B595" t="s">
        <v>3221</v>
      </c>
      <c r="C595" t="str">
        <f t="shared" si="80"/>
        <v>Redmi Note 11T 5G (Aquamarine Blue,…</v>
      </c>
      <c r="D595" t="s">
        <v>2318</v>
      </c>
      <c r="E595" t="str">
        <f>IFERROR(VLOOKUP(TRIM(CLEAN(D595)),#REF!, 2, FALSE), "Other")</f>
        <v>Other</v>
      </c>
      <c r="F595" s="9">
        <v>16999</v>
      </c>
      <c r="G595" s="9">
        <v>20999</v>
      </c>
      <c r="H595" s="9">
        <f t="shared" si="73"/>
        <v>4000</v>
      </c>
      <c r="I595" s="9">
        <f>(F595*U595)</f>
        <v>540942178</v>
      </c>
      <c r="J595" s="18" t="str">
        <f>ROUND((Table1[[#This Row],[actual_price]]-Table1[[#This Row],[discounted_price]])/Table1[[#This Row],[actual_price]]*100, 0) &amp; "%"</f>
        <v>19%</v>
      </c>
      <c r="K595" s="18" t="str">
        <f t="shared" si="74"/>
        <v>&lt;50%</v>
      </c>
      <c r="L595" s="18">
        <f t="shared" si="75"/>
        <v>19</v>
      </c>
      <c r="M595" s="15" t="str">
        <f t="shared" si="76"/>
        <v>Mild</v>
      </c>
      <c r="N595" s="1">
        <v>0.19</v>
      </c>
      <c r="O595">
        <v>4.0999999999999996</v>
      </c>
      <c r="P595" t="str">
        <f t="shared" si="77"/>
        <v>Good</v>
      </c>
      <c r="Q595">
        <f>G595*U595</f>
        <v>668230178</v>
      </c>
      <c r="R595" t="str">
        <f t="shared" si="78"/>
        <v>#20k+</v>
      </c>
      <c r="S595">
        <f>IF(Table1[[#This Row],[actual_price]]&lt;1000, 1, IF(Table1[[#This Row],[actual_price]]&lt;5000, 2, IF(Table1[[#This Row],[actual_price]]&lt;10000, 3, IF(Table1[[#This Row],[actual_price]]&lt;20000, 4, 5))))</f>
        <v>5</v>
      </c>
      <c r="T595" t="str">
        <f t="shared" si="79"/>
        <v>1000 and above</v>
      </c>
      <c r="U595" s="11">
        <v>31822</v>
      </c>
      <c r="V595" t="s">
        <v>3222</v>
      </c>
      <c r="W595" t="s">
        <v>3171</v>
      </c>
      <c r="X595" t="s">
        <v>3172</v>
      </c>
      <c r="Y595" t="s">
        <v>3173</v>
      </c>
      <c r="Z595" t="s">
        <v>3174</v>
      </c>
      <c r="AA595" t="s">
        <v>3175</v>
      </c>
    </row>
    <row r="596" spans="1:27">
      <c r="A596" t="s">
        <v>3282</v>
      </c>
      <c r="B596" t="s">
        <v>3283</v>
      </c>
      <c r="C596" t="str">
        <f t="shared" si="80"/>
        <v>STRIFF Multi Angle Tablet/Mobile St…</v>
      </c>
      <c r="D596" t="s">
        <v>2691</v>
      </c>
      <c r="E596" t="str">
        <f>IFERROR(VLOOKUP(TRIM(CLEAN(D596)),#REF!, 2, FALSE), "Other")</f>
        <v>Other</v>
      </c>
      <c r="F596" s="9">
        <v>99</v>
      </c>
      <c r="G596" s="9">
        <v>499</v>
      </c>
      <c r="H596" s="9">
        <f t="shared" si="73"/>
        <v>400</v>
      </c>
      <c r="I596" s="9">
        <f>(F596*U596)</f>
        <v>242649</v>
      </c>
      <c r="J596" s="18" t="str">
        <f>ROUND((Table1[[#This Row],[actual_price]]-Table1[[#This Row],[discounted_price]])/Table1[[#This Row],[actual_price]]*100, 0) &amp; "%"</f>
        <v>80%</v>
      </c>
      <c r="K596" s="18" t="str">
        <f t="shared" si="74"/>
        <v>≥ 50%</v>
      </c>
      <c r="L596" s="18">
        <f t="shared" si="75"/>
        <v>80</v>
      </c>
      <c r="M596" s="15" t="str">
        <f t="shared" si="76"/>
        <v>High</v>
      </c>
      <c r="N596" s="1">
        <v>0.8</v>
      </c>
      <c r="O596">
        <v>4.0999999999999996</v>
      </c>
      <c r="P596" t="str">
        <f t="shared" si="77"/>
        <v>Good</v>
      </c>
      <c r="Q596">
        <f>G596*U596</f>
        <v>1223049</v>
      </c>
      <c r="R596" t="str">
        <f t="shared" si="78"/>
        <v>#0-#999</v>
      </c>
      <c r="S596">
        <f>IF(Table1[[#This Row],[actual_price]]&lt;1000, 1, IF(Table1[[#This Row],[actual_price]]&lt;5000, 2, IF(Table1[[#This Row],[actual_price]]&lt;10000, 3, IF(Table1[[#This Row],[actual_price]]&lt;20000, 4, 5))))</f>
        <v>1</v>
      </c>
      <c r="T596" t="str">
        <f t="shared" si="79"/>
        <v>1000 and above</v>
      </c>
      <c r="U596" s="11">
        <v>2451</v>
      </c>
      <c r="V596" t="s">
        <v>3284</v>
      </c>
      <c r="W596" t="s">
        <v>3285</v>
      </c>
      <c r="X596" t="s">
        <v>3286</v>
      </c>
      <c r="Y596" t="s">
        <v>3287</v>
      </c>
      <c r="Z596" t="s">
        <v>3288</v>
      </c>
      <c r="AA596" t="s">
        <v>3289</v>
      </c>
    </row>
    <row r="597" spans="1:27">
      <c r="A597" t="s">
        <v>3290</v>
      </c>
      <c r="B597" t="s">
        <v>3291</v>
      </c>
      <c r="C597" t="str">
        <f t="shared" si="80"/>
        <v>boAt Newly Launched Wave Electra wi…</v>
      </c>
      <c r="D597" t="s">
        <v>2284</v>
      </c>
      <c r="E597" t="str">
        <f>IFERROR(VLOOKUP(TRIM(CLEAN(D597)),#REF!, 2, FALSE), "Other")</f>
        <v>Other</v>
      </c>
      <c r="F597" s="9">
        <v>2499</v>
      </c>
      <c r="G597" s="9">
        <v>7990</v>
      </c>
      <c r="H597" s="9">
        <f t="shared" si="73"/>
        <v>5491</v>
      </c>
      <c r="I597" s="9">
        <f>(F597*U597)</f>
        <v>384846</v>
      </c>
      <c r="J597" s="18" t="str">
        <f>ROUND((Table1[[#This Row],[actual_price]]-Table1[[#This Row],[discounted_price]])/Table1[[#This Row],[actual_price]]*100, 0) &amp; "%"</f>
        <v>69%</v>
      </c>
      <c r="K597" s="18" t="str">
        <f t="shared" si="74"/>
        <v>≥ 50%</v>
      </c>
      <c r="L597" s="18">
        <f t="shared" si="75"/>
        <v>69</v>
      </c>
      <c r="M597" s="15" t="str">
        <f t="shared" si="76"/>
        <v>High</v>
      </c>
      <c r="N597" s="1">
        <v>0.69</v>
      </c>
      <c r="O597">
        <v>4.0999999999999996</v>
      </c>
      <c r="P597" t="str">
        <f t="shared" si="77"/>
        <v>Good</v>
      </c>
      <c r="Q597">
        <f>G597*U597</f>
        <v>1230460</v>
      </c>
      <c r="R597" t="str">
        <f t="shared" si="78"/>
        <v>#5k-#9.9k</v>
      </c>
      <c r="S597">
        <f>IF(Table1[[#This Row],[actual_price]]&lt;1000, 1, IF(Table1[[#This Row],[actual_price]]&lt;5000, 2, IF(Table1[[#This Row],[actual_price]]&lt;10000, 3, IF(Table1[[#This Row],[actual_price]]&lt;20000, 4, 5))))</f>
        <v>3</v>
      </c>
      <c r="T597" t="str">
        <f t="shared" si="79"/>
        <v>Fewer than 1000</v>
      </c>
      <c r="U597" s="11">
        <v>154</v>
      </c>
      <c r="V597" t="s">
        <v>3292</v>
      </c>
      <c r="W597" t="s">
        <v>2978</v>
      </c>
      <c r="X597" t="s">
        <v>2979</v>
      </c>
      <c r="Y597" t="s">
        <v>2980</v>
      </c>
      <c r="Z597" t="s">
        <v>10159</v>
      </c>
      <c r="AA597" t="s">
        <v>2981</v>
      </c>
    </row>
    <row r="598" spans="1:27">
      <c r="A598" t="s">
        <v>3302</v>
      </c>
      <c r="B598" t="s">
        <v>3303</v>
      </c>
      <c r="C598" t="str">
        <f t="shared" si="80"/>
        <v>Sounce 360 Adjustable Mobile Phone …</v>
      </c>
      <c r="D598" t="s">
        <v>3012</v>
      </c>
      <c r="E598" t="str">
        <f>IFERROR(VLOOKUP(TRIM(CLEAN(D598)),#REF!, 2, FALSE), "Other")</f>
        <v>Other</v>
      </c>
      <c r="F598" s="9">
        <v>499</v>
      </c>
      <c r="G598" s="9">
        <v>1899</v>
      </c>
      <c r="H598" s="9">
        <f t="shared" si="73"/>
        <v>1400</v>
      </c>
      <c r="I598" s="9">
        <f>(F598*U598)</f>
        <v>736025</v>
      </c>
      <c r="J598" s="18" t="str">
        <f>ROUND((Table1[[#This Row],[actual_price]]-Table1[[#This Row],[discounted_price]])/Table1[[#This Row],[actual_price]]*100, 0) &amp; "%"</f>
        <v>74%</v>
      </c>
      <c r="K598" s="18" t="str">
        <f t="shared" si="74"/>
        <v>≥ 50%</v>
      </c>
      <c r="L598" s="18">
        <f t="shared" si="75"/>
        <v>74</v>
      </c>
      <c r="M598" s="15" t="str">
        <f t="shared" si="76"/>
        <v>High</v>
      </c>
      <c r="N598" s="1">
        <v>0.74</v>
      </c>
      <c r="O598">
        <v>4.0999999999999996</v>
      </c>
      <c r="P598" t="str">
        <f t="shared" si="77"/>
        <v>Good</v>
      </c>
      <c r="Q598">
        <f>G598*U598</f>
        <v>2801025</v>
      </c>
      <c r="R598" t="str">
        <f t="shared" si="78"/>
        <v>#1k-#4.9k</v>
      </c>
      <c r="S598">
        <f>IF(Table1[[#This Row],[actual_price]]&lt;1000, 1, IF(Table1[[#This Row],[actual_price]]&lt;5000, 2, IF(Table1[[#This Row],[actual_price]]&lt;10000, 3, IF(Table1[[#This Row],[actual_price]]&lt;20000, 4, 5))))</f>
        <v>2</v>
      </c>
      <c r="T598" t="str">
        <f t="shared" si="79"/>
        <v>1000 and above</v>
      </c>
      <c r="U598" s="11">
        <v>1475</v>
      </c>
      <c r="V598" t="s">
        <v>3304</v>
      </c>
      <c r="W598" t="s">
        <v>3305</v>
      </c>
      <c r="X598" t="s">
        <v>3306</v>
      </c>
      <c r="Y598" t="s">
        <v>3307</v>
      </c>
      <c r="Z598" t="s">
        <v>3308</v>
      </c>
      <c r="AA598" t="s">
        <v>3309</v>
      </c>
    </row>
    <row r="599" spans="1:27">
      <c r="A599" t="s">
        <v>3326</v>
      </c>
      <c r="B599" t="s">
        <v>3327</v>
      </c>
      <c r="C599" t="str">
        <f t="shared" si="80"/>
        <v>Tecno Spark 8T (Turquoise Cyan, 4GB…</v>
      </c>
      <c r="D599" t="s">
        <v>2318</v>
      </c>
      <c r="E599" t="str">
        <f>IFERROR(VLOOKUP(TRIM(CLEAN(D599)),#REF!, 2, FALSE), "Other")</f>
        <v>Other</v>
      </c>
      <c r="F599" s="9">
        <v>8499</v>
      </c>
      <c r="G599" s="9">
        <v>12999</v>
      </c>
      <c r="H599" s="9">
        <f t="shared" si="73"/>
        <v>4500</v>
      </c>
      <c r="I599" s="9">
        <f>(F599*U599)</f>
        <v>56620338</v>
      </c>
      <c r="J599" s="18" t="str">
        <f>ROUND((Table1[[#This Row],[actual_price]]-Table1[[#This Row],[discounted_price]])/Table1[[#This Row],[actual_price]]*100, 0) &amp; "%"</f>
        <v>35%</v>
      </c>
      <c r="K599" s="18" t="str">
        <f t="shared" si="74"/>
        <v>&lt;50%</v>
      </c>
      <c r="L599" s="18">
        <f t="shared" si="75"/>
        <v>35</v>
      </c>
      <c r="M599" s="15" t="str">
        <f t="shared" si="76"/>
        <v>Medium</v>
      </c>
      <c r="N599" s="1">
        <v>0.35</v>
      </c>
      <c r="O599">
        <v>4.0999999999999996</v>
      </c>
      <c r="P599" t="str">
        <f t="shared" si="77"/>
        <v>Good</v>
      </c>
      <c r="Q599">
        <f>G599*U599</f>
        <v>86599338</v>
      </c>
      <c r="R599" t="str">
        <f t="shared" si="78"/>
        <v>#10k-#19.9k</v>
      </c>
      <c r="S599">
        <f>IF(Table1[[#This Row],[actual_price]]&lt;1000, 1, IF(Table1[[#This Row],[actual_price]]&lt;5000, 2, IF(Table1[[#This Row],[actual_price]]&lt;10000, 3, IF(Table1[[#This Row],[actual_price]]&lt;20000, 4, 5))))</f>
        <v>4</v>
      </c>
      <c r="T599" t="str">
        <f t="shared" si="79"/>
        <v>1000 and above</v>
      </c>
      <c r="U599" s="11">
        <v>6662</v>
      </c>
      <c r="V599" t="s">
        <v>3328</v>
      </c>
      <c r="W599" t="s">
        <v>3329</v>
      </c>
      <c r="X599" t="s">
        <v>3330</v>
      </c>
      <c r="Y599" t="s">
        <v>3331</v>
      </c>
      <c r="Z599" t="s">
        <v>3332</v>
      </c>
      <c r="AA599" t="s">
        <v>3333</v>
      </c>
    </row>
    <row r="600" spans="1:27">
      <c r="A600" t="s">
        <v>3342</v>
      </c>
      <c r="B600" t="s">
        <v>3343</v>
      </c>
      <c r="C600" t="str">
        <f t="shared" si="80"/>
        <v>Redmi Note 11T 5G (Stardust White, …</v>
      </c>
      <c r="D600" t="s">
        <v>2318</v>
      </c>
      <c r="E600" t="str">
        <f>IFERROR(VLOOKUP(TRIM(CLEAN(D600)),#REF!, 2, FALSE), "Other")</f>
        <v>Other</v>
      </c>
      <c r="F600" s="9">
        <v>16999</v>
      </c>
      <c r="G600" s="9">
        <v>20999</v>
      </c>
      <c r="H600" s="9">
        <f t="shared" si="73"/>
        <v>4000</v>
      </c>
      <c r="I600" s="9">
        <f>(F600*U600)</f>
        <v>540942178</v>
      </c>
      <c r="J600" s="18" t="str">
        <f>ROUND((Table1[[#This Row],[actual_price]]-Table1[[#This Row],[discounted_price]])/Table1[[#This Row],[actual_price]]*100, 0) &amp; "%"</f>
        <v>19%</v>
      </c>
      <c r="K600" s="18" t="str">
        <f t="shared" si="74"/>
        <v>&lt;50%</v>
      </c>
      <c r="L600" s="18">
        <f t="shared" si="75"/>
        <v>19</v>
      </c>
      <c r="M600" s="15" t="str">
        <f t="shared" si="76"/>
        <v>Mild</v>
      </c>
      <c r="N600" s="1">
        <v>0.19</v>
      </c>
      <c r="O600">
        <v>4.0999999999999996</v>
      </c>
      <c r="P600" t="str">
        <f t="shared" si="77"/>
        <v>Good</v>
      </c>
      <c r="Q600">
        <f>G600*U600</f>
        <v>668230178</v>
      </c>
      <c r="R600" t="str">
        <f t="shared" si="78"/>
        <v>#20k+</v>
      </c>
      <c r="S600">
        <f>IF(Table1[[#This Row],[actual_price]]&lt;1000, 1, IF(Table1[[#This Row],[actual_price]]&lt;5000, 2, IF(Table1[[#This Row],[actual_price]]&lt;10000, 3, IF(Table1[[#This Row],[actual_price]]&lt;20000, 4, 5))))</f>
        <v>5</v>
      </c>
      <c r="T600" t="str">
        <f t="shared" si="79"/>
        <v>1000 and above</v>
      </c>
      <c r="U600" s="11">
        <v>31822</v>
      </c>
      <c r="V600" t="s">
        <v>3344</v>
      </c>
      <c r="W600" t="s">
        <v>3171</v>
      </c>
      <c r="X600" t="s">
        <v>3172</v>
      </c>
      <c r="Y600" t="s">
        <v>3173</v>
      </c>
      <c r="Z600" t="s">
        <v>3174</v>
      </c>
      <c r="AA600" t="s">
        <v>3175</v>
      </c>
    </row>
    <row r="601" spans="1:27">
      <c r="A601" t="s">
        <v>3361</v>
      </c>
      <c r="B601" t="s">
        <v>3362</v>
      </c>
      <c r="C601" t="str">
        <f t="shared" si="80"/>
        <v>Noise ColorFit Ultra SE Smart Watch…</v>
      </c>
      <c r="D601" t="s">
        <v>2284</v>
      </c>
      <c r="E601" t="str">
        <f>IFERROR(VLOOKUP(TRIM(CLEAN(D601)),#REF!, 2, FALSE), "Other")</f>
        <v>Other</v>
      </c>
      <c r="F601" s="9">
        <v>2799</v>
      </c>
      <c r="G601" s="9">
        <v>6499</v>
      </c>
      <c r="H601" s="9">
        <f t="shared" si="73"/>
        <v>3700</v>
      </c>
      <c r="I601" s="9">
        <f>(F601*U601)</f>
        <v>108822321</v>
      </c>
      <c r="J601" s="18" t="str">
        <f>ROUND((Table1[[#This Row],[actual_price]]-Table1[[#This Row],[discounted_price]])/Table1[[#This Row],[actual_price]]*100, 0) &amp; "%"</f>
        <v>57%</v>
      </c>
      <c r="K601" s="18" t="str">
        <f t="shared" si="74"/>
        <v>≥ 50%</v>
      </c>
      <c r="L601" s="18">
        <f t="shared" si="75"/>
        <v>57</v>
      </c>
      <c r="M601" s="15" t="str">
        <f t="shared" si="76"/>
        <v>High</v>
      </c>
      <c r="N601" s="1">
        <v>0.56999999999999995</v>
      </c>
      <c r="O601">
        <v>4.0999999999999996</v>
      </c>
      <c r="P601" t="str">
        <f t="shared" si="77"/>
        <v>Good</v>
      </c>
      <c r="Q601">
        <f>G601*U601</f>
        <v>252674621</v>
      </c>
      <c r="R601" t="str">
        <f t="shared" si="78"/>
        <v>#5k-#9.9k</v>
      </c>
      <c r="S601">
        <f>IF(Table1[[#This Row],[actual_price]]&lt;1000, 1, IF(Table1[[#This Row],[actual_price]]&lt;5000, 2, IF(Table1[[#This Row],[actual_price]]&lt;10000, 3, IF(Table1[[#This Row],[actual_price]]&lt;20000, 4, 5))))</f>
        <v>3</v>
      </c>
      <c r="T601" t="str">
        <f t="shared" si="79"/>
        <v>1000 and above</v>
      </c>
      <c r="U601" s="11">
        <v>38879</v>
      </c>
      <c r="V601" t="s">
        <v>3363</v>
      </c>
      <c r="W601" t="s">
        <v>3364</v>
      </c>
      <c r="X601" t="s">
        <v>3365</v>
      </c>
      <c r="Y601" t="s">
        <v>3366</v>
      </c>
      <c r="Z601" t="s">
        <v>3367</v>
      </c>
      <c r="AA601" t="s">
        <v>3368</v>
      </c>
    </row>
    <row r="602" spans="1:27">
      <c r="A602" t="s">
        <v>3369</v>
      </c>
      <c r="B602" t="s">
        <v>3370</v>
      </c>
      <c r="C602" t="str">
        <f t="shared" si="80"/>
        <v>boAt Rockerz 400 Bluetooth On Ear H…</v>
      </c>
      <c r="D602" t="s">
        <v>3371</v>
      </c>
      <c r="E602" t="str">
        <f>IFERROR(VLOOKUP(TRIM(CLEAN(D602)),#REF!, 2, FALSE), "Other")</f>
        <v>Other</v>
      </c>
      <c r="F602" s="9">
        <v>1399</v>
      </c>
      <c r="G602" s="9">
        <v>2990</v>
      </c>
      <c r="H602" s="9">
        <f t="shared" si="73"/>
        <v>1591</v>
      </c>
      <c r="I602" s="9">
        <f>(F602*U602)</f>
        <v>135947825</v>
      </c>
      <c r="J602" s="18" t="str">
        <f>ROUND((Table1[[#This Row],[actual_price]]-Table1[[#This Row],[discounted_price]])/Table1[[#This Row],[actual_price]]*100, 0) &amp; "%"</f>
        <v>53%</v>
      </c>
      <c r="K602" s="18" t="str">
        <f t="shared" si="74"/>
        <v>≥ 50%</v>
      </c>
      <c r="L602" s="18">
        <f t="shared" si="75"/>
        <v>53</v>
      </c>
      <c r="M602" s="15" t="str">
        <f t="shared" si="76"/>
        <v>High</v>
      </c>
      <c r="N602" s="1">
        <v>0.53</v>
      </c>
      <c r="O602">
        <v>4.0999999999999996</v>
      </c>
      <c r="P602" t="str">
        <f t="shared" si="77"/>
        <v>Good</v>
      </c>
      <c r="Q602">
        <f>G602*U602</f>
        <v>290553250</v>
      </c>
      <c r="R602" t="str">
        <f t="shared" si="78"/>
        <v>#1k-#4.9k</v>
      </c>
      <c r="S602">
        <f>IF(Table1[[#This Row],[actual_price]]&lt;1000, 1, IF(Table1[[#This Row],[actual_price]]&lt;5000, 2, IF(Table1[[#This Row],[actual_price]]&lt;10000, 3, IF(Table1[[#This Row],[actual_price]]&lt;20000, 4, 5))))</f>
        <v>2</v>
      </c>
      <c r="T602" t="str">
        <f t="shared" si="79"/>
        <v>1000 and above</v>
      </c>
      <c r="U602" s="11">
        <v>97175</v>
      </c>
      <c r="V602" t="s">
        <v>3372</v>
      </c>
      <c r="W602" t="s">
        <v>3373</v>
      </c>
      <c r="X602" t="s">
        <v>3374</v>
      </c>
      <c r="Y602" t="s">
        <v>3375</v>
      </c>
      <c r="Z602" t="s">
        <v>3376</v>
      </c>
      <c r="AA602" t="s">
        <v>3377</v>
      </c>
    </row>
    <row r="603" spans="1:27">
      <c r="A603" t="s">
        <v>3462</v>
      </c>
      <c r="B603" t="s">
        <v>3463</v>
      </c>
      <c r="C603" t="str">
        <f t="shared" si="80"/>
        <v>10WeRun Id-116 Bluetooth Smartwatch…</v>
      </c>
      <c r="D603" t="s">
        <v>2284</v>
      </c>
      <c r="E603" t="str">
        <f>IFERROR(VLOOKUP(TRIM(CLEAN(D603)),#REF!, 2, FALSE), "Other")</f>
        <v>Other</v>
      </c>
      <c r="F603" s="9">
        <v>499</v>
      </c>
      <c r="G603" s="9">
        <v>1899</v>
      </c>
      <c r="H603" s="9">
        <f t="shared" si="73"/>
        <v>1400</v>
      </c>
      <c r="I603" s="9">
        <f>(F603*U603)</f>
        <v>205588</v>
      </c>
      <c r="J603" s="18" t="str">
        <f>ROUND((Table1[[#This Row],[actual_price]]-Table1[[#This Row],[discounted_price]])/Table1[[#This Row],[actual_price]]*100, 0) &amp; "%"</f>
        <v>74%</v>
      </c>
      <c r="K603" s="18" t="str">
        <f t="shared" si="74"/>
        <v>≥ 50%</v>
      </c>
      <c r="L603" s="18">
        <f t="shared" si="75"/>
        <v>74</v>
      </c>
      <c r="M603" s="15" t="str">
        <f t="shared" si="76"/>
        <v>High</v>
      </c>
      <c r="N603" s="1">
        <v>0.74</v>
      </c>
      <c r="O603">
        <v>4.0999999999999996</v>
      </c>
      <c r="P603" t="str">
        <f t="shared" si="77"/>
        <v>Good</v>
      </c>
      <c r="Q603">
        <f>G603*U603</f>
        <v>782388</v>
      </c>
      <c r="R603" t="str">
        <f t="shared" si="78"/>
        <v>#1k-#4.9k</v>
      </c>
      <c r="S603">
        <f>IF(Table1[[#This Row],[actual_price]]&lt;1000, 1, IF(Table1[[#This Row],[actual_price]]&lt;5000, 2, IF(Table1[[#This Row],[actual_price]]&lt;10000, 3, IF(Table1[[#This Row],[actual_price]]&lt;20000, 4, 5))))</f>
        <v>2</v>
      </c>
      <c r="T603" t="str">
        <f t="shared" si="79"/>
        <v>Fewer than 1000</v>
      </c>
      <c r="U603" s="11">
        <v>412</v>
      </c>
      <c r="V603" t="s">
        <v>3464</v>
      </c>
      <c r="W603" t="s">
        <v>3465</v>
      </c>
      <c r="X603" t="s">
        <v>3466</v>
      </c>
      <c r="Y603" t="s">
        <v>3467</v>
      </c>
      <c r="Z603" t="s">
        <v>3468</v>
      </c>
      <c r="AA603" t="s">
        <v>3469</v>
      </c>
    </row>
    <row r="604" spans="1:27">
      <c r="A604" t="s">
        <v>3495</v>
      </c>
      <c r="B604" t="s">
        <v>3496</v>
      </c>
      <c r="C604" t="str">
        <f t="shared" si="80"/>
        <v>Noise ColorFit Ultra 2 Buzz 1.78" A…</v>
      </c>
      <c r="D604" t="s">
        <v>2284</v>
      </c>
      <c r="E604" t="str">
        <f>IFERROR(VLOOKUP(TRIM(CLEAN(D604)),#REF!, 2, FALSE), "Other")</f>
        <v>Other</v>
      </c>
      <c r="F604" s="9">
        <v>3999</v>
      </c>
      <c r="G604" s="9">
        <v>6999</v>
      </c>
      <c r="H604" s="9">
        <f t="shared" si="73"/>
        <v>3000</v>
      </c>
      <c r="I604" s="9">
        <f>(F604*U604)</f>
        <v>40905771</v>
      </c>
      <c r="J604" s="18" t="str">
        <f>ROUND((Table1[[#This Row],[actual_price]]-Table1[[#This Row],[discounted_price]])/Table1[[#This Row],[actual_price]]*100, 0) &amp; "%"</f>
        <v>43%</v>
      </c>
      <c r="K604" s="18" t="str">
        <f t="shared" si="74"/>
        <v>&lt;50%</v>
      </c>
      <c r="L604" s="18">
        <f t="shared" si="75"/>
        <v>43</v>
      </c>
      <c r="M604" s="15" t="str">
        <f t="shared" si="76"/>
        <v>Medium</v>
      </c>
      <c r="N604" s="1">
        <v>0.43</v>
      </c>
      <c r="O604">
        <v>4.0999999999999996</v>
      </c>
      <c r="P604" t="str">
        <f t="shared" si="77"/>
        <v>Good</v>
      </c>
      <c r="Q604">
        <f>G604*U604</f>
        <v>71592771</v>
      </c>
      <c r="R604" t="str">
        <f t="shared" si="78"/>
        <v>#5k-#9.9k</v>
      </c>
      <c r="S604">
        <f>IF(Table1[[#This Row],[actual_price]]&lt;1000, 1, IF(Table1[[#This Row],[actual_price]]&lt;5000, 2, IF(Table1[[#This Row],[actual_price]]&lt;10000, 3, IF(Table1[[#This Row],[actual_price]]&lt;20000, 4, 5))))</f>
        <v>3</v>
      </c>
      <c r="T604" t="str">
        <f t="shared" si="79"/>
        <v>1000 and above</v>
      </c>
      <c r="U604" s="11">
        <v>10229</v>
      </c>
      <c r="V604" t="s">
        <v>3497</v>
      </c>
      <c r="W604" t="s">
        <v>3498</v>
      </c>
      <c r="X604" t="s">
        <v>3499</v>
      </c>
      <c r="Y604" t="s">
        <v>3500</v>
      </c>
      <c r="Z604" t="s">
        <v>3501</v>
      </c>
      <c r="AA604" t="s">
        <v>3502</v>
      </c>
    </row>
    <row r="605" spans="1:27">
      <c r="A605" t="s">
        <v>3503</v>
      </c>
      <c r="B605" t="s">
        <v>3180</v>
      </c>
      <c r="C605" t="str">
        <f t="shared" si="80"/>
        <v>Redmi Note 11 (Horizon Blue, 6GB RA…</v>
      </c>
      <c r="D605" t="s">
        <v>2318</v>
      </c>
      <c r="E605" t="str">
        <f>IFERROR(VLOOKUP(TRIM(CLEAN(D605)),#REF!, 2, FALSE), "Other")</f>
        <v>Other</v>
      </c>
      <c r="F605" s="9">
        <v>12999</v>
      </c>
      <c r="G605" s="9">
        <v>18999</v>
      </c>
      <c r="H605" s="9">
        <f t="shared" si="73"/>
        <v>6000</v>
      </c>
      <c r="I605" s="9">
        <f>(F605*U605)</f>
        <v>659985228</v>
      </c>
      <c r="J605" s="18" t="str">
        <f>ROUND((Table1[[#This Row],[actual_price]]-Table1[[#This Row],[discounted_price]])/Table1[[#This Row],[actual_price]]*100, 0) &amp; "%"</f>
        <v>32%</v>
      </c>
      <c r="K605" s="18" t="str">
        <f t="shared" si="74"/>
        <v>&lt;50%</v>
      </c>
      <c r="L605" s="18">
        <f t="shared" si="75"/>
        <v>32</v>
      </c>
      <c r="M605" s="15" t="str">
        <f t="shared" si="76"/>
        <v>Medium</v>
      </c>
      <c r="N605" s="1">
        <v>0.32</v>
      </c>
      <c r="O605">
        <v>4.0999999999999996</v>
      </c>
      <c r="P605" t="str">
        <f t="shared" si="77"/>
        <v>Good</v>
      </c>
      <c r="Q605">
        <f>G605*U605</f>
        <v>964617228</v>
      </c>
      <c r="R605" t="str">
        <f t="shared" si="78"/>
        <v>#10k-#19.9k</v>
      </c>
      <c r="S605">
        <f>IF(Table1[[#This Row],[actual_price]]&lt;1000, 1, IF(Table1[[#This Row],[actual_price]]&lt;5000, 2, IF(Table1[[#This Row],[actual_price]]&lt;10000, 3, IF(Table1[[#This Row],[actual_price]]&lt;20000, 4, 5))))</f>
        <v>4</v>
      </c>
      <c r="T605" t="str">
        <f t="shared" si="79"/>
        <v>1000 and above</v>
      </c>
      <c r="U605" s="11">
        <v>50772</v>
      </c>
      <c r="V605" t="s">
        <v>3181</v>
      </c>
      <c r="W605" t="s">
        <v>2804</v>
      </c>
      <c r="X605" t="s">
        <v>2805</v>
      </c>
      <c r="Y605" t="s">
        <v>2806</v>
      </c>
      <c r="Z605" t="s">
        <v>2807</v>
      </c>
      <c r="AA605" t="s">
        <v>2808</v>
      </c>
    </row>
    <row r="606" spans="1:27">
      <c r="A606" t="s">
        <v>3561</v>
      </c>
      <c r="B606" t="s">
        <v>3562</v>
      </c>
      <c r="C606" t="str">
        <f t="shared" si="80"/>
        <v>Redmi 9A Sport (Coral Green, 3GB RA…</v>
      </c>
      <c r="D606" t="s">
        <v>2318</v>
      </c>
      <c r="E606" t="str">
        <f>IFERROR(VLOOKUP(TRIM(CLEAN(D606)),#REF!, 2, FALSE), "Other")</f>
        <v>Other</v>
      </c>
      <c r="F606" s="9">
        <v>7499</v>
      </c>
      <c r="G606" s="9">
        <v>9499</v>
      </c>
      <c r="H606" s="9">
        <f t="shared" si="73"/>
        <v>2000</v>
      </c>
      <c r="I606" s="9">
        <f>(F606*U606)</f>
        <v>2353426168</v>
      </c>
      <c r="J606" s="18" t="str">
        <f>ROUND((Table1[[#This Row],[actual_price]]-Table1[[#This Row],[discounted_price]])/Table1[[#This Row],[actual_price]]*100, 0) &amp; "%"</f>
        <v>21%</v>
      </c>
      <c r="K606" s="18" t="str">
        <f t="shared" si="74"/>
        <v>&lt;50%</v>
      </c>
      <c r="L606" s="18">
        <f t="shared" si="75"/>
        <v>21</v>
      </c>
      <c r="M606" s="15" t="str">
        <f t="shared" si="76"/>
        <v>Mild</v>
      </c>
      <c r="N606" s="1">
        <v>0.21</v>
      </c>
      <c r="O606">
        <v>4.0999999999999996</v>
      </c>
      <c r="P606" t="str">
        <f t="shared" si="77"/>
        <v>Good</v>
      </c>
      <c r="Q606">
        <f>G606*U606</f>
        <v>2981090168</v>
      </c>
      <c r="R606" t="str">
        <f t="shared" si="78"/>
        <v>#5k-#9.9k</v>
      </c>
      <c r="S606">
        <f>IF(Table1[[#This Row],[actual_price]]&lt;1000, 1, IF(Table1[[#This Row],[actual_price]]&lt;5000, 2, IF(Table1[[#This Row],[actual_price]]&lt;10000, 3, IF(Table1[[#This Row],[actual_price]]&lt;20000, 4, 5))))</f>
        <v>3</v>
      </c>
      <c r="T606" t="str">
        <f t="shared" si="79"/>
        <v>1000 and above</v>
      </c>
      <c r="U606" s="11">
        <v>313832</v>
      </c>
      <c r="V606" t="s">
        <v>3563</v>
      </c>
      <c r="W606" t="s">
        <v>2517</v>
      </c>
      <c r="X606" t="s">
        <v>2518</v>
      </c>
      <c r="Y606" t="s">
        <v>2519</v>
      </c>
      <c r="Z606" t="s">
        <v>2520</v>
      </c>
      <c r="AA606" t="s">
        <v>2521</v>
      </c>
    </row>
    <row r="607" spans="1:27">
      <c r="A607" t="s">
        <v>3614</v>
      </c>
      <c r="B607" t="s">
        <v>3615</v>
      </c>
      <c r="C607" t="str">
        <f t="shared" si="80"/>
        <v>Mobilife Bluetooth Extendable Selfi…</v>
      </c>
      <c r="D607" t="s">
        <v>2645</v>
      </c>
      <c r="E607" t="str">
        <f>IFERROR(VLOOKUP(TRIM(CLEAN(D607)),#REF!, 2, FALSE), "Other")</f>
        <v>Other</v>
      </c>
      <c r="F607" s="9">
        <v>599</v>
      </c>
      <c r="G607" s="9">
        <v>1399</v>
      </c>
      <c r="H607" s="9">
        <f t="shared" si="73"/>
        <v>800</v>
      </c>
      <c r="I607" s="9">
        <f>(F607*U607)</f>
        <v>8721440</v>
      </c>
      <c r="J607" s="18" t="str">
        <f>ROUND((Table1[[#This Row],[actual_price]]-Table1[[#This Row],[discounted_price]])/Table1[[#This Row],[actual_price]]*100, 0) &amp; "%"</f>
        <v>57%</v>
      </c>
      <c r="K607" s="18" t="str">
        <f t="shared" si="74"/>
        <v>≥ 50%</v>
      </c>
      <c r="L607" s="18">
        <f t="shared" si="75"/>
        <v>57</v>
      </c>
      <c r="M607" s="15" t="str">
        <f t="shared" si="76"/>
        <v>High</v>
      </c>
      <c r="N607" s="1">
        <v>0.56999999999999995</v>
      </c>
      <c r="O607">
        <v>4.0999999999999996</v>
      </c>
      <c r="P607" t="str">
        <f t="shared" si="77"/>
        <v>Good</v>
      </c>
      <c r="Q607">
        <f>G607*U607</f>
        <v>20369440</v>
      </c>
      <c r="R607" t="str">
        <f t="shared" si="78"/>
        <v>#1k-#4.9k</v>
      </c>
      <c r="S607">
        <f>IF(Table1[[#This Row],[actual_price]]&lt;1000, 1, IF(Table1[[#This Row],[actual_price]]&lt;5000, 2, IF(Table1[[#This Row],[actual_price]]&lt;10000, 3, IF(Table1[[#This Row],[actual_price]]&lt;20000, 4, 5))))</f>
        <v>2</v>
      </c>
      <c r="T607" t="str">
        <f t="shared" si="79"/>
        <v>1000 and above</v>
      </c>
      <c r="U607" s="11">
        <v>14560</v>
      </c>
      <c r="V607" t="s">
        <v>3616</v>
      </c>
      <c r="W607" t="s">
        <v>3617</v>
      </c>
      <c r="X607" t="s">
        <v>3618</v>
      </c>
      <c r="Y607" t="s">
        <v>3619</v>
      </c>
      <c r="Z607" t="s">
        <v>3620</v>
      </c>
      <c r="AA607" t="s">
        <v>3621</v>
      </c>
    </row>
    <row r="608" spans="1:27">
      <c r="A608" t="s">
        <v>3622</v>
      </c>
      <c r="B608" t="s">
        <v>3623</v>
      </c>
      <c r="C608" t="str">
        <f t="shared" si="80"/>
        <v>Ambrane 27000mAh Power Bank, 20W Fa…</v>
      </c>
      <c r="D608" t="s">
        <v>2309</v>
      </c>
      <c r="E608" t="str">
        <f>IFERROR(VLOOKUP(TRIM(CLEAN(D608)),#REF!, 2, FALSE), "Other")</f>
        <v>Other</v>
      </c>
      <c r="F608" s="9">
        <v>2499</v>
      </c>
      <c r="G608" s="9">
        <v>2999</v>
      </c>
      <c r="H608" s="9">
        <f t="shared" si="73"/>
        <v>500</v>
      </c>
      <c r="I608" s="9">
        <f>(F608*U608)</f>
        <v>7886844</v>
      </c>
      <c r="J608" s="18" t="str">
        <f>ROUND((Table1[[#This Row],[actual_price]]-Table1[[#This Row],[discounted_price]])/Table1[[#This Row],[actual_price]]*100, 0) &amp; "%"</f>
        <v>17%</v>
      </c>
      <c r="K608" s="18" t="str">
        <f t="shared" si="74"/>
        <v>&lt;50%</v>
      </c>
      <c r="L608" s="18">
        <f t="shared" si="75"/>
        <v>17</v>
      </c>
      <c r="M608" s="15" t="str">
        <f t="shared" si="76"/>
        <v>Mild</v>
      </c>
      <c r="N608" s="1">
        <v>0.17</v>
      </c>
      <c r="O608">
        <v>4.0999999999999996</v>
      </c>
      <c r="P608" t="str">
        <f t="shared" si="77"/>
        <v>Good</v>
      </c>
      <c r="Q608">
        <f>G608*U608</f>
        <v>9464844</v>
      </c>
      <c r="R608" t="str">
        <f t="shared" si="78"/>
        <v>#1k-#4.9k</v>
      </c>
      <c r="S608">
        <f>IF(Table1[[#This Row],[actual_price]]&lt;1000, 1, IF(Table1[[#This Row],[actual_price]]&lt;5000, 2, IF(Table1[[#This Row],[actual_price]]&lt;10000, 3, IF(Table1[[#This Row],[actual_price]]&lt;20000, 4, 5))))</f>
        <v>2</v>
      </c>
      <c r="T608" t="str">
        <f t="shared" si="79"/>
        <v>1000 and above</v>
      </c>
      <c r="U608" s="11">
        <v>3156</v>
      </c>
      <c r="V608" t="s">
        <v>3624</v>
      </c>
      <c r="W608" t="s">
        <v>3625</v>
      </c>
      <c r="X608" t="s">
        <v>3626</v>
      </c>
      <c r="Y608" t="s">
        <v>3627</v>
      </c>
      <c r="Z608" t="s">
        <v>3628</v>
      </c>
      <c r="AA608" t="s">
        <v>3629</v>
      </c>
    </row>
    <row r="609" spans="1:27">
      <c r="A609" t="s">
        <v>3630</v>
      </c>
      <c r="B609" t="s">
        <v>3631</v>
      </c>
      <c r="C609" t="str">
        <f t="shared" si="80"/>
        <v>STRIFF Wall Mount Phone Holder Wall…</v>
      </c>
      <c r="D609" t="s">
        <v>3632</v>
      </c>
      <c r="E609" t="str">
        <f>IFERROR(VLOOKUP(TRIM(CLEAN(D609)),#REF!, 2, FALSE), "Other")</f>
        <v>Other</v>
      </c>
      <c r="F609" s="9">
        <v>89</v>
      </c>
      <c r="G609" s="9">
        <v>499</v>
      </c>
      <c r="H609" s="9">
        <f t="shared" si="73"/>
        <v>410</v>
      </c>
      <c r="I609" s="9">
        <f>(F609*U609)</f>
        <v>831260</v>
      </c>
      <c r="J609" s="18" t="str">
        <f>ROUND((Table1[[#This Row],[actual_price]]-Table1[[#This Row],[discounted_price]])/Table1[[#This Row],[actual_price]]*100, 0) &amp; "%"</f>
        <v>82%</v>
      </c>
      <c r="K609" s="18" t="str">
        <f t="shared" si="74"/>
        <v>≥ 50%</v>
      </c>
      <c r="L609" s="18">
        <f t="shared" si="75"/>
        <v>82</v>
      </c>
      <c r="M609" s="15" t="str">
        <f t="shared" si="76"/>
        <v>High</v>
      </c>
      <c r="N609" s="1">
        <v>0.82</v>
      </c>
      <c r="O609">
        <v>4.0999999999999996</v>
      </c>
      <c r="P609" t="str">
        <f t="shared" si="77"/>
        <v>Good</v>
      </c>
      <c r="Q609">
        <f>G609*U609</f>
        <v>4660660</v>
      </c>
      <c r="R609" t="str">
        <f t="shared" si="78"/>
        <v>#0-#999</v>
      </c>
      <c r="S609">
        <f>IF(Table1[[#This Row],[actual_price]]&lt;1000, 1, IF(Table1[[#This Row],[actual_price]]&lt;5000, 2, IF(Table1[[#This Row],[actual_price]]&lt;10000, 3, IF(Table1[[#This Row],[actual_price]]&lt;20000, 4, 5))))</f>
        <v>1</v>
      </c>
      <c r="T609" t="str">
        <f t="shared" si="79"/>
        <v>1000 and above</v>
      </c>
      <c r="U609" s="11">
        <v>9340</v>
      </c>
      <c r="V609" t="s">
        <v>3633</v>
      </c>
      <c r="W609" t="s">
        <v>3634</v>
      </c>
      <c r="X609" t="s">
        <v>3635</v>
      </c>
      <c r="Y609" t="s">
        <v>3636</v>
      </c>
      <c r="Z609" t="s">
        <v>3637</v>
      </c>
      <c r="AA609" t="s">
        <v>3638</v>
      </c>
    </row>
    <row r="610" spans="1:27">
      <c r="A610" t="s">
        <v>3649</v>
      </c>
      <c r="B610" t="s">
        <v>3650</v>
      </c>
      <c r="C610" t="str">
        <f t="shared" si="80"/>
        <v>Samsung Galaxy M13 5G (Stardust Bro…</v>
      </c>
      <c r="D610" t="s">
        <v>2318</v>
      </c>
      <c r="E610" t="str">
        <f>IFERROR(VLOOKUP(TRIM(CLEAN(D610)),#REF!, 2, FALSE), "Other")</f>
        <v>Other</v>
      </c>
      <c r="F610" s="9">
        <v>13999</v>
      </c>
      <c r="G610" s="9">
        <v>19499</v>
      </c>
      <c r="H610" s="9">
        <f t="shared" si="73"/>
        <v>5500</v>
      </c>
      <c r="I610" s="9">
        <f>(F610*U610)</f>
        <v>265953002</v>
      </c>
      <c r="J610" s="18" t="str">
        <f>ROUND((Table1[[#This Row],[actual_price]]-Table1[[#This Row],[discounted_price]])/Table1[[#This Row],[actual_price]]*100, 0) &amp; "%"</f>
        <v>28%</v>
      </c>
      <c r="K610" s="18" t="str">
        <f t="shared" si="74"/>
        <v>&lt;50%</v>
      </c>
      <c r="L610" s="18">
        <f t="shared" si="75"/>
        <v>28</v>
      </c>
      <c r="M610" s="15" t="str">
        <f t="shared" si="76"/>
        <v>Mild</v>
      </c>
      <c r="N610" s="1">
        <v>0.28000000000000003</v>
      </c>
      <c r="O610">
        <v>4.0999999999999996</v>
      </c>
      <c r="P610" t="str">
        <f t="shared" si="77"/>
        <v>Good</v>
      </c>
      <c r="Q610">
        <f>G610*U610</f>
        <v>370442002</v>
      </c>
      <c r="R610" t="str">
        <f t="shared" si="78"/>
        <v>#10k-#19.9k</v>
      </c>
      <c r="S610">
        <f>IF(Table1[[#This Row],[actual_price]]&lt;1000, 1, IF(Table1[[#This Row],[actual_price]]&lt;5000, 2, IF(Table1[[#This Row],[actual_price]]&lt;10000, 3, IF(Table1[[#This Row],[actual_price]]&lt;20000, 4, 5))))</f>
        <v>4</v>
      </c>
      <c r="T610" t="str">
        <f t="shared" si="79"/>
        <v>1000 and above</v>
      </c>
      <c r="U610" s="11">
        <v>18998</v>
      </c>
      <c r="V610" t="s">
        <v>2669</v>
      </c>
      <c r="W610" t="s">
        <v>2487</v>
      </c>
      <c r="X610" t="s">
        <v>2488</v>
      </c>
      <c r="Y610" t="s">
        <v>2489</v>
      </c>
      <c r="Z610" t="s">
        <v>2490</v>
      </c>
      <c r="AA610" t="s">
        <v>2491</v>
      </c>
    </row>
    <row r="611" spans="1:27">
      <c r="A611" t="s">
        <v>3667</v>
      </c>
      <c r="B611" t="s">
        <v>3668</v>
      </c>
      <c r="C611" t="str">
        <f t="shared" si="80"/>
        <v>boAt BassHeads 100 in-Ear Wired Hea…</v>
      </c>
      <c r="D611" t="s">
        <v>2376</v>
      </c>
      <c r="E611" t="str">
        <f>IFERROR(VLOOKUP(TRIM(CLEAN(D611)),#REF!, 2, FALSE), "Other")</f>
        <v>Other</v>
      </c>
      <c r="F611" s="9">
        <v>365</v>
      </c>
      <c r="G611" s="9">
        <v>999</v>
      </c>
      <c r="H611" s="9">
        <f t="shared" si="73"/>
        <v>634</v>
      </c>
      <c r="I611" s="9">
        <f>(F611*U611)</f>
        <v>132754515</v>
      </c>
      <c r="J611" s="18" t="str">
        <f>ROUND((Table1[[#This Row],[actual_price]]-Table1[[#This Row],[discounted_price]])/Table1[[#This Row],[actual_price]]*100, 0) &amp; "%"</f>
        <v>63%</v>
      </c>
      <c r="K611" s="18" t="str">
        <f t="shared" si="74"/>
        <v>≥ 50%</v>
      </c>
      <c r="L611" s="18">
        <f t="shared" si="75"/>
        <v>63</v>
      </c>
      <c r="M611" s="15" t="str">
        <f t="shared" si="76"/>
        <v>High</v>
      </c>
      <c r="N611" s="1">
        <v>0.63</v>
      </c>
      <c r="O611">
        <v>4.0999999999999996</v>
      </c>
      <c r="P611" t="str">
        <f t="shared" si="77"/>
        <v>Good</v>
      </c>
      <c r="Q611">
        <f>G611*U611</f>
        <v>363347289</v>
      </c>
      <c r="R611" t="str">
        <f t="shared" si="78"/>
        <v>#0-#999</v>
      </c>
      <c r="S611">
        <f>IF(Table1[[#This Row],[actual_price]]&lt;1000, 1, IF(Table1[[#This Row],[actual_price]]&lt;5000, 2, IF(Table1[[#This Row],[actual_price]]&lt;10000, 3, IF(Table1[[#This Row],[actual_price]]&lt;20000, 4, 5))))</f>
        <v>1</v>
      </c>
      <c r="T611" t="str">
        <f t="shared" si="79"/>
        <v>1000 and above</v>
      </c>
      <c r="U611" s="11">
        <v>363711</v>
      </c>
      <c r="V611" t="s">
        <v>2672</v>
      </c>
      <c r="W611" t="s">
        <v>2419</v>
      </c>
      <c r="X611" t="s">
        <v>2420</v>
      </c>
      <c r="Y611" t="s">
        <v>2421</v>
      </c>
      <c r="Z611" t="s">
        <v>2422</v>
      </c>
      <c r="AA611" t="s">
        <v>2423</v>
      </c>
    </row>
    <row r="612" spans="1:27">
      <c r="A612" t="s">
        <v>2349</v>
      </c>
      <c r="B612" t="s">
        <v>2350</v>
      </c>
      <c r="C612" t="str">
        <f t="shared" si="80"/>
        <v>Noise Pulse Go Buzz Smart Watch Blu…</v>
      </c>
      <c r="D612" t="s">
        <v>2284</v>
      </c>
      <c r="E612" t="str">
        <f>IFERROR(VLOOKUP(TRIM(CLEAN(D612)),#REF!, 2, FALSE), "Other")</f>
        <v>Other</v>
      </c>
      <c r="F612" s="9">
        <v>1999</v>
      </c>
      <c r="G612" s="9">
        <v>4999</v>
      </c>
      <c r="H612" s="9">
        <f t="shared" si="73"/>
        <v>3000</v>
      </c>
      <c r="I612" s="9">
        <f>(F612*U612)</f>
        <v>21367311</v>
      </c>
      <c r="J612" s="18" t="str">
        <f>ROUND((Table1[[#This Row],[actual_price]]-Table1[[#This Row],[discounted_price]])/Table1[[#This Row],[actual_price]]*100, 0) &amp; "%"</f>
        <v>60%</v>
      </c>
      <c r="K612" s="18" t="str">
        <f t="shared" si="74"/>
        <v>≥ 50%</v>
      </c>
      <c r="L612" s="18">
        <f t="shared" si="75"/>
        <v>60</v>
      </c>
      <c r="M612" s="15" t="str">
        <f t="shared" si="76"/>
        <v>High</v>
      </c>
      <c r="N612" s="1">
        <v>0.6</v>
      </c>
      <c r="O612">
        <v>4.0999999999999996</v>
      </c>
      <c r="P612" t="str">
        <f t="shared" si="77"/>
        <v>Good</v>
      </c>
      <c r="Q612">
        <f>G612*U612</f>
        <v>53434311</v>
      </c>
      <c r="R612" t="str">
        <f t="shared" si="78"/>
        <v>#1k-#4.9k</v>
      </c>
      <c r="S612">
        <f>IF(Table1[[#This Row],[actual_price]]&lt;1000, 1, IF(Table1[[#This Row],[actual_price]]&lt;5000, 2, IF(Table1[[#This Row],[actual_price]]&lt;10000, 3, IF(Table1[[#This Row],[actual_price]]&lt;20000, 4, 5))))</f>
        <v>2</v>
      </c>
      <c r="T612" t="str">
        <f t="shared" si="79"/>
        <v>1000 and above</v>
      </c>
      <c r="U612" s="11">
        <v>10689</v>
      </c>
      <c r="V612" t="s">
        <v>2351</v>
      </c>
      <c r="W612" t="s">
        <v>2352</v>
      </c>
      <c r="X612" t="s">
        <v>2353</v>
      </c>
      <c r="Y612" t="s">
        <v>2354</v>
      </c>
      <c r="Z612" t="s">
        <v>2355</v>
      </c>
      <c r="AA612" t="s">
        <v>2356</v>
      </c>
    </row>
    <row r="613" spans="1:27">
      <c r="A613" t="s">
        <v>3720</v>
      </c>
      <c r="B613" t="s">
        <v>3721</v>
      </c>
      <c r="C613" t="str">
        <f t="shared" si="80"/>
        <v>boAt Rockerz 255 Pro+ in-Ear Blueto…</v>
      </c>
      <c r="D613" t="s">
        <v>2376</v>
      </c>
      <c r="E613" t="str">
        <f>IFERROR(VLOOKUP(TRIM(CLEAN(D613)),#REF!, 2, FALSE), "Other")</f>
        <v>Other</v>
      </c>
      <c r="F613" s="9">
        <v>1399</v>
      </c>
      <c r="G613" s="9">
        <v>3990</v>
      </c>
      <c r="H613" s="9">
        <f t="shared" si="73"/>
        <v>2591</v>
      </c>
      <c r="I613" s="9">
        <f>(F613*U613)</f>
        <v>198435559</v>
      </c>
      <c r="J613" s="18" t="str">
        <f>ROUND((Table1[[#This Row],[actual_price]]-Table1[[#This Row],[discounted_price]])/Table1[[#This Row],[actual_price]]*100, 0) &amp; "%"</f>
        <v>65%</v>
      </c>
      <c r="K613" s="18" t="str">
        <f t="shared" si="74"/>
        <v>≥ 50%</v>
      </c>
      <c r="L613" s="18">
        <f t="shared" si="75"/>
        <v>65</v>
      </c>
      <c r="M613" s="15" t="str">
        <f t="shared" si="76"/>
        <v>High</v>
      </c>
      <c r="N613" s="1">
        <v>0.65</v>
      </c>
      <c r="O613">
        <v>4.0999999999999996</v>
      </c>
      <c r="P613" t="str">
        <f t="shared" si="77"/>
        <v>Good</v>
      </c>
      <c r="Q613">
        <f>G613*U613</f>
        <v>565945590</v>
      </c>
      <c r="R613" t="str">
        <f t="shared" si="78"/>
        <v>#1k-#4.9k</v>
      </c>
      <c r="S613">
        <f>IF(Table1[[#This Row],[actual_price]]&lt;1000, 1, IF(Table1[[#This Row],[actual_price]]&lt;5000, 2, IF(Table1[[#This Row],[actual_price]]&lt;10000, 3, IF(Table1[[#This Row],[actual_price]]&lt;20000, 4, 5))))</f>
        <v>2</v>
      </c>
      <c r="T613" t="str">
        <f t="shared" si="79"/>
        <v>1000 and above</v>
      </c>
      <c r="U613" s="11">
        <v>141841</v>
      </c>
      <c r="V613" t="s">
        <v>3722</v>
      </c>
      <c r="W613" t="s">
        <v>3723</v>
      </c>
      <c r="X613" t="s">
        <v>3724</v>
      </c>
      <c r="Y613" t="s">
        <v>3725</v>
      </c>
      <c r="Z613" t="s">
        <v>3726</v>
      </c>
      <c r="AA613" t="s">
        <v>3727</v>
      </c>
    </row>
    <row r="614" spans="1:27">
      <c r="A614" t="s">
        <v>2374</v>
      </c>
      <c r="B614" t="s">
        <v>2375</v>
      </c>
      <c r="C614" t="str">
        <f t="shared" si="80"/>
        <v>JBL C100SI Wired In Ear Headphones …</v>
      </c>
      <c r="D614" t="s">
        <v>2376</v>
      </c>
      <c r="E614" t="str">
        <f>IFERROR(VLOOKUP(TRIM(CLEAN(D614)),#REF!, 2, FALSE), "Other")</f>
        <v>Other</v>
      </c>
      <c r="F614" s="9">
        <v>599</v>
      </c>
      <c r="G614" s="9">
        <v>999</v>
      </c>
      <c r="H614" s="9">
        <f t="shared" si="73"/>
        <v>400</v>
      </c>
      <c r="I614" s="9">
        <f>(F614*U614)</f>
        <v>115359613</v>
      </c>
      <c r="J614" s="18" t="str">
        <f>ROUND((Table1[[#This Row],[actual_price]]-Table1[[#This Row],[discounted_price]])/Table1[[#This Row],[actual_price]]*100, 0) &amp; "%"</f>
        <v>40%</v>
      </c>
      <c r="K614" s="18" t="str">
        <f t="shared" si="74"/>
        <v>&lt;50%</v>
      </c>
      <c r="L614" s="18">
        <f t="shared" si="75"/>
        <v>40</v>
      </c>
      <c r="M614" s="15" t="str">
        <f t="shared" si="76"/>
        <v>Medium</v>
      </c>
      <c r="N614" s="1">
        <v>0.4</v>
      </c>
      <c r="O614">
        <v>4.0999999999999996</v>
      </c>
      <c r="P614" t="str">
        <f t="shared" si="77"/>
        <v>Good</v>
      </c>
      <c r="Q614">
        <f>G614*U614</f>
        <v>192394413</v>
      </c>
      <c r="R614" t="str">
        <f t="shared" si="78"/>
        <v>#0-#999</v>
      </c>
      <c r="S614">
        <f>IF(Table1[[#This Row],[actual_price]]&lt;1000, 1, IF(Table1[[#This Row],[actual_price]]&lt;5000, 2, IF(Table1[[#This Row],[actual_price]]&lt;10000, 3, IF(Table1[[#This Row],[actual_price]]&lt;20000, 4, 5))))</f>
        <v>1</v>
      </c>
      <c r="T614" t="str">
        <f t="shared" si="79"/>
        <v>1000 and above</v>
      </c>
      <c r="U614" s="11">
        <v>192587</v>
      </c>
      <c r="V614" t="s">
        <v>2377</v>
      </c>
      <c r="W614" t="s">
        <v>2378</v>
      </c>
      <c r="X614" t="s">
        <v>2379</v>
      </c>
      <c r="Y614" t="s">
        <v>2380</v>
      </c>
      <c r="Z614" t="s">
        <v>2381</v>
      </c>
      <c r="AA614" t="s">
        <v>2382</v>
      </c>
    </row>
    <row r="615" spans="1:27">
      <c r="A615" t="s">
        <v>3745</v>
      </c>
      <c r="B615" t="s">
        <v>3746</v>
      </c>
      <c r="C615" t="str">
        <f t="shared" si="80"/>
        <v>boAt Rockerz 450 Bluetooth On Ear H…</v>
      </c>
      <c r="D615" t="s">
        <v>3371</v>
      </c>
      <c r="E615" t="str">
        <f>IFERROR(VLOOKUP(TRIM(CLEAN(D615)),#REF!, 2, FALSE), "Other")</f>
        <v>Other</v>
      </c>
      <c r="F615" s="9">
        <v>1220</v>
      </c>
      <c r="G615" s="9">
        <v>3990</v>
      </c>
      <c r="H615" s="9">
        <f t="shared" si="73"/>
        <v>2770</v>
      </c>
      <c r="I615" s="9">
        <f>(F615*U615)</f>
        <v>130724220</v>
      </c>
      <c r="J615" s="18" t="str">
        <f>ROUND((Table1[[#This Row],[actual_price]]-Table1[[#This Row],[discounted_price]])/Table1[[#This Row],[actual_price]]*100, 0) &amp; "%"</f>
        <v>69%</v>
      </c>
      <c r="K615" s="18" t="str">
        <f t="shared" si="74"/>
        <v>≥ 50%</v>
      </c>
      <c r="L615" s="18">
        <f t="shared" si="75"/>
        <v>69</v>
      </c>
      <c r="M615" s="15" t="str">
        <f t="shared" si="76"/>
        <v>High</v>
      </c>
      <c r="N615" s="1">
        <v>0.69</v>
      </c>
      <c r="O615">
        <v>4.0999999999999996</v>
      </c>
      <c r="P615" t="str">
        <f t="shared" si="77"/>
        <v>Good</v>
      </c>
      <c r="Q615">
        <f>G615*U615</f>
        <v>427532490</v>
      </c>
      <c r="R615" t="str">
        <f t="shared" si="78"/>
        <v>#1k-#4.9k</v>
      </c>
      <c r="S615">
        <f>IF(Table1[[#This Row],[actual_price]]&lt;1000, 1, IF(Table1[[#This Row],[actual_price]]&lt;5000, 2, IF(Table1[[#This Row],[actual_price]]&lt;10000, 3, IF(Table1[[#This Row],[actual_price]]&lt;20000, 4, 5))))</f>
        <v>2</v>
      </c>
      <c r="T615" t="str">
        <f t="shared" si="79"/>
        <v>1000 and above</v>
      </c>
      <c r="U615" s="11">
        <v>107151</v>
      </c>
      <c r="V615" t="s">
        <v>3747</v>
      </c>
      <c r="W615" t="s">
        <v>3748</v>
      </c>
      <c r="X615" t="s">
        <v>3749</v>
      </c>
      <c r="Y615" t="s">
        <v>3750</v>
      </c>
      <c r="Z615" t="s">
        <v>3751</v>
      </c>
      <c r="AA615" t="s">
        <v>3752</v>
      </c>
    </row>
    <row r="616" spans="1:27">
      <c r="A616" t="s">
        <v>3766</v>
      </c>
      <c r="B616" t="s">
        <v>3767</v>
      </c>
      <c r="C616" t="str">
        <f t="shared" si="80"/>
        <v>LAPSTER Spiral Charger Spiral Charg…</v>
      </c>
      <c r="D616" t="s">
        <v>2710</v>
      </c>
      <c r="E616" t="str">
        <f>IFERROR(VLOOKUP(TRIM(CLEAN(D616)),#REF!, 2, FALSE), "Other")</f>
        <v>Other</v>
      </c>
      <c r="F616" s="9">
        <v>99</v>
      </c>
      <c r="G616" s="9">
        <v>999</v>
      </c>
      <c r="H616" s="9">
        <f t="shared" si="73"/>
        <v>900</v>
      </c>
      <c r="I616" s="9">
        <f>(F616*U616)</f>
        <v>866349</v>
      </c>
      <c r="J616" s="18" t="str">
        <f>ROUND((Table1[[#This Row],[actual_price]]-Table1[[#This Row],[discounted_price]])/Table1[[#This Row],[actual_price]]*100, 0) &amp; "%"</f>
        <v>90%</v>
      </c>
      <c r="K616" s="18" t="str">
        <f t="shared" si="74"/>
        <v>≥ 50%</v>
      </c>
      <c r="L616" s="18">
        <f t="shared" si="75"/>
        <v>90</v>
      </c>
      <c r="M616" s="15" t="str">
        <f t="shared" si="76"/>
        <v>High</v>
      </c>
      <c r="N616" s="1">
        <v>0.9</v>
      </c>
      <c r="O616">
        <v>4.0999999999999996</v>
      </c>
      <c r="P616" t="str">
        <f t="shared" si="77"/>
        <v>Good</v>
      </c>
      <c r="Q616">
        <f>G616*U616</f>
        <v>8742249</v>
      </c>
      <c r="R616" t="str">
        <f t="shared" si="78"/>
        <v>#0-#999</v>
      </c>
      <c r="S616">
        <f>IF(Table1[[#This Row],[actual_price]]&lt;1000, 1, IF(Table1[[#This Row],[actual_price]]&lt;5000, 2, IF(Table1[[#This Row],[actual_price]]&lt;10000, 3, IF(Table1[[#This Row],[actual_price]]&lt;20000, 4, 5))))</f>
        <v>1</v>
      </c>
      <c r="T616" t="str">
        <f t="shared" si="79"/>
        <v>1000 and above</v>
      </c>
      <c r="U616" s="11">
        <v>8751</v>
      </c>
      <c r="V616" t="s">
        <v>3518</v>
      </c>
      <c r="W616" t="s">
        <v>3768</v>
      </c>
      <c r="X616" t="s">
        <v>3769</v>
      </c>
      <c r="Y616" t="s">
        <v>3770</v>
      </c>
      <c r="Z616" t="s">
        <v>3771</v>
      </c>
      <c r="AA616" t="s">
        <v>3772</v>
      </c>
    </row>
    <row r="617" spans="1:27">
      <c r="A617" t="s">
        <v>3789</v>
      </c>
      <c r="B617" t="s">
        <v>3790</v>
      </c>
      <c r="C617" t="str">
        <f t="shared" si="80"/>
        <v>Portronics Toad 23 Wireless Optical…</v>
      </c>
      <c r="D617" t="s">
        <v>3688</v>
      </c>
      <c r="E617" t="str">
        <f>IFERROR(VLOOKUP(TRIM(CLEAN(D617)),#REF!, 2, FALSE), "Other")</f>
        <v>Other</v>
      </c>
      <c r="F617" s="9">
        <v>299</v>
      </c>
      <c r="G617" s="9">
        <v>599</v>
      </c>
      <c r="H617" s="9">
        <f t="shared" si="73"/>
        <v>300</v>
      </c>
      <c r="I617" s="9">
        <f>(F617*U617)</f>
        <v>477503</v>
      </c>
      <c r="J617" s="18" t="str">
        <f>ROUND((Table1[[#This Row],[actual_price]]-Table1[[#This Row],[discounted_price]])/Table1[[#This Row],[actual_price]]*100, 0) &amp; "%"</f>
        <v>50%</v>
      </c>
      <c r="K617" s="18" t="str">
        <f t="shared" si="74"/>
        <v>≥ 50%</v>
      </c>
      <c r="L617" s="18">
        <f t="shared" si="75"/>
        <v>50</v>
      </c>
      <c r="M617" s="15" t="str">
        <f t="shared" si="76"/>
        <v>High</v>
      </c>
      <c r="N617" s="1">
        <v>0.5</v>
      </c>
      <c r="O617">
        <v>4.0999999999999996</v>
      </c>
      <c r="P617" t="str">
        <f t="shared" si="77"/>
        <v>Good</v>
      </c>
      <c r="Q617">
        <f>G617*U617</f>
        <v>956603</v>
      </c>
      <c r="R617" t="str">
        <f t="shared" si="78"/>
        <v>#0-#999</v>
      </c>
      <c r="S617">
        <f>IF(Table1[[#This Row],[actual_price]]&lt;1000, 1, IF(Table1[[#This Row],[actual_price]]&lt;5000, 2, IF(Table1[[#This Row],[actual_price]]&lt;10000, 3, IF(Table1[[#This Row],[actual_price]]&lt;20000, 4, 5))))</f>
        <v>1</v>
      </c>
      <c r="T617" t="str">
        <f t="shared" si="79"/>
        <v>1000 and above</v>
      </c>
      <c r="U617" s="11">
        <v>1597</v>
      </c>
      <c r="V617" t="s">
        <v>3791</v>
      </c>
      <c r="W617" t="s">
        <v>3792</v>
      </c>
      <c r="X617" t="s">
        <v>3793</v>
      </c>
      <c r="Y617" t="s">
        <v>3794</v>
      </c>
      <c r="Z617" t="s">
        <v>3795</v>
      </c>
      <c r="AA617" t="s">
        <v>3796</v>
      </c>
    </row>
    <row r="618" spans="1:27">
      <c r="A618" t="s">
        <v>3863</v>
      </c>
      <c r="B618" t="s">
        <v>3864</v>
      </c>
      <c r="C618" t="str">
        <f t="shared" si="80"/>
        <v>boAt Bassheads 152 in Ear Wired Ear…</v>
      </c>
      <c r="D618" t="s">
        <v>2376</v>
      </c>
      <c r="E618" t="str">
        <f>IFERROR(VLOOKUP(TRIM(CLEAN(D618)),#REF!, 2, FALSE), "Other")</f>
        <v>Other</v>
      </c>
      <c r="F618" s="9">
        <v>449</v>
      </c>
      <c r="G618" s="9">
        <v>1290</v>
      </c>
      <c r="H618" s="9">
        <f t="shared" si="73"/>
        <v>841</v>
      </c>
      <c r="I618" s="9">
        <f>(F618*U618)</f>
        <v>41204730</v>
      </c>
      <c r="J618" s="18" t="str">
        <f>ROUND((Table1[[#This Row],[actual_price]]-Table1[[#This Row],[discounted_price]])/Table1[[#This Row],[actual_price]]*100, 0) &amp; "%"</f>
        <v>65%</v>
      </c>
      <c r="K618" s="18" t="str">
        <f t="shared" si="74"/>
        <v>≥ 50%</v>
      </c>
      <c r="L618" s="18">
        <f t="shared" si="75"/>
        <v>65</v>
      </c>
      <c r="M618" s="15" t="str">
        <f t="shared" si="76"/>
        <v>High</v>
      </c>
      <c r="N618" s="1">
        <v>0.65</v>
      </c>
      <c r="O618">
        <v>4.0999999999999996</v>
      </c>
      <c r="P618" t="str">
        <f t="shared" si="77"/>
        <v>Good</v>
      </c>
      <c r="Q618">
        <f>G618*U618</f>
        <v>118383300</v>
      </c>
      <c r="R618" t="str">
        <f t="shared" si="78"/>
        <v>#1k-#4.9k</v>
      </c>
      <c r="S618">
        <f>IF(Table1[[#This Row],[actual_price]]&lt;1000, 1, IF(Table1[[#This Row],[actual_price]]&lt;5000, 2, IF(Table1[[#This Row],[actual_price]]&lt;10000, 3, IF(Table1[[#This Row],[actual_price]]&lt;20000, 4, 5))))</f>
        <v>2</v>
      </c>
      <c r="T618" t="str">
        <f t="shared" si="79"/>
        <v>1000 and above</v>
      </c>
      <c r="U618" s="11">
        <v>91770</v>
      </c>
      <c r="V618" t="s">
        <v>3865</v>
      </c>
      <c r="W618" t="s">
        <v>3866</v>
      </c>
      <c r="X618" t="s">
        <v>3867</v>
      </c>
      <c r="Y618" t="s">
        <v>3868</v>
      </c>
      <c r="Z618" t="s">
        <v>3869</v>
      </c>
      <c r="AA618" t="s">
        <v>3870</v>
      </c>
    </row>
    <row r="619" spans="1:27">
      <c r="A619" t="s">
        <v>2542</v>
      </c>
      <c r="B619" t="s">
        <v>2543</v>
      </c>
      <c r="C619" t="str">
        <f t="shared" si="80"/>
        <v>Noise ColorFit Pro 4 Advanced Bluet…</v>
      </c>
      <c r="D619" t="s">
        <v>2284</v>
      </c>
      <c r="E619" t="str">
        <f>IFERROR(VLOOKUP(TRIM(CLEAN(D619)),#REF!, 2, FALSE), "Other")</f>
        <v>Other</v>
      </c>
      <c r="F619" s="9">
        <v>2998</v>
      </c>
      <c r="G619" s="9">
        <v>5999</v>
      </c>
      <c r="H619" s="9">
        <f t="shared" si="73"/>
        <v>3001</v>
      </c>
      <c r="I619" s="9">
        <f>(F619*U619)</f>
        <v>15526642</v>
      </c>
      <c r="J619" s="18" t="str">
        <f>ROUND((Table1[[#This Row],[actual_price]]-Table1[[#This Row],[discounted_price]])/Table1[[#This Row],[actual_price]]*100, 0) &amp; "%"</f>
        <v>50%</v>
      </c>
      <c r="K619" s="18" t="str">
        <f t="shared" si="74"/>
        <v>≥ 50%</v>
      </c>
      <c r="L619" s="18">
        <f t="shared" si="75"/>
        <v>50</v>
      </c>
      <c r="M619" s="15" t="str">
        <f t="shared" si="76"/>
        <v>High</v>
      </c>
      <c r="N619" s="1">
        <v>0.5</v>
      </c>
      <c r="O619">
        <v>4.0999999999999996</v>
      </c>
      <c r="P619" t="str">
        <f t="shared" si="77"/>
        <v>Good</v>
      </c>
      <c r="Q619">
        <f>G619*U619</f>
        <v>31068821</v>
      </c>
      <c r="R619" t="str">
        <f t="shared" si="78"/>
        <v>#5k-#9.9k</v>
      </c>
      <c r="S619">
        <f>IF(Table1[[#This Row],[actual_price]]&lt;1000, 1, IF(Table1[[#This Row],[actual_price]]&lt;5000, 2, IF(Table1[[#This Row],[actual_price]]&lt;10000, 3, IF(Table1[[#This Row],[actual_price]]&lt;20000, 4, 5))))</f>
        <v>3</v>
      </c>
      <c r="T619" t="str">
        <f t="shared" si="79"/>
        <v>1000 and above</v>
      </c>
      <c r="U619" s="11">
        <v>5179</v>
      </c>
      <c r="V619" t="s">
        <v>2544</v>
      </c>
      <c r="W619" t="s">
        <v>3888</v>
      </c>
      <c r="X619" t="s">
        <v>3889</v>
      </c>
      <c r="Y619" t="s">
        <v>3890</v>
      </c>
      <c r="Z619" t="s">
        <v>3891</v>
      </c>
      <c r="AA619" t="s">
        <v>3892</v>
      </c>
    </row>
    <row r="620" spans="1:27">
      <c r="A620" t="s">
        <v>3952</v>
      </c>
      <c r="B620" t="s">
        <v>3953</v>
      </c>
      <c r="C620" t="str">
        <f t="shared" si="80"/>
        <v>boAt Rockerz 330 in-Ear Bluetooth N…</v>
      </c>
      <c r="D620" t="s">
        <v>2376</v>
      </c>
      <c r="E620" t="str">
        <f>IFERROR(VLOOKUP(TRIM(CLEAN(D620)),#REF!, 2, FALSE), "Other")</f>
        <v>Other</v>
      </c>
      <c r="F620" s="9">
        <v>1499</v>
      </c>
      <c r="G620" s="9">
        <v>3990</v>
      </c>
      <c r="H620" s="9">
        <f t="shared" si="73"/>
        <v>2491</v>
      </c>
      <c r="I620" s="9">
        <f>(F620*U620)</f>
        <v>164686136</v>
      </c>
      <c r="J620" s="18" t="str">
        <f>ROUND((Table1[[#This Row],[actual_price]]-Table1[[#This Row],[discounted_price]])/Table1[[#This Row],[actual_price]]*100, 0) &amp; "%"</f>
        <v>62%</v>
      </c>
      <c r="K620" s="18" t="str">
        <f t="shared" si="74"/>
        <v>≥ 50%</v>
      </c>
      <c r="L620" s="18">
        <f t="shared" si="75"/>
        <v>62</v>
      </c>
      <c r="M620" s="15" t="str">
        <f t="shared" si="76"/>
        <v>High</v>
      </c>
      <c r="N620" s="1">
        <v>0.62</v>
      </c>
      <c r="O620">
        <v>4.0999999999999996</v>
      </c>
      <c r="P620" t="str">
        <f t="shared" si="77"/>
        <v>Good</v>
      </c>
      <c r="Q620">
        <f>G620*U620</f>
        <v>438357360</v>
      </c>
      <c r="R620" t="str">
        <f t="shared" si="78"/>
        <v>#1k-#4.9k</v>
      </c>
      <c r="S620">
        <f>IF(Table1[[#This Row],[actual_price]]&lt;1000, 1, IF(Table1[[#This Row],[actual_price]]&lt;5000, 2, IF(Table1[[#This Row],[actual_price]]&lt;10000, 3, IF(Table1[[#This Row],[actual_price]]&lt;20000, 4, 5))))</f>
        <v>2</v>
      </c>
      <c r="T620" t="str">
        <f t="shared" si="79"/>
        <v>1000 and above</v>
      </c>
      <c r="U620" s="11">
        <v>109864</v>
      </c>
      <c r="V620" t="s">
        <v>3954</v>
      </c>
      <c r="W620" t="s">
        <v>3955</v>
      </c>
      <c r="X620" t="s">
        <v>3956</v>
      </c>
      <c r="Y620" t="s">
        <v>3957</v>
      </c>
      <c r="Z620" t="s">
        <v>3958</v>
      </c>
      <c r="AA620" t="s">
        <v>3959</v>
      </c>
    </row>
    <row r="621" spans="1:27">
      <c r="A621" t="s">
        <v>3977</v>
      </c>
      <c r="B621" t="s">
        <v>3978</v>
      </c>
      <c r="C621" t="str">
        <f t="shared" si="80"/>
        <v>boAt Bassheads 242 in Ear Wired Ear…</v>
      </c>
      <c r="D621" t="s">
        <v>2376</v>
      </c>
      <c r="E621" t="str">
        <f>IFERROR(VLOOKUP(TRIM(CLEAN(D621)),#REF!, 2, FALSE), "Other")</f>
        <v>Other</v>
      </c>
      <c r="F621" s="9">
        <v>455</v>
      </c>
      <c r="G621" s="9">
        <v>1490</v>
      </c>
      <c r="H621" s="9">
        <f t="shared" si="73"/>
        <v>1035</v>
      </c>
      <c r="I621" s="9">
        <f>(F621*U621)</f>
        <v>73563035</v>
      </c>
      <c r="J621" s="18" t="str">
        <f>ROUND((Table1[[#This Row],[actual_price]]-Table1[[#This Row],[discounted_price]])/Table1[[#This Row],[actual_price]]*100, 0) &amp; "%"</f>
        <v>69%</v>
      </c>
      <c r="K621" s="18" t="str">
        <f t="shared" si="74"/>
        <v>≥ 50%</v>
      </c>
      <c r="L621" s="18">
        <f t="shared" si="75"/>
        <v>69</v>
      </c>
      <c r="M621" s="15" t="str">
        <f t="shared" si="76"/>
        <v>High</v>
      </c>
      <c r="N621" s="1">
        <v>0.69</v>
      </c>
      <c r="O621">
        <v>4.0999999999999996</v>
      </c>
      <c r="P621" t="str">
        <f t="shared" si="77"/>
        <v>Good</v>
      </c>
      <c r="Q621">
        <f>G621*U621</f>
        <v>240898730</v>
      </c>
      <c r="R621" t="str">
        <f t="shared" si="78"/>
        <v>#1k-#4.9k</v>
      </c>
      <c r="S621">
        <f>IF(Table1[[#This Row],[actual_price]]&lt;1000, 1, IF(Table1[[#This Row],[actual_price]]&lt;5000, 2, IF(Table1[[#This Row],[actual_price]]&lt;10000, 3, IF(Table1[[#This Row],[actual_price]]&lt;20000, 4, 5))))</f>
        <v>2</v>
      </c>
      <c r="T621" t="str">
        <f t="shared" si="79"/>
        <v>1000 and above</v>
      </c>
      <c r="U621" s="11">
        <v>161677</v>
      </c>
      <c r="V621" t="s">
        <v>3979</v>
      </c>
      <c r="W621" t="s">
        <v>3980</v>
      </c>
      <c r="X621" t="s">
        <v>3981</v>
      </c>
      <c r="Y621" t="s">
        <v>3982</v>
      </c>
      <c r="Z621" t="s">
        <v>3983</v>
      </c>
      <c r="AA621" t="s">
        <v>3984</v>
      </c>
    </row>
    <row r="622" spans="1:27">
      <c r="A622" t="s">
        <v>4131</v>
      </c>
      <c r="B622" t="s">
        <v>4132</v>
      </c>
      <c r="C622" t="str">
        <f t="shared" si="80"/>
        <v>Oakter Mini UPS for 12V WiFi Router…</v>
      </c>
      <c r="D622" t="s">
        <v>4133</v>
      </c>
      <c r="E622" t="str">
        <f>IFERROR(VLOOKUP(TRIM(CLEAN(D622)),#REF!, 2, FALSE), "Other")</f>
        <v>Other</v>
      </c>
      <c r="F622" s="9">
        <v>1199</v>
      </c>
      <c r="G622" s="9">
        <v>3490</v>
      </c>
      <c r="H622" s="9">
        <f t="shared" si="73"/>
        <v>2291</v>
      </c>
      <c r="I622" s="9">
        <f>(F622*U622)</f>
        <v>14047484</v>
      </c>
      <c r="J622" s="18" t="str">
        <f>ROUND((Table1[[#This Row],[actual_price]]-Table1[[#This Row],[discounted_price]])/Table1[[#This Row],[actual_price]]*100, 0) &amp; "%"</f>
        <v>66%</v>
      </c>
      <c r="K622" s="18" t="str">
        <f t="shared" si="74"/>
        <v>≥ 50%</v>
      </c>
      <c r="L622" s="18">
        <f t="shared" si="75"/>
        <v>66</v>
      </c>
      <c r="M622" s="15" t="str">
        <f t="shared" si="76"/>
        <v>High</v>
      </c>
      <c r="N622" s="1">
        <v>0.66</v>
      </c>
      <c r="O622">
        <v>4.0999999999999996</v>
      </c>
      <c r="P622" t="str">
        <f t="shared" si="77"/>
        <v>Good</v>
      </c>
      <c r="Q622">
        <f>G622*U622</f>
        <v>40888840</v>
      </c>
      <c r="R622" t="str">
        <f t="shared" si="78"/>
        <v>#1k-#4.9k</v>
      </c>
      <c r="S622">
        <f>IF(Table1[[#This Row],[actual_price]]&lt;1000, 1, IF(Table1[[#This Row],[actual_price]]&lt;5000, 2, IF(Table1[[#This Row],[actual_price]]&lt;10000, 3, IF(Table1[[#This Row],[actual_price]]&lt;20000, 4, 5))))</f>
        <v>2</v>
      </c>
      <c r="T622" t="str">
        <f t="shared" si="79"/>
        <v>1000 and above</v>
      </c>
      <c r="U622" s="11">
        <v>11716</v>
      </c>
      <c r="V622" t="s">
        <v>4134</v>
      </c>
      <c r="W622" t="s">
        <v>4135</v>
      </c>
      <c r="X622" t="s">
        <v>4136</v>
      </c>
      <c r="Y622" t="s">
        <v>4137</v>
      </c>
      <c r="Z622" t="s">
        <v>4138</v>
      </c>
      <c r="AA622" t="s">
        <v>4139</v>
      </c>
    </row>
    <row r="623" spans="1:27">
      <c r="A623" t="s">
        <v>4149</v>
      </c>
      <c r="B623" t="s">
        <v>4150</v>
      </c>
      <c r="C623" t="str">
        <f t="shared" si="80"/>
        <v>boAt Rockerz 550 Over Ear Bluetooth…</v>
      </c>
      <c r="D623" t="s">
        <v>4151</v>
      </c>
      <c r="E623" t="str">
        <f>IFERROR(VLOOKUP(TRIM(CLEAN(D623)),#REF!, 2, FALSE), "Other")</f>
        <v>Other</v>
      </c>
      <c r="F623" s="9">
        <v>1799</v>
      </c>
      <c r="G623" s="9">
        <v>4999</v>
      </c>
      <c r="H623" s="9">
        <f t="shared" si="73"/>
        <v>3200</v>
      </c>
      <c r="I623" s="9">
        <f>(F623*U623)</f>
        <v>99290408</v>
      </c>
      <c r="J623" s="18" t="str">
        <f>ROUND((Table1[[#This Row],[actual_price]]-Table1[[#This Row],[discounted_price]])/Table1[[#This Row],[actual_price]]*100, 0) &amp; "%"</f>
        <v>64%</v>
      </c>
      <c r="K623" s="18" t="str">
        <f t="shared" si="74"/>
        <v>≥ 50%</v>
      </c>
      <c r="L623" s="18">
        <f t="shared" si="75"/>
        <v>64</v>
      </c>
      <c r="M623" s="15" t="str">
        <f t="shared" si="76"/>
        <v>High</v>
      </c>
      <c r="N623" s="1">
        <v>0.64</v>
      </c>
      <c r="O623">
        <v>4.0999999999999996</v>
      </c>
      <c r="P623" t="str">
        <f t="shared" si="77"/>
        <v>Good</v>
      </c>
      <c r="Q623">
        <f>G623*U623</f>
        <v>275904808</v>
      </c>
      <c r="R623" t="str">
        <f t="shared" si="78"/>
        <v>#1k-#4.9k</v>
      </c>
      <c r="S623">
        <f>IF(Table1[[#This Row],[actual_price]]&lt;1000, 1, IF(Table1[[#This Row],[actual_price]]&lt;5000, 2, IF(Table1[[#This Row],[actual_price]]&lt;10000, 3, IF(Table1[[#This Row],[actual_price]]&lt;20000, 4, 5))))</f>
        <v>2</v>
      </c>
      <c r="T623" t="str">
        <f t="shared" si="79"/>
        <v>1000 and above</v>
      </c>
      <c r="U623" s="11">
        <v>55192</v>
      </c>
      <c r="V623" t="s">
        <v>4152</v>
      </c>
      <c r="W623" t="s">
        <v>4153</v>
      </c>
      <c r="X623" t="s">
        <v>4154</v>
      </c>
      <c r="Y623" t="s">
        <v>4155</v>
      </c>
      <c r="Z623" t="s">
        <v>4156</v>
      </c>
      <c r="AA623" t="s">
        <v>4157</v>
      </c>
    </row>
    <row r="624" spans="1:27">
      <c r="A624" t="s">
        <v>4158</v>
      </c>
      <c r="B624" t="s">
        <v>4159</v>
      </c>
      <c r="C624" t="str">
        <f t="shared" si="80"/>
        <v>Xiaomi Mi Wired in Ear Earphones wi…</v>
      </c>
      <c r="D624" t="s">
        <v>2376</v>
      </c>
      <c r="E624" t="str">
        <f>IFERROR(VLOOKUP(TRIM(CLEAN(D624)),#REF!, 2, FALSE), "Other")</f>
        <v>Other</v>
      </c>
      <c r="F624" s="9">
        <v>429</v>
      </c>
      <c r="G624" s="9">
        <v>599</v>
      </c>
      <c r="H624" s="9">
        <f t="shared" si="73"/>
        <v>170</v>
      </c>
      <c r="I624" s="9">
        <f>(F624*U624)</f>
        <v>51250914</v>
      </c>
      <c r="J624" s="18" t="str">
        <f>ROUND((Table1[[#This Row],[actual_price]]-Table1[[#This Row],[discounted_price]])/Table1[[#This Row],[actual_price]]*100, 0) &amp; "%"</f>
        <v>28%</v>
      </c>
      <c r="K624" s="18" t="str">
        <f t="shared" si="74"/>
        <v>&lt;50%</v>
      </c>
      <c r="L624" s="18">
        <f t="shared" si="75"/>
        <v>28</v>
      </c>
      <c r="M624" s="15" t="str">
        <f t="shared" si="76"/>
        <v>Mild</v>
      </c>
      <c r="N624" s="1">
        <v>0.28000000000000003</v>
      </c>
      <c r="O624">
        <v>4.0999999999999996</v>
      </c>
      <c r="P624" t="str">
        <f t="shared" si="77"/>
        <v>Good</v>
      </c>
      <c r="Q624">
        <f>G624*U624</f>
        <v>71560134</v>
      </c>
      <c r="R624" t="str">
        <f t="shared" si="78"/>
        <v>#0-#999</v>
      </c>
      <c r="S624">
        <f>IF(Table1[[#This Row],[actual_price]]&lt;1000, 1, IF(Table1[[#This Row],[actual_price]]&lt;5000, 2, IF(Table1[[#This Row],[actual_price]]&lt;10000, 3, IF(Table1[[#This Row],[actual_price]]&lt;20000, 4, 5))))</f>
        <v>1</v>
      </c>
      <c r="T624" t="str">
        <f t="shared" si="79"/>
        <v>1000 and above</v>
      </c>
      <c r="U624" s="11">
        <v>119466</v>
      </c>
      <c r="V624" t="s">
        <v>4160</v>
      </c>
      <c r="W624" t="s">
        <v>4161</v>
      </c>
      <c r="X624" t="s">
        <v>4162</v>
      </c>
      <c r="Y624" t="s">
        <v>4163</v>
      </c>
      <c r="Z624" t="s">
        <v>4164</v>
      </c>
      <c r="AA624" t="s">
        <v>10168</v>
      </c>
    </row>
    <row r="625" spans="1:27">
      <c r="A625" t="s">
        <v>2792</v>
      </c>
      <c r="B625" t="s">
        <v>2793</v>
      </c>
      <c r="C625" t="str">
        <f t="shared" si="80"/>
        <v>Gizga Essentials Spiral Cable Prote…</v>
      </c>
      <c r="D625" t="s">
        <v>2794</v>
      </c>
      <c r="E625" t="str">
        <f>IFERROR(VLOOKUP(TRIM(CLEAN(D625)),#REF!, 2, FALSE), "Other")</f>
        <v>Other</v>
      </c>
      <c r="F625" s="9">
        <v>119</v>
      </c>
      <c r="G625" s="9">
        <v>299</v>
      </c>
      <c r="H625" s="9">
        <f t="shared" si="73"/>
        <v>180</v>
      </c>
      <c r="I625" s="9">
        <f>(F625*U625)</f>
        <v>713881</v>
      </c>
      <c r="J625" s="18" t="str">
        <f>ROUND((Table1[[#This Row],[actual_price]]-Table1[[#This Row],[discounted_price]])/Table1[[#This Row],[actual_price]]*100, 0) &amp; "%"</f>
        <v>60%</v>
      </c>
      <c r="K625" s="18" t="str">
        <f t="shared" si="74"/>
        <v>≥ 50%</v>
      </c>
      <c r="L625" s="18">
        <f t="shared" si="75"/>
        <v>60</v>
      </c>
      <c r="M625" s="15" t="str">
        <f t="shared" si="76"/>
        <v>High</v>
      </c>
      <c r="N625" s="1">
        <v>0.6</v>
      </c>
      <c r="O625">
        <v>4.0999999999999996</v>
      </c>
      <c r="P625" t="str">
        <f t="shared" si="77"/>
        <v>Good</v>
      </c>
      <c r="Q625">
        <f>G625*U625</f>
        <v>1793701</v>
      </c>
      <c r="R625" t="str">
        <f t="shared" si="78"/>
        <v>#0-#999</v>
      </c>
      <c r="S625">
        <f>IF(Table1[[#This Row],[actual_price]]&lt;1000, 1, IF(Table1[[#This Row],[actual_price]]&lt;5000, 2, IF(Table1[[#This Row],[actual_price]]&lt;10000, 3, IF(Table1[[#This Row],[actual_price]]&lt;20000, 4, 5))))</f>
        <v>1</v>
      </c>
      <c r="T625" t="str">
        <f t="shared" si="79"/>
        <v>1000 and above</v>
      </c>
      <c r="U625" s="11">
        <v>5999</v>
      </c>
      <c r="V625" t="s">
        <v>2795</v>
      </c>
      <c r="W625" t="s">
        <v>2796</v>
      </c>
      <c r="X625" t="s">
        <v>2797</v>
      </c>
      <c r="Y625" t="s">
        <v>2798</v>
      </c>
      <c r="Z625" t="s">
        <v>2799</v>
      </c>
      <c r="AA625" t="s">
        <v>4206</v>
      </c>
    </row>
    <row r="626" spans="1:27">
      <c r="A626" t="s">
        <v>2774</v>
      </c>
      <c r="B626" t="s">
        <v>2775</v>
      </c>
      <c r="C626" t="str">
        <f t="shared" si="80"/>
        <v>boAt Xtend Smartwatch with Alexa Bu…</v>
      </c>
      <c r="D626" t="s">
        <v>2284</v>
      </c>
      <c r="E626" t="str">
        <f>IFERROR(VLOOKUP(TRIM(CLEAN(D626)),#REF!, 2, FALSE), "Other")</f>
        <v>Other</v>
      </c>
      <c r="F626" s="9">
        <v>2999</v>
      </c>
      <c r="G626" s="9">
        <v>7990</v>
      </c>
      <c r="H626" s="9">
        <f t="shared" si="73"/>
        <v>4991</v>
      </c>
      <c r="I626" s="9">
        <f>(F626*U626)</f>
        <v>145295552</v>
      </c>
      <c r="J626" s="18" t="str">
        <f>ROUND((Table1[[#This Row],[actual_price]]-Table1[[#This Row],[discounted_price]])/Table1[[#This Row],[actual_price]]*100, 0) &amp; "%"</f>
        <v>62%</v>
      </c>
      <c r="K626" s="18" t="str">
        <f t="shared" si="74"/>
        <v>≥ 50%</v>
      </c>
      <c r="L626" s="18">
        <f t="shared" si="75"/>
        <v>62</v>
      </c>
      <c r="M626" s="15" t="str">
        <f t="shared" si="76"/>
        <v>High</v>
      </c>
      <c r="N626" s="1">
        <v>0.62</v>
      </c>
      <c r="O626">
        <v>4.0999999999999996</v>
      </c>
      <c r="P626" t="str">
        <f t="shared" si="77"/>
        <v>Good</v>
      </c>
      <c r="Q626">
        <f>G626*U626</f>
        <v>387099520</v>
      </c>
      <c r="R626" t="str">
        <f t="shared" si="78"/>
        <v>#5k-#9.9k</v>
      </c>
      <c r="S626">
        <f>IF(Table1[[#This Row],[actual_price]]&lt;1000, 1, IF(Table1[[#This Row],[actual_price]]&lt;5000, 2, IF(Table1[[#This Row],[actual_price]]&lt;10000, 3, IF(Table1[[#This Row],[actual_price]]&lt;20000, 4, 5))))</f>
        <v>3</v>
      </c>
      <c r="T626" t="str">
        <f t="shared" si="79"/>
        <v>1000 and above</v>
      </c>
      <c r="U626" s="11">
        <v>48448</v>
      </c>
      <c r="V626" t="s">
        <v>2637</v>
      </c>
      <c r="W626" t="s">
        <v>2776</v>
      </c>
      <c r="X626" t="s">
        <v>2777</v>
      </c>
      <c r="Y626" t="s">
        <v>2778</v>
      </c>
      <c r="Z626" t="s">
        <v>2779</v>
      </c>
      <c r="AA626" t="s">
        <v>2780</v>
      </c>
    </row>
    <row r="627" spans="1:27">
      <c r="A627" t="s">
        <v>4378</v>
      </c>
      <c r="B627" t="s">
        <v>4379</v>
      </c>
      <c r="C627" t="str">
        <f t="shared" si="80"/>
        <v>COI Note Pad/Memo Book with Sticky …</v>
      </c>
      <c r="D627" t="s">
        <v>4380</v>
      </c>
      <c r="E627" t="str">
        <f>IFERROR(VLOOKUP(TRIM(CLEAN(D627)),#REF!, 2, FALSE), "Other")</f>
        <v>Other</v>
      </c>
      <c r="F627" s="9">
        <v>198</v>
      </c>
      <c r="G627" s="9">
        <v>800</v>
      </c>
      <c r="H627" s="9">
        <f t="shared" si="73"/>
        <v>602</v>
      </c>
      <c r="I627" s="9">
        <f>(F627*U627)</f>
        <v>1850112</v>
      </c>
      <c r="J627" s="18" t="str">
        <f>ROUND((Table1[[#This Row],[actual_price]]-Table1[[#This Row],[discounted_price]])/Table1[[#This Row],[actual_price]]*100, 0) &amp; "%"</f>
        <v>75%</v>
      </c>
      <c r="K627" s="18" t="str">
        <f t="shared" si="74"/>
        <v>≥ 50%</v>
      </c>
      <c r="L627" s="18">
        <f t="shared" si="75"/>
        <v>75</v>
      </c>
      <c r="M627" s="15" t="str">
        <f t="shared" si="76"/>
        <v>High</v>
      </c>
      <c r="N627" s="1">
        <v>0.75</v>
      </c>
      <c r="O627">
        <v>4.0999999999999996</v>
      </c>
      <c r="P627" t="str">
        <f t="shared" si="77"/>
        <v>Good</v>
      </c>
      <c r="Q627">
        <f>G627*U627</f>
        <v>7475200</v>
      </c>
      <c r="R627" t="str">
        <f t="shared" si="78"/>
        <v>#0-#999</v>
      </c>
      <c r="S627">
        <f>IF(Table1[[#This Row],[actual_price]]&lt;1000, 1, IF(Table1[[#This Row],[actual_price]]&lt;5000, 2, IF(Table1[[#This Row],[actual_price]]&lt;10000, 3, IF(Table1[[#This Row],[actual_price]]&lt;20000, 4, 5))))</f>
        <v>1</v>
      </c>
      <c r="T627" t="str">
        <f t="shared" si="79"/>
        <v>1000 and above</v>
      </c>
      <c r="U627" s="11">
        <v>9344</v>
      </c>
      <c r="V627" t="s">
        <v>4381</v>
      </c>
      <c r="W627" t="s">
        <v>4382</v>
      </c>
      <c r="X627" t="s">
        <v>4383</v>
      </c>
      <c r="Y627" t="s">
        <v>4384</v>
      </c>
      <c r="Z627" t="s">
        <v>4385</v>
      </c>
      <c r="AA627" t="s">
        <v>4386</v>
      </c>
    </row>
    <row r="628" spans="1:27">
      <c r="A628" t="s">
        <v>4419</v>
      </c>
      <c r="B628" t="s">
        <v>4420</v>
      </c>
      <c r="C628" t="str">
        <f t="shared" si="80"/>
        <v>JBL C200SI, Premium in Ear Wired Ea…</v>
      </c>
      <c r="D628" t="s">
        <v>2376</v>
      </c>
      <c r="E628" t="str">
        <f>IFERROR(VLOOKUP(TRIM(CLEAN(D628)),#REF!, 2, FALSE), "Other")</f>
        <v>Other</v>
      </c>
      <c r="F628" s="9">
        <v>799</v>
      </c>
      <c r="G628" s="9">
        <v>1499</v>
      </c>
      <c r="H628" s="9">
        <f t="shared" si="73"/>
        <v>700</v>
      </c>
      <c r="I628" s="9">
        <f>(F628*U628)</f>
        <v>42864752</v>
      </c>
      <c r="J628" s="18" t="str">
        <f>ROUND((Table1[[#This Row],[actual_price]]-Table1[[#This Row],[discounted_price]])/Table1[[#This Row],[actual_price]]*100, 0) &amp; "%"</f>
        <v>47%</v>
      </c>
      <c r="K628" s="18" t="str">
        <f t="shared" si="74"/>
        <v>&lt;50%</v>
      </c>
      <c r="L628" s="18">
        <f t="shared" si="75"/>
        <v>47</v>
      </c>
      <c r="M628" s="15" t="str">
        <f t="shared" si="76"/>
        <v>Medium</v>
      </c>
      <c r="N628" s="1">
        <v>0.47</v>
      </c>
      <c r="O628">
        <v>4.0999999999999996</v>
      </c>
      <c r="P628" t="str">
        <f t="shared" si="77"/>
        <v>Good</v>
      </c>
      <c r="Q628">
        <f>G628*U628</f>
        <v>80418352</v>
      </c>
      <c r="R628" t="str">
        <f t="shared" si="78"/>
        <v>#1k-#4.9k</v>
      </c>
      <c r="S628">
        <f>IF(Table1[[#This Row],[actual_price]]&lt;1000, 1, IF(Table1[[#This Row],[actual_price]]&lt;5000, 2, IF(Table1[[#This Row],[actual_price]]&lt;10000, 3, IF(Table1[[#This Row],[actual_price]]&lt;20000, 4, 5))))</f>
        <v>2</v>
      </c>
      <c r="T628" t="str">
        <f t="shared" si="79"/>
        <v>1000 and above</v>
      </c>
      <c r="U628" s="11">
        <v>53648</v>
      </c>
      <c r="V628" t="s">
        <v>4421</v>
      </c>
      <c r="W628" t="s">
        <v>4422</v>
      </c>
      <c r="X628" t="s">
        <v>4423</v>
      </c>
      <c r="Y628" t="s">
        <v>4424</v>
      </c>
      <c r="Z628" t="s">
        <v>4425</v>
      </c>
      <c r="AA628" t="s">
        <v>4426</v>
      </c>
    </row>
    <row r="629" spans="1:27">
      <c r="A629" t="s">
        <v>4562</v>
      </c>
      <c r="B629" t="s">
        <v>4563</v>
      </c>
      <c r="C629" t="str">
        <f t="shared" si="80"/>
        <v>Robustrion Tempered Glass Screen Pr…</v>
      </c>
      <c r="D629" t="s">
        <v>4564</v>
      </c>
      <c r="E629" t="str">
        <f>IFERROR(VLOOKUP(TRIM(CLEAN(D629)),#REF!, 2, FALSE), "Other")</f>
        <v>Other</v>
      </c>
      <c r="F629" s="9">
        <v>399</v>
      </c>
      <c r="G629" s="9">
        <v>1499</v>
      </c>
      <c r="H629" s="9">
        <f t="shared" si="73"/>
        <v>1100</v>
      </c>
      <c r="I629" s="9">
        <f>(F629*U629)</f>
        <v>2286270</v>
      </c>
      <c r="J629" s="18" t="str">
        <f>ROUND((Table1[[#This Row],[actual_price]]-Table1[[#This Row],[discounted_price]])/Table1[[#This Row],[actual_price]]*100, 0) &amp; "%"</f>
        <v>73%</v>
      </c>
      <c r="K629" s="18" t="str">
        <f t="shared" si="74"/>
        <v>≥ 50%</v>
      </c>
      <c r="L629" s="18">
        <f t="shared" si="75"/>
        <v>73</v>
      </c>
      <c r="M629" s="15" t="str">
        <f t="shared" si="76"/>
        <v>High</v>
      </c>
      <c r="N629" s="1">
        <v>0.73</v>
      </c>
      <c r="O629">
        <v>4.0999999999999996</v>
      </c>
      <c r="P629" t="str">
        <f t="shared" si="77"/>
        <v>Good</v>
      </c>
      <c r="Q629">
        <f>G629*U629</f>
        <v>8589270</v>
      </c>
      <c r="R629" t="str">
        <f t="shared" si="78"/>
        <v>#1k-#4.9k</v>
      </c>
      <c r="S629">
        <f>IF(Table1[[#This Row],[actual_price]]&lt;1000, 1, IF(Table1[[#This Row],[actual_price]]&lt;5000, 2, IF(Table1[[#This Row],[actual_price]]&lt;10000, 3, IF(Table1[[#This Row],[actual_price]]&lt;20000, 4, 5))))</f>
        <v>2</v>
      </c>
      <c r="T629" t="str">
        <f t="shared" si="79"/>
        <v>1000 and above</v>
      </c>
      <c r="U629" s="11">
        <v>5730</v>
      </c>
      <c r="V629" t="s">
        <v>4565</v>
      </c>
      <c r="W629" t="s">
        <v>4566</v>
      </c>
      <c r="X629" t="s">
        <v>4567</v>
      </c>
      <c r="Y629" t="s">
        <v>4568</v>
      </c>
      <c r="Z629" t="s">
        <v>4569</v>
      </c>
      <c r="AA629" t="s">
        <v>4570</v>
      </c>
    </row>
    <row r="630" spans="1:27">
      <c r="A630" t="s">
        <v>4637</v>
      </c>
      <c r="B630" t="s">
        <v>4638</v>
      </c>
      <c r="C630" t="str">
        <f t="shared" si="80"/>
        <v>Amazon Basics Magic Slate 8.5-inch …</v>
      </c>
      <c r="D630" t="s">
        <v>3697</v>
      </c>
      <c r="E630" t="str">
        <f>IFERROR(VLOOKUP(TRIM(CLEAN(D630)),#REF!, 2, FALSE), "Other")</f>
        <v>Other</v>
      </c>
      <c r="F630" s="9">
        <v>289</v>
      </c>
      <c r="G630" s="9">
        <v>999</v>
      </c>
      <c r="H630" s="9">
        <f t="shared" si="73"/>
        <v>710</v>
      </c>
      <c r="I630" s="9">
        <f>(F630*U630)</f>
        <v>115889</v>
      </c>
      <c r="J630" s="18" t="str">
        <f>ROUND((Table1[[#This Row],[actual_price]]-Table1[[#This Row],[discounted_price]])/Table1[[#This Row],[actual_price]]*100, 0) &amp; "%"</f>
        <v>71%</v>
      </c>
      <c r="K630" s="18" t="str">
        <f t="shared" si="74"/>
        <v>≥ 50%</v>
      </c>
      <c r="L630" s="18">
        <f t="shared" si="75"/>
        <v>71</v>
      </c>
      <c r="M630" s="15" t="str">
        <f t="shared" si="76"/>
        <v>High</v>
      </c>
      <c r="N630" s="1">
        <v>0.71</v>
      </c>
      <c r="O630">
        <v>4.0999999999999996</v>
      </c>
      <c r="P630" t="str">
        <f t="shared" si="77"/>
        <v>Good</v>
      </c>
      <c r="Q630">
        <f>G630*U630</f>
        <v>400599</v>
      </c>
      <c r="R630" t="str">
        <f t="shared" si="78"/>
        <v>#0-#999</v>
      </c>
      <c r="S630">
        <f>IF(Table1[[#This Row],[actual_price]]&lt;1000, 1, IF(Table1[[#This Row],[actual_price]]&lt;5000, 2, IF(Table1[[#This Row],[actual_price]]&lt;10000, 3, IF(Table1[[#This Row],[actual_price]]&lt;20000, 4, 5))))</f>
        <v>1</v>
      </c>
      <c r="T630" t="str">
        <f t="shared" si="79"/>
        <v>Fewer than 1000</v>
      </c>
      <c r="U630" s="11">
        <v>401</v>
      </c>
      <c r="V630" t="s">
        <v>4639</v>
      </c>
      <c r="W630" t="s">
        <v>4640</v>
      </c>
      <c r="X630" t="s">
        <v>4641</v>
      </c>
      <c r="Y630" t="s">
        <v>4642</v>
      </c>
      <c r="Z630" t="s">
        <v>4643</v>
      </c>
      <c r="AA630" t="s">
        <v>4644</v>
      </c>
    </row>
    <row r="631" spans="1:27">
      <c r="A631" t="s">
        <v>4682</v>
      </c>
      <c r="B631" t="s">
        <v>4683</v>
      </c>
      <c r="C631" t="str">
        <f t="shared" si="80"/>
        <v>Fire-Boltt India's No 1 Smartwatch …</v>
      </c>
      <c r="D631" t="s">
        <v>2284</v>
      </c>
      <c r="E631" t="str">
        <f>IFERROR(VLOOKUP(TRIM(CLEAN(D631)),#REF!, 2, FALSE), "Other")</f>
        <v>Other</v>
      </c>
      <c r="F631" s="9">
        <v>2499</v>
      </c>
      <c r="G631" s="9">
        <v>9999</v>
      </c>
      <c r="H631" s="9">
        <f t="shared" si="73"/>
        <v>7500</v>
      </c>
      <c r="I631" s="9">
        <f>(F631*U631)</f>
        <v>105305361</v>
      </c>
      <c r="J631" s="18" t="str">
        <f>ROUND((Table1[[#This Row],[actual_price]]-Table1[[#This Row],[discounted_price]])/Table1[[#This Row],[actual_price]]*100, 0) &amp; "%"</f>
        <v>75%</v>
      </c>
      <c r="K631" s="18" t="str">
        <f t="shared" si="74"/>
        <v>≥ 50%</v>
      </c>
      <c r="L631" s="18">
        <f t="shared" si="75"/>
        <v>75</v>
      </c>
      <c r="M631" s="15" t="str">
        <f t="shared" si="76"/>
        <v>High</v>
      </c>
      <c r="N631" s="1">
        <v>0.75</v>
      </c>
      <c r="O631">
        <v>4.0999999999999996</v>
      </c>
      <c r="P631" t="str">
        <f t="shared" si="77"/>
        <v>Good</v>
      </c>
      <c r="Q631">
        <f>G631*U631</f>
        <v>421347861</v>
      </c>
      <c r="R631" t="str">
        <f t="shared" si="78"/>
        <v>#5k-#9.9k</v>
      </c>
      <c r="S631">
        <f>IF(Table1[[#This Row],[actual_price]]&lt;1000, 1, IF(Table1[[#This Row],[actual_price]]&lt;5000, 2, IF(Table1[[#This Row],[actual_price]]&lt;10000, 3, IF(Table1[[#This Row],[actual_price]]&lt;20000, 4, 5))))</f>
        <v>3</v>
      </c>
      <c r="T631" t="str">
        <f t="shared" si="79"/>
        <v>1000 and above</v>
      </c>
      <c r="U631" s="11">
        <v>42139</v>
      </c>
      <c r="V631" t="s">
        <v>4684</v>
      </c>
      <c r="W631" t="s">
        <v>4685</v>
      </c>
      <c r="X631" t="s">
        <v>4686</v>
      </c>
      <c r="Y631" t="s">
        <v>4687</v>
      </c>
      <c r="Z631" t="s">
        <v>4688</v>
      </c>
      <c r="AA631" t="s">
        <v>4689</v>
      </c>
    </row>
    <row r="632" spans="1:27">
      <c r="A632" t="s">
        <v>4713</v>
      </c>
      <c r="B632" t="s">
        <v>4714</v>
      </c>
      <c r="C632" t="str">
        <f t="shared" si="80"/>
        <v>Infinity (JBL Fuze Pint, Wireless U…</v>
      </c>
      <c r="D632" t="s">
        <v>4715</v>
      </c>
      <c r="E632" t="str">
        <f>IFERROR(VLOOKUP(TRIM(CLEAN(D632)),#REF!, 2, FALSE), "Other")</f>
        <v>Other</v>
      </c>
      <c r="F632" s="9">
        <v>899</v>
      </c>
      <c r="G632" s="9">
        <v>1999</v>
      </c>
      <c r="H632" s="9">
        <f t="shared" si="73"/>
        <v>1100</v>
      </c>
      <c r="I632" s="9">
        <f>(F632*U632)</f>
        <v>27391631</v>
      </c>
      <c r="J632" s="18" t="str">
        <f>ROUND((Table1[[#This Row],[actual_price]]-Table1[[#This Row],[discounted_price]])/Table1[[#This Row],[actual_price]]*100, 0) &amp; "%"</f>
        <v>55%</v>
      </c>
      <c r="K632" s="18" t="str">
        <f t="shared" si="74"/>
        <v>≥ 50%</v>
      </c>
      <c r="L632" s="18">
        <f t="shared" si="75"/>
        <v>55</v>
      </c>
      <c r="M632" s="15" t="str">
        <f t="shared" si="76"/>
        <v>High</v>
      </c>
      <c r="N632" s="1">
        <v>0.55000000000000004</v>
      </c>
      <c r="O632">
        <v>4.0999999999999996</v>
      </c>
      <c r="P632" t="str">
        <f t="shared" si="77"/>
        <v>Good</v>
      </c>
      <c r="Q632">
        <f>G632*U632</f>
        <v>60907531</v>
      </c>
      <c r="R632" t="str">
        <f t="shared" si="78"/>
        <v>#1k-#4.9k</v>
      </c>
      <c r="S632">
        <f>IF(Table1[[#This Row],[actual_price]]&lt;1000, 1, IF(Table1[[#This Row],[actual_price]]&lt;5000, 2, IF(Table1[[#This Row],[actual_price]]&lt;10000, 3, IF(Table1[[#This Row],[actual_price]]&lt;20000, 4, 5))))</f>
        <v>2</v>
      </c>
      <c r="T632" t="str">
        <f t="shared" si="79"/>
        <v>1000 and above</v>
      </c>
      <c r="U632" s="11">
        <v>30469</v>
      </c>
      <c r="V632" t="s">
        <v>4716</v>
      </c>
      <c r="W632" t="s">
        <v>4717</v>
      </c>
      <c r="X632" t="s">
        <v>4718</v>
      </c>
      <c r="Y632" t="s">
        <v>4719</v>
      </c>
      <c r="Z632" t="s">
        <v>4720</v>
      </c>
      <c r="AA632" t="s">
        <v>4721</v>
      </c>
    </row>
    <row r="633" spans="1:27">
      <c r="A633" t="s">
        <v>4765</v>
      </c>
      <c r="B633" t="s">
        <v>4766</v>
      </c>
      <c r="C633" t="str">
        <f t="shared" si="80"/>
        <v>Logitech MK215 Wireless Keyboard an…</v>
      </c>
      <c r="D633" t="s">
        <v>3881</v>
      </c>
      <c r="E633" t="str">
        <f>IFERROR(VLOOKUP(TRIM(CLEAN(D633)),#REF!, 2, FALSE), "Other")</f>
        <v>Other</v>
      </c>
      <c r="F633" s="9">
        <v>1295</v>
      </c>
      <c r="G633" s="9">
        <v>1795</v>
      </c>
      <c r="H633" s="9">
        <f t="shared" si="73"/>
        <v>500</v>
      </c>
      <c r="I633" s="9">
        <f>(F633*U633)</f>
        <v>33373445</v>
      </c>
      <c r="J633" s="18" t="str">
        <f>ROUND((Table1[[#This Row],[actual_price]]-Table1[[#This Row],[discounted_price]])/Table1[[#This Row],[actual_price]]*100, 0) &amp; "%"</f>
        <v>28%</v>
      </c>
      <c r="K633" s="18" t="str">
        <f t="shared" si="74"/>
        <v>&lt;50%</v>
      </c>
      <c r="L633" s="18">
        <f t="shared" si="75"/>
        <v>28</v>
      </c>
      <c r="M633" s="15" t="str">
        <f t="shared" si="76"/>
        <v>Mild</v>
      </c>
      <c r="N633" s="1">
        <v>0.28000000000000003</v>
      </c>
      <c r="O633">
        <v>4.0999999999999996</v>
      </c>
      <c r="P633" t="str">
        <f t="shared" si="77"/>
        <v>Good</v>
      </c>
      <c r="Q633">
        <f>G633*U633</f>
        <v>46258945</v>
      </c>
      <c r="R633" t="str">
        <f t="shared" si="78"/>
        <v>#1k-#4.9k</v>
      </c>
      <c r="S633">
        <f>IF(Table1[[#This Row],[actual_price]]&lt;1000, 1, IF(Table1[[#This Row],[actual_price]]&lt;5000, 2, IF(Table1[[#This Row],[actual_price]]&lt;10000, 3, IF(Table1[[#This Row],[actual_price]]&lt;20000, 4, 5))))</f>
        <v>2</v>
      </c>
      <c r="T633" t="str">
        <f t="shared" si="79"/>
        <v>1000 and above</v>
      </c>
      <c r="U633" s="11">
        <v>25771</v>
      </c>
      <c r="V633" t="s">
        <v>4767</v>
      </c>
      <c r="W633" t="s">
        <v>4768</v>
      </c>
      <c r="X633" t="s">
        <v>4769</v>
      </c>
      <c r="Y633" t="s">
        <v>4770</v>
      </c>
      <c r="Z633" t="s">
        <v>4771</v>
      </c>
      <c r="AA633" t="s">
        <v>4772</v>
      </c>
    </row>
    <row r="634" spans="1:27">
      <c r="A634" t="s">
        <v>4773</v>
      </c>
      <c r="B634" t="s">
        <v>4774</v>
      </c>
      <c r="C634" t="str">
        <f t="shared" si="80"/>
        <v>boAt Bassheads 225 in Ear Wired Ear…</v>
      </c>
      <c r="D634" t="s">
        <v>2376</v>
      </c>
      <c r="E634" t="str">
        <f>IFERROR(VLOOKUP(TRIM(CLEAN(D634)),#REF!, 2, FALSE), "Other")</f>
        <v>Other</v>
      </c>
      <c r="F634" s="9">
        <v>699</v>
      </c>
      <c r="G634" s="9">
        <v>999</v>
      </c>
      <c r="H634" s="9">
        <f t="shared" si="73"/>
        <v>300</v>
      </c>
      <c r="I634" s="9">
        <f>(F634*U634)</f>
        <v>190959111</v>
      </c>
      <c r="J634" s="18" t="str">
        <f>ROUND((Table1[[#This Row],[actual_price]]-Table1[[#This Row],[discounted_price]])/Table1[[#This Row],[actual_price]]*100, 0) &amp; "%"</f>
        <v>30%</v>
      </c>
      <c r="K634" s="18" t="str">
        <f t="shared" si="74"/>
        <v>&lt;50%</v>
      </c>
      <c r="L634" s="18">
        <f t="shared" si="75"/>
        <v>30</v>
      </c>
      <c r="M634" s="15" t="str">
        <f t="shared" si="76"/>
        <v>Medium</v>
      </c>
      <c r="N634" s="1">
        <v>0.3</v>
      </c>
      <c r="O634">
        <v>4.0999999999999996</v>
      </c>
      <c r="P634" t="str">
        <f t="shared" si="77"/>
        <v>Good</v>
      </c>
      <c r="Q634">
        <f>G634*U634</f>
        <v>272915811</v>
      </c>
      <c r="R634" t="str">
        <f t="shared" si="78"/>
        <v>#0-#999</v>
      </c>
      <c r="S634">
        <f>IF(Table1[[#This Row],[actual_price]]&lt;1000, 1, IF(Table1[[#This Row],[actual_price]]&lt;5000, 2, IF(Table1[[#This Row],[actual_price]]&lt;10000, 3, IF(Table1[[#This Row],[actual_price]]&lt;20000, 4, 5))))</f>
        <v>1</v>
      </c>
      <c r="T634" t="str">
        <f t="shared" si="79"/>
        <v>1000 and above</v>
      </c>
      <c r="U634" s="11">
        <v>273189</v>
      </c>
      <c r="V634" t="s">
        <v>4775</v>
      </c>
      <c r="W634" t="s">
        <v>4776</v>
      </c>
      <c r="X634" t="s">
        <v>4777</v>
      </c>
      <c r="Y634" t="s">
        <v>4778</v>
      </c>
      <c r="Z634" t="s">
        <v>4779</v>
      </c>
      <c r="AA634" t="s">
        <v>4780</v>
      </c>
    </row>
    <row r="635" spans="1:27">
      <c r="A635" t="s">
        <v>4864</v>
      </c>
      <c r="B635" t="s">
        <v>4865</v>
      </c>
      <c r="C635" t="str">
        <f t="shared" si="80"/>
        <v>STRIFF UPH2W Multi Angle Tablet/Mob…</v>
      </c>
      <c r="D635" t="s">
        <v>2691</v>
      </c>
      <c r="E635" t="str">
        <f>IFERROR(VLOOKUP(TRIM(CLEAN(D635)),#REF!, 2, FALSE), "Other")</f>
        <v>Other</v>
      </c>
      <c r="F635" s="9">
        <v>99</v>
      </c>
      <c r="G635" s="9">
        <v>499</v>
      </c>
      <c r="H635" s="9">
        <f t="shared" si="73"/>
        <v>400</v>
      </c>
      <c r="I635" s="9">
        <f>(F635*U635)</f>
        <v>242649</v>
      </c>
      <c r="J635" s="18" t="str">
        <f>ROUND((Table1[[#This Row],[actual_price]]-Table1[[#This Row],[discounted_price]])/Table1[[#This Row],[actual_price]]*100, 0) &amp; "%"</f>
        <v>80%</v>
      </c>
      <c r="K635" s="18" t="str">
        <f t="shared" si="74"/>
        <v>≥ 50%</v>
      </c>
      <c r="L635" s="18">
        <f t="shared" si="75"/>
        <v>80</v>
      </c>
      <c r="M635" s="15" t="str">
        <f t="shared" si="76"/>
        <v>High</v>
      </c>
      <c r="N635" s="1">
        <v>0.8</v>
      </c>
      <c r="O635">
        <v>4.0999999999999996</v>
      </c>
      <c r="P635" t="str">
        <f t="shared" si="77"/>
        <v>Good</v>
      </c>
      <c r="Q635">
        <f>G635*U635</f>
        <v>1223049</v>
      </c>
      <c r="R635" t="str">
        <f t="shared" si="78"/>
        <v>#0-#999</v>
      </c>
      <c r="S635">
        <f>IF(Table1[[#This Row],[actual_price]]&lt;1000, 1, IF(Table1[[#This Row],[actual_price]]&lt;5000, 2, IF(Table1[[#This Row],[actual_price]]&lt;10000, 3, IF(Table1[[#This Row],[actual_price]]&lt;20000, 4, 5))))</f>
        <v>1</v>
      </c>
      <c r="T635" t="str">
        <f t="shared" si="79"/>
        <v>1000 and above</v>
      </c>
      <c r="U635" s="11">
        <v>2451</v>
      </c>
      <c r="V635" t="s">
        <v>2692</v>
      </c>
      <c r="W635" t="s">
        <v>4866</v>
      </c>
      <c r="X635" t="s">
        <v>4867</v>
      </c>
      <c r="Y635" t="s">
        <v>4868</v>
      </c>
      <c r="Z635" t="s">
        <v>4869</v>
      </c>
      <c r="AA635" t="s">
        <v>4870</v>
      </c>
    </row>
    <row r="636" spans="1:27">
      <c r="A636" t="s">
        <v>4905</v>
      </c>
      <c r="B636" t="s">
        <v>4906</v>
      </c>
      <c r="C636" t="str">
        <f t="shared" si="80"/>
        <v>Zebronics Zeb-Jaguar Wireless Mouse…</v>
      </c>
      <c r="D636" t="s">
        <v>3688</v>
      </c>
      <c r="E636" t="str">
        <f>IFERROR(VLOOKUP(TRIM(CLEAN(D636)),#REF!, 2, FALSE), "Other")</f>
        <v>Other</v>
      </c>
      <c r="F636" s="9">
        <v>399</v>
      </c>
      <c r="G636" s="9">
        <v>1190</v>
      </c>
      <c r="H636" s="9">
        <f t="shared" si="73"/>
        <v>791</v>
      </c>
      <c r="I636" s="9">
        <f>(F636*U636)</f>
        <v>1120791</v>
      </c>
      <c r="J636" s="18" t="str">
        <f>ROUND((Table1[[#This Row],[actual_price]]-Table1[[#This Row],[discounted_price]])/Table1[[#This Row],[actual_price]]*100, 0) &amp; "%"</f>
        <v>66%</v>
      </c>
      <c r="K636" s="18" t="str">
        <f t="shared" si="74"/>
        <v>≥ 50%</v>
      </c>
      <c r="L636" s="18">
        <f t="shared" si="75"/>
        <v>66</v>
      </c>
      <c r="M636" s="15" t="str">
        <f t="shared" si="76"/>
        <v>High</v>
      </c>
      <c r="N636" s="1">
        <v>0.66</v>
      </c>
      <c r="O636">
        <v>4.0999999999999996</v>
      </c>
      <c r="P636" t="str">
        <f t="shared" si="77"/>
        <v>Good</v>
      </c>
      <c r="Q636">
        <f>G636*U636</f>
        <v>3342710</v>
      </c>
      <c r="R636" t="str">
        <f t="shared" si="78"/>
        <v>#1k-#4.9k</v>
      </c>
      <c r="S636">
        <f>IF(Table1[[#This Row],[actual_price]]&lt;1000, 1, IF(Table1[[#This Row],[actual_price]]&lt;5000, 2, IF(Table1[[#This Row],[actual_price]]&lt;10000, 3, IF(Table1[[#This Row],[actual_price]]&lt;20000, 4, 5))))</f>
        <v>2</v>
      </c>
      <c r="T636" t="str">
        <f t="shared" si="79"/>
        <v>1000 and above</v>
      </c>
      <c r="U636" s="11">
        <v>2809</v>
      </c>
      <c r="V636" t="s">
        <v>4907</v>
      </c>
      <c r="W636" t="s">
        <v>4908</v>
      </c>
      <c r="X636" t="s">
        <v>4909</v>
      </c>
      <c r="Y636" t="s">
        <v>4910</v>
      </c>
      <c r="Z636" t="s">
        <v>4911</v>
      </c>
      <c r="AA636" t="s">
        <v>4912</v>
      </c>
    </row>
    <row r="637" spans="1:27">
      <c r="A637" t="s">
        <v>4979</v>
      </c>
      <c r="B637" t="s">
        <v>4980</v>
      </c>
      <c r="C637" t="str">
        <f t="shared" si="80"/>
        <v>DIGITEK¬Æ (DRL-14C) Professional (3…</v>
      </c>
      <c r="D637" t="s">
        <v>4981</v>
      </c>
      <c r="E637" t="str">
        <f>IFERROR(VLOOKUP(TRIM(CLEAN(D637)),#REF!, 2, FALSE), "Other")</f>
        <v>Other</v>
      </c>
      <c r="F637" s="9">
        <v>1699</v>
      </c>
      <c r="G637" s="9">
        <v>3495</v>
      </c>
      <c r="H637" s="9">
        <f t="shared" si="73"/>
        <v>1796</v>
      </c>
      <c r="I637" s="9">
        <f>(F637*U637)</f>
        <v>24416329</v>
      </c>
      <c r="J637" s="18" t="str">
        <f>ROUND((Table1[[#This Row],[actual_price]]-Table1[[#This Row],[discounted_price]])/Table1[[#This Row],[actual_price]]*100, 0) &amp; "%"</f>
        <v>51%</v>
      </c>
      <c r="K637" s="18" t="str">
        <f t="shared" si="74"/>
        <v>≥ 50%</v>
      </c>
      <c r="L637" s="18">
        <f t="shared" si="75"/>
        <v>51</v>
      </c>
      <c r="M637" s="15" t="str">
        <f t="shared" si="76"/>
        <v>High</v>
      </c>
      <c r="N637" s="1">
        <v>0.51</v>
      </c>
      <c r="O637">
        <v>4.0999999999999996</v>
      </c>
      <c r="P637" t="str">
        <f t="shared" si="77"/>
        <v>Good</v>
      </c>
      <c r="Q637">
        <f>G637*U637</f>
        <v>50226645</v>
      </c>
      <c r="R637" t="str">
        <f t="shared" si="78"/>
        <v>#1k-#4.9k</v>
      </c>
      <c r="S637">
        <f>IF(Table1[[#This Row],[actual_price]]&lt;1000, 1, IF(Table1[[#This Row],[actual_price]]&lt;5000, 2, IF(Table1[[#This Row],[actual_price]]&lt;10000, 3, IF(Table1[[#This Row],[actual_price]]&lt;20000, 4, 5))))</f>
        <v>2</v>
      </c>
      <c r="T637" t="str">
        <f t="shared" si="79"/>
        <v>1000 and above</v>
      </c>
      <c r="U637" s="11">
        <v>14371</v>
      </c>
      <c r="V637" t="s">
        <v>4982</v>
      </c>
      <c r="W637" t="s">
        <v>4983</v>
      </c>
      <c r="X637" t="s">
        <v>4984</v>
      </c>
      <c r="Y637" t="s">
        <v>4985</v>
      </c>
      <c r="Z637" t="s">
        <v>4986</v>
      </c>
      <c r="AA637" t="s">
        <v>4987</v>
      </c>
    </row>
    <row r="638" spans="1:27">
      <c r="A638" t="s">
        <v>5086</v>
      </c>
      <c r="B638" t="s">
        <v>5087</v>
      </c>
      <c r="C638" t="str">
        <f t="shared" si="80"/>
        <v>GIZGA Essentials Portable Tabletop …</v>
      </c>
      <c r="D638" t="s">
        <v>5088</v>
      </c>
      <c r="E638" t="str">
        <f>IFERROR(VLOOKUP(TRIM(CLEAN(D638)),#REF!, 2, FALSE), "Other")</f>
        <v>Other</v>
      </c>
      <c r="F638" s="9">
        <v>149</v>
      </c>
      <c r="G638" s="9">
        <v>499</v>
      </c>
      <c r="H638" s="9">
        <f t="shared" si="73"/>
        <v>350</v>
      </c>
      <c r="I638" s="9">
        <f>(F638*U638)</f>
        <v>3815443</v>
      </c>
      <c r="J638" s="18" t="str">
        <f>ROUND((Table1[[#This Row],[actual_price]]-Table1[[#This Row],[discounted_price]])/Table1[[#This Row],[actual_price]]*100, 0) &amp; "%"</f>
        <v>70%</v>
      </c>
      <c r="K638" s="18" t="str">
        <f t="shared" si="74"/>
        <v>≥ 50%</v>
      </c>
      <c r="L638" s="18">
        <f t="shared" si="75"/>
        <v>70</v>
      </c>
      <c r="M638" s="15" t="str">
        <f t="shared" si="76"/>
        <v>High</v>
      </c>
      <c r="N638" s="1">
        <v>0.7</v>
      </c>
      <c r="O638">
        <v>4.0999999999999996</v>
      </c>
      <c r="P638" t="str">
        <f t="shared" si="77"/>
        <v>Good</v>
      </c>
      <c r="Q638">
        <f>G638*U638</f>
        <v>12777893</v>
      </c>
      <c r="R638" t="str">
        <f t="shared" si="78"/>
        <v>#0-#999</v>
      </c>
      <c r="S638">
        <f>IF(Table1[[#This Row],[actual_price]]&lt;1000, 1, IF(Table1[[#This Row],[actual_price]]&lt;5000, 2, IF(Table1[[#This Row],[actual_price]]&lt;10000, 3, IF(Table1[[#This Row],[actual_price]]&lt;20000, 4, 5))))</f>
        <v>1</v>
      </c>
      <c r="T638" t="str">
        <f t="shared" si="79"/>
        <v>1000 and above</v>
      </c>
      <c r="U638" s="11">
        <v>25607</v>
      </c>
      <c r="V638" t="s">
        <v>5089</v>
      </c>
      <c r="W638" t="s">
        <v>5090</v>
      </c>
      <c r="X638" t="s">
        <v>5091</v>
      </c>
      <c r="Y638" t="s">
        <v>5092</v>
      </c>
      <c r="Z638" t="s">
        <v>5093</v>
      </c>
      <c r="AA638" t="s">
        <v>5094</v>
      </c>
    </row>
    <row r="639" spans="1:27">
      <c r="A639" t="s">
        <v>5112</v>
      </c>
      <c r="B639" t="s">
        <v>5113</v>
      </c>
      <c r="C639" t="str">
        <f t="shared" si="80"/>
        <v>boAt Stone 180 5W Bluetooth Speaker…</v>
      </c>
      <c r="D639" t="s">
        <v>4715</v>
      </c>
      <c r="E639" t="str">
        <f>IFERROR(VLOOKUP(TRIM(CLEAN(D639)),#REF!, 2, FALSE), "Other")</f>
        <v>Other</v>
      </c>
      <c r="F639" s="9">
        <v>999</v>
      </c>
      <c r="G639" s="9">
        <v>2490</v>
      </c>
      <c r="H639" s="9">
        <f t="shared" si="73"/>
        <v>1491</v>
      </c>
      <c r="I639" s="9">
        <f>(F639*U639)</f>
        <v>18312669</v>
      </c>
      <c r="J639" s="18" t="str">
        <f>ROUND((Table1[[#This Row],[actual_price]]-Table1[[#This Row],[discounted_price]])/Table1[[#This Row],[actual_price]]*100, 0) &amp; "%"</f>
        <v>60%</v>
      </c>
      <c r="K639" s="18" t="str">
        <f t="shared" si="74"/>
        <v>≥ 50%</v>
      </c>
      <c r="L639" s="18">
        <f t="shared" si="75"/>
        <v>60</v>
      </c>
      <c r="M639" s="15" t="str">
        <f t="shared" si="76"/>
        <v>High</v>
      </c>
      <c r="N639" s="1">
        <v>0.6</v>
      </c>
      <c r="O639">
        <v>4.0999999999999996</v>
      </c>
      <c r="P639" t="str">
        <f t="shared" si="77"/>
        <v>Good</v>
      </c>
      <c r="Q639">
        <f>G639*U639</f>
        <v>45644190</v>
      </c>
      <c r="R639" t="str">
        <f t="shared" si="78"/>
        <v>#1k-#4.9k</v>
      </c>
      <c r="S639">
        <f>IF(Table1[[#This Row],[actual_price]]&lt;1000, 1, IF(Table1[[#This Row],[actual_price]]&lt;5000, 2, IF(Table1[[#This Row],[actual_price]]&lt;10000, 3, IF(Table1[[#This Row],[actual_price]]&lt;20000, 4, 5))))</f>
        <v>2</v>
      </c>
      <c r="T639" t="str">
        <f t="shared" si="79"/>
        <v>1000 and above</v>
      </c>
      <c r="U639" s="11">
        <v>18331</v>
      </c>
      <c r="V639" t="s">
        <v>5114</v>
      </c>
      <c r="W639" t="s">
        <v>5115</v>
      </c>
      <c r="X639" t="s">
        <v>5116</v>
      </c>
      <c r="Y639" t="s">
        <v>5117</v>
      </c>
      <c r="Z639" t="s">
        <v>5118</v>
      </c>
      <c r="AA639" t="s">
        <v>5119</v>
      </c>
    </row>
    <row r="640" spans="1:27">
      <c r="A640" t="s">
        <v>5120</v>
      </c>
      <c r="B640" t="s">
        <v>5121</v>
      </c>
      <c r="C640" t="str">
        <f t="shared" si="80"/>
        <v>Portronics Ruffpad 8.5M Multicolor …</v>
      </c>
      <c r="D640" t="s">
        <v>3697</v>
      </c>
      <c r="E640" t="str">
        <f>IFERROR(VLOOKUP(TRIM(CLEAN(D640)),#REF!, 2, FALSE), "Other")</f>
        <v>Other</v>
      </c>
      <c r="F640" s="9">
        <v>378</v>
      </c>
      <c r="G640" s="9">
        <v>999</v>
      </c>
      <c r="H640" s="9">
        <f t="shared" si="73"/>
        <v>621</v>
      </c>
      <c r="I640" s="9">
        <f>(F640*U640)</f>
        <v>672462</v>
      </c>
      <c r="J640" s="18" t="str">
        <f>ROUND((Table1[[#This Row],[actual_price]]-Table1[[#This Row],[discounted_price]])/Table1[[#This Row],[actual_price]]*100, 0) &amp; "%"</f>
        <v>62%</v>
      </c>
      <c r="K640" s="18" t="str">
        <f t="shared" si="74"/>
        <v>≥ 50%</v>
      </c>
      <c r="L640" s="18">
        <f t="shared" si="75"/>
        <v>62</v>
      </c>
      <c r="M640" s="15" t="str">
        <f t="shared" si="76"/>
        <v>High</v>
      </c>
      <c r="N640" s="1">
        <v>0.62</v>
      </c>
      <c r="O640">
        <v>4.0999999999999996</v>
      </c>
      <c r="P640" t="str">
        <f t="shared" si="77"/>
        <v>Good</v>
      </c>
      <c r="Q640">
        <f>G640*U640</f>
        <v>1777221</v>
      </c>
      <c r="R640" t="str">
        <f t="shared" si="78"/>
        <v>#0-#999</v>
      </c>
      <c r="S640">
        <f>IF(Table1[[#This Row],[actual_price]]&lt;1000, 1, IF(Table1[[#This Row],[actual_price]]&lt;5000, 2, IF(Table1[[#This Row],[actual_price]]&lt;10000, 3, IF(Table1[[#This Row],[actual_price]]&lt;20000, 4, 5))))</f>
        <v>1</v>
      </c>
      <c r="T640" t="str">
        <f t="shared" si="79"/>
        <v>1000 and above</v>
      </c>
      <c r="U640" s="11">
        <v>1779</v>
      </c>
      <c r="V640" t="s">
        <v>5122</v>
      </c>
      <c r="W640" t="s">
        <v>5123</v>
      </c>
      <c r="X640" t="s">
        <v>5124</v>
      </c>
      <c r="Y640" t="s">
        <v>5125</v>
      </c>
      <c r="Z640" t="s">
        <v>5126</v>
      </c>
      <c r="AA640" t="s">
        <v>5127</v>
      </c>
    </row>
    <row r="641" spans="1:27">
      <c r="A641" t="s">
        <v>5154</v>
      </c>
      <c r="B641" t="s">
        <v>5155</v>
      </c>
      <c r="C641" t="str">
        <f t="shared" si="80"/>
        <v>Classmate Pulse Spiral Notebook - 2…</v>
      </c>
      <c r="D641" t="s">
        <v>4783</v>
      </c>
      <c r="E641" t="str">
        <f>IFERROR(VLOOKUP(TRIM(CLEAN(D641)),#REF!, 2, FALSE), "Other")</f>
        <v>Other</v>
      </c>
      <c r="F641" s="9">
        <v>67</v>
      </c>
      <c r="G641" s="9">
        <v>75</v>
      </c>
      <c r="H641" s="9">
        <f t="shared" si="73"/>
        <v>8</v>
      </c>
      <c r="I641" s="9">
        <f>(F641*U641)</f>
        <v>85023</v>
      </c>
      <c r="J641" s="18" t="str">
        <f>ROUND((Table1[[#This Row],[actual_price]]-Table1[[#This Row],[discounted_price]])/Table1[[#This Row],[actual_price]]*100, 0) &amp; "%"</f>
        <v>11%</v>
      </c>
      <c r="K641" s="18" t="str">
        <f t="shared" si="74"/>
        <v>&lt;50%</v>
      </c>
      <c r="L641" s="18">
        <f t="shared" si="75"/>
        <v>11</v>
      </c>
      <c r="M641" s="15" t="str">
        <f t="shared" si="76"/>
        <v>Mild</v>
      </c>
      <c r="N641" s="1">
        <v>0.11</v>
      </c>
      <c r="O641">
        <v>4.0999999999999996</v>
      </c>
      <c r="P641" t="str">
        <f t="shared" si="77"/>
        <v>Good</v>
      </c>
      <c r="Q641">
        <f>G641*U641</f>
        <v>95175</v>
      </c>
      <c r="R641" t="str">
        <f t="shared" si="78"/>
        <v>#0-#999</v>
      </c>
      <c r="S641">
        <f>IF(Table1[[#This Row],[actual_price]]&lt;1000, 1, IF(Table1[[#This Row],[actual_price]]&lt;5000, 2, IF(Table1[[#This Row],[actual_price]]&lt;10000, 3, IF(Table1[[#This Row],[actual_price]]&lt;20000, 4, 5))))</f>
        <v>1</v>
      </c>
      <c r="T641" t="str">
        <f t="shared" si="79"/>
        <v>1000 and above</v>
      </c>
      <c r="U641" s="11">
        <v>1269</v>
      </c>
      <c r="V641" t="s">
        <v>5156</v>
      </c>
      <c r="W641" t="s">
        <v>5157</v>
      </c>
      <c r="X641" t="s">
        <v>5158</v>
      </c>
      <c r="Y641" t="s">
        <v>5159</v>
      </c>
      <c r="Z641" t="s">
        <v>5160</v>
      </c>
      <c r="AA641" t="s">
        <v>5161</v>
      </c>
    </row>
    <row r="642" spans="1:27">
      <c r="A642" t="s">
        <v>5283</v>
      </c>
      <c r="B642" t="s">
        <v>5284</v>
      </c>
      <c r="C642" t="str">
        <f t="shared" si="80"/>
        <v>Gizga Essentials Laptop Power Cable…</v>
      </c>
      <c r="D642" t="s">
        <v>5285</v>
      </c>
      <c r="E642" t="str">
        <f>IFERROR(VLOOKUP(TRIM(CLEAN(D642)),#REF!, 2, FALSE), "Other")</f>
        <v>Other</v>
      </c>
      <c r="F642" s="9">
        <v>179</v>
      </c>
      <c r="G642" s="9">
        <v>499</v>
      </c>
      <c r="H642" s="9">
        <f t="shared" ref="H642:H705" si="81">G642 - F642</f>
        <v>320</v>
      </c>
      <c r="I642" s="9">
        <f>(F642*U642)</f>
        <v>1821146</v>
      </c>
      <c r="J642" s="18" t="str">
        <f>ROUND((Table1[[#This Row],[actual_price]]-Table1[[#This Row],[discounted_price]])/Table1[[#This Row],[actual_price]]*100, 0) &amp; "%"</f>
        <v>64%</v>
      </c>
      <c r="K642" s="18" t="str">
        <f t="shared" ref="K642:K705" si="82">IF(L642&gt;=50, "≥ 50%", "&lt;50%")</f>
        <v>≥ 50%</v>
      </c>
      <c r="L642" s="18">
        <f t="shared" ref="L642:L705" si="83">VALUE(SUBSTITUTE(J642, "%", ""))</f>
        <v>64</v>
      </c>
      <c r="M642" s="15" t="str">
        <f t="shared" ref="M642:M705" si="84">IF(L642&lt;10, "Low", IF(L642&lt;30, "Mild", IF(L642&lt;50, "Medium", "High")))</f>
        <v>High</v>
      </c>
      <c r="N642" s="1">
        <v>0.64</v>
      </c>
      <c r="O642">
        <v>4.0999999999999996</v>
      </c>
      <c r="P642" t="str">
        <f t="shared" ref="P642:P705" si="85">IF(O642&gt;=4.5, "Excellent", IF(O642&gt;=3.5, "Good", IF(O642&gt;=2.5, "Average", "Poor")))</f>
        <v>Good</v>
      </c>
      <c r="Q642">
        <f>G642*U642</f>
        <v>5076826</v>
      </c>
      <c r="R642" t="str">
        <f t="shared" ref="R642:R705" si="86">IF(G642&lt;1000, "#0-#999", IF(G642&lt;5000, "#1k-#4.9k", IF(G642&lt;10000, "#5k-#9.9k", IF(G642&lt;20000, "#10k-#19.9k", "#20k+"))))</f>
        <v>#0-#999</v>
      </c>
      <c r="S642">
        <f>IF(Table1[[#This Row],[actual_price]]&lt;1000, 1, IF(Table1[[#This Row],[actual_price]]&lt;5000, 2, IF(Table1[[#This Row],[actual_price]]&lt;10000, 3, IF(Table1[[#This Row],[actual_price]]&lt;20000, 4, 5))))</f>
        <v>1</v>
      </c>
      <c r="T642" t="str">
        <f t="shared" ref="T642:T705" si="87">IF(U642 &gt; 1000, "1000 and above", "Fewer than 1000")</f>
        <v>1000 and above</v>
      </c>
      <c r="U642" s="11">
        <v>10174</v>
      </c>
      <c r="V642" t="s">
        <v>5286</v>
      </c>
      <c r="W642" t="s">
        <v>5287</v>
      </c>
      <c r="X642" t="s">
        <v>5288</v>
      </c>
      <c r="Y642" t="s">
        <v>5289</v>
      </c>
      <c r="Z642" t="s">
        <v>5290</v>
      </c>
      <c r="AA642" t="s">
        <v>5291</v>
      </c>
    </row>
    <row r="643" spans="1:27">
      <c r="A643" t="s">
        <v>5317</v>
      </c>
      <c r="B643" t="s">
        <v>5318</v>
      </c>
      <c r="C643" t="str">
        <f t="shared" si="80"/>
        <v>Kingston DataTraveler Exodia DTX/32…</v>
      </c>
      <c r="D643" t="s">
        <v>3679</v>
      </c>
      <c r="E643" t="str">
        <f>IFERROR(VLOOKUP(TRIM(CLEAN(D643)),#REF!, 2, FALSE), "Other")</f>
        <v>Other</v>
      </c>
      <c r="F643" s="9">
        <v>349</v>
      </c>
      <c r="G643" s="9">
        <v>450</v>
      </c>
      <c r="H643" s="9">
        <f t="shared" si="81"/>
        <v>101</v>
      </c>
      <c r="I643" s="9">
        <f>(F643*U643)</f>
        <v>6510944</v>
      </c>
      <c r="J643" s="18" t="str">
        <f>ROUND((Table1[[#This Row],[actual_price]]-Table1[[#This Row],[discounted_price]])/Table1[[#This Row],[actual_price]]*100, 0) &amp; "%"</f>
        <v>22%</v>
      </c>
      <c r="K643" s="18" t="str">
        <f t="shared" si="82"/>
        <v>&lt;50%</v>
      </c>
      <c r="L643" s="18">
        <f t="shared" si="83"/>
        <v>22</v>
      </c>
      <c r="M643" s="15" t="str">
        <f t="shared" si="84"/>
        <v>Mild</v>
      </c>
      <c r="N643" s="1">
        <v>0.22</v>
      </c>
      <c r="O643">
        <v>4.0999999999999996</v>
      </c>
      <c r="P643" t="str">
        <f t="shared" si="85"/>
        <v>Good</v>
      </c>
      <c r="Q643">
        <f>G643*U643</f>
        <v>8395200</v>
      </c>
      <c r="R643" t="str">
        <f t="shared" si="86"/>
        <v>#0-#999</v>
      </c>
      <c r="S643">
        <f>IF(Table1[[#This Row],[actual_price]]&lt;1000, 1, IF(Table1[[#This Row],[actual_price]]&lt;5000, 2, IF(Table1[[#This Row],[actual_price]]&lt;10000, 3, IF(Table1[[#This Row],[actual_price]]&lt;20000, 4, 5))))</f>
        <v>1</v>
      </c>
      <c r="T643" t="str">
        <f t="shared" si="87"/>
        <v>1000 and above</v>
      </c>
      <c r="U643" s="11">
        <v>18656</v>
      </c>
      <c r="V643" t="s">
        <v>5319</v>
      </c>
      <c r="W643" t="s">
        <v>5320</v>
      </c>
      <c r="X643" t="s">
        <v>5321</v>
      </c>
      <c r="Y643" t="s">
        <v>5322</v>
      </c>
      <c r="Z643" t="s">
        <v>5323</v>
      </c>
      <c r="AA643" t="s">
        <v>5324</v>
      </c>
    </row>
    <row r="644" spans="1:27">
      <c r="A644" t="s">
        <v>5356</v>
      </c>
      <c r="B644" t="s">
        <v>5357</v>
      </c>
      <c r="C644" t="str">
        <f t="shared" si="80"/>
        <v>Portronics Ruffpad 12E Re-Writable …</v>
      </c>
      <c r="D644" t="s">
        <v>3697</v>
      </c>
      <c r="E644" t="str">
        <f>IFERROR(VLOOKUP(TRIM(CLEAN(D644)),#REF!, 2, FALSE), "Other")</f>
        <v>Other</v>
      </c>
      <c r="F644" s="9">
        <v>469</v>
      </c>
      <c r="G644" s="9">
        <v>1499</v>
      </c>
      <c r="H644" s="9">
        <f t="shared" si="81"/>
        <v>1030</v>
      </c>
      <c r="I644" s="9">
        <f>(F644*U644)</f>
        <v>165088</v>
      </c>
      <c r="J644" s="18" t="str">
        <f>ROUND((Table1[[#This Row],[actual_price]]-Table1[[#This Row],[discounted_price]])/Table1[[#This Row],[actual_price]]*100, 0) &amp; "%"</f>
        <v>69%</v>
      </c>
      <c r="K644" s="18" t="str">
        <f t="shared" si="82"/>
        <v>≥ 50%</v>
      </c>
      <c r="L644" s="18">
        <f t="shared" si="83"/>
        <v>69</v>
      </c>
      <c r="M644" s="15" t="str">
        <f t="shared" si="84"/>
        <v>High</v>
      </c>
      <c r="N644" s="1">
        <v>0.69</v>
      </c>
      <c r="O644">
        <v>4.0999999999999996</v>
      </c>
      <c r="P644" t="str">
        <f t="shared" si="85"/>
        <v>Good</v>
      </c>
      <c r="Q644">
        <f>G644*U644</f>
        <v>527648</v>
      </c>
      <c r="R644" t="str">
        <f t="shared" si="86"/>
        <v>#1k-#4.9k</v>
      </c>
      <c r="S644">
        <f>IF(Table1[[#This Row],[actual_price]]&lt;1000, 1, IF(Table1[[#This Row],[actual_price]]&lt;5000, 2, IF(Table1[[#This Row],[actual_price]]&lt;10000, 3, IF(Table1[[#This Row],[actual_price]]&lt;20000, 4, 5))))</f>
        <v>2</v>
      </c>
      <c r="T644" t="str">
        <f t="shared" si="87"/>
        <v>Fewer than 1000</v>
      </c>
      <c r="U644" s="11">
        <v>352</v>
      </c>
      <c r="V644" t="s">
        <v>5358</v>
      </c>
      <c r="W644" t="s">
        <v>5359</v>
      </c>
      <c r="X644" t="s">
        <v>5360</v>
      </c>
      <c r="Y644" t="s">
        <v>5361</v>
      </c>
      <c r="Z644" t="s">
        <v>5362</v>
      </c>
      <c r="AA644" t="s">
        <v>5363</v>
      </c>
    </row>
    <row r="645" spans="1:27">
      <c r="A645" t="s">
        <v>5364</v>
      </c>
      <c r="B645" t="s">
        <v>5365</v>
      </c>
      <c r="C645" t="str">
        <f t="shared" si="80"/>
        <v>Verilux¬Æ USB C Hub Multiport Adapt…</v>
      </c>
      <c r="D645" t="s">
        <v>4647</v>
      </c>
      <c r="E645" t="str">
        <f>IFERROR(VLOOKUP(TRIM(CLEAN(D645)),#REF!, 2, FALSE), "Other")</f>
        <v>Other</v>
      </c>
      <c r="F645" s="9">
        <v>1187</v>
      </c>
      <c r="G645" s="9">
        <v>1929</v>
      </c>
      <c r="H645" s="9">
        <f t="shared" si="81"/>
        <v>742</v>
      </c>
      <c r="I645" s="9">
        <f>(F645*U645)</f>
        <v>1972794</v>
      </c>
      <c r="J645" s="18" t="str">
        <f>ROUND((Table1[[#This Row],[actual_price]]-Table1[[#This Row],[discounted_price]])/Table1[[#This Row],[actual_price]]*100, 0) &amp; "%"</f>
        <v>38%</v>
      </c>
      <c r="K645" s="18" t="str">
        <f t="shared" si="82"/>
        <v>&lt;50%</v>
      </c>
      <c r="L645" s="18">
        <f t="shared" si="83"/>
        <v>38</v>
      </c>
      <c r="M645" s="15" t="str">
        <f t="shared" si="84"/>
        <v>Medium</v>
      </c>
      <c r="N645" s="1">
        <v>0.38</v>
      </c>
      <c r="O645">
        <v>4.0999999999999996</v>
      </c>
      <c r="P645" t="str">
        <f t="shared" si="85"/>
        <v>Good</v>
      </c>
      <c r="Q645">
        <f>G645*U645</f>
        <v>3205998</v>
      </c>
      <c r="R645" t="str">
        <f t="shared" si="86"/>
        <v>#1k-#4.9k</v>
      </c>
      <c r="S645">
        <f>IF(Table1[[#This Row],[actual_price]]&lt;1000, 1, IF(Table1[[#This Row],[actual_price]]&lt;5000, 2, IF(Table1[[#This Row],[actual_price]]&lt;10000, 3, IF(Table1[[#This Row],[actual_price]]&lt;20000, 4, 5))))</f>
        <v>2</v>
      </c>
      <c r="T645" t="str">
        <f t="shared" si="87"/>
        <v>1000 and above</v>
      </c>
      <c r="U645" s="11">
        <v>1662</v>
      </c>
      <c r="V645" t="s">
        <v>5366</v>
      </c>
      <c r="W645" t="s">
        <v>5367</v>
      </c>
      <c r="X645" t="s">
        <v>5368</v>
      </c>
      <c r="Y645" t="s">
        <v>5369</v>
      </c>
      <c r="Z645" t="s">
        <v>5370</v>
      </c>
      <c r="AA645" t="s">
        <v>5371</v>
      </c>
    </row>
    <row r="646" spans="1:27">
      <c r="A646" t="s">
        <v>5381</v>
      </c>
      <c r="B646" t="s">
        <v>5382</v>
      </c>
      <c r="C646" t="str">
        <f t="shared" si="80"/>
        <v>HP Wired Mouse 100 with 1600 DPI Op…</v>
      </c>
      <c r="D646" t="s">
        <v>3688</v>
      </c>
      <c r="E646" t="str">
        <f>IFERROR(VLOOKUP(TRIM(CLEAN(D646)),#REF!, 2, FALSE), "Other")</f>
        <v>Other</v>
      </c>
      <c r="F646" s="9">
        <v>328</v>
      </c>
      <c r="G646" s="9">
        <v>399</v>
      </c>
      <c r="H646" s="9">
        <f t="shared" si="81"/>
        <v>71</v>
      </c>
      <c r="I646" s="9">
        <f>(F646*U646)</f>
        <v>1128648</v>
      </c>
      <c r="J646" s="18" t="str">
        <f>ROUND((Table1[[#This Row],[actual_price]]-Table1[[#This Row],[discounted_price]])/Table1[[#This Row],[actual_price]]*100, 0) &amp; "%"</f>
        <v>18%</v>
      </c>
      <c r="K646" s="18" t="str">
        <f t="shared" si="82"/>
        <v>&lt;50%</v>
      </c>
      <c r="L646" s="18">
        <f t="shared" si="83"/>
        <v>18</v>
      </c>
      <c r="M646" s="15" t="str">
        <f t="shared" si="84"/>
        <v>Mild</v>
      </c>
      <c r="N646" s="1">
        <v>0.18</v>
      </c>
      <c r="O646">
        <v>4.0999999999999996</v>
      </c>
      <c r="P646" t="str">
        <f t="shared" si="85"/>
        <v>Good</v>
      </c>
      <c r="Q646">
        <f>G646*U646</f>
        <v>1372959</v>
      </c>
      <c r="R646" t="str">
        <f t="shared" si="86"/>
        <v>#0-#999</v>
      </c>
      <c r="S646">
        <f>IF(Table1[[#This Row],[actual_price]]&lt;1000, 1, IF(Table1[[#This Row],[actual_price]]&lt;5000, 2, IF(Table1[[#This Row],[actual_price]]&lt;10000, 3, IF(Table1[[#This Row],[actual_price]]&lt;20000, 4, 5))))</f>
        <v>1</v>
      </c>
      <c r="T646" t="str">
        <f t="shared" si="87"/>
        <v>1000 and above</v>
      </c>
      <c r="U646" s="11">
        <v>3441</v>
      </c>
      <c r="V646" t="s">
        <v>5383</v>
      </c>
      <c r="W646" t="s">
        <v>5384</v>
      </c>
      <c r="X646" t="s">
        <v>5385</v>
      </c>
      <c r="Y646" t="s">
        <v>5386</v>
      </c>
      <c r="Z646" t="s">
        <v>5387</v>
      </c>
      <c r="AA646" t="s">
        <v>5388</v>
      </c>
    </row>
    <row r="647" spans="1:27">
      <c r="A647" t="s">
        <v>5423</v>
      </c>
      <c r="B647" t="s">
        <v>5424</v>
      </c>
      <c r="C647" t="str">
        <f t="shared" si="80"/>
        <v>Pentonic Multicolor Ball Point Pen,…</v>
      </c>
      <c r="D647" t="s">
        <v>5425</v>
      </c>
      <c r="E647" t="str">
        <f>IFERROR(VLOOKUP(TRIM(CLEAN(D647)),#REF!, 2, FALSE), "Other")</f>
        <v>Other</v>
      </c>
      <c r="F647" s="9">
        <v>120</v>
      </c>
      <c r="G647" s="9">
        <v>120</v>
      </c>
      <c r="H647" s="9">
        <f t="shared" si="81"/>
        <v>0</v>
      </c>
      <c r="I647" s="9">
        <f>(F647*U647)</f>
        <v>516960</v>
      </c>
      <c r="J647" s="18" t="str">
        <f>ROUND((Table1[[#This Row],[actual_price]]-Table1[[#This Row],[discounted_price]])/Table1[[#This Row],[actual_price]]*100, 0) &amp; "%"</f>
        <v>0%</v>
      </c>
      <c r="K647" s="18" t="str">
        <f t="shared" si="82"/>
        <v>&lt;50%</v>
      </c>
      <c r="L647" s="18">
        <f t="shared" si="83"/>
        <v>0</v>
      </c>
      <c r="M647" s="15" t="str">
        <f t="shared" si="84"/>
        <v>Low</v>
      </c>
      <c r="N647" s="1">
        <v>0</v>
      </c>
      <c r="O647">
        <v>4.0999999999999996</v>
      </c>
      <c r="P647" t="str">
        <f t="shared" si="85"/>
        <v>Good</v>
      </c>
      <c r="Q647">
        <f>G647*U647</f>
        <v>516960</v>
      </c>
      <c r="R647" t="str">
        <f t="shared" si="86"/>
        <v>#0-#999</v>
      </c>
      <c r="S647">
        <f>IF(Table1[[#This Row],[actual_price]]&lt;1000, 1, IF(Table1[[#This Row],[actual_price]]&lt;5000, 2, IF(Table1[[#This Row],[actual_price]]&lt;10000, 3, IF(Table1[[#This Row],[actual_price]]&lt;20000, 4, 5))))</f>
        <v>1</v>
      </c>
      <c r="T647" t="str">
        <f t="shared" si="87"/>
        <v>1000 and above</v>
      </c>
      <c r="U647" s="11">
        <v>4308</v>
      </c>
      <c r="V647" t="s">
        <v>5426</v>
      </c>
      <c r="W647" t="s">
        <v>5427</v>
      </c>
      <c r="X647" t="s">
        <v>5428</v>
      </c>
      <c r="Y647" t="s">
        <v>5429</v>
      </c>
      <c r="Z647" t="s">
        <v>5430</v>
      </c>
      <c r="AA647" t="s">
        <v>5431</v>
      </c>
    </row>
    <row r="648" spans="1:27">
      <c r="A648" t="s">
        <v>5496</v>
      </c>
      <c r="B648" t="s">
        <v>5497</v>
      </c>
      <c r="C648" t="str">
        <f t="shared" si="80"/>
        <v>Noise ColorFit Ultra Buzz Bluetooth…</v>
      </c>
      <c r="D648" t="s">
        <v>2284</v>
      </c>
      <c r="E648" t="str">
        <f>IFERROR(VLOOKUP(TRIM(CLEAN(D648)),#REF!, 2, FALSE), "Other")</f>
        <v>Other</v>
      </c>
      <c r="F648" s="9">
        <v>2499</v>
      </c>
      <c r="G648" s="9">
        <v>5999</v>
      </c>
      <c r="H648" s="9">
        <f t="shared" si="81"/>
        <v>3500</v>
      </c>
      <c r="I648" s="9">
        <f>(F648*U648)</f>
        <v>14624148</v>
      </c>
      <c r="J648" s="18" t="str">
        <f>ROUND((Table1[[#This Row],[actual_price]]-Table1[[#This Row],[discounted_price]])/Table1[[#This Row],[actual_price]]*100, 0) &amp; "%"</f>
        <v>58%</v>
      </c>
      <c r="K648" s="18" t="str">
        <f t="shared" si="82"/>
        <v>≥ 50%</v>
      </c>
      <c r="L648" s="18">
        <f t="shared" si="83"/>
        <v>58</v>
      </c>
      <c r="M648" s="15" t="str">
        <f t="shared" si="84"/>
        <v>High</v>
      </c>
      <c r="N648" s="1">
        <v>0.57999999999999996</v>
      </c>
      <c r="O648">
        <v>4.0999999999999996</v>
      </c>
      <c r="P648" t="str">
        <f t="shared" si="85"/>
        <v>Good</v>
      </c>
      <c r="Q648">
        <f>G648*U648</f>
        <v>35106148</v>
      </c>
      <c r="R648" t="str">
        <f t="shared" si="86"/>
        <v>#5k-#9.9k</v>
      </c>
      <c r="S648">
        <f>IF(Table1[[#This Row],[actual_price]]&lt;1000, 1, IF(Table1[[#This Row],[actual_price]]&lt;5000, 2, IF(Table1[[#This Row],[actual_price]]&lt;10000, 3, IF(Table1[[#This Row],[actual_price]]&lt;20000, 4, 5))))</f>
        <v>3</v>
      </c>
      <c r="T648" t="str">
        <f t="shared" si="87"/>
        <v>1000 and above</v>
      </c>
      <c r="U648" s="11">
        <v>5852</v>
      </c>
      <c r="V648" t="s">
        <v>5498</v>
      </c>
      <c r="W648" t="s">
        <v>5499</v>
      </c>
      <c r="X648" t="s">
        <v>5500</v>
      </c>
      <c r="Y648" t="s">
        <v>5501</v>
      </c>
      <c r="Z648" t="s">
        <v>5502</v>
      </c>
      <c r="AA648" t="s">
        <v>5503</v>
      </c>
    </row>
    <row r="649" spans="1:27">
      <c r="A649" t="s">
        <v>5560</v>
      </c>
      <c r="B649" t="s">
        <v>5561</v>
      </c>
      <c r="C649" t="str">
        <f t="shared" si="80"/>
        <v>KLAM LCD Writing Tablet Screenwriti…</v>
      </c>
      <c r="D649" t="s">
        <v>3697</v>
      </c>
      <c r="E649" t="str">
        <f>IFERROR(VLOOKUP(TRIM(CLEAN(D649)),#REF!, 2, FALSE), "Other")</f>
        <v>Other</v>
      </c>
      <c r="F649" s="9">
        <v>175</v>
      </c>
      <c r="G649" s="9">
        <v>499</v>
      </c>
      <c r="H649" s="9">
        <f t="shared" si="81"/>
        <v>324</v>
      </c>
      <c r="I649" s="9">
        <f>(F649*U649)</f>
        <v>3675</v>
      </c>
      <c r="J649" s="18" t="str">
        <f>ROUND((Table1[[#This Row],[actual_price]]-Table1[[#This Row],[discounted_price]])/Table1[[#This Row],[actual_price]]*100, 0) &amp; "%"</f>
        <v>65%</v>
      </c>
      <c r="K649" s="18" t="str">
        <f t="shared" si="82"/>
        <v>≥ 50%</v>
      </c>
      <c r="L649" s="18">
        <f t="shared" si="83"/>
        <v>65</v>
      </c>
      <c r="M649" s="15" t="str">
        <f t="shared" si="84"/>
        <v>High</v>
      </c>
      <c r="N649" s="1">
        <v>0.65</v>
      </c>
      <c r="O649">
        <v>4.0999999999999996</v>
      </c>
      <c r="P649" t="str">
        <f t="shared" si="85"/>
        <v>Good</v>
      </c>
      <c r="Q649">
        <f>G649*U649</f>
        <v>10479</v>
      </c>
      <c r="R649" t="str">
        <f t="shared" si="86"/>
        <v>#0-#999</v>
      </c>
      <c r="S649">
        <f>IF(Table1[[#This Row],[actual_price]]&lt;1000, 1, IF(Table1[[#This Row],[actual_price]]&lt;5000, 2, IF(Table1[[#This Row],[actual_price]]&lt;10000, 3, IF(Table1[[#This Row],[actual_price]]&lt;20000, 4, 5))))</f>
        <v>1</v>
      </c>
      <c r="T649" t="str">
        <f t="shared" si="87"/>
        <v>Fewer than 1000</v>
      </c>
      <c r="U649" s="11">
        <v>21</v>
      </c>
      <c r="V649" t="s">
        <v>5562</v>
      </c>
      <c r="W649" t="s">
        <v>5563</v>
      </c>
      <c r="X649" t="s">
        <v>5564</v>
      </c>
      <c r="Y649" t="s">
        <v>5565</v>
      </c>
      <c r="Z649" t="s">
        <v>5566</v>
      </c>
      <c r="AA649" t="s">
        <v>5567</v>
      </c>
    </row>
    <row r="650" spans="1:27">
      <c r="A650" t="s">
        <v>5585</v>
      </c>
      <c r="B650" t="s">
        <v>5586</v>
      </c>
      <c r="C650" t="str">
        <f t="shared" ref="C650:C713" si="88">LEFT(B650, 35) &amp; "…"</f>
        <v>D-Link DIR-615 Wi-fi Ethernet-N300 …</v>
      </c>
      <c r="D650" t="s">
        <v>4142</v>
      </c>
      <c r="E650" t="str">
        <f>IFERROR(VLOOKUP(TRIM(CLEAN(D650)),#REF!, 2, FALSE), "Other")</f>
        <v>Other</v>
      </c>
      <c r="F650" s="9">
        <v>899</v>
      </c>
      <c r="G650" s="9">
        <v>1800</v>
      </c>
      <c r="H650" s="9">
        <f t="shared" si="81"/>
        <v>901</v>
      </c>
      <c r="I650" s="9">
        <f>(F650*U650)</f>
        <v>20115125</v>
      </c>
      <c r="J650" s="18" t="str">
        <f>ROUND((Table1[[#This Row],[actual_price]]-Table1[[#This Row],[discounted_price]])/Table1[[#This Row],[actual_price]]*100, 0) &amp; "%"</f>
        <v>50%</v>
      </c>
      <c r="K650" s="18" t="str">
        <f t="shared" si="82"/>
        <v>≥ 50%</v>
      </c>
      <c r="L650" s="18">
        <f t="shared" si="83"/>
        <v>50</v>
      </c>
      <c r="M650" s="15" t="str">
        <f t="shared" si="84"/>
        <v>High</v>
      </c>
      <c r="N650" s="1">
        <v>0.5</v>
      </c>
      <c r="O650">
        <v>4.0999999999999996</v>
      </c>
      <c r="P650" t="str">
        <f t="shared" si="85"/>
        <v>Good</v>
      </c>
      <c r="Q650">
        <f>G650*U650</f>
        <v>40275000</v>
      </c>
      <c r="R650" t="str">
        <f t="shared" si="86"/>
        <v>#1k-#4.9k</v>
      </c>
      <c r="S650">
        <f>IF(Table1[[#This Row],[actual_price]]&lt;1000, 1, IF(Table1[[#This Row],[actual_price]]&lt;5000, 2, IF(Table1[[#This Row],[actual_price]]&lt;10000, 3, IF(Table1[[#This Row],[actual_price]]&lt;20000, 4, 5))))</f>
        <v>2</v>
      </c>
      <c r="T650" t="str">
        <f t="shared" si="87"/>
        <v>1000 and above</v>
      </c>
      <c r="U650" s="11">
        <v>22375</v>
      </c>
      <c r="V650" t="s">
        <v>5587</v>
      </c>
      <c r="W650" t="s">
        <v>5588</v>
      </c>
      <c r="X650" t="s">
        <v>5589</v>
      </c>
      <c r="Y650" t="s">
        <v>5590</v>
      </c>
      <c r="Z650" t="s">
        <v>5591</v>
      </c>
      <c r="AA650" t="s">
        <v>5592</v>
      </c>
    </row>
    <row r="651" spans="1:27">
      <c r="A651" t="s">
        <v>5609</v>
      </c>
      <c r="B651" t="s">
        <v>5610</v>
      </c>
      <c r="C651" t="str">
        <f t="shared" si="88"/>
        <v>Lenovo 300 FHD Webcam with Full Ste…</v>
      </c>
      <c r="D651" t="s">
        <v>5022</v>
      </c>
      <c r="E651" t="str">
        <f>IFERROR(VLOOKUP(TRIM(CLEAN(D651)),#REF!, 2, FALSE), "Other")</f>
        <v>Other</v>
      </c>
      <c r="F651" s="9">
        <v>1890</v>
      </c>
      <c r="G651" s="9">
        <v>5490</v>
      </c>
      <c r="H651" s="9">
        <f t="shared" si="81"/>
        <v>3600</v>
      </c>
      <c r="I651" s="9">
        <f>(F651*U651)</f>
        <v>20744640</v>
      </c>
      <c r="J651" s="18" t="str">
        <f>ROUND((Table1[[#This Row],[actual_price]]-Table1[[#This Row],[discounted_price]])/Table1[[#This Row],[actual_price]]*100, 0) &amp; "%"</f>
        <v>66%</v>
      </c>
      <c r="K651" s="18" t="str">
        <f t="shared" si="82"/>
        <v>≥ 50%</v>
      </c>
      <c r="L651" s="18">
        <f t="shared" si="83"/>
        <v>66</v>
      </c>
      <c r="M651" s="15" t="str">
        <f t="shared" si="84"/>
        <v>High</v>
      </c>
      <c r="N651" s="1">
        <v>0.66</v>
      </c>
      <c r="O651">
        <v>4.0999999999999996</v>
      </c>
      <c r="P651" t="str">
        <f t="shared" si="85"/>
        <v>Good</v>
      </c>
      <c r="Q651">
        <f>G651*U651</f>
        <v>60258240</v>
      </c>
      <c r="R651" t="str">
        <f t="shared" si="86"/>
        <v>#5k-#9.9k</v>
      </c>
      <c r="S651">
        <f>IF(Table1[[#This Row],[actual_price]]&lt;1000, 1, IF(Table1[[#This Row],[actual_price]]&lt;5000, 2, IF(Table1[[#This Row],[actual_price]]&lt;10000, 3, IF(Table1[[#This Row],[actual_price]]&lt;20000, 4, 5))))</f>
        <v>3</v>
      </c>
      <c r="T651" t="str">
        <f t="shared" si="87"/>
        <v>1000 and above</v>
      </c>
      <c r="U651" s="11">
        <v>10976</v>
      </c>
      <c r="V651" t="s">
        <v>5611</v>
      </c>
      <c r="W651" t="s">
        <v>5612</v>
      </c>
      <c r="X651" t="s">
        <v>5613</v>
      </c>
      <c r="Y651" t="s">
        <v>5614</v>
      </c>
      <c r="Z651" t="s">
        <v>5615</v>
      </c>
      <c r="AA651" t="s">
        <v>5616</v>
      </c>
    </row>
    <row r="652" spans="1:27">
      <c r="A652" t="s">
        <v>5680</v>
      </c>
      <c r="B652" t="s">
        <v>5681</v>
      </c>
      <c r="C652" t="str">
        <f t="shared" si="88"/>
        <v>Portronics Key2 Combo Multimedia US…</v>
      </c>
      <c r="D652" t="s">
        <v>3881</v>
      </c>
      <c r="E652" t="str">
        <f>IFERROR(VLOOKUP(TRIM(CLEAN(D652)),#REF!, 2, FALSE), "Other")</f>
        <v>Other</v>
      </c>
      <c r="F652" s="9">
        <v>1149</v>
      </c>
      <c r="G652" s="9">
        <v>1499</v>
      </c>
      <c r="H652" s="9">
        <f t="shared" si="81"/>
        <v>350</v>
      </c>
      <c r="I652" s="9">
        <f>(F652*U652)</f>
        <v>11999007</v>
      </c>
      <c r="J652" s="18" t="str">
        <f>ROUND((Table1[[#This Row],[actual_price]]-Table1[[#This Row],[discounted_price]])/Table1[[#This Row],[actual_price]]*100, 0) &amp; "%"</f>
        <v>23%</v>
      </c>
      <c r="K652" s="18" t="str">
        <f t="shared" si="82"/>
        <v>&lt;50%</v>
      </c>
      <c r="L652" s="18">
        <f t="shared" si="83"/>
        <v>23</v>
      </c>
      <c r="M652" s="15" t="str">
        <f t="shared" si="84"/>
        <v>Mild</v>
      </c>
      <c r="N652" s="1">
        <v>0.23</v>
      </c>
      <c r="O652">
        <v>4.0999999999999996</v>
      </c>
      <c r="P652" t="str">
        <f t="shared" si="85"/>
        <v>Good</v>
      </c>
      <c r="Q652">
        <f>G652*U652</f>
        <v>15654057</v>
      </c>
      <c r="R652" t="str">
        <f t="shared" si="86"/>
        <v>#1k-#4.9k</v>
      </c>
      <c r="S652">
        <f>IF(Table1[[#This Row],[actual_price]]&lt;1000, 1, IF(Table1[[#This Row],[actual_price]]&lt;5000, 2, IF(Table1[[#This Row],[actual_price]]&lt;10000, 3, IF(Table1[[#This Row],[actual_price]]&lt;20000, 4, 5))))</f>
        <v>2</v>
      </c>
      <c r="T652" t="str">
        <f t="shared" si="87"/>
        <v>1000 and above</v>
      </c>
      <c r="U652" s="11">
        <v>10443</v>
      </c>
      <c r="V652" t="s">
        <v>5682</v>
      </c>
      <c r="W652" t="s">
        <v>5683</v>
      </c>
      <c r="X652" t="s">
        <v>5684</v>
      </c>
      <c r="Y652" t="s">
        <v>5685</v>
      </c>
      <c r="Z652" t="s">
        <v>5686</v>
      </c>
      <c r="AA652" t="s">
        <v>5687</v>
      </c>
    </row>
    <row r="653" spans="1:27">
      <c r="A653" t="s">
        <v>5765</v>
      </c>
      <c r="B653" t="s">
        <v>5766</v>
      </c>
      <c r="C653" t="str">
        <f t="shared" si="88"/>
        <v>Qubo Smart Cam 360 from Hero Group …</v>
      </c>
      <c r="D653" t="s">
        <v>4496</v>
      </c>
      <c r="E653" t="str">
        <f>IFERROR(VLOOKUP(TRIM(CLEAN(D653)),#REF!, 2, FALSE), "Other")</f>
        <v>Other</v>
      </c>
      <c r="F653" s="9">
        <v>2490</v>
      </c>
      <c r="G653" s="9">
        <v>3990</v>
      </c>
      <c r="H653" s="9">
        <f t="shared" si="81"/>
        <v>1500</v>
      </c>
      <c r="I653" s="9">
        <f>(F653*U653)</f>
        <v>8978940</v>
      </c>
      <c r="J653" s="18" t="str">
        <f>ROUND((Table1[[#This Row],[actual_price]]-Table1[[#This Row],[discounted_price]])/Table1[[#This Row],[actual_price]]*100, 0) &amp; "%"</f>
        <v>38%</v>
      </c>
      <c r="K653" s="18" t="str">
        <f t="shared" si="82"/>
        <v>&lt;50%</v>
      </c>
      <c r="L653" s="18">
        <f t="shared" si="83"/>
        <v>38</v>
      </c>
      <c r="M653" s="15" t="str">
        <f t="shared" si="84"/>
        <v>Medium</v>
      </c>
      <c r="N653" s="1">
        <v>0.38</v>
      </c>
      <c r="O653">
        <v>4.0999999999999996</v>
      </c>
      <c r="P653" t="str">
        <f t="shared" si="85"/>
        <v>Good</v>
      </c>
      <c r="Q653">
        <f>G653*U653</f>
        <v>14387940</v>
      </c>
      <c r="R653" t="str">
        <f t="shared" si="86"/>
        <v>#1k-#4.9k</v>
      </c>
      <c r="S653">
        <f>IF(Table1[[#This Row],[actual_price]]&lt;1000, 1, IF(Table1[[#This Row],[actual_price]]&lt;5000, 2, IF(Table1[[#This Row],[actual_price]]&lt;10000, 3, IF(Table1[[#This Row],[actual_price]]&lt;20000, 4, 5))))</f>
        <v>2</v>
      </c>
      <c r="T653" t="str">
        <f t="shared" si="87"/>
        <v>1000 and above</v>
      </c>
      <c r="U653" s="11">
        <v>3606</v>
      </c>
      <c r="V653" t="s">
        <v>5767</v>
      </c>
      <c r="W653" t="s">
        <v>5768</v>
      </c>
      <c r="X653" t="s">
        <v>5769</v>
      </c>
      <c r="Y653" t="s">
        <v>5770</v>
      </c>
      <c r="Z653" t="s">
        <v>5771</v>
      </c>
      <c r="AA653" t="s">
        <v>5772</v>
      </c>
    </row>
    <row r="654" spans="1:27">
      <c r="A654" t="s">
        <v>5823</v>
      </c>
      <c r="B654" t="s">
        <v>5824</v>
      </c>
      <c r="C654" t="str">
        <f t="shared" si="88"/>
        <v>Noise ColorFit Ultra Smart Watch wi…</v>
      </c>
      <c r="D654" t="s">
        <v>2284</v>
      </c>
      <c r="E654" t="str">
        <f>IFERROR(VLOOKUP(TRIM(CLEAN(D654)),#REF!, 2, FALSE), "Other")</f>
        <v>Other</v>
      </c>
      <c r="F654" s="9">
        <v>2499</v>
      </c>
      <c r="G654" s="9">
        <v>5999</v>
      </c>
      <c r="H654" s="9">
        <f t="shared" si="81"/>
        <v>3500</v>
      </c>
      <c r="I654" s="9">
        <f>(F654*U654)</f>
        <v>97158621</v>
      </c>
      <c r="J654" s="18" t="str">
        <f>ROUND((Table1[[#This Row],[actual_price]]-Table1[[#This Row],[discounted_price]])/Table1[[#This Row],[actual_price]]*100, 0) &amp; "%"</f>
        <v>58%</v>
      </c>
      <c r="K654" s="18" t="str">
        <f t="shared" si="82"/>
        <v>≥ 50%</v>
      </c>
      <c r="L654" s="18">
        <f t="shared" si="83"/>
        <v>58</v>
      </c>
      <c r="M654" s="15" t="str">
        <f t="shared" si="84"/>
        <v>High</v>
      </c>
      <c r="N654" s="1">
        <v>0.57999999999999996</v>
      </c>
      <c r="O654">
        <v>4.0999999999999996</v>
      </c>
      <c r="P654" t="str">
        <f t="shared" si="85"/>
        <v>Good</v>
      </c>
      <c r="Q654">
        <f>G654*U654</f>
        <v>233235121</v>
      </c>
      <c r="R654" t="str">
        <f t="shared" si="86"/>
        <v>#5k-#9.9k</v>
      </c>
      <c r="S654">
        <f>IF(Table1[[#This Row],[actual_price]]&lt;1000, 1, IF(Table1[[#This Row],[actual_price]]&lt;5000, 2, IF(Table1[[#This Row],[actual_price]]&lt;10000, 3, IF(Table1[[#This Row],[actual_price]]&lt;20000, 4, 5))))</f>
        <v>3</v>
      </c>
      <c r="T654" t="str">
        <f t="shared" si="87"/>
        <v>1000 and above</v>
      </c>
      <c r="U654" s="11">
        <v>38879</v>
      </c>
      <c r="V654" t="s">
        <v>5825</v>
      </c>
      <c r="W654" t="s">
        <v>3364</v>
      </c>
      <c r="X654" t="s">
        <v>3365</v>
      </c>
      <c r="Y654" t="s">
        <v>3366</v>
      </c>
      <c r="Z654" t="s">
        <v>3367</v>
      </c>
      <c r="AA654" t="s">
        <v>3368</v>
      </c>
    </row>
    <row r="655" spans="1:27">
      <c r="A655" t="s">
        <v>3369</v>
      </c>
      <c r="B655" t="s">
        <v>3370</v>
      </c>
      <c r="C655" t="str">
        <f t="shared" si="88"/>
        <v>boAt Rockerz 400 Bluetooth On Ear H…</v>
      </c>
      <c r="D655" t="s">
        <v>3371</v>
      </c>
      <c r="E655" t="str">
        <f>IFERROR(VLOOKUP(TRIM(CLEAN(D655)),#REF!, 2, FALSE), "Other")</f>
        <v>Other</v>
      </c>
      <c r="F655" s="9">
        <v>1399</v>
      </c>
      <c r="G655" s="9">
        <v>2990</v>
      </c>
      <c r="H655" s="9">
        <f t="shared" si="81"/>
        <v>1591</v>
      </c>
      <c r="I655" s="9">
        <f>(F655*U655)</f>
        <v>135946426</v>
      </c>
      <c r="J655" s="18" t="str">
        <f>ROUND((Table1[[#This Row],[actual_price]]-Table1[[#This Row],[discounted_price]])/Table1[[#This Row],[actual_price]]*100, 0) &amp; "%"</f>
        <v>53%</v>
      </c>
      <c r="K655" s="18" t="str">
        <f t="shared" si="82"/>
        <v>≥ 50%</v>
      </c>
      <c r="L655" s="18">
        <f t="shared" si="83"/>
        <v>53</v>
      </c>
      <c r="M655" s="15" t="str">
        <f t="shared" si="84"/>
        <v>High</v>
      </c>
      <c r="N655" s="1">
        <v>0.53</v>
      </c>
      <c r="O655">
        <v>4.0999999999999996</v>
      </c>
      <c r="P655" t="str">
        <f t="shared" si="85"/>
        <v>Good</v>
      </c>
      <c r="Q655">
        <f>G655*U655</f>
        <v>290550260</v>
      </c>
      <c r="R655" t="str">
        <f t="shared" si="86"/>
        <v>#1k-#4.9k</v>
      </c>
      <c r="S655">
        <f>IF(Table1[[#This Row],[actual_price]]&lt;1000, 1, IF(Table1[[#This Row],[actual_price]]&lt;5000, 2, IF(Table1[[#This Row],[actual_price]]&lt;10000, 3, IF(Table1[[#This Row],[actual_price]]&lt;20000, 4, 5))))</f>
        <v>2</v>
      </c>
      <c r="T655" t="str">
        <f t="shared" si="87"/>
        <v>1000 and above</v>
      </c>
      <c r="U655" s="11">
        <v>97174</v>
      </c>
      <c r="V655" t="s">
        <v>3372</v>
      </c>
      <c r="W655" t="s">
        <v>3373</v>
      </c>
      <c r="X655" t="s">
        <v>3374</v>
      </c>
      <c r="Y655" t="s">
        <v>3375</v>
      </c>
      <c r="Z655" t="s">
        <v>3376</v>
      </c>
      <c r="AA655" t="s">
        <v>3377</v>
      </c>
    </row>
    <row r="656" spans="1:27">
      <c r="A656" t="s">
        <v>5933</v>
      </c>
      <c r="B656" t="s">
        <v>5934</v>
      </c>
      <c r="C656" t="str">
        <f t="shared" si="88"/>
        <v>Zinq UPS for Router, Mini UPS for 1…</v>
      </c>
      <c r="D656" t="s">
        <v>4142</v>
      </c>
      <c r="E656" t="str">
        <f>IFERROR(VLOOKUP(TRIM(CLEAN(D656)),#REF!, 2, FALSE), "Other")</f>
        <v>Other</v>
      </c>
      <c r="F656" s="9">
        <v>1199</v>
      </c>
      <c r="G656" s="9">
        <v>2999</v>
      </c>
      <c r="H656" s="9">
        <f t="shared" si="81"/>
        <v>1800</v>
      </c>
      <c r="I656" s="9">
        <f>(F656*U656)</f>
        <v>12859275</v>
      </c>
      <c r="J656" s="18" t="str">
        <f>ROUND((Table1[[#This Row],[actual_price]]-Table1[[#This Row],[discounted_price]])/Table1[[#This Row],[actual_price]]*100, 0) &amp; "%"</f>
        <v>60%</v>
      </c>
      <c r="K656" s="18" t="str">
        <f t="shared" si="82"/>
        <v>≥ 50%</v>
      </c>
      <c r="L656" s="18">
        <f t="shared" si="83"/>
        <v>60</v>
      </c>
      <c r="M656" s="15" t="str">
        <f t="shared" si="84"/>
        <v>High</v>
      </c>
      <c r="N656" s="1">
        <v>0.6</v>
      </c>
      <c r="O656">
        <v>4.0999999999999996</v>
      </c>
      <c r="P656" t="str">
        <f t="shared" si="85"/>
        <v>Good</v>
      </c>
      <c r="Q656">
        <f>G656*U656</f>
        <v>32164275</v>
      </c>
      <c r="R656" t="str">
        <f t="shared" si="86"/>
        <v>#1k-#4.9k</v>
      </c>
      <c r="S656">
        <f>IF(Table1[[#This Row],[actual_price]]&lt;1000, 1, IF(Table1[[#This Row],[actual_price]]&lt;5000, 2, IF(Table1[[#This Row],[actual_price]]&lt;10000, 3, IF(Table1[[#This Row],[actual_price]]&lt;20000, 4, 5))))</f>
        <v>2</v>
      </c>
      <c r="T656" t="str">
        <f t="shared" si="87"/>
        <v>1000 and above</v>
      </c>
      <c r="U656" s="11">
        <v>10725</v>
      </c>
      <c r="V656" t="s">
        <v>5935</v>
      </c>
      <c r="W656" t="s">
        <v>5936</v>
      </c>
      <c r="X656" t="s">
        <v>5937</v>
      </c>
      <c r="Y656" t="s">
        <v>5938</v>
      </c>
      <c r="Z656" t="s">
        <v>5939</v>
      </c>
      <c r="AA656" t="s">
        <v>10179</v>
      </c>
    </row>
    <row r="657" spans="1:27">
      <c r="A657" t="s">
        <v>5955</v>
      </c>
      <c r="B657" t="s">
        <v>5956</v>
      </c>
      <c r="C657" t="str">
        <f t="shared" si="88"/>
        <v>realme Buds Wireless in Ear Bluetoo…</v>
      </c>
      <c r="D657" t="s">
        <v>2376</v>
      </c>
      <c r="E657" t="str">
        <f>IFERROR(VLOOKUP(TRIM(CLEAN(D657)),#REF!, 2, FALSE), "Other")</f>
        <v>Other</v>
      </c>
      <c r="F657" s="9">
        <v>1679</v>
      </c>
      <c r="G657" s="9">
        <v>1999</v>
      </c>
      <c r="H657" s="9">
        <f t="shared" si="81"/>
        <v>320</v>
      </c>
      <c r="I657" s="9">
        <f>(F657*U657)</f>
        <v>121833277</v>
      </c>
      <c r="J657" s="18" t="str">
        <f>ROUND((Table1[[#This Row],[actual_price]]-Table1[[#This Row],[discounted_price]])/Table1[[#This Row],[actual_price]]*100, 0) &amp; "%"</f>
        <v>16%</v>
      </c>
      <c r="K657" s="18" t="str">
        <f t="shared" si="82"/>
        <v>&lt;50%</v>
      </c>
      <c r="L657" s="18">
        <f t="shared" si="83"/>
        <v>16</v>
      </c>
      <c r="M657" s="15" t="str">
        <f t="shared" si="84"/>
        <v>Mild</v>
      </c>
      <c r="N657" s="1">
        <v>0.16</v>
      </c>
      <c r="O657">
        <v>4.0999999999999996</v>
      </c>
      <c r="P657" t="str">
        <f t="shared" si="85"/>
        <v>Good</v>
      </c>
      <c r="Q657">
        <f>G657*U657</f>
        <v>145053437</v>
      </c>
      <c r="R657" t="str">
        <f t="shared" si="86"/>
        <v>#1k-#4.9k</v>
      </c>
      <c r="S657">
        <f>IF(Table1[[#This Row],[actual_price]]&lt;1000, 1, IF(Table1[[#This Row],[actual_price]]&lt;5000, 2, IF(Table1[[#This Row],[actual_price]]&lt;10000, 3, IF(Table1[[#This Row],[actual_price]]&lt;20000, 4, 5))))</f>
        <v>2</v>
      </c>
      <c r="T657" t="str">
        <f t="shared" si="87"/>
        <v>1000 and above</v>
      </c>
      <c r="U657" s="11">
        <v>72563</v>
      </c>
      <c r="V657" t="s">
        <v>5957</v>
      </c>
      <c r="W657" t="s">
        <v>5958</v>
      </c>
      <c r="X657" t="s">
        <v>5959</v>
      </c>
      <c r="Y657" t="s">
        <v>5960</v>
      </c>
      <c r="Z657" t="s">
        <v>5961</v>
      </c>
      <c r="AA657" t="s">
        <v>5962</v>
      </c>
    </row>
    <row r="658" spans="1:27">
      <c r="A658" t="s">
        <v>6005</v>
      </c>
      <c r="B658" t="s">
        <v>6006</v>
      </c>
      <c r="C658" t="str">
        <f t="shared" si="88"/>
        <v>ZEBRONICS Zeb-Warrior II 10 watts 2…</v>
      </c>
      <c r="D658" t="s">
        <v>5374</v>
      </c>
      <c r="E658" t="str">
        <f>IFERROR(VLOOKUP(TRIM(CLEAN(D658)),#REF!, 2, FALSE), "Other")</f>
        <v>Other</v>
      </c>
      <c r="F658" s="9">
        <v>649</v>
      </c>
      <c r="G658" s="9">
        <v>1300</v>
      </c>
      <c r="H658" s="9">
        <f t="shared" si="81"/>
        <v>651</v>
      </c>
      <c r="I658" s="9">
        <f>(F658*U658)</f>
        <v>3371555</v>
      </c>
      <c r="J658" s="18" t="str">
        <f>ROUND((Table1[[#This Row],[actual_price]]-Table1[[#This Row],[discounted_price]])/Table1[[#This Row],[actual_price]]*100, 0) &amp; "%"</f>
        <v>50%</v>
      </c>
      <c r="K658" s="18" t="str">
        <f t="shared" si="82"/>
        <v>≥ 50%</v>
      </c>
      <c r="L658" s="18">
        <f t="shared" si="83"/>
        <v>50</v>
      </c>
      <c r="M658" s="15" t="str">
        <f t="shared" si="84"/>
        <v>High</v>
      </c>
      <c r="N658" s="1">
        <v>0.5</v>
      </c>
      <c r="O658">
        <v>4.0999999999999996</v>
      </c>
      <c r="P658" t="str">
        <f t="shared" si="85"/>
        <v>Good</v>
      </c>
      <c r="Q658">
        <f>G658*U658</f>
        <v>6753500</v>
      </c>
      <c r="R658" t="str">
        <f t="shared" si="86"/>
        <v>#1k-#4.9k</v>
      </c>
      <c r="S658">
        <f>IF(Table1[[#This Row],[actual_price]]&lt;1000, 1, IF(Table1[[#This Row],[actual_price]]&lt;5000, 2, IF(Table1[[#This Row],[actual_price]]&lt;10000, 3, IF(Table1[[#This Row],[actual_price]]&lt;20000, 4, 5))))</f>
        <v>2</v>
      </c>
      <c r="T658" t="str">
        <f t="shared" si="87"/>
        <v>1000 and above</v>
      </c>
      <c r="U658" s="11">
        <v>5195</v>
      </c>
      <c r="V658" t="s">
        <v>6007</v>
      </c>
      <c r="W658" t="s">
        <v>6008</v>
      </c>
      <c r="X658" t="s">
        <v>6009</v>
      </c>
      <c r="Y658" t="s">
        <v>6010</v>
      </c>
      <c r="Z658" t="s">
        <v>6011</v>
      </c>
      <c r="AA658" t="s">
        <v>6012</v>
      </c>
    </row>
    <row r="659" spans="1:27">
      <c r="A659" t="s">
        <v>6068</v>
      </c>
      <c r="B659" t="s">
        <v>6069</v>
      </c>
      <c r="C659" t="str">
        <f t="shared" si="88"/>
        <v>Robustrion Anti-Scratch &amp; Smudge Pr…</v>
      </c>
      <c r="D659" t="s">
        <v>4564</v>
      </c>
      <c r="E659" t="str">
        <f>IFERROR(VLOOKUP(TRIM(CLEAN(D659)),#REF!, 2, FALSE), "Other")</f>
        <v>Other</v>
      </c>
      <c r="F659" s="9">
        <v>379</v>
      </c>
      <c r="G659" s="9">
        <v>1499</v>
      </c>
      <c r="H659" s="9">
        <f t="shared" si="81"/>
        <v>1120</v>
      </c>
      <c r="I659" s="9">
        <f>(F659*U659)</f>
        <v>253930</v>
      </c>
      <c r="J659" s="18" t="str">
        <f>ROUND((Table1[[#This Row],[actual_price]]-Table1[[#This Row],[discounted_price]])/Table1[[#This Row],[actual_price]]*100, 0) &amp; "%"</f>
        <v>75%</v>
      </c>
      <c r="K659" s="18" t="str">
        <f t="shared" si="82"/>
        <v>≥ 50%</v>
      </c>
      <c r="L659" s="18">
        <f t="shared" si="83"/>
        <v>75</v>
      </c>
      <c r="M659" s="15" t="str">
        <f t="shared" si="84"/>
        <v>High</v>
      </c>
      <c r="N659" s="1">
        <v>0.75</v>
      </c>
      <c r="O659">
        <v>4.0999999999999996</v>
      </c>
      <c r="P659" t="str">
        <f t="shared" si="85"/>
        <v>Good</v>
      </c>
      <c r="Q659">
        <f>G659*U659</f>
        <v>1004330</v>
      </c>
      <c r="R659" t="str">
        <f t="shared" si="86"/>
        <v>#1k-#4.9k</v>
      </c>
      <c r="S659">
        <f>IF(Table1[[#This Row],[actual_price]]&lt;1000, 1, IF(Table1[[#This Row],[actual_price]]&lt;5000, 2, IF(Table1[[#This Row],[actual_price]]&lt;10000, 3, IF(Table1[[#This Row],[actual_price]]&lt;20000, 4, 5))))</f>
        <v>2</v>
      </c>
      <c r="T659" t="str">
        <f t="shared" si="87"/>
        <v>Fewer than 1000</v>
      </c>
      <c r="U659" s="11">
        <v>670</v>
      </c>
      <c r="V659" t="s">
        <v>6070</v>
      </c>
      <c r="W659" t="s">
        <v>6071</v>
      </c>
      <c r="X659" t="s">
        <v>6072</v>
      </c>
      <c r="Y659" t="s">
        <v>6073</v>
      </c>
      <c r="Z659" t="s">
        <v>6074</v>
      </c>
      <c r="AA659" t="s">
        <v>6075</v>
      </c>
    </row>
    <row r="660" spans="1:27">
      <c r="A660" t="s">
        <v>6119</v>
      </c>
      <c r="B660" t="s">
        <v>6120</v>
      </c>
      <c r="C660" t="str">
        <f t="shared" si="88"/>
        <v>Gizga Essentials Laptop Bag Sleeve …</v>
      </c>
      <c r="D660" t="s">
        <v>4724</v>
      </c>
      <c r="E660" t="str">
        <f>IFERROR(VLOOKUP(TRIM(CLEAN(D660)),#REF!, 2, FALSE), "Other")</f>
        <v>Other</v>
      </c>
      <c r="F660" s="9">
        <v>269</v>
      </c>
      <c r="G660" s="9">
        <v>1099</v>
      </c>
      <c r="H660" s="9">
        <f t="shared" si="81"/>
        <v>830</v>
      </c>
      <c r="I660" s="9">
        <f>(F660*U660)</f>
        <v>293748</v>
      </c>
      <c r="J660" s="18" t="str">
        <f>ROUND((Table1[[#This Row],[actual_price]]-Table1[[#This Row],[discounted_price]])/Table1[[#This Row],[actual_price]]*100, 0) &amp; "%"</f>
        <v>76%</v>
      </c>
      <c r="K660" s="18" t="str">
        <f t="shared" si="82"/>
        <v>≥ 50%</v>
      </c>
      <c r="L660" s="18">
        <f t="shared" si="83"/>
        <v>76</v>
      </c>
      <c r="M660" s="15" t="str">
        <f t="shared" si="84"/>
        <v>High</v>
      </c>
      <c r="N660" s="1">
        <v>0.76</v>
      </c>
      <c r="O660">
        <v>4.0999999999999996</v>
      </c>
      <c r="P660" t="str">
        <f t="shared" si="85"/>
        <v>Good</v>
      </c>
      <c r="Q660">
        <f>G660*U660</f>
        <v>1200108</v>
      </c>
      <c r="R660" t="str">
        <f t="shared" si="86"/>
        <v>#1k-#4.9k</v>
      </c>
      <c r="S660">
        <f>IF(Table1[[#This Row],[actual_price]]&lt;1000, 1, IF(Table1[[#This Row],[actual_price]]&lt;5000, 2, IF(Table1[[#This Row],[actual_price]]&lt;10000, 3, IF(Table1[[#This Row],[actual_price]]&lt;20000, 4, 5))))</f>
        <v>2</v>
      </c>
      <c r="T660" t="str">
        <f t="shared" si="87"/>
        <v>1000 and above</v>
      </c>
      <c r="U660" s="11">
        <v>1092</v>
      </c>
      <c r="V660" t="s">
        <v>6121</v>
      </c>
      <c r="W660" t="s">
        <v>6122</v>
      </c>
      <c r="X660" t="s">
        <v>6123</v>
      </c>
      <c r="Y660" t="s">
        <v>6124</v>
      </c>
      <c r="Z660" t="s">
        <v>6125</v>
      </c>
      <c r="AA660" t="s">
        <v>6126</v>
      </c>
    </row>
    <row r="661" spans="1:27">
      <c r="A661" t="s">
        <v>6240</v>
      </c>
      <c r="B661" t="s">
        <v>6241</v>
      </c>
      <c r="C661" t="str">
        <f t="shared" si="88"/>
        <v>Imou 360¬∞ 1080P Full HD Security C…</v>
      </c>
      <c r="D661" t="s">
        <v>4496</v>
      </c>
      <c r="E661" t="str">
        <f>IFERROR(VLOOKUP(TRIM(CLEAN(D661)),#REF!, 2, FALSE), "Other")</f>
        <v>Other</v>
      </c>
      <c r="F661" s="9">
        <v>2299</v>
      </c>
      <c r="G661" s="9">
        <v>7500</v>
      </c>
      <c r="H661" s="9">
        <f t="shared" si="81"/>
        <v>5201</v>
      </c>
      <c r="I661" s="9">
        <f>(F661*U661)</f>
        <v>12768646</v>
      </c>
      <c r="J661" s="18" t="str">
        <f>ROUND((Table1[[#This Row],[actual_price]]-Table1[[#This Row],[discounted_price]])/Table1[[#This Row],[actual_price]]*100, 0) &amp; "%"</f>
        <v>69%</v>
      </c>
      <c r="K661" s="18" t="str">
        <f t="shared" si="82"/>
        <v>≥ 50%</v>
      </c>
      <c r="L661" s="18">
        <f t="shared" si="83"/>
        <v>69</v>
      </c>
      <c r="M661" s="15" t="str">
        <f t="shared" si="84"/>
        <v>High</v>
      </c>
      <c r="N661" s="1">
        <v>0.69</v>
      </c>
      <c r="O661">
        <v>4.0999999999999996</v>
      </c>
      <c r="P661" t="str">
        <f t="shared" si="85"/>
        <v>Good</v>
      </c>
      <c r="Q661">
        <f>G661*U661</f>
        <v>41655000</v>
      </c>
      <c r="R661" t="str">
        <f t="shared" si="86"/>
        <v>#5k-#9.9k</v>
      </c>
      <c r="S661">
        <f>IF(Table1[[#This Row],[actual_price]]&lt;1000, 1, IF(Table1[[#This Row],[actual_price]]&lt;5000, 2, IF(Table1[[#This Row],[actual_price]]&lt;10000, 3, IF(Table1[[#This Row],[actual_price]]&lt;20000, 4, 5))))</f>
        <v>3</v>
      </c>
      <c r="T661" t="str">
        <f t="shared" si="87"/>
        <v>1000 and above</v>
      </c>
      <c r="U661" s="11">
        <v>5554</v>
      </c>
      <c r="V661" t="s">
        <v>6242</v>
      </c>
      <c r="W661" t="s">
        <v>6243</v>
      </c>
      <c r="X661" t="s">
        <v>6244</v>
      </c>
      <c r="Y661" t="s">
        <v>6245</v>
      </c>
      <c r="Z661" t="s">
        <v>6246</v>
      </c>
      <c r="AA661" t="s">
        <v>6247</v>
      </c>
    </row>
    <row r="662" spans="1:27">
      <c r="A662" t="s">
        <v>6265</v>
      </c>
      <c r="B662" t="s">
        <v>6266</v>
      </c>
      <c r="C662" t="str">
        <f t="shared" si="88"/>
        <v>Sennheiser CX 80S in-Ear Wired Head…</v>
      </c>
      <c r="D662" t="s">
        <v>2376</v>
      </c>
      <c r="E662" t="str">
        <f>IFERROR(VLOOKUP(TRIM(CLEAN(D662)),#REF!, 2, FALSE), "Other")</f>
        <v>Other</v>
      </c>
      <c r="F662" s="9">
        <v>1490</v>
      </c>
      <c r="G662" s="9">
        <v>1990</v>
      </c>
      <c r="H662" s="9">
        <f t="shared" si="81"/>
        <v>500</v>
      </c>
      <c r="I662" s="9">
        <f>(F662*U662)</f>
        <v>146392500</v>
      </c>
      <c r="J662" s="18" t="str">
        <f>ROUND((Table1[[#This Row],[actual_price]]-Table1[[#This Row],[discounted_price]])/Table1[[#This Row],[actual_price]]*100, 0) &amp; "%"</f>
        <v>25%</v>
      </c>
      <c r="K662" s="18" t="str">
        <f t="shared" si="82"/>
        <v>&lt;50%</v>
      </c>
      <c r="L662" s="18">
        <f t="shared" si="83"/>
        <v>25</v>
      </c>
      <c r="M662" s="15" t="str">
        <f t="shared" si="84"/>
        <v>Mild</v>
      </c>
      <c r="N662" s="1">
        <v>0.25</v>
      </c>
      <c r="O662">
        <v>4.0999999999999996</v>
      </c>
      <c r="P662" t="str">
        <f t="shared" si="85"/>
        <v>Good</v>
      </c>
      <c r="Q662">
        <f>G662*U662</f>
        <v>195517500</v>
      </c>
      <c r="R662" t="str">
        <f t="shared" si="86"/>
        <v>#1k-#4.9k</v>
      </c>
      <c r="S662">
        <f>IF(Table1[[#This Row],[actual_price]]&lt;1000, 1, IF(Table1[[#This Row],[actual_price]]&lt;5000, 2, IF(Table1[[#This Row],[actual_price]]&lt;10000, 3, IF(Table1[[#This Row],[actual_price]]&lt;20000, 4, 5))))</f>
        <v>2</v>
      </c>
      <c r="T662" t="str">
        <f t="shared" si="87"/>
        <v>1000 and above</v>
      </c>
      <c r="U662" s="11">
        <v>98250</v>
      </c>
      <c r="V662" t="s">
        <v>6267</v>
      </c>
      <c r="W662" t="s">
        <v>6268</v>
      </c>
      <c r="X662" t="s">
        <v>6269</v>
      </c>
      <c r="Y662" t="s">
        <v>6270</v>
      </c>
      <c r="Z662" t="s">
        <v>6271</v>
      </c>
      <c r="AA662" t="s">
        <v>6272</v>
      </c>
    </row>
    <row r="663" spans="1:27">
      <c r="A663" t="s">
        <v>6324</v>
      </c>
      <c r="B663" t="s">
        <v>6325</v>
      </c>
      <c r="C663" t="str">
        <f t="shared" si="88"/>
        <v>Foxin FTC 12A / Q2612A Black Laser …</v>
      </c>
      <c r="D663" t="s">
        <v>6326</v>
      </c>
      <c r="E663" t="str">
        <f>IFERROR(VLOOKUP(TRIM(CLEAN(D663)),#REF!, 2, FALSE), "Other")</f>
        <v>Other</v>
      </c>
      <c r="F663" s="9">
        <v>598</v>
      </c>
      <c r="G663" s="9">
        <v>1150</v>
      </c>
      <c r="H663" s="9">
        <f t="shared" si="81"/>
        <v>552</v>
      </c>
      <c r="I663" s="9">
        <f>(F663*U663)</f>
        <v>1515930</v>
      </c>
      <c r="J663" s="18" t="str">
        <f>ROUND((Table1[[#This Row],[actual_price]]-Table1[[#This Row],[discounted_price]])/Table1[[#This Row],[actual_price]]*100, 0) &amp; "%"</f>
        <v>48%</v>
      </c>
      <c r="K663" s="18" t="str">
        <f t="shared" si="82"/>
        <v>&lt;50%</v>
      </c>
      <c r="L663" s="18">
        <f t="shared" si="83"/>
        <v>48</v>
      </c>
      <c r="M663" s="15" t="str">
        <f t="shared" si="84"/>
        <v>Medium</v>
      </c>
      <c r="N663" s="1">
        <v>0.48</v>
      </c>
      <c r="O663">
        <v>4.0999999999999996</v>
      </c>
      <c r="P663" t="str">
        <f t="shared" si="85"/>
        <v>Good</v>
      </c>
      <c r="Q663">
        <f>G663*U663</f>
        <v>2915250</v>
      </c>
      <c r="R663" t="str">
        <f t="shared" si="86"/>
        <v>#1k-#4.9k</v>
      </c>
      <c r="S663">
        <f>IF(Table1[[#This Row],[actual_price]]&lt;1000, 1, IF(Table1[[#This Row],[actual_price]]&lt;5000, 2, IF(Table1[[#This Row],[actual_price]]&lt;10000, 3, IF(Table1[[#This Row],[actual_price]]&lt;20000, 4, 5))))</f>
        <v>2</v>
      </c>
      <c r="T663" t="str">
        <f t="shared" si="87"/>
        <v>1000 and above</v>
      </c>
      <c r="U663" s="11">
        <v>2535</v>
      </c>
      <c r="V663" t="s">
        <v>6327</v>
      </c>
      <c r="W663" t="s">
        <v>6328</v>
      </c>
      <c r="X663" t="s">
        <v>6329</v>
      </c>
      <c r="Y663" t="s">
        <v>6330</v>
      </c>
      <c r="Z663" t="s">
        <v>6331</v>
      </c>
      <c r="AA663" t="s">
        <v>6332</v>
      </c>
    </row>
    <row r="664" spans="1:27">
      <c r="A664" t="s">
        <v>6341</v>
      </c>
      <c r="B664" t="s">
        <v>6342</v>
      </c>
      <c r="C664" t="str">
        <f t="shared" si="88"/>
        <v>PC SQUARE Laptop Tabletop Stand/ Co…</v>
      </c>
      <c r="D664" t="s">
        <v>3713</v>
      </c>
      <c r="E664" t="str">
        <f>IFERROR(VLOOKUP(TRIM(CLEAN(D664)),#REF!, 2, FALSE), "Other")</f>
        <v>Other</v>
      </c>
      <c r="F664" s="9">
        <v>499</v>
      </c>
      <c r="G664" s="9">
        <v>1299</v>
      </c>
      <c r="H664" s="9">
        <f t="shared" si="81"/>
        <v>800</v>
      </c>
      <c r="I664" s="9">
        <f>(F664*U664)</f>
        <v>1367260</v>
      </c>
      <c r="J664" s="18" t="str">
        <f>ROUND((Table1[[#This Row],[actual_price]]-Table1[[#This Row],[discounted_price]])/Table1[[#This Row],[actual_price]]*100, 0) &amp; "%"</f>
        <v>62%</v>
      </c>
      <c r="K664" s="18" t="str">
        <f t="shared" si="82"/>
        <v>≥ 50%</v>
      </c>
      <c r="L664" s="18">
        <f t="shared" si="83"/>
        <v>62</v>
      </c>
      <c r="M664" s="15" t="str">
        <f t="shared" si="84"/>
        <v>High</v>
      </c>
      <c r="N664" s="1">
        <v>0.62</v>
      </c>
      <c r="O664">
        <v>4.0999999999999996</v>
      </c>
      <c r="P664" t="str">
        <f t="shared" si="85"/>
        <v>Good</v>
      </c>
      <c r="Q664">
        <f>G664*U664</f>
        <v>3559260</v>
      </c>
      <c r="R664" t="str">
        <f t="shared" si="86"/>
        <v>#1k-#4.9k</v>
      </c>
      <c r="S664">
        <f>IF(Table1[[#This Row],[actual_price]]&lt;1000, 1, IF(Table1[[#This Row],[actual_price]]&lt;5000, 2, IF(Table1[[#This Row],[actual_price]]&lt;10000, 3, IF(Table1[[#This Row],[actual_price]]&lt;20000, 4, 5))))</f>
        <v>2</v>
      </c>
      <c r="T664" t="str">
        <f t="shared" si="87"/>
        <v>1000 and above</v>
      </c>
      <c r="U664" s="11">
        <v>2740</v>
      </c>
      <c r="V664" t="s">
        <v>6343</v>
      </c>
      <c r="W664" t="s">
        <v>6344</v>
      </c>
      <c r="X664" t="s">
        <v>6345</v>
      </c>
      <c r="Y664" t="s">
        <v>6346</v>
      </c>
      <c r="Z664" t="s">
        <v>6347</v>
      </c>
      <c r="AA664" t="s">
        <v>6348</v>
      </c>
    </row>
    <row r="665" spans="1:27">
      <c r="A665" t="s">
        <v>6357</v>
      </c>
      <c r="B665" t="s">
        <v>6358</v>
      </c>
      <c r="C665" t="str">
        <f t="shared" si="88"/>
        <v>Pilot Frixion Clicker Roller Pen (B…</v>
      </c>
      <c r="D665" t="s">
        <v>6359</v>
      </c>
      <c r="E665" t="str">
        <f>IFERROR(VLOOKUP(TRIM(CLEAN(D665)),#REF!, 2, FALSE), "Other")</f>
        <v>Other</v>
      </c>
      <c r="F665" s="9">
        <v>90</v>
      </c>
      <c r="G665" s="9">
        <v>100</v>
      </c>
      <c r="H665" s="9">
        <f t="shared" si="81"/>
        <v>10</v>
      </c>
      <c r="I665" s="9">
        <f>(F665*U665)</f>
        <v>557910</v>
      </c>
      <c r="J665" s="18" t="str">
        <f>ROUND((Table1[[#This Row],[actual_price]]-Table1[[#This Row],[discounted_price]])/Table1[[#This Row],[actual_price]]*100, 0) &amp; "%"</f>
        <v>10%</v>
      </c>
      <c r="K665" s="18" t="str">
        <f t="shared" si="82"/>
        <v>&lt;50%</v>
      </c>
      <c r="L665" s="18">
        <f t="shared" si="83"/>
        <v>10</v>
      </c>
      <c r="M665" s="15" t="str">
        <f t="shared" si="84"/>
        <v>Mild</v>
      </c>
      <c r="N665" s="1">
        <v>0.1</v>
      </c>
      <c r="O665">
        <v>4.0999999999999996</v>
      </c>
      <c r="P665" t="str">
        <f t="shared" si="85"/>
        <v>Good</v>
      </c>
      <c r="Q665">
        <f>G665*U665</f>
        <v>619900</v>
      </c>
      <c r="R665" t="str">
        <f t="shared" si="86"/>
        <v>#0-#999</v>
      </c>
      <c r="S665">
        <f>IF(Table1[[#This Row],[actual_price]]&lt;1000, 1, IF(Table1[[#This Row],[actual_price]]&lt;5000, 2, IF(Table1[[#This Row],[actual_price]]&lt;10000, 3, IF(Table1[[#This Row],[actual_price]]&lt;20000, 4, 5))))</f>
        <v>1</v>
      </c>
      <c r="T665" t="str">
        <f t="shared" si="87"/>
        <v>1000 and above</v>
      </c>
      <c r="U665" s="11">
        <v>6199</v>
      </c>
      <c r="V665" t="s">
        <v>6360</v>
      </c>
      <c r="W665" t="s">
        <v>6361</v>
      </c>
      <c r="X665" t="s">
        <v>6362</v>
      </c>
      <c r="Y665" t="s">
        <v>6363</v>
      </c>
      <c r="Z665" t="s">
        <v>6364</v>
      </c>
      <c r="AA665" t="s">
        <v>6365</v>
      </c>
    </row>
    <row r="666" spans="1:27">
      <c r="A666" t="s">
        <v>6445</v>
      </c>
      <c r="B666" t="s">
        <v>6446</v>
      </c>
      <c r="C666" t="str">
        <f t="shared" si="88"/>
        <v>Camlin Elegante Fountain Pen - Blac…</v>
      </c>
      <c r="D666" t="s">
        <v>6447</v>
      </c>
      <c r="E666" t="str">
        <f>IFERROR(VLOOKUP(TRIM(CLEAN(D666)),#REF!, 2, FALSE), "Other")</f>
        <v>Other</v>
      </c>
      <c r="F666" s="9">
        <v>225</v>
      </c>
      <c r="G666" s="9">
        <v>225</v>
      </c>
      <c r="H666" s="9">
        <f t="shared" si="81"/>
        <v>0</v>
      </c>
      <c r="I666" s="9">
        <f>(F666*U666)</f>
        <v>1079550</v>
      </c>
      <c r="J666" s="18" t="str">
        <f>ROUND((Table1[[#This Row],[actual_price]]-Table1[[#This Row],[discounted_price]])/Table1[[#This Row],[actual_price]]*100, 0) &amp; "%"</f>
        <v>0%</v>
      </c>
      <c r="K666" s="18" t="str">
        <f t="shared" si="82"/>
        <v>&lt;50%</v>
      </c>
      <c r="L666" s="18">
        <f t="shared" si="83"/>
        <v>0</v>
      </c>
      <c r="M666" s="15" t="str">
        <f t="shared" si="84"/>
        <v>Low</v>
      </c>
      <c r="N666" s="1">
        <v>0</v>
      </c>
      <c r="O666">
        <v>4.0999999999999996</v>
      </c>
      <c r="P666" t="str">
        <f t="shared" si="85"/>
        <v>Good</v>
      </c>
      <c r="Q666">
        <f>G666*U666</f>
        <v>1079550</v>
      </c>
      <c r="R666" t="str">
        <f t="shared" si="86"/>
        <v>#0-#999</v>
      </c>
      <c r="S666">
        <f>IF(Table1[[#This Row],[actual_price]]&lt;1000, 1, IF(Table1[[#This Row],[actual_price]]&lt;5000, 2, IF(Table1[[#This Row],[actual_price]]&lt;10000, 3, IF(Table1[[#This Row],[actual_price]]&lt;20000, 4, 5))))</f>
        <v>1</v>
      </c>
      <c r="T666" t="str">
        <f t="shared" si="87"/>
        <v>1000 and above</v>
      </c>
      <c r="U666" s="11">
        <v>4798</v>
      </c>
      <c r="V666" t="s">
        <v>6448</v>
      </c>
      <c r="W666" t="s">
        <v>6449</v>
      </c>
      <c r="X666" t="s">
        <v>6450</v>
      </c>
      <c r="Y666" t="s">
        <v>6451</v>
      </c>
      <c r="Z666" t="s">
        <v>6452</v>
      </c>
      <c r="AA666" t="s">
        <v>6453</v>
      </c>
    </row>
    <row r="667" spans="1:27">
      <c r="A667" t="s">
        <v>6454</v>
      </c>
      <c r="B667" t="s">
        <v>6455</v>
      </c>
      <c r="C667" t="str">
        <f t="shared" si="88"/>
        <v>CARECASE¬Æ Optical Bay 2nd Hard Dri…</v>
      </c>
      <c r="D667" t="s">
        <v>6456</v>
      </c>
      <c r="E667" t="str">
        <f>IFERROR(VLOOKUP(TRIM(CLEAN(D667)),#REF!, 2, FALSE), "Other")</f>
        <v>Other</v>
      </c>
      <c r="F667" s="9">
        <v>199</v>
      </c>
      <c r="G667" s="9">
        <v>799</v>
      </c>
      <c r="H667" s="9">
        <f t="shared" si="81"/>
        <v>600</v>
      </c>
      <c r="I667" s="9">
        <f>(F667*U667)</f>
        <v>1459267</v>
      </c>
      <c r="J667" s="18" t="str">
        <f>ROUND((Table1[[#This Row],[actual_price]]-Table1[[#This Row],[discounted_price]])/Table1[[#This Row],[actual_price]]*100, 0) &amp; "%"</f>
        <v>75%</v>
      </c>
      <c r="K667" s="18" t="str">
        <f t="shared" si="82"/>
        <v>≥ 50%</v>
      </c>
      <c r="L667" s="18">
        <f t="shared" si="83"/>
        <v>75</v>
      </c>
      <c r="M667" s="15" t="str">
        <f t="shared" si="84"/>
        <v>High</v>
      </c>
      <c r="N667" s="1">
        <v>0.75</v>
      </c>
      <c r="O667">
        <v>4.0999999999999996</v>
      </c>
      <c r="P667" t="str">
        <f t="shared" si="85"/>
        <v>Good</v>
      </c>
      <c r="Q667">
        <f>G667*U667</f>
        <v>5859067</v>
      </c>
      <c r="R667" t="str">
        <f t="shared" si="86"/>
        <v>#0-#999</v>
      </c>
      <c r="S667">
        <f>IF(Table1[[#This Row],[actual_price]]&lt;1000, 1, IF(Table1[[#This Row],[actual_price]]&lt;5000, 2, IF(Table1[[#This Row],[actual_price]]&lt;10000, 3, IF(Table1[[#This Row],[actual_price]]&lt;20000, 4, 5))))</f>
        <v>1</v>
      </c>
      <c r="T667" t="str">
        <f t="shared" si="87"/>
        <v>1000 and above</v>
      </c>
      <c r="U667" s="11">
        <v>7333</v>
      </c>
      <c r="V667" t="s">
        <v>6457</v>
      </c>
      <c r="W667" t="s">
        <v>6458</v>
      </c>
      <c r="X667" t="s">
        <v>6459</v>
      </c>
      <c r="Y667" t="s">
        <v>6460</v>
      </c>
      <c r="Z667" t="s">
        <v>6461</v>
      </c>
      <c r="AA667" t="s">
        <v>6462</v>
      </c>
    </row>
    <row r="668" spans="1:27">
      <c r="A668" t="s">
        <v>6536</v>
      </c>
      <c r="B668" t="s">
        <v>6537</v>
      </c>
      <c r="C668" t="str">
        <f t="shared" si="88"/>
        <v>Infinity (JBL Fuze 100, Wireless Po…</v>
      </c>
      <c r="D668" t="s">
        <v>4715</v>
      </c>
      <c r="E668" t="str">
        <f>IFERROR(VLOOKUP(TRIM(CLEAN(D668)),#REF!, 2, FALSE), "Other")</f>
        <v>Other</v>
      </c>
      <c r="F668" s="9">
        <v>1499</v>
      </c>
      <c r="G668" s="9">
        <v>2999</v>
      </c>
      <c r="H668" s="9">
        <f t="shared" si="81"/>
        <v>1500</v>
      </c>
      <c r="I668" s="9">
        <f>(F668*U668)</f>
        <v>37867738</v>
      </c>
      <c r="J668" s="18" t="str">
        <f>ROUND((Table1[[#This Row],[actual_price]]-Table1[[#This Row],[discounted_price]])/Table1[[#This Row],[actual_price]]*100, 0) &amp; "%"</f>
        <v>50%</v>
      </c>
      <c r="K668" s="18" t="str">
        <f t="shared" si="82"/>
        <v>≥ 50%</v>
      </c>
      <c r="L668" s="18">
        <f t="shared" si="83"/>
        <v>50</v>
      </c>
      <c r="M668" s="15" t="str">
        <f t="shared" si="84"/>
        <v>High</v>
      </c>
      <c r="N668" s="1">
        <v>0.5</v>
      </c>
      <c r="O668">
        <v>4.0999999999999996</v>
      </c>
      <c r="P668" t="str">
        <f t="shared" si="85"/>
        <v>Good</v>
      </c>
      <c r="Q668">
        <f>G668*U668</f>
        <v>75760738</v>
      </c>
      <c r="R668" t="str">
        <f t="shared" si="86"/>
        <v>#1k-#4.9k</v>
      </c>
      <c r="S668">
        <f>IF(Table1[[#This Row],[actual_price]]&lt;1000, 1, IF(Table1[[#This Row],[actual_price]]&lt;5000, 2, IF(Table1[[#This Row],[actual_price]]&lt;10000, 3, IF(Table1[[#This Row],[actual_price]]&lt;20000, 4, 5))))</f>
        <v>2</v>
      </c>
      <c r="T668" t="str">
        <f t="shared" si="87"/>
        <v>1000 and above</v>
      </c>
      <c r="U668" s="11">
        <v>25262</v>
      </c>
      <c r="V668" t="s">
        <v>6538</v>
      </c>
      <c r="W668" t="s">
        <v>6539</v>
      </c>
      <c r="X668" t="s">
        <v>6540</v>
      </c>
      <c r="Y668" t="s">
        <v>6541</v>
      </c>
      <c r="Z668" t="s">
        <v>6542</v>
      </c>
      <c r="AA668" t="s">
        <v>6543</v>
      </c>
    </row>
    <row r="669" spans="1:27">
      <c r="A669" t="s">
        <v>6571</v>
      </c>
      <c r="B669" t="s">
        <v>6572</v>
      </c>
      <c r="C669" t="str">
        <f t="shared" si="88"/>
        <v>StyleHouse Lint Remover for Woolen …</v>
      </c>
      <c r="D669" t="s">
        <v>6573</v>
      </c>
      <c r="E669" t="str">
        <f>IFERROR(VLOOKUP(TRIM(CLEAN(D669)),#REF!, 2, FALSE), "Other")</f>
        <v>Other</v>
      </c>
      <c r="F669" s="9">
        <v>455</v>
      </c>
      <c r="G669" s="9">
        <v>999</v>
      </c>
      <c r="H669" s="9">
        <f t="shared" si="81"/>
        <v>544</v>
      </c>
      <c r="I669" s="9">
        <f>(F669*U669)</f>
        <v>1627990</v>
      </c>
      <c r="J669" s="18" t="str">
        <f>ROUND((Table1[[#This Row],[actual_price]]-Table1[[#This Row],[discounted_price]])/Table1[[#This Row],[actual_price]]*100, 0) &amp; "%"</f>
        <v>54%</v>
      </c>
      <c r="K669" s="18" t="str">
        <f t="shared" si="82"/>
        <v>≥ 50%</v>
      </c>
      <c r="L669" s="18">
        <f t="shared" si="83"/>
        <v>54</v>
      </c>
      <c r="M669" s="15" t="str">
        <f t="shared" si="84"/>
        <v>High</v>
      </c>
      <c r="N669" s="1">
        <v>0.54</v>
      </c>
      <c r="O669">
        <v>4.0999999999999996</v>
      </c>
      <c r="P669" t="str">
        <f t="shared" si="85"/>
        <v>Good</v>
      </c>
      <c r="Q669">
        <f>G669*U669</f>
        <v>3574422</v>
      </c>
      <c r="R669" t="str">
        <f t="shared" si="86"/>
        <v>#0-#999</v>
      </c>
      <c r="S669">
        <f>IF(Table1[[#This Row],[actual_price]]&lt;1000, 1, IF(Table1[[#This Row],[actual_price]]&lt;5000, 2, IF(Table1[[#This Row],[actual_price]]&lt;10000, 3, IF(Table1[[#This Row],[actual_price]]&lt;20000, 4, 5))))</f>
        <v>1</v>
      </c>
      <c r="T669" t="str">
        <f t="shared" si="87"/>
        <v>1000 and above</v>
      </c>
      <c r="U669" s="11">
        <v>3578</v>
      </c>
      <c r="V669" t="s">
        <v>6574</v>
      </c>
      <c r="W669" t="s">
        <v>6575</v>
      </c>
      <c r="X669" t="s">
        <v>6576</v>
      </c>
      <c r="Y669" t="s">
        <v>6577</v>
      </c>
      <c r="Z669" t="s">
        <v>6578</v>
      </c>
      <c r="AA669" t="s">
        <v>6579</v>
      </c>
    </row>
    <row r="670" spans="1:27">
      <c r="A670" t="s">
        <v>6597</v>
      </c>
      <c r="B670" t="s">
        <v>6598</v>
      </c>
      <c r="C670" t="str">
        <f t="shared" si="88"/>
        <v>Pigeon Polypropylene Mini Handy and…</v>
      </c>
      <c r="D670" t="s">
        <v>6599</v>
      </c>
      <c r="E670" t="str">
        <f>IFERROR(VLOOKUP(TRIM(CLEAN(D670)),#REF!, 2, FALSE), "Other")</f>
        <v>Other</v>
      </c>
      <c r="F670" s="9">
        <v>199</v>
      </c>
      <c r="G670" s="9">
        <v>495</v>
      </c>
      <c r="H670" s="9">
        <f t="shared" si="81"/>
        <v>296</v>
      </c>
      <c r="I670" s="9">
        <f>(F670*U670)</f>
        <v>53842037</v>
      </c>
      <c r="J670" s="18" t="str">
        <f>ROUND((Table1[[#This Row],[actual_price]]-Table1[[#This Row],[discounted_price]])/Table1[[#This Row],[actual_price]]*100, 0) &amp; "%"</f>
        <v>60%</v>
      </c>
      <c r="K670" s="18" t="str">
        <f t="shared" si="82"/>
        <v>≥ 50%</v>
      </c>
      <c r="L670" s="18">
        <f t="shared" si="83"/>
        <v>60</v>
      </c>
      <c r="M670" s="15" t="str">
        <f t="shared" si="84"/>
        <v>High</v>
      </c>
      <c r="N670" s="1">
        <v>0.6</v>
      </c>
      <c r="O670">
        <v>4.0999999999999996</v>
      </c>
      <c r="P670" t="str">
        <f t="shared" si="85"/>
        <v>Good</v>
      </c>
      <c r="Q670">
        <f>G670*U670</f>
        <v>133928685</v>
      </c>
      <c r="R670" t="str">
        <f t="shared" si="86"/>
        <v>#0-#999</v>
      </c>
      <c r="S670">
        <f>IF(Table1[[#This Row],[actual_price]]&lt;1000, 1, IF(Table1[[#This Row],[actual_price]]&lt;5000, 2, IF(Table1[[#This Row],[actual_price]]&lt;10000, 3, IF(Table1[[#This Row],[actual_price]]&lt;20000, 4, 5))))</f>
        <v>1</v>
      </c>
      <c r="T670" t="str">
        <f t="shared" si="87"/>
        <v>1000 and above</v>
      </c>
      <c r="U670" s="11">
        <v>270563</v>
      </c>
      <c r="V670" t="s">
        <v>6600</v>
      </c>
      <c r="W670" t="s">
        <v>6601</v>
      </c>
      <c r="X670" t="s">
        <v>6602</v>
      </c>
      <c r="Y670" t="s">
        <v>6603</v>
      </c>
      <c r="Z670" t="s">
        <v>6604</v>
      </c>
      <c r="AA670" t="s">
        <v>6605</v>
      </c>
    </row>
    <row r="671" spans="1:27">
      <c r="A671" t="s">
        <v>6647</v>
      </c>
      <c r="B671" t="s">
        <v>6648</v>
      </c>
      <c r="C671" t="str">
        <f t="shared" si="88"/>
        <v>SHOPTOSHOP Electric Lint Remover, B…</v>
      </c>
      <c r="D671" t="s">
        <v>6573</v>
      </c>
      <c r="E671" t="str">
        <f>IFERROR(VLOOKUP(TRIM(CLEAN(D671)),#REF!, 2, FALSE), "Other")</f>
        <v>Other</v>
      </c>
      <c r="F671" s="9">
        <v>499</v>
      </c>
      <c r="G671" s="9">
        <v>999</v>
      </c>
      <c r="H671" s="9">
        <f t="shared" si="81"/>
        <v>500</v>
      </c>
      <c r="I671" s="9">
        <f>(F671*U671)</f>
        <v>2424641</v>
      </c>
      <c r="J671" s="18" t="str">
        <f>ROUND((Table1[[#This Row],[actual_price]]-Table1[[#This Row],[discounted_price]])/Table1[[#This Row],[actual_price]]*100, 0) &amp; "%"</f>
        <v>50%</v>
      </c>
      <c r="K671" s="18" t="str">
        <f t="shared" si="82"/>
        <v>≥ 50%</v>
      </c>
      <c r="L671" s="18">
        <f t="shared" si="83"/>
        <v>50</v>
      </c>
      <c r="M671" s="15" t="str">
        <f t="shared" si="84"/>
        <v>High</v>
      </c>
      <c r="N671" s="1">
        <v>0.5</v>
      </c>
      <c r="O671">
        <v>4.0999999999999996</v>
      </c>
      <c r="P671" t="str">
        <f t="shared" si="85"/>
        <v>Good</v>
      </c>
      <c r="Q671">
        <f>G671*U671</f>
        <v>4854141</v>
      </c>
      <c r="R671" t="str">
        <f t="shared" si="86"/>
        <v>#0-#999</v>
      </c>
      <c r="S671">
        <f>IF(Table1[[#This Row],[actual_price]]&lt;1000, 1, IF(Table1[[#This Row],[actual_price]]&lt;5000, 2, IF(Table1[[#This Row],[actual_price]]&lt;10000, 3, IF(Table1[[#This Row],[actual_price]]&lt;20000, 4, 5))))</f>
        <v>1</v>
      </c>
      <c r="T671" t="str">
        <f t="shared" si="87"/>
        <v>1000 and above</v>
      </c>
      <c r="U671" s="11">
        <v>4859</v>
      </c>
      <c r="V671" t="s">
        <v>6649</v>
      </c>
      <c r="W671" t="s">
        <v>6650</v>
      </c>
      <c r="X671" t="s">
        <v>6651</v>
      </c>
      <c r="Y671" t="s">
        <v>6652</v>
      </c>
      <c r="Z671" t="s">
        <v>6653</v>
      </c>
      <c r="AA671" t="s">
        <v>6654</v>
      </c>
    </row>
    <row r="672" spans="1:27">
      <c r="A672" t="s">
        <v>6655</v>
      </c>
      <c r="B672" t="s">
        <v>6656</v>
      </c>
      <c r="C672" t="str">
        <f t="shared" si="88"/>
        <v>Orpat OEH-1260 2000-Watt Fan Heater…</v>
      </c>
      <c r="D672" t="s">
        <v>6564</v>
      </c>
      <c r="E672" t="str">
        <f>IFERROR(VLOOKUP(TRIM(CLEAN(D672)),#REF!, 2, FALSE), "Other")</f>
        <v>Other</v>
      </c>
      <c r="F672" s="9">
        <v>1464</v>
      </c>
      <c r="G672" s="9">
        <v>1650</v>
      </c>
      <c r="H672" s="9">
        <f t="shared" si="81"/>
        <v>186</v>
      </c>
      <c r="I672" s="9">
        <f>(F672*U672)</f>
        <v>20671680</v>
      </c>
      <c r="J672" s="18" t="str">
        <f>ROUND((Table1[[#This Row],[actual_price]]-Table1[[#This Row],[discounted_price]])/Table1[[#This Row],[actual_price]]*100, 0) &amp; "%"</f>
        <v>11%</v>
      </c>
      <c r="K672" s="18" t="str">
        <f t="shared" si="82"/>
        <v>&lt;50%</v>
      </c>
      <c r="L672" s="18">
        <f t="shared" si="83"/>
        <v>11</v>
      </c>
      <c r="M672" s="15" t="str">
        <f t="shared" si="84"/>
        <v>Mild</v>
      </c>
      <c r="N672" s="1">
        <v>0.11</v>
      </c>
      <c r="O672">
        <v>4.0999999999999996</v>
      </c>
      <c r="P672" t="str">
        <f t="shared" si="85"/>
        <v>Good</v>
      </c>
      <c r="Q672">
        <f>G672*U672</f>
        <v>23298000</v>
      </c>
      <c r="R672" t="str">
        <f t="shared" si="86"/>
        <v>#1k-#4.9k</v>
      </c>
      <c r="S672">
        <f>IF(Table1[[#This Row],[actual_price]]&lt;1000, 1, IF(Table1[[#This Row],[actual_price]]&lt;5000, 2, IF(Table1[[#This Row],[actual_price]]&lt;10000, 3, IF(Table1[[#This Row],[actual_price]]&lt;20000, 4, 5))))</f>
        <v>2</v>
      </c>
      <c r="T672" t="str">
        <f t="shared" si="87"/>
        <v>1000 and above</v>
      </c>
      <c r="U672" s="11">
        <v>14120</v>
      </c>
      <c r="V672" t="s">
        <v>6657</v>
      </c>
      <c r="W672" t="s">
        <v>6658</v>
      </c>
      <c r="X672" t="s">
        <v>6659</v>
      </c>
      <c r="Y672" t="s">
        <v>6660</v>
      </c>
      <c r="Z672" t="s">
        <v>6661</v>
      </c>
      <c r="AA672" t="s">
        <v>6662</v>
      </c>
    </row>
    <row r="673" spans="1:27">
      <c r="A673" t="s">
        <v>6716</v>
      </c>
      <c r="B673" t="s">
        <v>6717</v>
      </c>
      <c r="C673" t="str">
        <f t="shared" si="88"/>
        <v>Bajaj Splendora 3 Litre 3KW IWH Ins…</v>
      </c>
      <c r="D673" t="s">
        <v>6692</v>
      </c>
      <c r="E673" t="str">
        <f>IFERROR(VLOOKUP(TRIM(CLEAN(D673)),#REF!, 2, FALSE), "Other")</f>
        <v>Other</v>
      </c>
      <c r="F673" s="9">
        <v>2599</v>
      </c>
      <c r="G673" s="9">
        <v>5890</v>
      </c>
      <c r="H673" s="9">
        <f t="shared" si="81"/>
        <v>3291</v>
      </c>
      <c r="I673" s="9">
        <f>(F673*U673)</f>
        <v>56614017</v>
      </c>
      <c r="J673" s="18" t="str">
        <f>ROUND((Table1[[#This Row],[actual_price]]-Table1[[#This Row],[discounted_price]])/Table1[[#This Row],[actual_price]]*100, 0) &amp; "%"</f>
        <v>56%</v>
      </c>
      <c r="K673" s="18" t="str">
        <f t="shared" si="82"/>
        <v>≥ 50%</v>
      </c>
      <c r="L673" s="18">
        <f t="shared" si="83"/>
        <v>56</v>
      </c>
      <c r="M673" s="15" t="str">
        <f t="shared" si="84"/>
        <v>High</v>
      </c>
      <c r="N673" s="1">
        <v>0.56000000000000005</v>
      </c>
      <c r="O673">
        <v>4.0999999999999996</v>
      </c>
      <c r="P673" t="str">
        <f t="shared" si="85"/>
        <v>Good</v>
      </c>
      <c r="Q673">
        <f>G673*U673</f>
        <v>128301870</v>
      </c>
      <c r="R673" t="str">
        <f t="shared" si="86"/>
        <v>#5k-#9.9k</v>
      </c>
      <c r="S673">
        <f>IF(Table1[[#This Row],[actual_price]]&lt;1000, 1, IF(Table1[[#This Row],[actual_price]]&lt;5000, 2, IF(Table1[[#This Row],[actual_price]]&lt;10000, 3, IF(Table1[[#This Row],[actual_price]]&lt;20000, 4, 5))))</f>
        <v>3</v>
      </c>
      <c r="T673" t="str">
        <f t="shared" si="87"/>
        <v>1000 and above</v>
      </c>
      <c r="U673" s="11">
        <v>21783</v>
      </c>
      <c r="V673" t="s">
        <v>6718</v>
      </c>
      <c r="W673" t="s">
        <v>6719</v>
      </c>
      <c r="X673" t="s">
        <v>6720</v>
      </c>
      <c r="Y673" t="s">
        <v>6721</v>
      </c>
      <c r="Z673" t="s">
        <v>6722</v>
      </c>
      <c r="AA673" t="s">
        <v>10183</v>
      </c>
    </row>
    <row r="674" spans="1:27">
      <c r="A674" t="s">
        <v>6781</v>
      </c>
      <c r="B674" t="s">
        <v>6782</v>
      </c>
      <c r="C674" t="str">
        <f t="shared" si="88"/>
        <v>R B Nova Lint/Fabric Shaver for Clo…</v>
      </c>
      <c r="D674" t="s">
        <v>6573</v>
      </c>
      <c r="E674" t="str">
        <f>IFERROR(VLOOKUP(TRIM(CLEAN(D674)),#REF!, 2, FALSE), "Other")</f>
        <v>Other</v>
      </c>
      <c r="F674" s="9">
        <v>398</v>
      </c>
      <c r="G674" s="9">
        <v>1999</v>
      </c>
      <c r="H674" s="9">
        <f t="shared" si="81"/>
        <v>1601</v>
      </c>
      <c r="I674" s="9">
        <f>(F674*U674)</f>
        <v>102286</v>
      </c>
      <c r="J674" s="18" t="str">
        <f>ROUND((Table1[[#This Row],[actual_price]]-Table1[[#This Row],[discounted_price]])/Table1[[#This Row],[actual_price]]*100, 0) &amp; "%"</f>
        <v>80%</v>
      </c>
      <c r="K674" s="18" t="str">
        <f t="shared" si="82"/>
        <v>≥ 50%</v>
      </c>
      <c r="L674" s="18">
        <f t="shared" si="83"/>
        <v>80</v>
      </c>
      <c r="M674" s="15" t="str">
        <f t="shared" si="84"/>
        <v>High</v>
      </c>
      <c r="N674" s="1">
        <v>0.8</v>
      </c>
      <c r="O674">
        <v>4.0999999999999996</v>
      </c>
      <c r="P674" t="str">
        <f t="shared" si="85"/>
        <v>Good</v>
      </c>
      <c r="Q674">
        <f>G674*U674</f>
        <v>513743</v>
      </c>
      <c r="R674" t="str">
        <f t="shared" si="86"/>
        <v>#1k-#4.9k</v>
      </c>
      <c r="S674">
        <f>IF(Table1[[#This Row],[actual_price]]&lt;1000, 1, IF(Table1[[#This Row],[actual_price]]&lt;5000, 2, IF(Table1[[#This Row],[actual_price]]&lt;10000, 3, IF(Table1[[#This Row],[actual_price]]&lt;20000, 4, 5))))</f>
        <v>2</v>
      </c>
      <c r="T674" t="str">
        <f t="shared" si="87"/>
        <v>Fewer than 1000</v>
      </c>
      <c r="U674" s="11">
        <v>257</v>
      </c>
      <c r="V674" t="s">
        <v>6783</v>
      </c>
      <c r="W674" t="s">
        <v>6784</v>
      </c>
      <c r="X674" t="s">
        <v>6785</v>
      </c>
      <c r="Y674" t="s">
        <v>6786</v>
      </c>
      <c r="Z674" t="s">
        <v>6787</v>
      </c>
      <c r="AA674" t="s">
        <v>6788</v>
      </c>
    </row>
    <row r="675" spans="1:27">
      <c r="A675" t="s">
        <v>6789</v>
      </c>
      <c r="B675" t="s">
        <v>6790</v>
      </c>
      <c r="C675" t="str">
        <f t="shared" si="88"/>
        <v>Bajaj Immersion Rod Water Heater 15…</v>
      </c>
      <c r="D675" t="s">
        <v>6791</v>
      </c>
      <c r="E675" t="str">
        <f>IFERROR(VLOOKUP(TRIM(CLEAN(D675)),#REF!, 2, FALSE), "Other")</f>
        <v>Other</v>
      </c>
      <c r="F675" s="9">
        <v>539</v>
      </c>
      <c r="G675" s="9">
        <v>720</v>
      </c>
      <c r="H675" s="9">
        <f t="shared" si="81"/>
        <v>181</v>
      </c>
      <c r="I675" s="9">
        <f>(F675*U675)</f>
        <v>19413163</v>
      </c>
      <c r="J675" s="18" t="str">
        <f>ROUND((Table1[[#This Row],[actual_price]]-Table1[[#This Row],[discounted_price]])/Table1[[#This Row],[actual_price]]*100, 0) &amp; "%"</f>
        <v>25%</v>
      </c>
      <c r="K675" s="18" t="str">
        <f t="shared" si="82"/>
        <v>&lt;50%</v>
      </c>
      <c r="L675" s="18">
        <f t="shared" si="83"/>
        <v>25</v>
      </c>
      <c r="M675" s="15" t="str">
        <f t="shared" si="84"/>
        <v>Mild</v>
      </c>
      <c r="N675" s="1">
        <v>0.25</v>
      </c>
      <c r="O675">
        <v>4.0999999999999996</v>
      </c>
      <c r="P675" t="str">
        <f t="shared" si="85"/>
        <v>Good</v>
      </c>
      <c r="Q675">
        <f>G675*U675</f>
        <v>25932240</v>
      </c>
      <c r="R675" t="str">
        <f t="shared" si="86"/>
        <v>#0-#999</v>
      </c>
      <c r="S675">
        <f>IF(Table1[[#This Row],[actual_price]]&lt;1000, 1, IF(Table1[[#This Row],[actual_price]]&lt;5000, 2, IF(Table1[[#This Row],[actual_price]]&lt;10000, 3, IF(Table1[[#This Row],[actual_price]]&lt;20000, 4, 5))))</f>
        <v>1</v>
      </c>
      <c r="T675" t="str">
        <f t="shared" si="87"/>
        <v>1000 and above</v>
      </c>
      <c r="U675" s="11">
        <v>36017</v>
      </c>
      <c r="V675" t="s">
        <v>6792</v>
      </c>
      <c r="W675" t="s">
        <v>6793</v>
      </c>
      <c r="X675" t="s">
        <v>6794</v>
      </c>
      <c r="Y675" t="s">
        <v>6795</v>
      </c>
      <c r="Z675" t="s">
        <v>6796</v>
      </c>
      <c r="AA675" t="s">
        <v>6797</v>
      </c>
    </row>
    <row r="676" spans="1:27">
      <c r="A676" t="s">
        <v>6798</v>
      </c>
      <c r="B676" t="s">
        <v>6799</v>
      </c>
      <c r="C676" t="str">
        <f t="shared" si="88"/>
        <v>INALSA Electric Kettle 1.5 Litre wi…</v>
      </c>
      <c r="D676" t="s">
        <v>6546</v>
      </c>
      <c r="E676" t="str">
        <f>IFERROR(VLOOKUP(TRIM(CLEAN(D676)),#REF!, 2, FALSE), "Other")</f>
        <v>Other</v>
      </c>
      <c r="F676" s="9">
        <v>699</v>
      </c>
      <c r="G676" s="9">
        <v>1595</v>
      </c>
      <c r="H676" s="9">
        <f t="shared" si="81"/>
        <v>896</v>
      </c>
      <c r="I676" s="9">
        <f>(F676*U676)</f>
        <v>5654910</v>
      </c>
      <c r="J676" s="18" t="str">
        <f>ROUND((Table1[[#This Row],[actual_price]]-Table1[[#This Row],[discounted_price]])/Table1[[#This Row],[actual_price]]*100, 0) &amp; "%"</f>
        <v>56%</v>
      </c>
      <c r="K676" s="18" t="str">
        <f t="shared" si="82"/>
        <v>≥ 50%</v>
      </c>
      <c r="L676" s="18">
        <f t="shared" si="83"/>
        <v>56</v>
      </c>
      <c r="M676" s="15" t="str">
        <f t="shared" si="84"/>
        <v>High</v>
      </c>
      <c r="N676" s="1">
        <v>0.56000000000000005</v>
      </c>
      <c r="O676">
        <v>4.0999999999999996</v>
      </c>
      <c r="P676" t="str">
        <f t="shared" si="85"/>
        <v>Good</v>
      </c>
      <c r="Q676">
        <f>G676*U676</f>
        <v>12903550</v>
      </c>
      <c r="R676" t="str">
        <f t="shared" si="86"/>
        <v>#1k-#4.9k</v>
      </c>
      <c r="S676">
        <f>IF(Table1[[#This Row],[actual_price]]&lt;1000, 1, IF(Table1[[#This Row],[actual_price]]&lt;5000, 2, IF(Table1[[#This Row],[actual_price]]&lt;10000, 3, IF(Table1[[#This Row],[actual_price]]&lt;20000, 4, 5))))</f>
        <v>2</v>
      </c>
      <c r="T676" t="str">
        <f t="shared" si="87"/>
        <v>1000 and above</v>
      </c>
      <c r="U676" s="11">
        <v>8090</v>
      </c>
      <c r="V676" t="s">
        <v>6800</v>
      </c>
      <c r="W676" t="s">
        <v>6801</v>
      </c>
      <c r="X676" t="s">
        <v>6802</v>
      </c>
      <c r="Y676" t="s">
        <v>6803</v>
      </c>
      <c r="Z676" t="s">
        <v>6804</v>
      </c>
      <c r="AA676" t="s">
        <v>6805</v>
      </c>
    </row>
    <row r="677" spans="1:27">
      <c r="A677" t="s">
        <v>6806</v>
      </c>
      <c r="B677" t="s">
        <v>6807</v>
      </c>
      <c r="C677" t="str">
        <f t="shared" si="88"/>
        <v>Prestige PIC 20 1600 Watt Induction…</v>
      </c>
      <c r="D677" t="s">
        <v>6632</v>
      </c>
      <c r="E677" t="str">
        <f>IFERROR(VLOOKUP(TRIM(CLEAN(D677)),#REF!, 2, FALSE), "Other")</f>
        <v>Other</v>
      </c>
      <c r="F677" s="9">
        <v>2148</v>
      </c>
      <c r="G677" s="9">
        <v>3645</v>
      </c>
      <c r="H677" s="9">
        <f t="shared" si="81"/>
        <v>1497</v>
      </c>
      <c r="I677" s="9">
        <f>(F677*U677)</f>
        <v>67421424</v>
      </c>
      <c r="J677" s="18" t="str">
        <f>ROUND((Table1[[#This Row],[actual_price]]-Table1[[#This Row],[discounted_price]])/Table1[[#This Row],[actual_price]]*100, 0) &amp; "%"</f>
        <v>41%</v>
      </c>
      <c r="K677" s="18" t="str">
        <f t="shared" si="82"/>
        <v>&lt;50%</v>
      </c>
      <c r="L677" s="18">
        <f t="shared" si="83"/>
        <v>41</v>
      </c>
      <c r="M677" s="15" t="str">
        <f t="shared" si="84"/>
        <v>Medium</v>
      </c>
      <c r="N677" s="1">
        <v>0.41</v>
      </c>
      <c r="O677">
        <v>4.0999999999999996</v>
      </c>
      <c r="P677" t="str">
        <f t="shared" si="85"/>
        <v>Good</v>
      </c>
      <c r="Q677">
        <f>G677*U677</f>
        <v>114409260</v>
      </c>
      <c r="R677" t="str">
        <f t="shared" si="86"/>
        <v>#1k-#4.9k</v>
      </c>
      <c r="S677">
        <f>IF(Table1[[#This Row],[actual_price]]&lt;1000, 1, IF(Table1[[#This Row],[actual_price]]&lt;5000, 2, IF(Table1[[#This Row],[actual_price]]&lt;10000, 3, IF(Table1[[#This Row],[actual_price]]&lt;20000, 4, 5))))</f>
        <v>2</v>
      </c>
      <c r="T677" t="str">
        <f t="shared" si="87"/>
        <v>1000 and above</v>
      </c>
      <c r="U677" s="11">
        <v>31388</v>
      </c>
      <c r="V677" t="s">
        <v>6808</v>
      </c>
      <c r="W677" t="s">
        <v>6809</v>
      </c>
      <c r="X677" t="s">
        <v>6810</v>
      </c>
      <c r="Y677" t="s">
        <v>6811</v>
      </c>
      <c r="Z677" t="s">
        <v>6812</v>
      </c>
      <c r="AA677" t="s">
        <v>6813</v>
      </c>
    </row>
    <row r="678" spans="1:27">
      <c r="A678" t="s">
        <v>6865</v>
      </c>
      <c r="B678" t="s">
        <v>6866</v>
      </c>
      <c r="C678" t="str">
        <f t="shared" si="88"/>
        <v>NutriPro Juicer Mixer Grinder - Smo…</v>
      </c>
      <c r="D678" t="s">
        <v>6867</v>
      </c>
      <c r="E678" t="str">
        <f>IFERROR(VLOOKUP(TRIM(CLEAN(D678)),#REF!, 2, FALSE), "Other")</f>
        <v>Other</v>
      </c>
      <c r="F678" s="9">
        <v>1969</v>
      </c>
      <c r="G678" s="9">
        <v>5000</v>
      </c>
      <c r="H678" s="9">
        <f t="shared" si="81"/>
        <v>3031</v>
      </c>
      <c r="I678" s="9">
        <f>(F678*U678)</f>
        <v>9701263</v>
      </c>
      <c r="J678" s="18" t="str">
        <f>ROUND((Table1[[#This Row],[actual_price]]-Table1[[#This Row],[discounted_price]])/Table1[[#This Row],[actual_price]]*100, 0) &amp; "%"</f>
        <v>61%</v>
      </c>
      <c r="K678" s="18" t="str">
        <f t="shared" si="82"/>
        <v>≥ 50%</v>
      </c>
      <c r="L678" s="18">
        <f t="shared" si="83"/>
        <v>61</v>
      </c>
      <c r="M678" s="15" t="str">
        <f t="shared" si="84"/>
        <v>High</v>
      </c>
      <c r="N678" s="1">
        <v>0.61</v>
      </c>
      <c r="O678">
        <v>4.0999999999999996</v>
      </c>
      <c r="P678" t="str">
        <f t="shared" si="85"/>
        <v>Good</v>
      </c>
      <c r="Q678">
        <f>G678*U678</f>
        <v>24635000</v>
      </c>
      <c r="R678" t="str">
        <f t="shared" si="86"/>
        <v>#5k-#9.9k</v>
      </c>
      <c r="S678">
        <f>IF(Table1[[#This Row],[actual_price]]&lt;1000, 1, IF(Table1[[#This Row],[actual_price]]&lt;5000, 2, IF(Table1[[#This Row],[actual_price]]&lt;10000, 3, IF(Table1[[#This Row],[actual_price]]&lt;20000, 4, 5))))</f>
        <v>3</v>
      </c>
      <c r="T678" t="str">
        <f t="shared" si="87"/>
        <v>1000 and above</v>
      </c>
      <c r="U678" s="11">
        <v>4927</v>
      </c>
      <c r="V678" t="s">
        <v>6868</v>
      </c>
      <c r="W678" t="s">
        <v>6869</v>
      </c>
      <c r="X678" t="s">
        <v>6870</v>
      </c>
      <c r="Y678" t="s">
        <v>6871</v>
      </c>
      <c r="Z678" t="s">
        <v>6872</v>
      </c>
      <c r="AA678" t="s">
        <v>6873</v>
      </c>
    </row>
    <row r="679" spans="1:27">
      <c r="A679" t="s">
        <v>7013</v>
      </c>
      <c r="B679" t="s">
        <v>7014</v>
      </c>
      <c r="C679" t="str">
        <f t="shared" si="88"/>
        <v>Bajaj New Shakti Neo 25L Vertical S…</v>
      </c>
      <c r="D679" t="s">
        <v>6734</v>
      </c>
      <c r="E679" t="str">
        <f>IFERROR(VLOOKUP(TRIM(CLEAN(D679)),#REF!, 2, FALSE), "Other")</f>
        <v>Other</v>
      </c>
      <c r="F679" s="9">
        <v>6299</v>
      </c>
      <c r="G679" s="9">
        <v>15270</v>
      </c>
      <c r="H679" s="9">
        <f t="shared" si="81"/>
        <v>8971</v>
      </c>
      <c r="I679" s="9">
        <f>(F679*U679)</f>
        <v>20364667</v>
      </c>
      <c r="J679" s="18" t="str">
        <f>ROUND((Table1[[#This Row],[actual_price]]-Table1[[#This Row],[discounted_price]])/Table1[[#This Row],[actual_price]]*100, 0) &amp; "%"</f>
        <v>59%</v>
      </c>
      <c r="K679" s="18" t="str">
        <f t="shared" si="82"/>
        <v>≥ 50%</v>
      </c>
      <c r="L679" s="18">
        <f t="shared" si="83"/>
        <v>59</v>
      </c>
      <c r="M679" s="15" t="str">
        <f t="shared" si="84"/>
        <v>High</v>
      </c>
      <c r="N679" s="1">
        <v>0.59</v>
      </c>
      <c r="O679">
        <v>4.0999999999999996</v>
      </c>
      <c r="P679" t="str">
        <f t="shared" si="85"/>
        <v>Good</v>
      </c>
      <c r="Q679">
        <f>G679*U679</f>
        <v>49367910</v>
      </c>
      <c r="R679" t="str">
        <f t="shared" si="86"/>
        <v>#10k-#19.9k</v>
      </c>
      <c r="S679">
        <f>IF(Table1[[#This Row],[actual_price]]&lt;1000, 1, IF(Table1[[#This Row],[actual_price]]&lt;5000, 2, IF(Table1[[#This Row],[actual_price]]&lt;10000, 3, IF(Table1[[#This Row],[actual_price]]&lt;20000, 4, 5))))</f>
        <v>4</v>
      </c>
      <c r="T679" t="str">
        <f t="shared" si="87"/>
        <v>1000 and above</v>
      </c>
      <c r="U679" s="11">
        <v>3233</v>
      </c>
      <c r="V679" t="s">
        <v>7015</v>
      </c>
      <c r="W679" t="s">
        <v>7016</v>
      </c>
      <c r="X679" t="s">
        <v>7017</v>
      </c>
      <c r="Y679" t="s">
        <v>7018</v>
      </c>
      <c r="Z679" t="s">
        <v>7019</v>
      </c>
      <c r="AA679" t="s">
        <v>7020</v>
      </c>
    </row>
    <row r="680" spans="1:27">
      <c r="A680" t="s">
        <v>7061</v>
      </c>
      <c r="B680" t="s">
        <v>7062</v>
      </c>
      <c r="C680" t="str">
        <f t="shared" si="88"/>
        <v>Crompton Arno Neo 15-L 5 Star Rated…</v>
      </c>
      <c r="D680" t="s">
        <v>6734</v>
      </c>
      <c r="E680" t="str">
        <f>IFERROR(VLOOKUP(TRIM(CLEAN(D680)),#REF!, 2, FALSE), "Other")</f>
        <v>Other</v>
      </c>
      <c r="F680" s="9">
        <v>6199</v>
      </c>
      <c r="G680" s="9">
        <v>10400</v>
      </c>
      <c r="H680" s="9">
        <f t="shared" si="81"/>
        <v>4201</v>
      </c>
      <c r="I680" s="9">
        <f>(F680*U680)</f>
        <v>89209809</v>
      </c>
      <c r="J680" s="18" t="str">
        <f>ROUND((Table1[[#This Row],[actual_price]]-Table1[[#This Row],[discounted_price]])/Table1[[#This Row],[actual_price]]*100, 0) &amp; "%"</f>
        <v>40%</v>
      </c>
      <c r="K680" s="18" t="str">
        <f t="shared" si="82"/>
        <v>&lt;50%</v>
      </c>
      <c r="L680" s="18">
        <f t="shared" si="83"/>
        <v>40</v>
      </c>
      <c r="M680" s="15" t="str">
        <f t="shared" si="84"/>
        <v>Medium</v>
      </c>
      <c r="N680" s="1">
        <v>0.4</v>
      </c>
      <c r="O680">
        <v>4.0999999999999996</v>
      </c>
      <c r="P680" t="str">
        <f t="shared" si="85"/>
        <v>Good</v>
      </c>
      <c r="Q680">
        <f>G680*U680</f>
        <v>149666400</v>
      </c>
      <c r="R680" t="str">
        <f t="shared" si="86"/>
        <v>#10k-#19.9k</v>
      </c>
      <c r="S680">
        <f>IF(Table1[[#This Row],[actual_price]]&lt;1000, 1, IF(Table1[[#This Row],[actual_price]]&lt;5000, 2, IF(Table1[[#This Row],[actual_price]]&lt;10000, 3, IF(Table1[[#This Row],[actual_price]]&lt;20000, 4, 5))))</f>
        <v>4</v>
      </c>
      <c r="T680" t="str">
        <f t="shared" si="87"/>
        <v>1000 and above</v>
      </c>
      <c r="U680" s="11">
        <v>14391</v>
      </c>
      <c r="V680" t="s">
        <v>7063</v>
      </c>
      <c r="W680" t="s">
        <v>7064</v>
      </c>
      <c r="X680" t="s">
        <v>7065</v>
      </c>
      <c r="Y680" t="s">
        <v>7066</v>
      </c>
      <c r="Z680" t="s">
        <v>7067</v>
      </c>
      <c r="AA680" t="s">
        <v>7068</v>
      </c>
    </row>
    <row r="681" spans="1:27">
      <c r="A681" t="s">
        <v>7135</v>
      </c>
      <c r="B681" t="s">
        <v>7136</v>
      </c>
      <c r="C681" t="str">
        <f t="shared" si="88"/>
        <v>Bulfyss Stainless Steel Digital Kit…</v>
      </c>
      <c r="D681" t="s">
        <v>6582</v>
      </c>
      <c r="E681" t="str">
        <f>IFERROR(VLOOKUP(TRIM(CLEAN(D681)),#REF!, 2, FALSE), "Other")</f>
        <v>Other</v>
      </c>
      <c r="F681" s="9">
        <v>799</v>
      </c>
      <c r="G681" s="9">
        <v>1999</v>
      </c>
      <c r="H681" s="9">
        <f t="shared" si="81"/>
        <v>1200</v>
      </c>
      <c r="I681" s="9">
        <f>(F681*U681)</f>
        <v>1727438</v>
      </c>
      <c r="J681" s="18" t="str">
        <f>ROUND((Table1[[#This Row],[actual_price]]-Table1[[#This Row],[discounted_price]])/Table1[[#This Row],[actual_price]]*100, 0) &amp; "%"</f>
        <v>60%</v>
      </c>
      <c r="K681" s="18" t="str">
        <f t="shared" si="82"/>
        <v>≥ 50%</v>
      </c>
      <c r="L681" s="18">
        <f t="shared" si="83"/>
        <v>60</v>
      </c>
      <c r="M681" s="15" t="str">
        <f t="shared" si="84"/>
        <v>High</v>
      </c>
      <c r="N681" s="1">
        <v>0.6</v>
      </c>
      <c r="O681">
        <v>4.0999999999999996</v>
      </c>
      <c r="P681" t="str">
        <f t="shared" si="85"/>
        <v>Good</v>
      </c>
      <c r="Q681">
        <f>G681*U681</f>
        <v>4321838</v>
      </c>
      <c r="R681" t="str">
        <f t="shared" si="86"/>
        <v>#1k-#4.9k</v>
      </c>
      <c r="S681">
        <f>IF(Table1[[#This Row],[actual_price]]&lt;1000, 1, IF(Table1[[#This Row],[actual_price]]&lt;5000, 2, IF(Table1[[#This Row],[actual_price]]&lt;10000, 3, IF(Table1[[#This Row],[actual_price]]&lt;20000, 4, 5))))</f>
        <v>2</v>
      </c>
      <c r="T681" t="str">
        <f t="shared" si="87"/>
        <v>1000 and above</v>
      </c>
      <c r="U681" s="11">
        <v>2162</v>
      </c>
      <c r="V681" t="s">
        <v>7137</v>
      </c>
      <c r="W681" t="s">
        <v>7138</v>
      </c>
      <c r="X681" t="s">
        <v>7139</v>
      </c>
      <c r="Y681" t="s">
        <v>7140</v>
      </c>
      <c r="Z681" t="s">
        <v>7141</v>
      </c>
      <c r="AA681" t="s">
        <v>7142</v>
      </c>
    </row>
    <row r="682" spans="1:27">
      <c r="A682" t="s">
        <v>7152</v>
      </c>
      <c r="B682" t="s">
        <v>7153</v>
      </c>
      <c r="C682" t="str">
        <f t="shared" si="88"/>
        <v>Orient Electric Apex-FX 1200mm Ultr…</v>
      </c>
      <c r="D682" t="s">
        <v>7154</v>
      </c>
      <c r="E682" t="str">
        <f>IFERROR(VLOOKUP(TRIM(CLEAN(D682)),#REF!, 2, FALSE), "Other")</f>
        <v>Other</v>
      </c>
      <c r="F682" s="9">
        <v>1400</v>
      </c>
      <c r="G682" s="9">
        <v>2485</v>
      </c>
      <c r="H682" s="9">
        <f t="shared" si="81"/>
        <v>1085</v>
      </c>
      <c r="I682" s="9">
        <f>(F682*U682)</f>
        <v>27997200</v>
      </c>
      <c r="J682" s="18" t="str">
        <f>ROUND((Table1[[#This Row],[actual_price]]-Table1[[#This Row],[discounted_price]])/Table1[[#This Row],[actual_price]]*100, 0) &amp; "%"</f>
        <v>44%</v>
      </c>
      <c r="K682" s="18" t="str">
        <f t="shared" si="82"/>
        <v>&lt;50%</v>
      </c>
      <c r="L682" s="18">
        <f t="shared" si="83"/>
        <v>44</v>
      </c>
      <c r="M682" s="15" t="str">
        <f t="shared" si="84"/>
        <v>Medium</v>
      </c>
      <c r="N682" s="1">
        <v>0.44</v>
      </c>
      <c r="O682">
        <v>4.0999999999999996</v>
      </c>
      <c r="P682" t="str">
        <f t="shared" si="85"/>
        <v>Good</v>
      </c>
      <c r="Q682">
        <f>G682*U682</f>
        <v>49695030</v>
      </c>
      <c r="R682" t="str">
        <f t="shared" si="86"/>
        <v>#1k-#4.9k</v>
      </c>
      <c r="S682">
        <f>IF(Table1[[#This Row],[actual_price]]&lt;1000, 1, IF(Table1[[#This Row],[actual_price]]&lt;5000, 2, IF(Table1[[#This Row],[actual_price]]&lt;10000, 3, IF(Table1[[#This Row],[actual_price]]&lt;20000, 4, 5))))</f>
        <v>2</v>
      </c>
      <c r="T682" t="str">
        <f t="shared" si="87"/>
        <v>1000 and above</v>
      </c>
      <c r="U682" s="11">
        <v>19998</v>
      </c>
      <c r="V682" t="s">
        <v>7155</v>
      </c>
      <c r="W682" t="s">
        <v>7156</v>
      </c>
      <c r="X682" t="s">
        <v>7157</v>
      </c>
      <c r="Y682" t="s">
        <v>7158</v>
      </c>
      <c r="Z682" t="s">
        <v>7159</v>
      </c>
      <c r="AA682" t="s">
        <v>7160</v>
      </c>
    </row>
    <row r="683" spans="1:27">
      <c r="A683" t="s">
        <v>7161</v>
      </c>
      <c r="B683" t="s">
        <v>7162</v>
      </c>
      <c r="C683" t="str">
        <f t="shared" si="88"/>
        <v>PrettyKrafts Folding Laundry Basket…</v>
      </c>
      <c r="D683" t="s">
        <v>6825</v>
      </c>
      <c r="E683" t="str">
        <f>IFERROR(VLOOKUP(TRIM(CLEAN(D683)),#REF!, 2, FALSE), "Other")</f>
        <v>Other</v>
      </c>
      <c r="F683" s="9">
        <v>355</v>
      </c>
      <c r="G683" s="9">
        <v>899</v>
      </c>
      <c r="H683" s="9">
        <f t="shared" si="81"/>
        <v>544</v>
      </c>
      <c r="I683" s="9">
        <f>(F683*U683)</f>
        <v>373105</v>
      </c>
      <c r="J683" s="18" t="str">
        <f>ROUND((Table1[[#This Row],[actual_price]]-Table1[[#This Row],[discounted_price]])/Table1[[#This Row],[actual_price]]*100, 0) &amp; "%"</f>
        <v>61%</v>
      </c>
      <c r="K683" s="18" t="str">
        <f t="shared" si="82"/>
        <v>≥ 50%</v>
      </c>
      <c r="L683" s="18">
        <f t="shared" si="83"/>
        <v>61</v>
      </c>
      <c r="M683" s="15" t="str">
        <f t="shared" si="84"/>
        <v>High</v>
      </c>
      <c r="N683" s="1">
        <v>0.61</v>
      </c>
      <c r="O683">
        <v>4.0999999999999996</v>
      </c>
      <c r="P683" t="str">
        <f t="shared" si="85"/>
        <v>Good</v>
      </c>
      <c r="Q683">
        <f>G683*U683</f>
        <v>944849</v>
      </c>
      <c r="R683" t="str">
        <f t="shared" si="86"/>
        <v>#0-#999</v>
      </c>
      <c r="S683">
        <f>IF(Table1[[#This Row],[actual_price]]&lt;1000, 1, IF(Table1[[#This Row],[actual_price]]&lt;5000, 2, IF(Table1[[#This Row],[actual_price]]&lt;10000, 3, IF(Table1[[#This Row],[actual_price]]&lt;20000, 4, 5))))</f>
        <v>1</v>
      </c>
      <c r="T683" t="str">
        <f t="shared" si="87"/>
        <v>1000 and above</v>
      </c>
      <c r="U683" s="11">
        <v>1051</v>
      </c>
      <c r="V683" t="s">
        <v>7163</v>
      </c>
      <c r="W683" t="s">
        <v>7164</v>
      </c>
      <c r="X683" t="s">
        <v>7165</v>
      </c>
      <c r="Y683" t="s">
        <v>7166</v>
      </c>
      <c r="Z683" t="s">
        <v>7167</v>
      </c>
      <c r="AA683" t="s">
        <v>7168</v>
      </c>
    </row>
    <row r="684" spans="1:27">
      <c r="A684" t="s">
        <v>7169</v>
      </c>
      <c r="B684" t="s">
        <v>7170</v>
      </c>
      <c r="C684" t="str">
        <f t="shared" si="88"/>
        <v>Bajaj Majesty RX11 2000 Watts Heat …</v>
      </c>
      <c r="D684" t="s">
        <v>6555</v>
      </c>
      <c r="E684" t="str">
        <f>IFERROR(VLOOKUP(TRIM(CLEAN(D684)),#REF!, 2, FALSE), "Other")</f>
        <v>Other</v>
      </c>
      <c r="F684" s="9">
        <v>2169</v>
      </c>
      <c r="G684" s="9">
        <v>3279</v>
      </c>
      <c r="H684" s="9">
        <f t="shared" si="81"/>
        <v>1110</v>
      </c>
      <c r="I684" s="9">
        <f>(F684*U684)</f>
        <v>3722004</v>
      </c>
      <c r="J684" s="18" t="str">
        <f>ROUND((Table1[[#This Row],[actual_price]]-Table1[[#This Row],[discounted_price]])/Table1[[#This Row],[actual_price]]*100, 0) &amp; "%"</f>
        <v>34%</v>
      </c>
      <c r="K684" s="18" t="str">
        <f t="shared" si="82"/>
        <v>&lt;50%</v>
      </c>
      <c r="L684" s="18">
        <f t="shared" si="83"/>
        <v>34</v>
      </c>
      <c r="M684" s="15" t="str">
        <f t="shared" si="84"/>
        <v>Medium</v>
      </c>
      <c r="N684" s="1">
        <v>0.34</v>
      </c>
      <c r="O684">
        <v>4.0999999999999996</v>
      </c>
      <c r="P684" t="str">
        <f t="shared" si="85"/>
        <v>Good</v>
      </c>
      <c r="Q684">
        <f>G684*U684</f>
        <v>5626764</v>
      </c>
      <c r="R684" t="str">
        <f t="shared" si="86"/>
        <v>#1k-#4.9k</v>
      </c>
      <c r="S684">
        <f>IF(Table1[[#This Row],[actual_price]]&lt;1000, 1, IF(Table1[[#This Row],[actual_price]]&lt;5000, 2, IF(Table1[[#This Row],[actual_price]]&lt;10000, 3, IF(Table1[[#This Row],[actual_price]]&lt;20000, 4, 5))))</f>
        <v>2</v>
      </c>
      <c r="T684" t="str">
        <f t="shared" si="87"/>
        <v>1000 and above</v>
      </c>
      <c r="U684" s="11">
        <v>1716</v>
      </c>
      <c r="V684" t="s">
        <v>7171</v>
      </c>
      <c r="W684" t="s">
        <v>7172</v>
      </c>
      <c r="X684" t="s">
        <v>7173</v>
      </c>
      <c r="Y684" t="s">
        <v>7174</v>
      </c>
      <c r="Z684" t="s">
        <v>7175</v>
      </c>
      <c r="AA684" t="s">
        <v>7176</v>
      </c>
    </row>
    <row r="685" spans="1:27">
      <c r="A685" t="s">
        <v>7218</v>
      </c>
      <c r="B685" t="s">
        <v>7219</v>
      </c>
      <c r="C685" t="str">
        <f t="shared" si="88"/>
        <v>Bajaj Waterproof 1500 Watts Immersi…</v>
      </c>
      <c r="D685" t="s">
        <v>6791</v>
      </c>
      <c r="E685" t="str">
        <f>IFERROR(VLOOKUP(TRIM(CLEAN(D685)),#REF!, 2, FALSE), "Other")</f>
        <v>Other</v>
      </c>
      <c r="F685" s="9">
        <v>653</v>
      </c>
      <c r="G685" s="9">
        <v>1020</v>
      </c>
      <c r="H685" s="9">
        <f t="shared" si="81"/>
        <v>367</v>
      </c>
      <c r="I685" s="9">
        <f>(F685*U685)</f>
        <v>2197998</v>
      </c>
      <c r="J685" s="18" t="str">
        <f>ROUND((Table1[[#This Row],[actual_price]]-Table1[[#This Row],[discounted_price]])/Table1[[#This Row],[actual_price]]*100, 0) &amp; "%"</f>
        <v>36%</v>
      </c>
      <c r="K685" s="18" t="str">
        <f t="shared" si="82"/>
        <v>&lt;50%</v>
      </c>
      <c r="L685" s="18">
        <f t="shared" si="83"/>
        <v>36</v>
      </c>
      <c r="M685" s="15" t="str">
        <f t="shared" si="84"/>
        <v>Medium</v>
      </c>
      <c r="N685" s="1">
        <v>0.36</v>
      </c>
      <c r="O685">
        <v>4.0999999999999996</v>
      </c>
      <c r="P685" t="str">
        <f t="shared" si="85"/>
        <v>Good</v>
      </c>
      <c r="Q685">
        <f>G685*U685</f>
        <v>3433320</v>
      </c>
      <c r="R685" t="str">
        <f t="shared" si="86"/>
        <v>#1k-#4.9k</v>
      </c>
      <c r="S685">
        <f>IF(Table1[[#This Row],[actual_price]]&lt;1000, 1, IF(Table1[[#This Row],[actual_price]]&lt;5000, 2, IF(Table1[[#This Row],[actual_price]]&lt;10000, 3, IF(Table1[[#This Row],[actual_price]]&lt;20000, 4, 5))))</f>
        <v>2</v>
      </c>
      <c r="T685" t="str">
        <f t="shared" si="87"/>
        <v>1000 and above</v>
      </c>
      <c r="U685" s="11">
        <v>3366</v>
      </c>
      <c r="V685" t="s">
        <v>7220</v>
      </c>
      <c r="W685" t="s">
        <v>7221</v>
      </c>
      <c r="X685" t="s">
        <v>7222</v>
      </c>
      <c r="Y685" t="s">
        <v>7223</v>
      </c>
      <c r="Z685" t="s">
        <v>7224</v>
      </c>
      <c r="AA685" t="s">
        <v>10184</v>
      </c>
    </row>
    <row r="686" spans="1:27">
      <c r="A686" t="s">
        <v>7309</v>
      </c>
      <c r="B686" t="s">
        <v>7310</v>
      </c>
      <c r="C686" t="str">
        <f t="shared" si="88"/>
        <v>Philips HL7756/00 Mixer Grinder, 75…</v>
      </c>
      <c r="D686" t="s">
        <v>6683</v>
      </c>
      <c r="E686" t="str">
        <f>IFERROR(VLOOKUP(TRIM(CLEAN(D686)),#REF!, 2, FALSE), "Other")</f>
        <v>Other</v>
      </c>
      <c r="F686" s="9">
        <v>3699</v>
      </c>
      <c r="G686" s="9">
        <v>4295</v>
      </c>
      <c r="H686" s="9">
        <f t="shared" si="81"/>
        <v>596</v>
      </c>
      <c r="I686" s="9">
        <f>(F686*U686)</f>
        <v>98182557</v>
      </c>
      <c r="J686" s="18" t="str">
        <f>ROUND((Table1[[#This Row],[actual_price]]-Table1[[#This Row],[discounted_price]])/Table1[[#This Row],[actual_price]]*100, 0) &amp; "%"</f>
        <v>14%</v>
      </c>
      <c r="K686" s="18" t="str">
        <f t="shared" si="82"/>
        <v>&lt;50%</v>
      </c>
      <c r="L686" s="18">
        <f t="shared" si="83"/>
        <v>14</v>
      </c>
      <c r="M686" s="15" t="str">
        <f t="shared" si="84"/>
        <v>Mild</v>
      </c>
      <c r="N686" s="1">
        <v>0.14000000000000001</v>
      </c>
      <c r="O686">
        <v>4.0999999999999996</v>
      </c>
      <c r="P686" t="str">
        <f t="shared" si="85"/>
        <v>Good</v>
      </c>
      <c r="Q686">
        <f>G686*U686</f>
        <v>114002185</v>
      </c>
      <c r="R686" t="str">
        <f t="shared" si="86"/>
        <v>#1k-#4.9k</v>
      </c>
      <c r="S686">
        <f>IF(Table1[[#This Row],[actual_price]]&lt;1000, 1, IF(Table1[[#This Row],[actual_price]]&lt;5000, 2, IF(Table1[[#This Row],[actual_price]]&lt;10000, 3, IF(Table1[[#This Row],[actual_price]]&lt;20000, 4, 5))))</f>
        <v>2</v>
      </c>
      <c r="T686" t="str">
        <f t="shared" si="87"/>
        <v>1000 and above</v>
      </c>
      <c r="U686" s="11">
        <v>26543</v>
      </c>
      <c r="V686" t="s">
        <v>7311</v>
      </c>
      <c r="W686" t="s">
        <v>7312</v>
      </c>
      <c r="X686" t="s">
        <v>7313</v>
      </c>
      <c r="Y686" t="s">
        <v>7314</v>
      </c>
      <c r="Z686" t="s">
        <v>7315</v>
      </c>
      <c r="AA686" t="s">
        <v>7316</v>
      </c>
    </row>
    <row r="687" spans="1:27">
      <c r="A687" t="s">
        <v>7317</v>
      </c>
      <c r="B687" t="s">
        <v>7318</v>
      </c>
      <c r="C687" t="str">
        <f t="shared" si="88"/>
        <v>Kuber Industries Waterproof Round N…</v>
      </c>
      <c r="D687" t="s">
        <v>6825</v>
      </c>
      <c r="E687" t="str">
        <f>IFERROR(VLOOKUP(TRIM(CLEAN(D687)),#REF!, 2, FALSE), "Other")</f>
        <v>Other</v>
      </c>
      <c r="F687" s="9">
        <v>177</v>
      </c>
      <c r="G687" s="9">
        <v>199</v>
      </c>
      <c r="H687" s="9">
        <f t="shared" si="81"/>
        <v>22</v>
      </c>
      <c r="I687" s="9">
        <f>(F687*U687)</f>
        <v>652776</v>
      </c>
      <c r="J687" s="18" t="str">
        <f>ROUND((Table1[[#This Row],[actual_price]]-Table1[[#This Row],[discounted_price]])/Table1[[#This Row],[actual_price]]*100, 0) &amp; "%"</f>
        <v>11%</v>
      </c>
      <c r="K687" s="18" t="str">
        <f t="shared" si="82"/>
        <v>&lt;50%</v>
      </c>
      <c r="L687" s="18">
        <f t="shared" si="83"/>
        <v>11</v>
      </c>
      <c r="M687" s="15" t="str">
        <f t="shared" si="84"/>
        <v>Mild</v>
      </c>
      <c r="N687" s="1">
        <v>0.11</v>
      </c>
      <c r="O687">
        <v>4.0999999999999996</v>
      </c>
      <c r="P687" t="str">
        <f t="shared" si="85"/>
        <v>Good</v>
      </c>
      <c r="Q687">
        <f>G687*U687</f>
        <v>733912</v>
      </c>
      <c r="R687" t="str">
        <f t="shared" si="86"/>
        <v>#0-#999</v>
      </c>
      <c r="S687">
        <f>IF(Table1[[#This Row],[actual_price]]&lt;1000, 1, IF(Table1[[#This Row],[actual_price]]&lt;5000, 2, IF(Table1[[#This Row],[actual_price]]&lt;10000, 3, IF(Table1[[#This Row],[actual_price]]&lt;20000, 4, 5))))</f>
        <v>1</v>
      </c>
      <c r="T687" t="str">
        <f t="shared" si="87"/>
        <v>1000 and above</v>
      </c>
      <c r="U687" s="11">
        <v>3688</v>
      </c>
      <c r="V687" t="s">
        <v>7319</v>
      </c>
      <c r="W687" t="s">
        <v>7320</v>
      </c>
      <c r="X687" t="s">
        <v>7321</v>
      </c>
      <c r="Y687" t="s">
        <v>7322</v>
      </c>
      <c r="Z687" t="s">
        <v>7323</v>
      </c>
      <c r="AA687" t="s">
        <v>7324</v>
      </c>
    </row>
    <row r="688" spans="1:27">
      <c r="A688" t="s">
        <v>7382</v>
      </c>
      <c r="B688" t="s">
        <v>7383</v>
      </c>
      <c r="C688" t="str">
        <f t="shared" si="88"/>
        <v>Bajaj OFR Room Heater, 13 Fin 2900 …</v>
      </c>
      <c r="D688" t="s">
        <v>6564</v>
      </c>
      <c r="E688" t="str">
        <f>IFERROR(VLOOKUP(TRIM(CLEAN(D688)),#REF!, 2, FALSE), "Other")</f>
        <v>Other</v>
      </c>
      <c r="F688" s="9">
        <v>9590</v>
      </c>
      <c r="G688" s="9">
        <v>15999</v>
      </c>
      <c r="H688" s="9">
        <f t="shared" si="81"/>
        <v>6409</v>
      </c>
      <c r="I688" s="9">
        <f>(F688*U688)</f>
        <v>9753030</v>
      </c>
      <c r="J688" s="18" t="str">
        <f>ROUND((Table1[[#This Row],[actual_price]]-Table1[[#This Row],[discounted_price]])/Table1[[#This Row],[actual_price]]*100, 0) &amp; "%"</f>
        <v>40%</v>
      </c>
      <c r="K688" s="18" t="str">
        <f t="shared" si="82"/>
        <v>&lt;50%</v>
      </c>
      <c r="L688" s="18">
        <f t="shared" si="83"/>
        <v>40</v>
      </c>
      <c r="M688" s="15" t="str">
        <f t="shared" si="84"/>
        <v>Medium</v>
      </c>
      <c r="N688" s="1">
        <v>0.4</v>
      </c>
      <c r="O688">
        <v>4.0999999999999996</v>
      </c>
      <c r="P688" t="str">
        <f t="shared" si="85"/>
        <v>Good</v>
      </c>
      <c r="Q688">
        <f>G688*U688</f>
        <v>16270983</v>
      </c>
      <c r="R688" t="str">
        <f t="shared" si="86"/>
        <v>#10k-#19.9k</v>
      </c>
      <c r="S688">
        <f>IF(Table1[[#This Row],[actual_price]]&lt;1000, 1, IF(Table1[[#This Row],[actual_price]]&lt;5000, 2, IF(Table1[[#This Row],[actual_price]]&lt;10000, 3, IF(Table1[[#This Row],[actual_price]]&lt;20000, 4, 5))))</f>
        <v>4</v>
      </c>
      <c r="T688" t="str">
        <f t="shared" si="87"/>
        <v>1000 and above</v>
      </c>
      <c r="U688" s="11">
        <v>1017</v>
      </c>
      <c r="V688" t="s">
        <v>7384</v>
      </c>
      <c r="W688" t="s">
        <v>7385</v>
      </c>
      <c r="X688" t="s">
        <v>7386</v>
      </c>
      <c r="Y688" t="s">
        <v>7387</v>
      </c>
      <c r="Z688" t="s">
        <v>7388</v>
      </c>
      <c r="AA688" t="s">
        <v>7389</v>
      </c>
    </row>
    <row r="689" spans="1:27">
      <c r="A689" t="s">
        <v>7390</v>
      </c>
      <c r="B689" t="s">
        <v>7391</v>
      </c>
      <c r="C689" t="str">
        <f t="shared" si="88"/>
        <v>Luminous Vento Deluxe 150 mm Exhaus…</v>
      </c>
      <c r="D689" t="s">
        <v>7392</v>
      </c>
      <c r="E689" t="str">
        <f>IFERROR(VLOOKUP(TRIM(CLEAN(D689)),#REF!, 2, FALSE), "Other")</f>
        <v>Other</v>
      </c>
      <c r="F689" s="9">
        <v>999</v>
      </c>
      <c r="G689" s="9">
        <v>1490</v>
      </c>
      <c r="H689" s="9">
        <f t="shared" si="81"/>
        <v>491</v>
      </c>
      <c r="I689" s="9">
        <f>(F689*U689)</f>
        <v>12986001</v>
      </c>
      <c r="J689" s="18" t="str">
        <f>ROUND((Table1[[#This Row],[actual_price]]-Table1[[#This Row],[discounted_price]])/Table1[[#This Row],[actual_price]]*100, 0) &amp; "%"</f>
        <v>33%</v>
      </c>
      <c r="K689" s="18" t="str">
        <f t="shared" si="82"/>
        <v>&lt;50%</v>
      </c>
      <c r="L689" s="18">
        <f t="shared" si="83"/>
        <v>33</v>
      </c>
      <c r="M689" s="15" t="str">
        <f t="shared" si="84"/>
        <v>Medium</v>
      </c>
      <c r="N689" s="1">
        <v>0.33</v>
      </c>
      <c r="O689">
        <v>4.0999999999999996</v>
      </c>
      <c r="P689" t="str">
        <f t="shared" si="85"/>
        <v>Good</v>
      </c>
      <c r="Q689">
        <f>G689*U689</f>
        <v>19368510</v>
      </c>
      <c r="R689" t="str">
        <f t="shared" si="86"/>
        <v>#1k-#4.9k</v>
      </c>
      <c r="S689">
        <f>IF(Table1[[#This Row],[actual_price]]&lt;1000, 1, IF(Table1[[#This Row],[actual_price]]&lt;5000, 2, IF(Table1[[#This Row],[actual_price]]&lt;10000, 3, IF(Table1[[#This Row],[actual_price]]&lt;20000, 4, 5))))</f>
        <v>2</v>
      </c>
      <c r="T689" t="str">
        <f t="shared" si="87"/>
        <v>1000 and above</v>
      </c>
      <c r="U689" s="11">
        <v>12999</v>
      </c>
      <c r="V689" t="s">
        <v>7393</v>
      </c>
      <c r="W689" t="s">
        <v>7394</v>
      </c>
      <c r="X689" t="s">
        <v>7395</v>
      </c>
      <c r="Y689" t="s">
        <v>7396</v>
      </c>
      <c r="Z689" t="s">
        <v>7397</v>
      </c>
      <c r="AA689" t="s">
        <v>7398</v>
      </c>
    </row>
    <row r="690" spans="1:27">
      <c r="A690" t="s">
        <v>7407</v>
      </c>
      <c r="B690" t="s">
        <v>7408</v>
      </c>
      <c r="C690" t="str">
        <f t="shared" si="88"/>
        <v>Kitchen Mart Stainless Steel South …</v>
      </c>
      <c r="D690" t="s">
        <v>7409</v>
      </c>
      <c r="E690" t="str">
        <f>IFERROR(VLOOKUP(TRIM(CLEAN(D690)),#REF!, 2, FALSE), "Other")</f>
        <v>Other</v>
      </c>
      <c r="F690" s="9">
        <v>292</v>
      </c>
      <c r="G690" s="9">
        <v>499</v>
      </c>
      <c r="H690" s="9">
        <f t="shared" si="81"/>
        <v>207</v>
      </c>
      <c r="I690" s="9">
        <f>(F690*U690)</f>
        <v>1237496</v>
      </c>
      <c r="J690" s="18" t="str">
        <f>ROUND((Table1[[#This Row],[actual_price]]-Table1[[#This Row],[discounted_price]])/Table1[[#This Row],[actual_price]]*100, 0) &amp; "%"</f>
        <v>41%</v>
      </c>
      <c r="K690" s="18" t="str">
        <f t="shared" si="82"/>
        <v>&lt;50%</v>
      </c>
      <c r="L690" s="18">
        <f t="shared" si="83"/>
        <v>41</v>
      </c>
      <c r="M690" s="15" t="str">
        <f t="shared" si="84"/>
        <v>Medium</v>
      </c>
      <c r="N690" s="1">
        <v>0.41</v>
      </c>
      <c r="O690">
        <v>4.0999999999999996</v>
      </c>
      <c r="P690" t="str">
        <f t="shared" si="85"/>
        <v>Good</v>
      </c>
      <c r="Q690">
        <f>G690*U690</f>
        <v>2114762</v>
      </c>
      <c r="R690" t="str">
        <f t="shared" si="86"/>
        <v>#0-#999</v>
      </c>
      <c r="S690">
        <f>IF(Table1[[#This Row],[actual_price]]&lt;1000, 1, IF(Table1[[#This Row],[actual_price]]&lt;5000, 2, IF(Table1[[#This Row],[actual_price]]&lt;10000, 3, IF(Table1[[#This Row],[actual_price]]&lt;20000, 4, 5))))</f>
        <v>1</v>
      </c>
      <c r="T690" t="str">
        <f t="shared" si="87"/>
        <v>1000 and above</v>
      </c>
      <c r="U690" s="11">
        <v>4238</v>
      </c>
      <c r="V690" t="s">
        <v>7410</v>
      </c>
      <c r="W690" t="s">
        <v>7411</v>
      </c>
      <c r="X690" t="s">
        <v>7412</v>
      </c>
      <c r="Y690" t="s">
        <v>7413</v>
      </c>
      <c r="Z690" t="s">
        <v>7414</v>
      </c>
      <c r="AA690" t="s">
        <v>7415</v>
      </c>
    </row>
    <row r="691" spans="1:27">
      <c r="A691" t="s">
        <v>7424</v>
      </c>
      <c r="B691" t="s">
        <v>7425</v>
      </c>
      <c r="C691" t="str">
        <f t="shared" si="88"/>
        <v>HUL Pureit Germkill kit for Classic…</v>
      </c>
      <c r="D691" t="s">
        <v>7426</v>
      </c>
      <c r="E691" t="str">
        <f>IFERROR(VLOOKUP(TRIM(CLEAN(D691)),#REF!, 2, FALSE), "Other")</f>
        <v>Other</v>
      </c>
      <c r="F691" s="9">
        <v>600</v>
      </c>
      <c r="G691" s="9">
        <v>600</v>
      </c>
      <c r="H691" s="9">
        <f t="shared" si="81"/>
        <v>0</v>
      </c>
      <c r="I691" s="9">
        <f>(F691*U691)</f>
        <v>6544200</v>
      </c>
      <c r="J691" s="18" t="str">
        <f>ROUND((Table1[[#This Row],[actual_price]]-Table1[[#This Row],[discounted_price]])/Table1[[#This Row],[actual_price]]*100, 0) &amp; "%"</f>
        <v>0%</v>
      </c>
      <c r="K691" s="18" t="str">
        <f t="shared" si="82"/>
        <v>&lt;50%</v>
      </c>
      <c r="L691" s="18">
        <f t="shared" si="83"/>
        <v>0</v>
      </c>
      <c r="M691" s="15" t="str">
        <f t="shared" si="84"/>
        <v>Low</v>
      </c>
      <c r="N691" s="1">
        <v>0</v>
      </c>
      <c r="O691">
        <v>4.0999999999999996</v>
      </c>
      <c r="P691" t="str">
        <f t="shared" si="85"/>
        <v>Good</v>
      </c>
      <c r="Q691">
        <f>G691*U691</f>
        <v>6544200</v>
      </c>
      <c r="R691" t="str">
        <f t="shared" si="86"/>
        <v>#0-#999</v>
      </c>
      <c r="S691">
        <f>IF(Table1[[#This Row],[actual_price]]&lt;1000, 1, IF(Table1[[#This Row],[actual_price]]&lt;5000, 2, IF(Table1[[#This Row],[actual_price]]&lt;10000, 3, IF(Table1[[#This Row],[actual_price]]&lt;20000, 4, 5))))</f>
        <v>1</v>
      </c>
      <c r="T691" t="str">
        <f t="shared" si="87"/>
        <v>1000 and above</v>
      </c>
      <c r="U691" s="11">
        <v>10907</v>
      </c>
      <c r="V691" t="s">
        <v>7427</v>
      </c>
      <c r="W691" t="s">
        <v>7428</v>
      </c>
      <c r="X691" t="s">
        <v>7429</v>
      </c>
      <c r="Y691" t="s">
        <v>7430</v>
      </c>
      <c r="Z691" t="s">
        <v>7431</v>
      </c>
      <c r="AA691" t="s">
        <v>7432</v>
      </c>
    </row>
    <row r="692" spans="1:27">
      <c r="A692" t="s">
        <v>7450</v>
      </c>
      <c r="B692" t="s">
        <v>7451</v>
      </c>
      <c r="C692" t="str">
        <f t="shared" si="88"/>
        <v>Preethi Blue Leaf Diamond MG-214 mi…</v>
      </c>
      <c r="D692" t="s">
        <v>6683</v>
      </c>
      <c r="E692" t="str">
        <f>IFERROR(VLOOKUP(TRIM(CLEAN(D692)),#REF!, 2, FALSE), "Other")</f>
        <v>Other</v>
      </c>
      <c r="F692" s="9">
        <v>3599</v>
      </c>
      <c r="G692" s="9">
        <v>9455</v>
      </c>
      <c r="H692" s="9">
        <f t="shared" si="81"/>
        <v>5856</v>
      </c>
      <c r="I692" s="9">
        <f>(F692*U692)</f>
        <v>42568972</v>
      </c>
      <c r="J692" s="18" t="str">
        <f>ROUND((Table1[[#This Row],[actual_price]]-Table1[[#This Row],[discounted_price]])/Table1[[#This Row],[actual_price]]*100, 0) &amp; "%"</f>
        <v>62%</v>
      </c>
      <c r="K692" s="18" t="str">
        <f t="shared" si="82"/>
        <v>≥ 50%</v>
      </c>
      <c r="L692" s="18">
        <f t="shared" si="83"/>
        <v>62</v>
      </c>
      <c r="M692" s="15" t="str">
        <f t="shared" si="84"/>
        <v>High</v>
      </c>
      <c r="N692" s="1">
        <v>0.62</v>
      </c>
      <c r="O692">
        <v>4.0999999999999996</v>
      </c>
      <c r="P692" t="str">
        <f t="shared" si="85"/>
        <v>Good</v>
      </c>
      <c r="Q692">
        <f>G692*U692</f>
        <v>111833740</v>
      </c>
      <c r="R692" t="str">
        <f t="shared" si="86"/>
        <v>#5k-#9.9k</v>
      </c>
      <c r="S692">
        <f>IF(Table1[[#This Row],[actual_price]]&lt;1000, 1, IF(Table1[[#This Row],[actual_price]]&lt;5000, 2, IF(Table1[[#This Row],[actual_price]]&lt;10000, 3, IF(Table1[[#This Row],[actual_price]]&lt;20000, 4, 5))))</f>
        <v>3</v>
      </c>
      <c r="T692" t="str">
        <f t="shared" si="87"/>
        <v>1000 and above</v>
      </c>
      <c r="U692" s="11">
        <v>11828</v>
      </c>
      <c r="V692" t="s">
        <v>7452</v>
      </c>
      <c r="W692" t="s">
        <v>7453</v>
      </c>
      <c r="X692" t="s">
        <v>7454</v>
      </c>
      <c r="Y692" t="s">
        <v>7455</v>
      </c>
      <c r="Z692" t="s">
        <v>7456</v>
      </c>
      <c r="AA692" t="s">
        <v>7457</v>
      </c>
    </row>
    <row r="693" spans="1:27">
      <c r="A693" t="s">
        <v>7458</v>
      </c>
      <c r="B693" t="s">
        <v>7459</v>
      </c>
      <c r="C693" t="str">
        <f t="shared" si="88"/>
        <v>Themisto 350 Watts Egg Boiler-Blue…</v>
      </c>
      <c r="D693" t="s">
        <v>6941</v>
      </c>
      <c r="E693" t="str">
        <f>IFERROR(VLOOKUP(TRIM(CLEAN(D693)),#REF!, 2, FALSE), "Other")</f>
        <v>Other</v>
      </c>
      <c r="F693" s="9">
        <v>368</v>
      </c>
      <c r="G693" s="9">
        <v>699</v>
      </c>
      <c r="H693" s="9">
        <f t="shared" si="81"/>
        <v>331</v>
      </c>
      <c r="I693" s="9">
        <f>(F693*U693)</f>
        <v>456320</v>
      </c>
      <c r="J693" s="18" t="str">
        <f>ROUND((Table1[[#This Row],[actual_price]]-Table1[[#This Row],[discounted_price]])/Table1[[#This Row],[actual_price]]*100, 0) &amp; "%"</f>
        <v>47%</v>
      </c>
      <c r="K693" s="18" t="str">
        <f t="shared" si="82"/>
        <v>&lt;50%</v>
      </c>
      <c r="L693" s="18">
        <f t="shared" si="83"/>
        <v>47</v>
      </c>
      <c r="M693" s="15" t="str">
        <f t="shared" si="84"/>
        <v>Medium</v>
      </c>
      <c r="N693" s="1">
        <v>0.47</v>
      </c>
      <c r="O693">
        <v>4.0999999999999996</v>
      </c>
      <c r="P693" t="str">
        <f t="shared" si="85"/>
        <v>Good</v>
      </c>
      <c r="Q693">
        <f>G693*U693</f>
        <v>866760</v>
      </c>
      <c r="R693" t="str">
        <f t="shared" si="86"/>
        <v>#0-#999</v>
      </c>
      <c r="S693">
        <f>IF(Table1[[#This Row],[actual_price]]&lt;1000, 1, IF(Table1[[#This Row],[actual_price]]&lt;5000, 2, IF(Table1[[#This Row],[actual_price]]&lt;10000, 3, IF(Table1[[#This Row],[actual_price]]&lt;20000, 4, 5))))</f>
        <v>1</v>
      </c>
      <c r="T693" t="str">
        <f t="shared" si="87"/>
        <v>1000 and above</v>
      </c>
      <c r="U693" s="11">
        <v>1240</v>
      </c>
      <c r="V693" t="s">
        <v>7460</v>
      </c>
      <c r="W693" t="s">
        <v>7461</v>
      </c>
      <c r="X693" t="s">
        <v>7462</v>
      </c>
      <c r="Y693" t="s">
        <v>7463</v>
      </c>
      <c r="Z693" t="s">
        <v>7464</v>
      </c>
      <c r="AA693" t="s">
        <v>7465</v>
      </c>
    </row>
    <row r="694" spans="1:27">
      <c r="A694" t="s">
        <v>7483</v>
      </c>
      <c r="B694" t="s">
        <v>7484</v>
      </c>
      <c r="C694" t="str">
        <f t="shared" si="88"/>
        <v>InstaCuppa Portable Blender for Smo…</v>
      </c>
      <c r="D694" t="s">
        <v>6665</v>
      </c>
      <c r="E694" t="str">
        <f>IFERROR(VLOOKUP(TRIM(CLEAN(D694)),#REF!, 2, FALSE), "Other")</f>
        <v>Other</v>
      </c>
      <c r="F694" s="9">
        <v>1999</v>
      </c>
      <c r="G694" s="9">
        <v>2499</v>
      </c>
      <c r="H694" s="9">
        <f t="shared" si="81"/>
        <v>500</v>
      </c>
      <c r="I694" s="9">
        <f>(F694*U694)</f>
        <v>2066966</v>
      </c>
      <c r="J694" s="18" t="str">
        <f>ROUND((Table1[[#This Row],[actual_price]]-Table1[[#This Row],[discounted_price]])/Table1[[#This Row],[actual_price]]*100, 0) &amp; "%"</f>
        <v>20%</v>
      </c>
      <c r="K694" s="18" t="str">
        <f t="shared" si="82"/>
        <v>&lt;50%</v>
      </c>
      <c r="L694" s="18">
        <f t="shared" si="83"/>
        <v>20</v>
      </c>
      <c r="M694" s="15" t="str">
        <f t="shared" si="84"/>
        <v>Mild</v>
      </c>
      <c r="N694" s="1">
        <v>0.2</v>
      </c>
      <c r="O694">
        <v>4.0999999999999996</v>
      </c>
      <c r="P694" t="str">
        <f t="shared" si="85"/>
        <v>Good</v>
      </c>
      <c r="Q694">
        <f>G694*U694</f>
        <v>2583966</v>
      </c>
      <c r="R694" t="str">
        <f t="shared" si="86"/>
        <v>#1k-#4.9k</v>
      </c>
      <c r="S694">
        <f>IF(Table1[[#This Row],[actual_price]]&lt;1000, 1, IF(Table1[[#This Row],[actual_price]]&lt;5000, 2, IF(Table1[[#This Row],[actual_price]]&lt;10000, 3, IF(Table1[[#This Row],[actual_price]]&lt;20000, 4, 5))))</f>
        <v>2</v>
      </c>
      <c r="T694" t="str">
        <f t="shared" si="87"/>
        <v>1000 and above</v>
      </c>
      <c r="U694" s="11">
        <v>1034</v>
      </c>
      <c r="V694" t="s">
        <v>7485</v>
      </c>
      <c r="W694" t="s">
        <v>7486</v>
      </c>
      <c r="X694" t="s">
        <v>7487</v>
      </c>
      <c r="Y694" t="s">
        <v>7488</v>
      </c>
      <c r="Z694" t="s">
        <v>7489</v>
      </c>
      <c r="AA694" t="s">
        <v>7490</v>
      </c>
    </row>
    <row r="695" spans="1:27">
      <c r="A695" t="s">
        <v>7491</v>
      </c>
      <c r="B695" t="s">
        <v>7492</v>
      </c>
      <c r="C695" t="str">
        <f t="shared" si="88"/>
        <v>USHA EI 1602 1000 W Lightweight Dry…</v>
      </c>
      <c r="D695" t="s">
        <v>6674</v>
      </c>
      <c r="E695" t="str">
        <f>IFERROR(VLOOKUP(TRIM(CLEAN(D695)),#REF!, 2, FALSE), "Other")</f>
        <v>Other</v>
      </c>
      <c r="F695" s="9">
        <v>616</v>
      </c>
      <c r="G695" s="9">
        <v>1190</v>
      </c>
      <c r="H695" s="9">
        <f t="shared" si="81"/>
        <v>574</v>
      </c>
      <c r="I695" s="9">
        <f>(F695*U695)</f>
        <v>22869616</v>
      </c>
      <c r="J695" s="18" t="str">
        <f>ROUND((Table1[[#This Row],[actual_price]]-Table1[[#This Row],[discounted_price]])/Table1[[#This Row],[actual_price]]*100, 0) &amp; "%"</f>
        <v>48%</v>
      </c>
      <c r="K695" s="18" t="str">
        <f t="shared" si="82"/>
        <v>&lt;50%</v>
      </c>
      <c r="L695" s="18">
        <f t="shared" si="83"/>
        <v>48</v>
      </c>
      <c r="M695" s="15" t="str">
        <f t="shared" si="84"/>
        <v>Medium</v>
      </c>
      <c r="N695" s="1">
        <v>0.48</v>
      </c>
      <c r="O695">
        <v>4.0999999999999996</v>
      </c>
      <c r="P695" t="str">
        <f t="shared" si="85"/>
        <v>Good</v>
      </c>
      <c r="Q695">
        <f>G695*U695</f>
        <v>44179940</v>
      </c>
      <c r="R695" t="str">
        <f t="shared" si="86"/>
        <v>#1k-#4.9k</v>
      </c>
      <c r="S695">
        <f>IF(Table1[[#This Row],[actual_price]]&lt;1000, 1, IF(Table1[[#This Row],[actual_price]]&lt;5000, 2, IF(Table1[[#This Row],[actual_price]]&lt;10000, 3, IF(Table1[[#This Row],[actual_price]]&lt;20000, 4, 5))))</f>
        <v>2</v>
      </c>
      <c r="T695" t="str">
        <f t="shared" si="87"/>
        <v>1000 and above</v>
      </c>
      <c r="U695" s="11">
        <v>37126</v>
      </c>
      <c r="V695" t="s">
        <v>7493</v>
      </c>
      <c r="W695" t="s">
        <v>7494</v>
      </c>
      <c r="X695" t="s">
        <v>7495</v>
      </c>
      <c r="Y695" t="s">
        <v>7496</v>
      </c>
      <c r="Z695" t="s">
        <v>7497</v>
      </c>
      <c r="AA695" t="s">
        <v>7498</v>
      </c>
    </row>
    <row r="696" spans="1:27">
      <c r="A696" t="s">
        <v>7499</v>
      </c>
      <c r="B696" t="s">
        <v>7500</v>
      </c>
      <c r="C696" t="str">
        <f t="shared" si="88"/>
        <v>KENT 16044 Hand Blender Stainless S…</v>
      </c>
      <c r="D696" t="s">
        <v>6665</v>
      </c>
      <c r="E696" t="str">
        <f>IFERROR(VLOOKUP(TRIM(CLEAN(D696)),#REF!, 2, FALSE), "Other")</f>
        <v>Other</v>
      </c>
      <c r="F696" s="9">
        <v>1499</v>
      </c>
      <c r="G696" s="9">
        <v>2100</v>
      </c>
      <c r="H696" s="9">
        <f t="shared" si="81"/>
        <v>601</v>
      </c>
      <c r="I696" s="9">
        <f>(F696*U696)</f>
        <v>9526145</v>
      </c>
      <c r="J696" s="18" t="str">
        <f>ROUND((Table1[[#This Row],[actual_price]]-Table1[[#This Row],[discounted_price]])/Table1[[#This Row],[actual_price]]*100, 0) &amp; "%"</f>
        <v>29%</v>
      </c>
      <c r="K696" s="18" t="str">
        <f t="shared" si="82"/>
        <v>&lt;50%</v>
      </c>
      <c r="L696" s="18">
        <f t="shared" si="83"/>
        <v>29</v>
      </c>
      <c r="M696" s="15" t="str">
        <f t="shared" si="84"/>
        <v>Mild</v>
      </c>
      <c r="N696" s="1">
        <v>0.28999999999999998</v>
      </c>
      <c r="O696">
        <v>4.0999999999999996</v>
      </c>
      <c r="P696" t="str">
        <f t="shared" si="85"/>
        <v>Good</v>
      </c>
      <c r="Q696">
        <f>G696*U696</f>
        <v>13345500</v>
      </c>
      <c r="R696" t="str">
        <f t="shared" si="86"/>
        <v>#1k-#4.9k</v>
      </c>
      <c r="S696">
        <f>IF(Table1[[#This Row],[actual_price]]&lt;1000, 1, IF(Table1[[#This Row],[actual_price]]&lt;5000, 2, IF(Table1[[#This Row],[actual_price]]&lt;10000, 3, IF(Table1[[#This Row],[actual_price]]&lt;20000, 4, 5))))</f>
        <v>2</v>
      </c>
      <c r="T696" t="str">
        <f t="shared" si="87"/>
        <v>1000 and above</v>
      </c>
      <c r="U696" s="11">
        <v>6355</v>
      </c>
      <c r="V696" t="s">
        <v>7501</v>
      </c>
      <c r="W696" t="s">
        <v>7502</v>
      </c>
      <c r="X696" t="s">
        <v>7503</v>
      </c>
      <c r="Y696" t="s">
        <v>7504</v>
      </c>
      <c r="Z696" t="s">
        <v>7505</v>
      </c>
      <c r="AA696" t="s">
        <v>7506</v>
      </c>
    </row>
    <row r="697" spans="1:27">
      <c r="A697" t="s">
        <v>7515</v>
      </c>
      <c r="B697" t="s">
        <v>7516</v>
      </c>
      <c r="C697" t="str">
        <f t="shared" si="88"/>
        <v>Crompton IHL 152 1500-Watt Immersio…</v>
      </c>
      <c r="D697" t="s">
        <v>6791</v>
      </c>
      <c r="E697" t="str">
        <f>IFERROR(VLOOKUP(TRIM(CLEAN(D697)),#REF!, 2, FALSE), "Other")</f>
        <v>Other</v>
      </c>
      <c r="F697" s="9">
        <v>610</v>
      </c>
      <c r="G697" s="9">
        <v>825</v>
      </c>
      <c r="H697" s="9">
        <f t="shared" si="81"/>
        <v>215</v>
      </c>
      <c r="I697" s="9">
        <f>(F697*U697)</f>
        <v>8030650</v>
      </c>
      <c r="J697" s="18" t="str">
        <f>ROUND((Table1[[#This Row],[actual_price]]-Table1[[#This Row],[discounted_price]])/Table1[[#This Row],[actual_price]]*100, 0) &amp; "%"</f>
        <v>26%</v>
      </c>
      <c r="K697" s="18" t="str">
        <f t="shared" si="82"/>
        <v>&lt;50%</v>
      </c>
      <c r="L697" s="18">
        <f t="shared" si="83"/>
        <v>26</v>
      </c>
      <c r="M697" s="15" t="str">
        <f t="shared" si="84"/>
        <v>Mild</v>
      </c>
      <c r="N697" s="1">
        <v>0.26</v>
      </c>
      <c r="O697">
        <v>4.0999999999999996</v>
      </c>
      <c r="P697" t="str">
        <f t="shared" si="85"/>
        <v>Good</v>
      </c>
      <c r="Q697">
        <f>G697*U697</f>
        <v>10861125</v>
      </c>
      <c r="R697" t="str">
        <f t="shared" si="86"/>
        <v>#0-#999</v>
      </c>
      <c r="S697">
        <f>IF(Table1[[#This Row],[actual_price]]&lt;1000, 1, IF(Table1[[#This Row],[actual_price]]&lt;5000, 2, IF(Table1[[#This Row],[actual_price]]&lt;10000, 3, IF(Table1[[#This Row],[actual_price]]&lt;20000, 4, 5))))</f>
        <v>1</v>
      </c>
      <c r="T697" t="str">
        <f t="shared" si="87"/>
        <v>1000 and above</v>
      </c>
      <c r="U697" s="11">
        <v>13165</v>
      </c>
      <c r="V697" t="s">
        <v>7517</v>
      </c>
      <c r="W697" t="s">
        <v>7518</v>
      </c>
      <c r="X697" t="s">
        <v>7519</v>
      </c>
      <c r="Y697" t="s">
        <v>7520</v>
      </c>
      <c r="Z697" t="s">
        <v>7521</v>
      </c>
      <c r="AA697" t="s">
        <v>7522</v>
      </c>
    </row>
    <row r="698" spans="1:27">
      <c r="A698" t="s">
        <v>7523</v>
      </c>
      <c r="B698" t="s">
        <v>7524</v>
      </c>
      <c r="C698" t="str">
        <f t="shared" si="88"/>
        <v>InstaCuppa Rechargeable Mini Electr…</v>
      </c>
      <c r="D698" t="s">
        <v>7071</v>
      </c>
      <c r="E698" t="str">
        <f>IFERROR(VLOOKUP(TRIM(CLEAN(D698)),#REF!, 2, FALSE), "Other")</f>
        <v>Other</v>
      </c>
      <c r="F698" s="9">
        <v>999</v>
      </c>
      <c r="G698" s="9">
        <v>1499</v>
      </c>
      <c r="H698" s="9">
        <f t="shared" si="81"/>
        <v>500</v>
      </c>
      <c r="I698" s="9">
        <f>(F698*U698)</f>
        <v>1644354</v>
      </c>
      <c r="J698" s="18" t="str">
        <f>ROUND((Table1[[#This Row],[actual_price]]-Table1[[#This Row],[discounted_price]])/Table1[[#This Row],[actual_price]]*100, 0) &amp; "%"</f>
        <v>33%</v>
      </c>
      <c r="K698" s="18" t="str">
        <f t="shared" si="82"/>
        <v>&lt;50%</v>
      </c>
      <c r="L698" s="18">
        <f t="shared" si="83"/>
        <v>33</v>
      </c>
      <c r="M698" s="15" t="str">
        <f t="shared" si="84"/>
        <v>Medium</v>
      </c>
      <c r="N698" s="1">
        <v>0.33</v>
      </c>
      <c r="O698">
        <v>4.0999999999999996</v>
      </c>
      <c r="P698" t="str">
        <f t="shared" si="85"/>
        <v>Good</v>
      </c>
      <c r="Q698">
        <f>G698*U698</f>
        <v>2467354</v>
      </c>
      <c r="R698" t="str">
        <f t="shared" si="86"/>
        <v>#1k-#4.9k</v>
      </c>
      <c r="S698">
        <f>IF(Table1[[#This Row],[actual_price]]&lt;1000, 1, IF(Table1[[#This Row],[actual_price]]&lt;5000, 2, IF(Table1[[#This Row],[actual_price]]&lt;10000, 3, IF(Table1[[#This Row],[actual_price]]&lt;20000, 4, 5))))</f>
        <v>2</v>
      </c>
      <c r="T698" t="str">
        <f t="shared" si="87"/>
        <v>1000 and above</v>
      </c>
      <c r="U698" s="11">
        <v>1646</v>
      </c>
      <c r="V698" t="s">
        <v>7525</v>
      </c>
      <c r="W698" t="s">
        <v>7526</v>
      </c>
      <c r="X698" t="s">
        <v>7527</v>
      </c>
      <c r="Y698" t="s">
        <v>7528</v>
      </c>
      <c r="Z698" t="s">
        <v>7529</v>
      </c>
      <c r="AA698" t="s">
        <v>7530</v>
      </c>
    </row>
    <row r="699" spans="1:27">
      <c r="A699" t="s">
        <v>7547</v>
      </c>
      <c r="B699" t="s">
        <v>7548</v>
      </c>
      <c r="C699" t="str">
        <f t="shared" si="88"/>
        <v>Cookwell Bullet Mixer Grinder (5 Ja…</v>
      </c>
      <c r="D699" t="s">
        <v>6683</v>
      </c>
      <c r="E699" t="str">
        <f>IFERROR(VLOOKUP(TRIM(CLEAN(D699)),#REF!, 2, FALSE), "Other")</f>
        <v>Other</v>
      </c>
      <c r="F699" s="9">
        <v>2464</v>
      </c>
      <c r="G699" s="9">
        <v>6000</v>
      </c>
      <c r="H699" s="9">
        <f t="shared" si="81"/>
        <v>3536</v>
      </c>
      <c r="I699" s="9">
        <f>(F699*U699)</f>
        <v>21845824</v>
      </c>
      <c r="J699" s="18" t="str">
        <f>ROUND((Table1[[#This Row],[actual_price]]-Table1[[#This Row],[discounted_price]])/Table1[[#This Row],[actual_price]]*100, 0) &amp; "%"</f>
        <v>59%</v>
      </c>
      <c r="K699" s="18" t="str">
        <f t="shared" si="82"/>
        <v>≥ 50%</v>
      </c>
      <c r="L699" s="18">
        <f t="shared" si="83"/>
        <v>59</v>
      </c>
      <c r="M699" s="15" t="str">
        <f t="shared" si="84"/>
        <v>High</v>
      </c>
      <c r="N699" s="1">
        <v>0.59</v>
      </c>
      <c r="O699">
        <v>4.0999999999999996</v>
      </c>
      <c r="P699" t="str">
        <f t="shared" si="85"/>
        <v>Good</v>
      </c>
      <c r="Q699">
        <f>G699*U699</f>
        <v>53196000</v>
      </c>
      <c r="R699" t="str">
        <f t="shared" si="86"/>
        <v>#5k-#9.9k</v>
      </c>
      <c r="S699">
        <f>IF(Table1[[#This Row],[actual_price]]&lt;1000, 1, IF(Table1[[#This Row],[actual_price]]&lt;5000, 2, IF(Table1[[#This Row],[actual_price]]&lt;10000, 3, IF(Table1[[#This Row],[actual_price]]&lt;20000, 4, 5))))</f>
        <v>3</v>
      </c>
      <c r="T699" t="str">
        <f t="shared" si="87"/>
        <v>1000 and above</v>
      </c>
      <c r="U699" s="11">
        <v>8866</v>
      </c>
      <c r="V699" t="s">
        <v>7549</v>
      </c>
      <c r="W699" t="s">
        <v>7550</v>
      </c>
      <c r="X699" t="s">
        <v>7551</v>
      </c>
      <c r="Y699" t="s">
        <v>7552</v>
      </c>
      <c r="Z699" t="s">
        <v>7553</v>
      </c>
      <c r="AA699" t="s">
        <v>7554</v>
      </c>
    </row>
    <row r="700" spans="1:27">
      <c r="A700" t="s">
        <v>7586</v>
      </c>
      <c r="B700" t="s">
        <v>7587</v>
      </c>
      <c r="C700" t="str">
        <f t="shared" si="88"/>
        <v>Hindware Atlantic Compacto 3 Litre …</v>
      </c>
      <c r="D700" t="s">
        <v>6692</v>
      </c>
      <c r="E700" t="str">
        <f>IFERROR(VLOOKUP(TRIM(CLEAN(D700)),#REF!, 2, FALSE), "Other")</f>
        <v>Other</v>
      </c>
      <c r="F700" s="9">
        <v>2399</v>
      </c>
      <c r="G700" s="9">
        <v>4590</v>
      </c>
      <c r="H700" s="9">
        <f t="shared" si="81"/>
        <v>2191</v>
      </c>
      <c r="I700" s="9">
        <f>(F700*U700)</f>
        <v>1065156</v>
      </c>
      <c r="J700" s="18" t="str">
        <f>ROUND((Table1[[#This Row],[actual_price]]-Table1[[#This Row],[discounted_price]])/Table1[[#This Row],[actual_price]]*100, 0) &amp; "%"</f>
        <v>48%</v>
      </c>
      <c r="K700" s="18" t="str">
        <f t="shared" si="82"/>
        <v>&lt;50%</v>
      </c>
      <c r="L700" s="18">
        <f t="shared" si="83"/>
        <v>48</v>
      </c>
      <c r="M700" s="15" t="str">
        <f t="shared" si="84"/>
        <v>Medium</v>
      </c>
      <c r="N700" s="1">
        <v>0.48</v>
      </c>
      <c r="O700">
        <v>4.0999999999999996</v>
      </c>
      <c r="P700" t="str">
        <f t="shared" si="85"/>
        <v>Good</v>
      </c>
      <c r="Q700">
        <f>G700*U700</f>
        <v>2037960</v>
      </c>
      <c r="R700" t="str">
        <f t="shared" si="86"/>
        <v>#1k-#4.9k</v>
      </c>
      <c r="S700">
        <f>IF(Table1[[#This Row],[actual_price]]&lt;1000, 1, IF(Table1[[#This Row],[actual_price]]&lt;5000, 2, IF(Table1[[#This Row],[actual_price]]&lt;10000, 3, IF(Table1[[#This Row],[actual_price]]&lt;20000, 4, 5))))</f>
        <v>2</v>
      </c>
      <c r="T700" t="str">
        <f t="shared" si="87"/>
        <v>Fewer than 1000</v>
      </c>
      <c r="U700" s="11">
        <v>444</v>
      </c>
      <c r="V700" t="s">
        <v>7588</v>
      </c>
      <c r="W700" t="s">
        <v>7589</v>
      </c>
      <c r="X700" t="s">
        <v>7590</v>
      </c>
      <c r="Y700" t="s">
        <v>7591</v>
      </c>
      <c r="Z700" t="s">
        <v>7592</v>
      </c>
      <c r="AA700" t="s">
        <v>7593</v>
      </c>
    </row>
    <row r="701" spans="1:27">
      <c r="A701" t="s">
        <v>7602</v>
      </c>
      <c r="B701" t="s">
        <v>7603</v>
      </c>
      <c r="C701" t="str">
        <f t="shared" si="88"/>
        <v>Crompton InstaBliss 3-L Instant Wat…</v>
      </c>
      <c r="D701" t="s">
        <v>6692</v>
      </c>
      <c r="E701" t="str">
        <f>IFERROR(VLOOKUP(TRIM(CLEAN(D701)),#REF!, 2, FALSE), "Other")</f>
        <v>Other</v>
      </c>
      <c r="F701" s="9">
        <v>2599</v>
      </c>
      <c r="G701" s="9">
        <v>4400</v>
      </c>
      <c r="H701" s="9">
        <f t="shared" si="81"/>
        <v>1801</v>
      </c>
      <c r="I701" s="9">
        <f>(F701*U701)</f>
        <v>38847253</v>
      </c>
      <c r="J701" s="18" t="str">
        <f>ROUND((Table1[[#This Row],[actual_price]]-Table1[[#This Row],[discounted_price]])/Table1[[#This Row],[actual_price]]*100, 0) &amp; "%"</f>
        <v>41%</v>
      </c>
      <c r="K701" s="18" t="str">
        <f t="shared" si="82"/>
        <v>&lt;50%</v>
      </c>
      <c r="L701" s="18">
        <f t="shared" si="83"/>
        <v>41</v>
      </c>
      <c r="M701" s="15" t="str">
        <f t="shared" si="84"/>
        <v>Medium</v>
      </c>
      <c r="N701" s="1">
        <v>0.41</v>
      </c>
      <c r="O701">
        <v>4.0999999999999996</v>
      </c>
      <c r="P701" t="str">
        <f t="shared" si="85"/>
        <v>Good</v>
      </c>
      <c r="Q701">
        <f>G701*U701</f>
        <v>65766800</v>
      </c>
      <c r="R701" t="str">
        <f t="shared" si="86"/>
        <v>#1k-#4.9k</v>
      </c>
      <c r="S701">
        <f>IF(Table1[[#This Row],[actual_price]]&lt;1000, 1, IF(Table1[[#This Row],[actual_price]]&lt;5000, 2, IF(Table1[[#This Row],[actual_price]]&lt;10000, 3, IF(Table1[[#This Row],[actual_price]]&lt;20000, 4, 5))))</f>
        <v>2</v>
      </c>
      <c r="T701" t="str">
        <f t="shared" si="87"/>
        <v>1000 and above</v>
      </c>
      <c r="U701" s="11">
        <v>14947</v>
      </c>
      <c r="V701" t="s">
        <v>7604</v>
      </c>
      <c r="W701" t="s">
        <v>7605</v>
      </c>
      <c r="X701" t="s">
        <v>7606</v>
      </c>
      <c r="Y701" t="s">
        <v>7607</v>
      </c>
      <c r="Z701" t="s">
        <v>7608</v>
      </c>
      <c r="AA701" t="s">
        <v>7609</v>
      </c>
    </row>
    <row r="702" spans="1:27">
      <c r="A702" t="s">
        <v>7618</v>
      </c>
      <c r="B702" t="s">
        <v>7619</v>
      </c>
      <c r="C702" t="str">
        <f t="shared" si="88"/>
        <v>Lint Roller with 40 Paper Sheets, 2…</v>
      </c>
      <c r="D702" t="s">
        <v>6573</v>
      </c>
      <c r="E702" t="str">
        <f>IFERROR(VLOOKUP(TRIM(CLEAN(D702)),#REF!, 2, FALSE), "Other")</f>
        <v>Other</v>
      </c>
      <c r="F702" s="9">
        <v>245</v>
      </c>
      <c r="G702" s="9">
        <v>299</v>
      </c>
      <c r="H702" s="9">
        <f t="shared" si="81"/>
        <v>54</v>
      </c>
      <c r="I702" s="9">
        <f>(F702*U702)</f>
        <v>406700</v>
      </c>
      <c r="J702" s="18" t="str">
        <f>ROUND((Table1[[#This Row],[actual_price]]-Table1[[#This Row],[discounted_price]])/Table1[[#This Row],[actual_price]]*100, 0) &amp; "%"</f>
        <v>18%</v>
      </c>
      <c r="K702" s="18" t="str">
        <f t="shared" si="82"/>
        <v>&lt;50%</v>
      </c>
      <c r="L702" s="18">
        <f t="shared" si="83"/>
        <v>18</v>
      </c>
      <c r="M702" s="15" t="str">
        <f t="shared" si="84"/>
        <v>Mild</v>
      </c>
      <c r="N702" s="1">
        <v>0.18</v>
      </c>
      <c r="O702">
        <v>4.0999999999999996</v>
      </c>
      <c r="P702" t="str">
        <f t="shared" si="85"/>
        <v>Good</v>
      </c>
      <c r="Q702">
        <f>G702*U702</f>
        <v>496340</v>
      </c>
      <c r="R702" t="str">
        <f t="shared" si="86"/>
        <v>#0-#999</v>
      </c>
      <c r="S702">
        <f>IF(Table1[[#This Row],[actual_price]]&lt;1000, 1, IF(Table1[[#This Row],[actual_price]]&lt;5000, 2, IF(Table1[[#This Row],[actual_price]]&lt;10000, 3, IF(Table1[[#This Row],[actual_price]]&lt;20000, 4, 5))))</f>
        <v>1</v>
      </c>
      <c r="T702" t="str">
        <f t="shared" si="87"/>
        <v>1000 and above</v>
      </c>
      <c r="U702" s="11">
        <v>1660</v>
      </c>
      <c r="V702" t="s">
        <v>7620</v>
      </c>
      <c r="W702" t="s">
        <v>7621</v>
      </c>
      <c r="X702" t="s">
        <v>7622</v>
      </c>
      <c r="Y702" t="s">
        <v>7623</v>
      </c>
      <c r="Z702" t="s">
        <v>7624</v>
      </c>
      <c r="AA702" t="s">
        <v>7625</v>
      </c>
    </row>
    <row r="703" spans="1:27">
      <c r="A703" t="s">
        <v>7682</v>
      </c>
      <c r="B703" t="s">
        <v>7683</v>
      </c>
      <c r="C703" t="str">
        <f t="shared" si="88"/>
        <v>Activa Heat-Max 2000 Watts Room Hea…</v>
      </c>
      <c r="D703" t="s">
        <v>6564</v>
      </c>
      <c r="E703" t="str">
        <f>IFERROR(VLOOKUP(TRIM(CLEAN(D703)),#REF!, 2, FALSE), "Other")</f>
        <v>Other</v>
      </c>
      <c r="F703" s="9">
        <v>899</v>
      </c>
      <c r="G703" s="9">
        <v>1990</v>
      </c>
      <c r="H703" s="9">
        <f t="shared" si="81"/>
        <v>1091</v>
      </c>
      <c r="I703" s="9">
        <f>(F703*U703)</f>
        <v>166315</v>
      </c>
      <c r="J703" s="18" t="str">
        <f>ROUND((Table1[[#This Row],[actual_price]]-Table1[[#This Row],[discounted_price]])/Table1[[#This Row],[actual_price]]*100, 0) &amp; "%"</f>
        <v>55%</v>
      </c>
      <c r="K703" s="18" t="str">
        <f t="shared" si="82"/>
        <v>≥ 50%</v>
      </c>
      <c r="L703" s="18">
        <f t="shared" si="83"/>
        <v>55</v>
      </c>
      <c r="M703" s="15" t="str">
        <f t="shared" si="84"/>
        <v>High</v>
      </c>
      <c r="N703" s="1">
        <v>0.55000000000000004</v>
      </c>
      <c r="O703">
        <v>4.0999999999999996</v>
      </c>
      <c r="P703" t="str">
        <f t="shared" si="85"/>
        <v>Good</v>
      </c>
      <c r="Q703">
        <f>G703*U703</f>
        <v>368150</v>
      </c>
      <c r="R703" t="str">
        <f t="shared" si="86"/>
        <v>#1k-#4.9k</v>
      </c>
      <c r="S703">
        <f>IF(Table1[[#This Row],[actual_price]]&lt;1000, 1, IF(Table1[[#This Row],[actual_price]]&lt;5000, 2, IF(Table1[[#This Row],[actual_price]]&lt;10000, 3, IF(Table1[[#This Row],[actual_price]]&lt;20000, 4, 5))))</f>
        <v>2</v>
      </c>
      <c r="T703" t="str">
        <f t="shared" si="87"/>
        <v>Fewer than 1000</v>
      </c>
      <c r="U703" s="11">
        <v>185</v>
      </c>
      <c r="V703" t="s">
        <v>7684</v>
      </c>
      <c r="W703" t="s">
        <v>7685</v>
      </c>
      <c r="X703" t="s">
        <v>7686</v>
      </c>
      <c r="Y703" t="s">
        <v>7687</v>
      </c>
      <c r="Z703" t="s">
        <v>7688</v>
      </c>
      <c r="AA703" t="s">
        <v>7689</v>
      </c>
    </row>
    <row r="704" spans="1:27">
      <c r="A704" t="s">
        <v>7698</v>
      </c>
      <c r="B704" t="s">
        <v>7699</v>
      </c>
      <c r="C704" t="str">
        <f t="shared" si="88"/>
        <v>Bajaj DX-2 600W Dry Iron with Advan…</v>
      </c>
      <c r="D704" t="s">
        <v>6674</v>
      </c>
      <c r="E704" t="str">
        <f>IFERROR(VLOOKUP(TRIM(CLEAN(D704)),#REF!, 2, FALSE), "Other")</f>
        <v>Other</v>
      </c>
      <c r="F704" s="9">
        <v>499</v>
      </c>
      <c r="G704" s="9">
        <v>940</v>
      </c>
      <c r="H704" s="9">
        <f t="shared" si="81"/>
        <v>441</v>
      </c>
      <c r="I704" s="9">
        <f>(F704*U704)</f>
        <v>1514964</v>
      </c>
      <c r="J704" s="18" t="str">
        <f>ROUND((Table1[[#This Row],[actual_price]]-Table1[[#This Row],[discounted_price]])/Table1[[#This Row],[actual_price]]*100, 0) &amp; "%"</f>
        <v>47%</v>
      </c>
      <c r="K704" s="18" t="str">
        <f t="shared" si="82"/>
        <v>&lt;50%</v>
      </c>
      <c r="L704" s="18">
        <f t="shared" si="83"/>
        <v>47</v>
      </c>
      <c r="M704" s="15" t="str">
        <f t="shared" si="84"/>
        <v>Medium</v>
      </c>
      <c r="N704" s="1">
        <v>0.47</v>
      </c>
      <c r="O704">
        <v>4.0999999999999996</v>
      </c>
      <c r="P704" t="str">
        <f t="shared" si="85"/>
        <v>Good</v>
      </c>
      <c r="Q704">
        <f>G704*U704</f>
        <v>2853840</v>
      </c>
      <c r="R704" t="str">
        <f t="shared" si="86"/>
        <v>#0-#999</v>
      </c>
      <c r="S704">
        <f>IF(Table1[[#This Row],[actual_price]]&lt;1000, 1, IF(Table1[[#This Row],[actual_price]]&lt;5000, 2, IF(Table1[[#This Row],[actual_price]]&lt;10000, 3, IF(Table1[[#This Row],[actual_price]]&lt;20000, 4, 5))))</f>
        <v>1</v>
      </c>
      <c r="T704" t="str">
        <f t="shared" si="87"/>
        <v>1000 and above</v>
      </c>
      <c r="U704" s="11">
        <v>3036</v>
      </c>
      <c r="V704" t="s">
        <v>7212</v>
      </c>
      <c r="W704" t="s">
        <v>7700</v>
      </c>
      <c r="X704" t="s">
        <v>7701</v>
      </c>
      <c r="Y704" t="s">
        <v>7702</v>
      </c>
      <c r="Z704" t="s">
        <v>7703</v>
      </c>
      <c r="AA704" t="s">
        <v>7704</v>
      </c>
    </row>
    <row r="705" spans="1:27">
      <c r="A705" t="s">
        <v>7835</v>
      </c>
      <c r="B705" t="s">
        <v>7836</v>
      </c>
      <c r="C705" t="str">
        <f t="shared" si="88"/>
        <v>Bajaj Frore 1200 mm Ceiling Fan (Br…</v>
      </c>
      <c r="D705" t="s">
        <v>7154</v>
      </c>
      <c r="E705" t="str">
        <f>IFERROR(VLOOKUP(TRIM(CLEAN(D705)),#REF!, 2, FALSE), "Other")</f>
        <v>Other</v>
      </c>
      <c r="F705" s="9">
        <v>1399</v>
      </c>
      <c r="G705" s="9">
        <v>2660</v>
      </c>
      <c r="H705" s="9">
        <f t="shared" si="81"/>
        <v>1261</v>
      </c>
      <c r="I705" s="9">
        <f>(F705*U705)</f>
        <v>13079251</v>
      </c>
      <c r="J705" s="18" t="str">
        <f>ROUND((Table1[[#This Row],[actual_price]]-Table1[[#This Row],[discounted_price]])/Table1[[#This Row],[actual_price]]*100, 0) &amp; "%"</f>
        <v>47%</v>
      </c>
      <c r="K705" s="18" t="str">
        <f t="shared" si="82"/>
        <v>&lt;50%</v>
      </c>
      <c r="L705" s="18">
        <f t="shared" si="83"/>
        <v>47</v>
      </c>
      <c r="M705" s="15" t="str">
        <f t="shared" si="84"/>
        <v>Medium</v>
      </c>
      <c r="N705" s="1">
        <v>0.47</v>
      </c>
      <c r="O705">
        <v>4.0999999999999996</v>
      </c>
      <c r="P705" t="str">
        <f t="shared" si="85"/>
        <v>Good</v>
      </c>
      <c r="Q705">
        <f>G705*U705</f>
        <v>24868340</v>
      </c>
      <c r="R705" t="str">
        <f t="shared" si="86"/>
        <v>#1k-#4.9k</v>
      </c>
      <c r="S705">
        <f>IF(Table1[[#This Row],[actual_price]]&lt;1000, 1, IF(Table1[[#This Row],[actual_price]]&lt;5000, 2, IF(Table1[[#This Row],[actual_price]]&lt;10000, 3, IF(Table1[[#This Row],[actual_price]]&lt;20000, 4, 5))))</f>
        <v>2</v>
      </c>
      <c r="T705" t="str">
        <f t="shared" si="87"/>
        <v>1000 and above</v>
      </c>
      <c r="U705" s="11">
        <v>9349</v>
      </c>
      <c r="V705" t="s">
        <v>7837</v>
      </c>
      <c r="W705" t="s">
        <v>7838</v>
      </c>
      <c r="X705" t="s">
        <v>7839</v>
      </c>
      <c r="Y705" t="s">
        <v>7840</v>
      </c>
      <c r="Z705" t="s">
        <v>7841</v>
      </c>
      <c r="AA705" t="s">
        <v>7842</v>
      </c>
    </row>
    <row r="706" spans="1:27">
      <c r="A706" t="s">
        <v>7891</v>
      </c>
      <c r="B706" t="s">
        <v>7892</v>
      </c>
      <c r="C706" t="str">
        <f t="shared" si="88"/>
        <v>Heart Home Waterproof Round Non Wov…</v>
      </c>
      <c r="D706" t="s">
        <v>6825</v>
      </c>
      <c r="E706" t="str">
        <f>IFERROR(VLOOKUP(TRIM(CLEAN(D706)),#REF!, 2, FALSE), "Other")</f>
        <v>Other</v>
      </c>
      <c r="F706" s="9">
        <v>199</v>
      </c>
      <c r="G706" s="9">
        <v>499</v>
      </c>
      <c r="H706" s="9">
        <f t="shared" ref="H706:H769" si="89">G706 - F706</f>
        <v>300</v>
      </c>
      <c r="I706" s="9">
        <f>(F706*U706)</f>
        <v>397204</v>
      </c>
      <c r="J706" s="18" t="str">
        <f>ROUND((Table1[[#This Row],[actual_price]]-Table1[[#This Row],[discounted_price]])/Table1[[#This Row],[actual_price]]*100, 0) &amp; "%"</f>
        <v>60%</v>
      </c>
      <c r="K706" s="18" t="str">
        <f t="shared" ref="K706:K769" si="90">IF(L706&gt;=50, "≥ 50%", "&lt;50%")</f>
        <v>≥ 50%</v>
      </c>
      <c r="L706" s="18">
        <f t="shared" ref="L706:L769" si="91">VALUE(SUBSTITUTE(J706, "%", ""))</f>
        <v>60</v>
      </c>
      <c r="M706" s="15" t="str">
        <f t="shared" ref="M706:M769" si="92">IF(L706&lt;10, "Low", IF(L706&lt;30, "Mild", IF(L706&lt;50, "Medium", "High")))</f>
        <v>High</v>
      </c>
      <c r="N706" s="1">
        <v>0.6</v>
      </c>
      <c r="O706">
        <v>4.0999999999999996</v>
      </c>
      <c r="P706" t="str">
        <f t="shared" ref="P706:P769" si="93">IF(O706&gt;=4.5, "Excellent", IF(O706&gt;=3.5, "Good", IF(O706&gt;=2.5, "Average", "Poor")))</f>
        <v>Good</v>
      </c>
      <c r="Q706">
        <f>G706*U706</f>
        <v>996004</v>
      </c>
      <c r="R706" t="str">
        <f t="shared" ref="R706:R769" si="94">IF(G706&lt;1000, "#0-#999", IF(G706&lt;5000, "#1k-#4.9k", IF(G706&lt;10000, "#5k-#9.9k", IF(G706&lt;20000, "#10k-#19.9k", "#20k+"))))</f>
        <v>#0-#999</v>
      </c>
      <c r="S706">
        <f>IF(Table1[[#This Row],[actual_price]]&lt;1000, 1, IF(Table1[[#This Row],[actual_price]]&lt;5000, 2, IF(Table1[[#This Row],[actual_price]]&lt;10000, 3, IF(Table1[[#This Row],[actual_price]]&lt;20000, 4, 5))))</f>
        <v>1</v>
      </c>
      <c r="T706" t="str">
        <f t="shared" ref="T706:T769" si="95">IF(U706 &gt; 1000, "1000 and above", "Fewer than 1000")</f>
        <v>1000 and above</v>
      </c>
      <c r="U706" s="11">
        <v>1996</v>
      </c>
      <c r="V706" t="s">
        <v>7893</v>
      </c>
      <c r="W706" t="s">
        <v>7894</v>
      </c>
      <c r="X706" t="s">
        <v>7895</v>
      </c>
      <c r="Y706" t="s">
        <v>7896</v>
      </c>
      <c r="Z706" t="s">
        <v>7897</v>
      </c>
      <c r="AA706" t="s">
        <v>7898</v>
      </c>
    </row>
    <row r="707" spans="1:27">
      <c r="A707" t="s">
        <v>8005</v>
      </c>
      <c r="B707" t="s">
        <v>8006</v>
      </c>
      <c r="C707" t="str">
        <f t="shared" si="88"/>
        <v>JM SELLER 180 W 2021 Edition Electr…</v>
      </c>
      <c r="D707" t="s">
        <v>8007</v>
      </c>
      <c r="E707" t="str">
        <f>IFERROR(VLOOKUP(TRIM(CLEAN(D707)),#REF!, 2, FALSE), "Other")</f>
        <v>Other</v>
      </c>
      <c r="F707" s="9">
        <v>474</v>
      </c>
      <c r="G707" s="9">
        <v>1299</v>
      </c>
      <c r="H707" s="9">
        <f t="shared" si="89"/>
        <v>825</v>
      </c>
      <c r="I707" s="9">
        <f>(F707*U707)</f>
        <v>260700</v>
      </c>
      <c r="J707" s="18" t="str">
        <f>ROUND((Table1[[#This Row],[actual_price]]-Table1[[#This Row],[discounted_price]])/Table1[[#This Row],[actual_price]]*100, 0) &amp; "%"</f>
        <v>64%</v>
      </c>
      <c r="K707" s="18" t="str">
        <f t="shared" si="90"/>
        <v>≥ 50%</v>
      </c>
      <c r="L707" s="18">
        <f t="shared" si="91"/>
        <v>64</v>
      </c>
      <c r="M707" s="15" t="str">
        <f t="shared" si="92"/>
        <v>High</v>
      </c>
      <c r="N707" s="1">
        <v>0.64</v>
      </c>
      <c r="O707">
        <v>4.0999999999999996</v>
      </c>
      <c r="P707" t="str">
        <f t="shared" si="93"/>
        <v>Good</v>
      </c>
      <c r="Q707">
        <f>G707*U707</f>
        <v>714450</v>
      </c>
      <c r="R707" t="str">
        <f t="shared" si="94"/>
        <v>#1k-#4.9k</v>
      </c>
      <c r="S707">
        <f>IF(Table1[[#This Row],[actual_price]]&lt;1000, 1, IF(Table1[[#This Row],[actual_price]]&lt;5000, 2, IF(Table1[[#This Row],[actual_price]]&lt;10000, 3, IF(Table1[[#This Row],[actual_price]]&lt;20000, 4, 5))))</f>
        <v>2</v>
      </c>
      <c r="T707" t="str">
        <f t="shared" si="95"/>
        <v>Fewer than 1000</v>
      </c>
      <c r="U707" s="11">
        <v>550</v>
      </c>
      <c r="V707" t="s">
        <v>8008</v>
      </c>
      <c r="W707" t="s">
        <v>8009</v>
      </c>
      <c r="X707" t="s">
        <v>8010</v>
      </c>
      <c r="Y707" t="s">
        <v>8011</v>
      </c>
      <c r="Z707" t="s">
        <v>8012</v>
      </c>
      <c r="AA707" t="s">
        <v>8013</v>
      </c>
    </row>
    <row r="708" spans="1:27">
      <c r="A708" t="s">
        <v>8030</v>
      </c>
      <c r="B708" t="s">
        <v>8031</v>
      </c>
      <c r="C708" t="str">
        <f t="shared" si="88"/>
        <v>Pick Ur Needs¬Æ Lint Remover for Cl…</v>
      </c>
      <c r="D708" t="s">
        <v>6573</v>
      </c>
      <c r="E708" t="str">
        <f>IFERROR(VLOOKUP(TRIM(CLEAN(D708)),#REF!, 2, FALSE), "Other")</f>
        <v>Other</v>
      </c>
      <c r="F708" s="9">
        <v>799</v>
      </c>
      <c r="G708" s="9">
        <v>1230</v>
      </c>
      <c r="H708" s="9">
        <f t="shared" si="89"/>
        <v>431</v>
      </c>
      <c r="I708" s="9">
        <f>(F708*U708)</f>
        <v>1708262</v>
      </c>
      <c r="J708" s="18" t="str">
        <f>ROUND((Table1[[#This Row],[actual_price]]-Table1[[#This Row],[discounted_price]])/Table1[[#This Row],[actual_price]]*100, 0) &amp; "%"</f>
        <v>35%</v>
      </c>
      <c r="K708" s="18" t="str">
        <f t="shared" si="90"/>
        <v>&lt;50%</v>
      </c>
      <c r="L708" s="18">
        <f t="shared" si="91"/>
        <v>35</v>
      </c>
      <c r="M708" s="15" t="str">
        <f t="shared" si="92"/>
        <v>Medium</v>
      </c>
      <c r="N708" s="1">
        <v>0.35</v>
      </c>
      <c r="O708">
        <v>4.0999999999999996</v>
      </c>
      <c r="P708" t="str">
        <f t="shared" si="93"/>
        <v>Good</v>
      </c>
      <c r="Q708">
        <f>G708*U708</f>
        <v>2629740</v>
      </c>
      <c r="R708" t="str">
        <f t="shared" si="94"/>
        <v>#1k-#4.9k</v>
      </c>
      <c r="S708">
        <f>IF(Table1[[#This Row],[actual_price]]&lt;1000, 1, IF(Table1[[#This Row],[actual_price]]&lt;5000, 2, IF(Table1[[#This Row],[actual_price]]&lt;10000, 3, IF(Table1[[#This Row],[actual_price]]&lt;20000, 4, 5))))</f>
        <v>2</v>
      </c>
      <c r="T708" t="str">
        <f t="shared" si="95"/>
        <v>1000 and above</v>
      </c>
      <c r="U708" s="11">
        <v>2138</v>
      </c>
      <c r="V708" t="s">
        <v>8032</v>
      </c>
      <c r="W708" t="s">
        <v>8033</v>
      </c>
      <c r="X708" t="s">
        <v>8034</v>
      </c>
      <c r="Y708" t="s">
        <v>8035</v>
      </c>
      <c r="Z708" t="s">
        <v>8036</v>
      </c>
      <c r="AA708" t="s">
        <v>8037</v>
      </c>
    </row>
    <row r="709" spans="1:27">
      <c r="A709" t="s">
        <v>8055</v>
      </c>
      <c r="B709" t="s">
        <v>8056</v>
      </c>
      <c r="C709" t="str">
        <f t="shared" si="88"/>
        <v>AGARO Marvel 9 Liters Oven Toaster …</v>
      </c>
      <c r="D709" t="s">
        <v>8057</v>
      </c>
      <c r="E709" t="str">
        <f>IFERROR(VLOOKUP(TRIM(CLEAN(D709)),#REF!, 2, FALSE), "Other")</f>
        <v>Other</v>
      </c>
      <c r="F709" s="9">
        <v>1699</v>
      </c>
      <c r="G709" s="9">
        <v>1999</v>
      </c>
      <c r="H709" s="9">
        <f t="shared" si="89"/>
        <v>300</v>
      </c>
      <c r="I709" s="9">
        <f>(F709*U709)</f>
        <v>15075227</v>
      </c>
      <c r="J709" s="18" t="str">
        <f>ROUND((Table1[[#This Row],[actual_price]]-Table1[[#This Row],[discounted_price]])/Table1[[#This Row],[actual_price]]*100, 0) &amp; "%"</f>
        <v>15%</v>
      </c>
      <c r="K709" s="18" t="str">
        <f t="shared" si="90"/>
        <v>&lt;50%</v>
      </c>
      <c r="L709" s="18">
        <f t="shared" si="91"/>
        <v>15</v>
      </c>
      <c r="M709" s="15" t="str">
        <f t="shared" si="92"/>
        <v>Mild</v>
      </c>
      <c r="N709" s="1">
        <v>0.15</v>
      </c>
      <c r="O709">
        <v>4.0999999999999996</v>
      </c>
      <c r="P709" t="str">
        <f t="shared" si="93"/>
        <v>Good</v>
      </c>
      <c r="Q709">
        <f>G709*U709</f>
        <v>17737127</v>
      </c>
      <c r="R709" t="str">
        <f t="shared" si="94"/>
        <v>#1k-#4.9k</v>
      </c>
      <c r="S709">
        <f>IF(Table1[[#This Row],[actual_price]]&lt;1000, 1, IF(Table1[[#This Row],[actual_price]]&lt;5000, 2, IF(Table1[[#This Row],[actual_price]]&lt;10000, 3, IF(Table1[[#This Row],[actual_price]]&lt;20000, 4, 5))))</f>
        <v>2</v>
      </c>
      <c r="T709" t="str">
        <f t="shared" si="95"/>
        <v>1000 and above</v>
      </c>
      <c r="U709" s="11">
        <v>8873</v>
      </c>
      <c r="V709" t="s">
        <v>8058</v>
      </c>
      <c r="W709" t="s">
        <v>8059</v>
      </c>
      <c r="X709" t="s">
        <v>8060</v>
      </c>
      <c r="Y709" t="s">
        <v>8061</v>
      </c>
      <c r="Z709" t="s">
        <v>8062</v>
      </c>
      <c r="AA709" t="s">
        <v>8063</v>
      </c>
    </row>
    <row r="710" spans="1:27">
      <c r="A710" t="s">
        <v>8072</v>
      </c>
      <c r="B710" t="s">
        <v>8073</v>
      </c>
      <c r="C710" t="str">
        <f t="shared" si="88"/>
        <v>Havells OFR 13 Wave Fin with PTC Fa…</v>
      </c>
      <c r="D710" t="s">
        <v>6564</v>
      </c>
      <c r="E710" t="str">
        <f>IFERROR(VLOOKUP(TRIM(CLEAN(D710)),#REF!, 2, FALSE), "Other")</f>
        <v>Other</v>
      </c>
      <c r="F710" s="9">
        <v>12499</v>
      </c>
      <c r="G710" s="9">
        <v>19825</v>
      </c>
      <c r="H710" s="9">
        <f t="shared" si="89"/>
        <v>7326</v>
      </c>
      <c r="I710" s="9">
        <f>(F710*U710)</f>
        <v>4024678</v>
      </c>
      <c r="J710" s="18" t="str">
        <f>ROUND((Table1[[#This Row],[actual_price]]-Table1[[#This Row],[discounted_price]])/Table1[[#This Row],[actual_price]]*100, 0) &amp; "%"</f>
        <v>37%</v>
      </c>
      <c r="K710" s="18" t="str">
        <f t="shared" si="90"/>
        <v>&lt;50%</v>
      </c>
      <c r="L710" s="18">
        <f t="shared" si="91"/>
        <v>37</v>
      </c>
      <c r="M710" s="15" t="str">
        <f t="shared" si="92"/>
        <v>Medium</v>
      </c>
      <c r="N710" s="1">
        <v>0.37</v>
      </c>
      <c r="O710">
        <v>4.0999999999999996</v>
      </c>
      <c r="P710" t="str">
        <f t="shared" si="93"/>
        <v>Good</v>
      </c>
      <c r="Q710">
        <f>G710*U710</f>
        <v>6383650</v>
      </c>
      <c r="R710" t="str">
        <f t="shared" si="94"/>
        <v>#10k-#19.9k</v>
      </c>
      <c r="S710">
        <f>IF(Table1[[#This Row],[actual_price]]&lt;1000, 1, IF(Table1[[#This Row],[actual_price]]&lt;5000, 2, IF(Table1[[#This Row],[actual_price]]&lt;10000, 3, IF(Table1[[#This Row],[actual_price]]&lt;20000, 4, 5))))</f>
        <v>4</v>
      </c>
      <c r="T710" t="str">
        <f t="shared" si="95"/>
        <v>Fewer than 1000</v>
      </c>
      <c r="U710" s="11">
        <v>322</v>
      </c>
      <c r="V710" t="s">
        <v>8074</v>
      </c>
      <c r="W710" t="s">
        <v>8075</v>
      </c>
      <c r="X710" t="s">
        <v>8076</v>
      </c>
      <c r="Y710" t="s">
        <v>8077</v>
      </c>
      <c r="Z710" t="s">
        <v>8078</v>
      </c>
      <c r="AA710" t="s">
        <v>8079</v>
      </c>
    </row>
    <row r="711" spans="1:27">
      <c r="A711" t="s">
        <v>8104</v>
      </c>
      <c r="B711" t="s">
        <v>8105</v>
      </c>
      <c r="C711" t="str">
        <f t="shared" si="88"/>
        <v>KENT 16068 Zoom Vacuum Cleaner for …</v>
      </c>
      <c r="D711" t="s">
        <v>6892</v>
      </c>
      <c r="E711" t="str">
        <f>IFERROR(VLOOKUP(TRIM(CLEAN(D711)),#REF!, 2, FALSE), "Other")</f>
        <v>Other</v>
      </c>
      <c r="F711" s="9">
        <v>6999</v>
      </c>
      <c r="G711" s="9">
        <v>14999</v>
      </c>
      <c r="H711" s="9">
        <f t="shared" si="89"/>
        <v>8000</v>
      </c>
      <c r="I711" s="9">
        <f>(F711*U711)</f>
        <v>12094272</v>
      </c>
      <c r="J711" s="18" t="str">
        <f>ROUND((Table1[[#This Row],[actual_price]]-Table1[[#This Row],[discounted_price]])/Table1[[#This Row],[actual_price]]*100, 0) &amp; "%"</f>
        <v>53%</v>
      </c>
      <c r="K711" s="18" t="str">
        <f t="shared" si="90"/>
        <v>≥ 50%</v>
      </c>
      <c r="L711" s="18">
        <f t="shared" si="91"/>
        <v>53</v>
      </c>
      <c r="M711" s="15" t="str">
        <f t="shared" si="92"/>
        <v>High</v>
      </c>
      <c r="N711" s="1">
        <v>0.53</v>
      </c>
      <c r="O711">
        <v>4.0999999999999996</v>
      </c>
      <c r="P711" t="str">
        <f t="shared" si="93"/>
        <v>Good</v>
      </c>
      <c r="Q711">
        <f>G711*U711</f>
        <v>25918272</v>
      </c>
      <c r="R711" t="str">
        <f t="shared" si="94"/>
        <v>#10k-#19.9k</v>
      </c>
      <c r="S711">
        <f>IF(Table1[[#This Row],[actual_price]]&lt;1000, 1, IF(Table1[[#This Row],[actual_price]]&lt;5000, 2, IF(Table1[[#This Row],[actual_price]]&lt;10000, 3, IF(Table1[[#This Row],[actual_price]]&lt;20000, 4, 5))))</f>
        <v>4</v>
      </c>
      <c r="T711" t="str">
        <f t="shared" si="95"/>
        <v>1000 and above</v>
      </c>
      <c r="U711" s="11">
        <v>1728</v>
      </c>
      <c r="V711" t="s">
        <v>8106</v>
      </c>
      <c r="W711" t="s">
        <v>8107</v>
      </c>
      <c r="X711" t="s">
        <v>8108</v>
      </c>
      <c r="Y711" t="s">
        <v>8109</v>
      </c>
      <c r="Z711" t="s">
        <v>8110</v>
      </c>
      <c r="AA711" t="s">
        <v>8111</v>
      </c>
    </row>
    <row r="712" spans="1:27">
      <c r="A712" t="s">
        <v>8144</v>
      </c>
      <c r="B712" t="s">
        <v>8145</v>
      </c>
      <c r="C712" t="str">
        <f t="shared" si="88"/>
        <v>Philips AC1215/20 Air purifier, rem…</v>
      </c>
      <c r="D712" t="s">
        <v>7786</v>
      </c>
      <c r="E712" t="str">
        <f>IFERROR(VLOOKUP(TRIM(CLEAN(D712)),#REF!, 2, FALSE), "Other")</f>
        <v>Other</v>
      </c>
      <c r="F712" s="9">
        <v>8799</v>
      </c>
      <c r="G712" s="9">
        <v>11995</v>
      </c>
      <c r="H712" s="9">
        <f t="shared" si="89"/>
        <v>3196</v>
      </c>
      <c r="I712" s="9">
        <f>(F712*U712)</f>
        <v>36577443</v>
      </c>
      <c r="J712" s="18" t="str">
        <f>ROUND((Table1[[#This Row],[actual_price]]-Table1[[#This Row],[discounted_price]])/Table1[[#This Row],[actual_price]]*100, 0) &amp; "%"</f>
        <v>27%</v>
      </c>
      <c r="K712" s="18" t="str">
        <f t="shared" si="90"/>
        <v>&lt;50%</v>
      </c>
      <c r="L712" s="18">
        <f t="shared" si="91"/>
        <v>27</v>
      </c>
      <c r="M712" s="15" t="str">
        <f t="shared" si="92"/>
        <v>Mild</v>
      </c>
      <c r="N712" s="1">
        <v>0.27</v>
      </c>
      <c r="O712">
        <v>4.0999999999999996</v>
      </c>
      <c r="P712" t="str">
        <f t="shared" si="93"/>
        <v>Good</v>
      </c>
      <c r="Q712">
        <f>G712*U712</f>
        <v>49863215</v>
      </c>
      <c r="R712" t="str">
        <f t="shared" si="94"/>
        <v>#10k-#19.9k</v>
      </c>
      <c r="S712">
        <f>IF(Table1[[#This Row],[actual_price]]&lt;1000, 1, IF(Table1[[#This Row],[actual_price]]&lt;5000, 2, IF(Table1[[#This Row],[actual_price]]&lt;10000, 3, IF(Table1[[#This Row],[actual_price]]&lt;20000, 4, 5))))</f>
        <v>4</v>
      </c>
      <c r="T712" t="str">
        <f t="shared" si="95"/>
        <v>1000 and above</v>
      </c>
      <c r="U712" s="11">
        <v>4157</v>
      </c>
      <c r="V712" t="s">
        <v>8146</v>
      </c>
      <c r="W712" t="s">
        <v>8147</v>
      </c>
      <c r="X712" t="s">
        <v>8148</v>
      </c>
      <c r="Y712" t="s">
        <v>8149</v>
      </c>
      <c r="Z712" t="s">
        <v>8150</v>
      </c>
      <c r="AA712" t="s">
        <v>8151</v>
      </c>
    </row>
    <row r="713" spans="1:27">
      <c r="A713" t="s">
        <v>8226</v>
      </c>
      <c r="B713" t="s">
        <v>8227</v>
      </c>
      <c r="C713" t="str">
        <f t="shared" si="88"/>
        <v>Usha IH2415 1500-Watt Immersion Hea…</v>
      </c>
      <c r="D713" t="s">
        <v>6791</v>
      </c>
      <c r="E713" t="str">
        <f>IFERROR(VLOOKUP(TRIM(CLEAN(D713)),#REF!, 2, FALSE), "Other")</f>
        <v>Other</v>
      </c>
      <c r="F713" s="9">
        <v>510</v>
      </c>
      <c r="G713" s="9">
        <v>640</v>
      </c>
      <c r="H713" s="9">
        <f t="shared" si="89"/>
        <v>130</v>
      </c>
      <c r="I713" s="9">
        <f>(F713*U713)</f>
        <v>3686790</v>
      </c>
      <c r="J713" s="18" t="str">
        <f>ROUND((Table1[[#This Row],[actual_price]]-Table1[[#This Row],[discounted_price]])/Table1[[#This Row],[actual_price]]*100, 0) &amp; "%"</f>
        <v>20%</v>
      </c>
      <c r="K713" s="18" t="str">
        <f t="shared" si="90"/>
        <v>&lt;50%</v>
      </c>
      <c r="L713" s="18">
        <f t="shared" si="91"/>
        <v>20</v>
      </c>
      <c r="M713" s="15" t="str">
        <f t="shared" si="92"/>
        <v>Mild</v>
      </c>
      <c r="N713" s="1">
        <v>0.2</v>
      </c>
      <c r="O713">
        <v>4.0999999999999996</v>
      </c>
      <c r="P713" t="str">
        <f t="shared" si="93"/>
        <v>Good</v>
      </c>
      <c r="Q713">
        <f>G713*U713</f>
        <v>4626560</v>
      </c>
      <c r="R713" t="str">
        <f t="shared" si="94"/>
        <v>#0-#999</v>
      </c>
      <c r="S713">
        <f>IF(Table1[[#This Row],[actual_price]]&lt;1000, 1, IF(Table1[[#This Row],[actual_price]]&lt;5000, 2, IF(Table1[[#This Row],[actual_price]]&lt;10000, 3, IF(Table1[[#This Row],[actual_price]]&lt;20000, 4, 5))))</f>
        <v>1</v>
      </c>
      <c r="T713" t="str">
        <f t="shared" si="95"/>
        <v>1000 and above</v>
      </c>
      <c r="U713" s="11">
        <v>7229</v>
      </c>
      <c r="V713" t="s">
        <v>8228</v>
      </c>
      <c r="W713" t="s">
        <v>8229</v>
      </c>
      <c r="X713" t="s">
        <v>8230</v>
      </c>
      <c r="Y713" t="s">
        <v>8231</v>
      </c>
      <c r="Z713" t="s">
        <v>8232</v>
      </c>
      <c r="AA713" t="s">
        <v>8233</v>
      </c>
    </row>
    <row r="714" spans="1:27">
      <c r="A714" t="s">
        <v>8306</v>
      </c>
      <c r="B714" t="s">
        <v>8307</v>
      </c>
      <c r="C714" t="str">
        <f t="shared" ref="C714:C777" si="96">LEFT(B714, 35) &amp; "…"</f>
        <v>Havells Bero Quartz Heater Black 80…</v>
      </c>
      <c r="D714" t="s">
        <v>6555</v>
      </c>
      <c r="E714" t="str">
        <f>IFERROR(VLOOKUP(TRIM(CLEAN(D714)),#REF!, 2, FALSE), "Other")</f>
        <v>Other</v>
      </c>
      <c r="F714" s="9">
        <v>2439</v>
      </c>
      <c r="G714" s="9">
        <v>2545</v>
      </c>
      <c r="H714" s="9">
        <f t="shared" si="89"/>
        <v>106</v>
      </c>
      <c r="I714" s="9">
        <f>(F714*U714)</f>
        <v>60975</v>
      </c>
      <c r="J714" s="18" t="str">
        <f>ROUND((Table1[[#This Row],[actual_price]]-Table1[[#This Row],[discounted_price]])/Table1[[#This Row],[actual_price]]*100, 0) &amp; "%"</f>
        <v>4%</v>
      </c>
      <c r="K714" s="18" t="str">
        <f t="shared" si="90"/>
        <v>&lt;50%</v>
      </c>
      <c r="L714" s="18">
        <f t="shared" si="91"/>
        <v>4</v>
      </c>
      <c r="M714" s="15" t="str">
        <f t="shared" si="92"/>
        <v>Low</v>
      </c>
      <c r="N714" s="1">
        <v>0.04</v>
      </c>
      <c r="O714">
        <v>4.0999999999999996</v>
      </c>
      <c r="P714" t="str">
        <f t="shared" si="93"/>
        <v>Good</v>
      </c>
      <c r="Q714">
        <f>G714*U714</f>
        <v>63625</v>
      </c>
      <c r="R714" t="str">
        <f t="shared" si="94"/>
        <v>#1k-#4.9k</v>
      </c>
      <c r="S714">
        <f>IF(Table1[[#This Row],[actual_price]]&lt;1000, 1, IF(Table1[[#This Row],[actual_price]]&lt;5000, 2, IF(Table1[[#This Row],[actual_price]]&lt;10000, 3, IF(Table1[[#This Row],[actual_price]]&lt;20000, 4, 5))))</f>
        <v>2</v>
      </c>
      <c r="T714" t="str">
        <f t="shared" si="95"/>
        <v>Fewer than 1000</v>
      </c>
      <c r="U714" s="11">
        <v>25</v>
      </c>
      <c r="V714" t="s">
        <v>8308</v>
      </c>
      <c r="W714" t="s">
        <v>8309</v>
      </c>
      <c r="X714" t="s">
        <v>8310</v>
      </c>
      <c r="Y714" t="s">
        <v>8311</v>
      </c>
      <c r="Z714" t="s">
        <v>8312</v>
      </c>
      <c r="AA714" t="s">
        <v>8313</v>
      </c>
    </row>
    <row r="715" spans="1:27">
      <c r="A715" t="s">
        <v>8402</v>
      </c>
      <c r="B715" t="s">
        <v>8403</v>
      </c>
      <c r="C715" t="str">
        <f t="shared" si="96"/>
        <v>AGARO Ace 1600 Watts, 21.5 kPa Suct…</v>
      </c>
      <c r="D715" t="s">
        <v>7675</v>
      </c>
      <c r="E715" t="str">
        <f>IFERROR(VLOOKUP(TRIM(CLEAN(D715)),#REF!, 2, FALSE), "Other")</f>
        <v>Other</v>
      </c>
      <c r="F715" s="9">
        <v>6236</v>
      </c>
      <c r="G715" s="9">
        <v>9999</v>
      </c>
      <c r="H715" s="9">
        <f t="shared" si="89"/>
        <v>3763</v>
      </c>
      <c r="I715" s="9">
        <f>(F715*U715)</f>
        <v>22150272</v>
      </c>
      <c r="J715" s="18" t="str">
        <f>ROUND((Table1[[#This Row],[actual_price]]-Table1[[#This Row],[discounted_price]])/Table1[[#This Row],[actual_price]]*100, 0) &amp; "%"</f>
        <v>38%</v>
      </c>
      <c r="K715" s="18" t="str">
        <f t="shared" si="90"/>
        <v>&lt;50%</v>
      </c>
      <c r="L715" s="18">
        <f t="shared" si="91"/>
        <v>38</v>
      </c>
      <c r="M715" s="15" t="str">
        <f t="shared" si="92"/>
        <v>Medium</v>
      </c>
      <c r="N715" s="1">
        <v>0.38</v>
      </c>
      <c r="O715">
        <v>4.0999999999999996</v>
      </c>
      <c r="P715" t="str">
        <f t="shared" si="93"/>
        <v>Good</v>
      </c>
      <c r="Q715">
        <f>G715*U715</f>
        <v>35516448</v>
      </c>
      <c r="R715" t="str">
        <f t="shared" si="94"/>
        <v>#5k-#9.9k</v>
      </c>
      <c r="S715">
        <f>IF(Table1[[#This Row],[actual_price]]&lt;1000, 1, IF(Table1[[#This Row],[actual_price]]&lt;5000, 2, IF(Table1[[#This Row],[actual_price]]&lt;10000, 3, IF(Table1[[#This Row],[actual_price]]&lt;20000, 4, 5))))</f>
        <v>3</v>
      </c>
      <c r="T715" t="str">
        <f t="shared" si="95"/>
        <v>1000 and above</v>
      </c>
      <c r="U715" s="11">
        <v>3552</v>
      </c>
      <c r="V715" t="s">
        <v>8404</v>
      </c>
      <c r="W715" t="s">
        <v>8405</v>
      </c>
      <c r="X715" t="s">
        <v>8406</v>
      </c>
      <c r="Y715" t="s">
        <v>8407</v>
      </c>
      <c r="Z715" t="s">
        <v>8408</v>
      </c>
      <c r="AA715" t="s">
        <v>8409</v>
      </c>
    </row>
    <row r="716" spans="1:27">
      <c r="A716" t="s">
        <v>8450</v>
      </c>
      <c r="B716" t="s">
        <v>8451</v>
      </c>
      <c r="C716" t="str">
        <f t="shared" si="96"/>
        <v>Wipro Vesta Grill 1000 Watt Sandwic…</v>
      </c>
      <c r="D716" t="s">
        <v>6966</v>
      </c>
      <c r="E716" t="str">
        <f>IFERROR(VLOOKUP(TRIM(CLEAN(D716)),#REF!, 2, FALSE), "Other")</f>
        <v>Other</v>
      </c>
      <c r="F716" s="9">
        <v>2079</v>
      </c>
      <c r="G716" s="9">
        <v>3099</v>
      </c>
      <c r="H716" s="9">
        <f t="shared" si="89"/>
        <v>1020</v>
      </c>
      <c r="I716" s="9">
        <f>(F716*U716)</f>
        <v>586278</v>
      </c>
      <c r="J716" s="18" t="str">
        <f>ROUND((Table1[[#This Row],[actual_price]]-Table1[[#This Row],[discounted_price]])/Table1[[#This Row],[actual_price]]*100, 0) &amp; "%"</f>
        <v>33%</v>
      </c>
      <c r="K716" s="18" t="str">
        <f t="shared" si="90"/>
        <v>&lt;50%</v>
      </c>
      <c r="L716" s="18">
        <f t="shared" si="91"/>
        <v>33</v>
      </c>
      <c r="M716" s="15" t="str">
        <f t="shared" si="92"/>
        <v>Medium</v>
      </c>
      <c r="N716" s="1">
        <v>0.33</v>
      </c>
      <c r="O716">
        <v>4.0999999999999996</v>
      </c>
      <c r="P716" t="str">
        <f t="shared" si="93"/>
        <v>Good</v>
      </c>
      <c r="Q716">
        <f>G716*U716</f>
        <v>873918</v>
      </c>
      <c r="R716" t="str">
        <f t="shared" si="94"/>
        <v>#1k-#4.9k</v>
      </c>
      <c r="S716">
        <f>IF(Table1[[#This Row],[actual_price]]&lt;1000, 1, IF(Table1[[#This Row],[actual_price]]&lt;5000, 2, IF(Table1[[#This Row],[actual_price]]&lt;10000, 3, IF(Table1[[#This Row],[actual_price]]&lt;20000, 4, 5))))</f>
        <v>2</v>
      </c>
      <c r="T716" t="str">
        <f t="shared" si="95"/>
        <v>Fewer than 1000</v>
      </c>
      <c r="U716" s="11">
        <v>282</v>
      </c>
      <c r="V716" t="s">
        <v>8452</v>
      </c>
      <c r="W716" t="s">
        <v>8453</v>
      </c>
      <c r="X716" t="s">
        <v>8454</v>
      </c>
      <c r="Y716" t="s">
        <v>8455</v>
      </c>
      <c r="Z716" t="s">
        <v>8456</v>
      </c>
      <c r="AA716" t="s">
        <v>8457</v>
      </c>
    </row>
    <row r="717" spans="1:27">
      <c r="A717" t="s">
        <v>8458</v>
      </c>
      <c r="B717" t="s">
        <v>8459</v>
      </c>
      <c r="C717" t="str">
        <f t="shared" si="96"/>
        <v>Rico IRPRO 1500 Watt Japanese Techn…</v>
      </c>
      <c r="D717" t="s">
        <v>6791</v>
      </c>
      <c r="E717" t="str">
        <f>IFERROR(VLOOKUP(TRIM(CLEAN(D717)),#REF!, 2, FALSE), "Other")</f>
        <v>Other</v>
      </c>
      <c r="F717" s="9">
        <v>999</v>
      </c>
      <c r="G717" s="9">
        <v>1075</v>
      </c>
      <c r="H717" s="9">
        <f t="shared" si="89"/>
        <v>76</v>
      </c>
      <c r="I717" s="9">
        <f>(F717*U717)</f>
        <v>9265725</v>
      </c>
      <c r="J717" s="18" t="str">
        <f>ROUND((Table1[[#This Row],[actual_price]]-Table1[[#This Row],[discounted_price]])/Table1[[#This Row],[actual_price]]*100, 0) &amp; "%"</f>
        <v>7%</v>
      </c>
      <c r="K717" s="18" t="str">
        <f t="shared" si="90"/>
        <v>&lt;50%</v>
      </c>
      <c r="L717" s="18">
        <f t="shared" si="91"/>
        <v>7</v>
      </c>
      <c r="M717" s="15" t="str">
        <f t="shared" si="92"/>
        <v>Low</v>
      </c>
      <c r="N717" s="1">
        <v>7.0000000000000007E-2</v>
      </c>
      <c r="O717">
        <v>4.0999999999999996</v>
      </c>
      <c r="P717" t="str">
        <f t="shared" si="93"/>
        <v>Good</v>
      </c>
      <c r="Q717">
        <f>G717*U717</f>
        <v>9970625</v>
      </c>
      <c r="R717" t="str">
        <f t="shared" si="94"/>
        <v>#1k-#4.9k</v>
      </c>
      <c r="S717">
        <f>IF(Table1[[#This Row],[actual_price]]&lt;1000, 1, IF(Table1[[#This Row],[actual_price]]&lt;5000, 2, IF(Table1[[#This Row],[actual_price]]&lt;10000, 3, IF(Table1[[#This Row],[actual_price]]&lt;20000, 4, 5))))</f>
        <v>2</v>
      </c>
      <c r="T717" t="str">
        <f t="shared" si="95"/>
        <v>1000 and above</v>
      </c>
      <c r="U717" s="11">
        <v>9275</v>
      </c>
      <c r="V717" t="s">
        <v>8460</v>
      </c>
      <c r="W717" t="s">
        <v>8461</v>
      </c>
      <c r="X717" t="s">
        <v>8462</v>
      </c>
      <c r="Y717" t="s">
        <v>8463</v>
      </c>
      <c r="Z717" t="s">
        <v>8464</v>
      </c>
      <c r="AA717" t="s">
        <v>8465</v>
      </c>
    </row>
    <row r="718" spans="1:27">
      <c r="A718" t="s">
        <v>8507</v>
      </c>
      <c r="B718" t="s">
        <v>8508</v>
      </c>
      <c r="C718" t="str">
        <f t="shared" si="96"/>
        <v>iBELL Castor CTEK15L Premium 1.5 Li…</v>
      </c>
      <c r="D718" t="s">
        <v>6725</v>
      </c>
      <c r="E718" t="str">
        <f>IFERROR(VLOOKUP(TRIM(CLEAN(D718)),#REF!, 2, FALSE), "Other")</f>
        <v>Other</v>
      </c>
      <c r="F718" s="9">
        <v>664</v>
      </c>
      <c r="G718" s="9">
        <v>1490</v>
      </c>
      <c r="H718" s="9">
        <f t="shared" si="89"/>
        <v>826</v>
      </c>
      <c r="I718" s="9">
        <f>(F718*U718)</f>
        <v>614200</v>
      </c>
      <c r="J718" s="18" t="str">
        <f>ROUND((Table1[[#This Row],[actual_price]]-Table1[[#This Row],[discounted_price]])/Table1[[#This Row],[actual_price]]*100, 0) &amp; "%"</f>
        <v>55%</v>
      </c>
      <c r="K718" s="18" t="str">
        <f t="shared" si="90"/>
        <v>≥ 50%</v>
      </c>
      <c r="L718" s="18">
        <f t="shared" si="91"/>
        <v>55</v>
      </c>
      <c r="M718" s="15" t="str">
        <f t="shared" si="92"/>
        <v>High</v>
      </c>
      <c r="N718" s="1">
        <v>0.55000000000000004</v>
      </c>
      <c r="O718">
        <v>4.0999999999999996</v>
      </c>
      <c r="P718" t="str">
        <f t="shared" si="93"/>
        <v>Good</v>
      </c>
      <c r="Q718">
        <f>G718*U718</f>
        <v>1378250</v>
      </c>
      <c r="R718" t="str">
        <f t="shared" si="94"/>
        <v>#1k-#4.9k</v>
      </c>
      <c r="S718">
        <f>IF(Table1[[#This Row],[actual_price]]&lt;1000, 1, IF(Table1[[#This Row],[actual_price]]&lt;5000, 2, IF(Table1[[#This Row],[actual_price]]&lt;10000, 3, IF(Table1[[#This Row],[actual_price]]&lt;20000, 4, 5))))</f>
        <v>2</v>
      </c>
      <c r="T718" t="str">
        <f t="shared" si="95"/>
        <v>Fewer than 1000</v>
      </c>
      <c r="U718" s="11">
        <v>925</v>
      </c>
      <c r="V718" t="s">
        <v>8509</v>
      </c>
      <c r="W718" t="s">
        <v>8510</v>
      </c>
      <c r="X718" t="s">
        <v>8511</v>
      </c>
      <c r="Y718" t="s">
        <v>8512</v>
      </c>
      <c r="Z718" t="s">
        <v>8513</v>
      </c>
      <c r="AA718" t="s">
        <v>8514</v>
      </c>
    </row>
    <row r="719" spans="1:27">
      <c r="A719" t="s">
        <v>8515</v>
      </c>
      <c r="B719" t="s">
        <v>8516</v>
      </c>
      <c r="C719" t="str">
        <f t="shared" si="96"/>
        <v>BAJAJ PYGMY MINI 110 MM 10 W HIGH S…</v>
      </c>
      <c r="D719" t="s">
        <v>8517</v>
      </c>
      <c r="E719" t="str">
        <f>IFERROR(VLOOKUP(TRIM(CLEAN(D719)),#REF!, 2, FALSE), "Other")</f>
        <v>Other</v>
      </c>
      <c r="F719" s="9">
        <v>948</v>
      </c>
      <c r="G719" s="9">
        <v>1620</v>
      </c>
      <c r="H719" s="9">
        <f t="shared" si="89"/>
        <v>672</v>
      </c>
      <c r="I719" s="9">
        <f>(F719*U719)</f>
        <v>4142760</v>
      </c>
      <c r="J719" s="18" t="str">
        <f>ROUND((Table1[[#This Row],[actual_price]]-Table1[[#This Row],[discounted_price]])/Table1[[#This Row],[actual_price]]*100, 0) &amp; "%"</f>
        <v>41%</v>
      </c>
      <c r="K719" s="18" t="str">
        <f t="shared" si="90"/>
        <v>&lt;50%</v>
      </c>
      <c r="L719" s="18">
        <f t="shared" si="91"/>
        <v>41</v>
      </c>
      <c r="M719" s="15" t="str">
        <f t="shared" si="92"/>
        <v>Medium</v>
      </c>
      <c r="N719" s="1">
        <v>0.41</v>
      </c>
      <c r="O719">
        <v>4.0999999999999996</v>
      </c>
      <c r="P719" t="str">
        <f t="shared" si="93"/>
        <v>Good</v>
      </c>
      <c r="Q719">
        <f>G719*U719</f>
        <v>7079400</v>
      </c>
      <c r="R719" t="str">
        <f t="shared" si="94"/>
        <v>#1k-#4.9k</v>
      </c>
      <c r="S719">
        <f>IF(Table1[[#This Row],[actual_price]]&lt;1000, 1, IF(Table1[[#This Row],[actual_price]]&lt;5000, 2, IF(Table1[[#This Row],[actual_price]]&lt;10000, 3, IF(Table1[[#This Row],[actual_price]]&lt;20000, 4, 5))))</f>
        <v>2</v>
      </c>
      <c r="T719" t="str">
        <f t="shared" si="95"/>
        <v>1000 and above</v>
      </c>
      <c r="U719" s="11">
        <v>4370</v>
      </c>
      <c r="V719" t="s">
        <v>8518</v>
      </c>
      <c r="W719" t="s">
        <v>8519</v>
      </c>
      <c r="X719" t="s">
        <v>8520</v>
      </c>
      <c r="Y719" t="s">
        <v>8521</v>
      </c>
      <c r="Z719" t="s">
        <v>8522</v>
      </c>
      <c r="AA719" t="s">
        <v>8523</v>
      </c>
    </row>
    <row r="720" spans="1:27">
      <c r="A720" t="s">
        <v>8524</v>
      </c>
      <c r="B720" t="s">
        <v>8525</v>
      </c>
      <c r="C720" t="str">
        <f t="shared" si="96"/>
        <v>Crompton InstaGlide 1000-Watts Dry …</v>
      </c>
      <c r="D720" t="s">
        <v>6674</v>
      </c>
      <c r="E720" t="str">
        <f>IFERROR(VLOOKUP(TRIM(CLEAN(D720)),#REF!, 2, FALSE), "Other")</f>
        <v>Other</v>
      </c>
      <c r="F720" s="9">
        <v>850</v>
      </c>
      <c r="G720" s="9">
        <v>1000</v>
      </c>
      <c r="H720" s="9">
        <f t="shared" si="89"/>
        <v>150</v>
      </c>
      <c r="I720" s="9">
        <f>(F720*U720)</f>
        <v>6476150</v>
      </c>
      <c r="J720" s="18" t="str">
        <f>ROUND((Table1[[#This Row],[actual_price]]-Table1[[#This Row],[discounted_price]])/Table1[[#This Row],[actual_price]]*100, 0) &amp; "%"</f>
        <v>15%</v>
      </c>
      <c r="K720" s="18" t="str">
        <f t="shared" si="90"/>
        <v>&lt;50%</v>
      </c>
      <c r="L720" s="18">
        <f t="shared" si="91"/>
        <v>15</v>
      </c>
      <c r="M720" s="15" t="str">
        <f t="shared" si="92"/>
        <v>Mild</v>
      </c>
      <c r="N720" s="1">
        <v>0.15</v>
      </c>
      <c r="O720">
        <v>4.0999999999999996</v>
      </c>
      <c r="P720" t="str">
        <f t="shared" si="93"/>
        <v>Good</v>
      </c>
      <c r="Q720">
        <f>G720*U720</f>
        <v>7619000</v>
      </c>
      <c r="R720" t="str">
        <f t="shared" si="94"/>
        <v>#1k-#4.9k</v>
      </c>
      <c r="S720">
        <f>IF(Table1[[#This Row],[actual_price]]&lt;1000, 1, IF(Table1[[#This Row],[actual_price]]&lt;5000, 2, IF(Table1[[#This Row],[actual_price]]&lt;10000, 3, IF(Table1[[#This Row],[actual_price]]&lt;20000, 4, 5))))</f>
        <v>2</v>
      </c>
      <c r="T720" t="str">
        <f t="shared" si="95"/>
        <v>1000 and above</v>
      </c>
      <c r="U720" s="11">
        <v>7619</v>
      </c>
      <c r="V720" t="s">
        <v>8526</v>
      </c>
      <c r="W720" t="s">
        <v>8527</v>
      </c>
      <c r="X720" t="s">
        <v>8528</v>
      </c>
      <c r="Y720" t="s">
        <v>8529</v>
      </c>
      <c r="Z720" t="s">
        <v>8530</v>
      </c>
      <c r="AA720" t="s">
        <v>8531</v>
      </c>
    </row>
    <row r="721" spans="1:27">
      <c r="A721" t="s">
        <v>8622</v>
      </c>
      <c r="B721" t="s">
        <v>8623</v>
      </c>
      <c r="C721" t="str">
        <f t="shared" si="96"/>
        <v>Maharaja Whiteline Nano Carbon Neo,…</v>
      </c>
      <c r="D721" t="s">
        <v>6555</v>
      </c>
      <c r="E721" t="str">
        <f>IFERROR(VLOOKUP(TRIM(CLEAN(D721)),#REF!, 2, FALSE), "Other")</f>
        <v>Other</v>
      </c>
      <c r="F721" s="9">
        <v>1235</v>
      </c>
      <c r="G721" s="9">
        <v>1499</v>
      </c>
      <c r="H721" s="9">
        <f t="shared" si="89"/>
        <v>264</v>
      </c>
      <c r="I721" s="9">
        <f>(F721*U721)</f>
        <v>250705</v>
      </c>
      <c r="J721" s="18" t="str">
        <f>ROUND((Table1[[#This Row],[actual_price]]-Table1[[#This Row],[discounted_price]])/Table1[[#This Row],[actual_price]]*100, 0) &amp; "%"</f>
        <v>18%</v>
      </c>
      <c r="K721" s="18" t="str">
        <f t="shared" si="90"/>
        <v>&lt;50%</v>
      </c>
      <c r="L721" s="18">
        <f t="shared" si="91"/>
        <v>18</v>
      </c>
      <c r="M721" s="15" t="str">
        <f t="shared" si="92"/>
        <v>Mild</v>
      </c>
      <c r="N721" s="1">
        <v>0.18</v>
      </c>
      <c r="O721">
        <v>4.0999999999999996</v>
      </c>
      <c r="P721" t="str">
        <f t="shared" si="93"/>
        <v>Good</v>
      </c>
      <c r="Q721">
        <f>G721*U721</f>
        <v>304297</v>
      </c>
      <c r="R721" t="str">
        <f t="shared" si="94"/>
        <v>#1k-#4.9k</v>
      </c>
      <c r="S721">
        <f>IF(Table1[[#This Row],[actual_price]]&lt;1000, 1, IF(Table1[[#This Row],[actual_price]]&lt;5000, 2, IF(Table1[[#This Row],[actual_price]]&lt;10000, 3, IF(Table1[[#This Row],[actual_price]]&lt;20000, 4, 5))))</f>
        <v>2</v>
      </c>
      <c r="T721" t="str">
        <f t="shared" si="95"/>
        <v>Fewer than 1000</v>
      </c>
      <c r="U721" s="11">
        <v>203</v>
      </c>
      <c r="V721" t="s">
        <v>8624</v>
      </c>
      <c r="W721" t="s">
        <v>8625</v>
      </c>
      <c r="X721" t="s">
        <v>8626</v>
      </c>
      <c r="Y721" t="s">
        <v>8627</v>
      </c>
      <c r="Z721" t="s">
        <v>8628</v>
      </c>
      <c r="AA721" t="s">
        <v>8629</v>
      </c>
    </row>
    <row r="722" spans="1:27">
      <c r="A722" t="s">
        <v>8638</v>
      </c>
      <c r="B722" t="s">
        <v>8639</v>
      </c>
      <c r="C722" t="str">
        <f t="shared" si="96"/>
        <v>Crompton Amica 15-L 5 Star Rated St…</v>
      </c>
      <c r="D722" t="s">
        <v>6734</v>
      </c>
      <c r="E722" t="str">
        <f>IFERROR(VLOOKUP(TRIM(CLEAN(D722)),#REF!, 2, FALSE), "Other")</f>
        <v>Other</v>
      </c>
      <c r="F722" s="9">
        <v>6800</v>
      </c>
      <c r="G722" s="9">
        <v>11500</v>
      </c>
      <c r="H722" s="9">
        <f t="shared" si="89"/>
        <v>4700</v>
      </c>
      <c r="I722" s="9">
        <f>(F722*U722)</f>
        <v>70094400</v>
      </c>
      <c r="J722" s="18" t="str">
        <f>ROUND((Table1[[#This Row],[actual_price]]-Table1[[#This Row],[discounted_price]])/Table1[[#This Row],[actual_price]]*100, 0) &amp; "%"</f>
        <v>41%</v>
      </c>
      <c r="K722" s="18" t="str">
        <f t="shared" si="90"/>
        <v>&lt;50%</v>
      </c>
      <c r="L722" s="18">
        <f t="shared" si="91"/>
        <v>41</v>
      </c>
      <c r="M722" s="15" t="str">
        <f t="shared" si="92"/>
        <v>Medium</v>
      </c>
      <c r="N722" s="1">
        <v>0.41</v>
      </c>
      <c r="O722">
        <v>4.0999999999999996</v>
      </c>
      <c r="P722" t="str">
        <f t="shared" si="93"/>
        <v>Good</v>
      </c>
      <c r="Q722">
        <f>G722*U722</f>
        <v>118542000</v>
      </c>
      <c r="R722" t="str">
        <f t="shared" si="94"/>
        <v>#10k-#19.9k</v>
      </c>
      <c r="S722">
        <f>IF(Table1[[#This Row],[actual_price]]&lt;1000, 1, IF(Table1[[#This Row],[actual_price]]&lt;5000, 2, IF(Table1[[#This Row],[actual_price]]&lt;10000, 3, IF(Table1[[#This Row],[actual_price]]&lt;20000, 4, 5))))</f>
        <v>4</v>
      </c>
      <c r="T722" t="str">
        <f t="shared" si="95"/>
        <v>1000 and above</v>
      </c>
      <c r="U722" s="11">
        <v>10308</v>
      </c>
      <c r="V722" t="s">
        <v>8640</v>
      </c>
      <c r="W722" t="s">
        <v>8641</v>
      </c>
      <c r="X722" t="s">
        <v>8642</v>
      </c>
      <c r="Y722" t="s">
        <v>8643</v>
      </c>
      <c r="Z722" t="s">
        <v>8644</v>
      </c>
      <c r="AA722" t="s">
        <v>8645</v>
      </c>
    </row>
    <row r="723" spans="1:27">
      <c r="A723" t="s">
        <v>8654</v>
      </c>
      <c r="B723" t="s">
        <v>8655</v>
      </c>
      <c r="C723" t="str">
        <f t="shared" si="96"/>
        <v>KENT 16025 Sandwich Grill 700W | No…</v>
      </c>
      <c r="D723" t="s">
        <v>6966</v>
      </c>
      <c r="E723" t="str">
        <f>IFERROR(VLOOKUP(TRIM(CLEAN(D723)),#REF!, 2, FALSE), "Other")</f>
        <v>Other</v>
      </c>
      <c r="F723" s="9">
        <v>1699</v>
      </c>
      <c r="G723" s="9">
        <v>1975</v>
      </c>
      <c r="H723" s="9">
        <f t="shared" si="89"/>
        <v>276</v>
      </c>
      <c r="I723" s="9">
        <f>(F723*U723)</f>
        <v>8012484</v>
      </c>
      <c r="J723" s="18" t="str">
        <f>ROUND((Table1[[#This Row],[actual_price]]-Table1[[#This Row],[discounted_price]])/Table1[[#This Row],[actual_price]]*100, 0) &amp; "%"</f>
        <v>14%</v>
      </c>
      <c r="K723" s="18" t="str">
        <f t="shared" si="90"/>
        <v>&lt;50%</v>
      </c>
      <c r="L723" s="18">
        <f t="shared" si="91"/>
        <v>14</v>
      </c>
      <c r="M723" s="15" t="str">
        <f t="shared" si="92"/>
        <v>Mild</v>
      </c>
      <c r="N723" s="1">
        <v>0.14000000000000001</v>
      </c>
      <c r="O723">
        <v>4.0999999999999996</v>
      </c>
      <c r="P723" t="str">
        <f t="shared" si="93"/>
        <v>Good</v>
      </c>
      <c r="Q723">
        <f>G723*U723</f>
        <v>9314100</v>
      </c>
      <c r="R723" t="str">
        <f t="shared" si="94"/>
        <v>#1k-#4.9k</v>
      </c>
      <c r="S723">
        <f>IF(Table1[[#This Row],[actual_price]]&lt;1000, 1, IF(Table1[[#This Row],[actual_price]]&lt;5000, 2, IF(Table1[[#This Row],[actual_price]]&lt;10000, 3, IF(Table1[[#This Row],[actual_price]]&lt;20000, 4, 5))))</f>
        <v>2</v>
      </c>
      <c r="T723" t="str">
        <f t="shared" si="95"/>
        <v>1000 and above</v>
      </c>
      <c r="U723" s="11">
        <v>4716</v>
      </c>
      <c r="V723" t="s">
        <v>8656</v>
      </c>
      <c r="W723" t="s">
        <v>8657</v>
      </c>
      <c r="X723" t="s">
        <v>8658</v>
      </c>
      <c r="Y723" t="s">
        <v>8659</v>
      </c>
      <c r="Z723" t="s">
        <v>8660</v>
      </c>
      <c r="AA723" t="s">
        <v>8661</v>
      </c>
    </row>
    <row r="724" spans="1:27">
      <c r="A724" t="s">
        <v>8678</v>
      </c>
      <c r="B724" t="s">
        <v>8679</v>
      </c>
      <c r="C724" t="str">
        <f t="shared" si="96"/>
        <v>Havells Zella Flap Auto Immersion R…</v>
      </c>
      <c r="D724" t="s">
        <v>6791</v>
      </c>
      <c r="E724" t="str">
        <f>IFERROR(VLOOKUP(TRIM(CLEAN(D724)),#REF!, 2, FALSE), "Other")</f>
        <v>Other</v>
      </c>
      <c r="F724" s="9">
        <v>1499</v>
      </c>
      <c r="G724" s="9">
        <v>3500</v>
      </c>
      <c r="H724" s="9">
        <f t="shared" si="89"/>
        <v>2001</v>
      </c>
      <c r="I724" s="9">
        <f>(F724*U724)</f>
        <v>454197</v>
      </c>
      <c r="J724" s="18" t="str">
        <f>ROUND((Table1[[#This Row],[actual_price]]-Table1[[#This Row],[discounted_price]])/Table1[[#This Row],[actual_price]]*100, 0) &amp; "%"</f>
        <v>57%</v>
      </c>
      <c r="K724" s="18" t="str">
        <f t="shared" si="90"/>
        <v>≥ 50%</v>
      </c>
      <c r="L724" s="18">
        <f t="shared" si="91"/>
        <v>57</v>
      </c>
      <c r="M724" s="15" t="str">
        <f t="shared" si="92"/>
        <v>High</v>
      </c>
      <c r="N724" s="1">
        <v>0.56999999999999995</v>
      </c>
      <c r="O724">
        <v>4.0999999999999996</v>
      </c>
      <c r="P724" t="str">
        <f t="shared" si="93"/>
        <v>Good</v>
      </c>
      <c r="Q724">
        <f>G724*U724</f>
        <v>1060500</v>
      </c>
      <c r="R724" t="str">
        <f t="shared" si="94"/>
        <v>#1k-#4.9k</v>
      </c>
      <c r="S724">
        <f>IF(Table1[[#This Row],[actual_price]]&lt;1000, 1, IF(Table1[[#This Row],[actual_price]]&lt;5000, 2, IF(Table1[[#This Row],[actual_price]]&lt;10000, 3, IF(Table1[[#This Row],[actual_price]]&lt;20000, 4, 5))))</f>
        <v>2</v>
      </c>
      <c r="T724" t="str">
        <f t="shared" si="95"/>
        <v>Fewer than 1000</v>
      </c>
      <c r="U724" s="11">
        <v>303</v>
      </c>
      <c r="V724" t="s">
        <v>8680</v>
      </c>
      <c r="W724" t="s">
        <v>8681</v>
      </c>
      <c r="X724" t="s">
        <v>8682</v>
      </c>
      <c r="Y724" t="s">
        <v>8683</v>
      </c>
      <c r="Z724" t="s">
        <v>8684</v>
      </c>
      <c r="AA724" t="s">
        <v>8685</v>
      </c>
    </row>
    <row r="725" spans="1:27">
      <c r="A725" t="s">
        <v>8734</v>
      </c>
      <c r="B725" t="s">
        <v>8735</v>
      </c>
      <c r="C725" t="str">
        <f t="shared" si="96"/>
        <v>Amazon Basics 650 Watt Drip Coffee …</v>
      </c>
      <c r="D725" t="s">
        <v>7409</v>
      </c>
      <c r="E725" t="str">
        <f>IFERROR(VLOOKUP(TRIM(CLEAN(D725)),#REF!, 2, FALSE), "Other")</f>
        <v>Other</v>
      </c>
      <c r="F725" s="9">
        <v>1189</v>
      </c>
      <c r="G725" s="9">
        <v>2400</v>
      </c>
      <c r="H725" s="9">
        <f t="shared" si="89"/>
        <v>1211</v>
      </c>
      <c r="I725" s="9">
        <f>(F725*U725)</f>
        <v>734802</v>
      </c>
      <c r="J725" s="18" t="str">
        <f>ROUND((Table1[[#This Row],[actual_price]]-Table1[[#This Row],[discounted_price]])/Table1[[#This Row],[actual_price]]*100, 0) &amp; "%"</f>
        <v>50%</v>
      </c>
      <c r="K725" s="18" t="str">
        <f t="shared" si="90"/>
        <v>≥ 50%</v>
      </c>
      <c r="L725" s="18">
        <f t="shared" si="91"/>
        <v>50</v>
      </c>
      <c r="M725" s="15" t="str">
        <f t="shared" si="92"/>
        <v>High</v>
      </c>
      <c r="N725" s="1">
        <v>0.5</v>
      </c>
      <c r="O725">
        <v>4.0999999999999996</v>
      </c>
      <c r="P725" t="str">
        <f t="shared" si="93"/>
        <v>Good</v>
      </c>
      <c r="Q725">
        <f>G725*U725</f>
        <v>1483200</v>
      </c>
      <c r="R725" t="str">
        <f t="shared" si="94"/>
        <v>#1k-#4.9k</v>
      </c>
      <c r="S725">
        <f>IF(Table1[[#This Row],[actual_price]]&lt;1000, 1, IF(Table1[[#This Row],[actual_price]]&lt;5000, 2, IF(Table1[[#This Row],[actual_price]]&lt;10000, 3, IF(Table1[[#This Row],[actual_price]]&lt;20000, 4, 5))))</f>
        <v>2</v>
      </c>
      <c r="T725" t="str">
        <f t="shared" si="95"/>
        <v>Fewer than 1000</v>
      </c>
      <c r="U725" s="11">
        <v>618</v>
      </c>
      <c r="V725" t="s">
        <v>8736</v>
      </c>
      <c r="W725" t="s">
        <v>8737</v>
      </c>
      <c r="X725" t="s">
        <v>8738</v>
      </c>
      <c r="Y725" t="s">
        <v>8739</v>
      </c>
      <c r="Z725" t="s">
        <v>8740</v>
      </c>
      <c r="AA725" t="s">
        <v>8741</v>
      </c>
    </row>
    <row r="726" spans="1:27">
      <c r="A726" t="s">
        <v>8742</v>
      </c>
      <c r="B726" t="s">
        <v>8743</v>
      </c>
      <c r="C726" t="str">
        <f t="shared" si="96"/>
        <v>Crompton Insta Delight Fan Circulat…</v>
      </c>
      <c r="D726" t="s">
        <v>6564</v>
      </c>
      <c r="E726" t="str">
        <f>IFERROR(VLOOKUP(TRIM(CLEAN(D726)),#REF!, 2, FALSE), "Other")</f>
        <v>Other</v>
      </c>
      <c r="F726" s="9">
        <v>2590</v>
      </c>
      <c r="G726" s="9">
        <v>4200</v>
      </c>
      <c r="H726" s="9">
        <f t="shared" si="89"/>
        <v>1610</v>
      </c>
      <c r="I726" s="9">
        <f>(F726*U726)</f>
        <v>163170</v>
      </c>
      <c r="J726" s="18" t="str">
        <f>ROUND((Table1[[#This Row],[actual_price]]-Table1[[#This Row],[discounted_price]])/Table1[[#This Row],[actual_price]]*100, 0) &amp; "%"</f>
        <v>38%</v>
      </c>
      <c r="K726" s="18" t="str">
        <f t="shared" si="90"/>
        <v>&lt;50%</v>
      </c>
      <c r="L726" s="18">
        <f t="shared" si="91"/>
        <v>38</v>
      </c>
      <c r="M726" s="15" t="str">
        <f t="shared" si="92"/>
        <v>Medium</v>
      </c>
      <c r="N726" s="1">
        <v>0.38</v>
      </c>
      <c r="O726">
        <v>4.0999999999999996</v>
      </c>
      <c r="P726" t="str">
        <f t="shared" si="93"/>
        <v>Good</v>
      </c>
      <c r="Q726">
        <f>G726*U726</f>
        <v>264600</v>
      </c>
      <c r="R726" t="str">
        <f t="shared" si="94"/>
        <v>#1k-#4.9k</v>
      </c>
      <c r="S726">
        <f>IF(Table1[[#This Row],[actual_price]]&lt;1000, 1, IF(Table1[[#This Row],[actual_price]]&lt;5000, 2, IF(Table1[[#This Row],[actual_price]]&lt;10000, 3, IF(Table1[[#This Row],[actual_price]]&lt;20000, 4, 5))))</f>
        <v>2</v>
      </c>
      <c r="T726" t="str">
        <f t="shared" si="95"/>
        <v>Fewer than 1000</v>
      </c>
      <c r="U726" s="11">
        <v>63</v>
      </c>
      <c r="V726" t="s">
        <v>8744</v>
      </c>
      <c r="W726" t="s">
        <v>8745</v>
      </c>
      <c r="X726" t="s">
        <v>8746</v>
      </c>
      <c r="Y726" t="s">
        <v>8747</v>
      </c>
      <c r="Z726" t="s">
        <v>8748</v>
      </c>
      <c r="AA726" t="s">
        <v>8749</v>
      </c>
    </row>
    <row r="727" spans="1:27">
      <c r="A727" t="s">
        <v>8798</v>
      </c>
      <c r="B727" t="s">
        <v>8799</v>
      </c>
      <c r="C727" t="str">
        <f t="shared" si="96"/>
        <v>Demokrazy New Nova Lint Cum Fuzz Re…</v>
      </c>
      <c r="D727" t="s">
        <v>6573</v>
      </c>
      <c r="E727" t="str">
        <f>IFERROR(VLOOKUP(TRIM(CLEAN(D727)),#REF!, 2, FALSE), "Other")</f>
        <v>Other</v>
      </c>
      <c r="F727" s="9">
        <v>475</v>
      </c>
      <c r="G727" s="9">
        <v>999</v>
      </c>
      <c r="H727" s="9">
        <f t="shared" si="89"/>
        <v>524</v>
      </c>
      <c r="I727" s="9">
        <f>(F727*U727)</f>
        <v>484975</v>
      </c>
      <c r="J727" s="18" t="str">
        <f>ROUND((Table1[[#This Row],[actual_price]]-Table1[[#This Row],[discounted_price]])/Table1[[#This Row],[actual_price]]*100, 0) &amp; "%"</f>
        <v>52%</v>
      </c>
      <c r="K727" s="18" t="str">
        <f t="shared" si="90"/>
        <v>≥ 50%</v>
      </c>
      <c r="L727" s="18">
        <f t="shared" si="91"/>
        <v>52</v>
      </c>
      <c r="M727" s="15" t="str">
        <f t="shared" si="92"/>
        <v>High</v>
      </c>
      <c r="N727" s="1">
        <v>0.52</v>
      </c>
      <c r="O727">
        <v>4.0999999999999996</v>
      </c>
      <c r="P727" t="str">
        <f t="shared" si="93"/>
        <v>Good</v>
      </c>
      <c r="Q727">
        <f>G727*U727</f>
        <v>1019979</v>
      </c>
      <c r="R727" t="str">
        <f t="shared" si="94"/>
        <v>#0-#999</v>
      </c>
      <c r="S727">
        <f>IF(Table1[[#This Row],[actual_price]]&lt;1000, 1, IF(Table1[[#This Row],[actual_price]]&lt;5000, 2, IF(Table1[[#This Row],[actual_price]]&lt;10000, 3, IF(Table1[[#This Row],[actual_price]]&lt;20000, 4, 5))))</f>
        <v>1</v>
      </c>
      <c r="T727" t="str">
        <f t="shared" si="95"/>
        <v>1000 and above</v>
      </c>
      <c r="U727" s="11">
        <v>1021</v>
      </c>
      <c r="V727" t="s">
        <v>8800</v>
      </c>
      <c r="W727" t="s">
        <v>8801</v>
      </c>
      <c r="X727" t="s">
        <v>8802</v>
      </c>
      <c r="Y727" t="s">
        <v>8803</v>
      </c>
      <c r="Z727" t="s">
        <v>8804</v>
      </c>
      <c r="AA727" t="s">
        <v>8805</v>
      </c>
    </row>
    <row r="728" spans="1:27">
      <c r="A728" t="s">
        <v>8872</v>
      </c>
      <c r="B728" t="s">
        <v>8873</v>
      </c>
      <c r="C728" t="str">
        <f t="shared" si="96"/>
        <v>Kent Gold, Optima, Gold+ Spare Kit…</v>
      </c>
      <c r="D728" t="s">
        <v>7435</v>
      </c>
      <c r="E728" t="str">
        <f>IFERROR(VLOOKUP(TRIM(CLEAN(D728)),#REF!, 2, FALSE), "Other")</f>
        <v>Other</v>
      </c>
      <c r="F728" s="9">
        <v>649</v>
      </c>
      <c r="G728" s="9">
        <v>670</v>
      </c>
      <c r="H728" s="9">
        <f t="shared" si="89"/>
        <v>21</v>
      </c>
      <c r="I728" s="9">
        <f>(F728*U728)</f>
        <v>5053114</v>
      </c>
      <c r="J728" s="18" t="str">
        <f>ROUND((Table1[[#This Row],[actual_price]]-Table1[[#This Row],[discounted_price]])/Table1[[#This Row],[actual_price]]*100, 0) &amp; "%"</f>
        <v>3%</v>
      </c>
      <c r="K728" s="18" t="str">
        <f t="shared" si="90"/>
        <v>&lt;50%</v>
      </c>
      <c r="L728" s="18">
        <f t="shared" si="91"/>
        <v>3</v>
      </c>
      <c r="M728" s="15" t="str">
        <f t="shared" si="92"/>
        <v>Low</v>
      </c>
      <c r="N728" s="1">
        <v>0.03</v>
      </c>
      <c r="O728">
        <v>4.0999999999999996</v>
      </c>
      <c r="P728" t="str">
        <f t="shared" si="93"/>
        <v>Good</v>
      </c>
      <c r="Q728">
        <f>G728*U728</f>
        <v>5216620</v>
      </c>
      <c r="R728" t="str">
        <f t="shared" si="94"/>
        <v>#0-#999</v>
      </c>
      <c r="S728">
        <f>IF(Table1[[#This Row],[actual_price]]&lt;1000, 1, IF(Table1[[#This Row],[actual_price]]&lt;5000, 2, IF(Table1[[#This Row],[actual_price]]&lt;10000, 3, IF(Table1[[#This Row],[actual_price]]&lt;20000, 4, 5))))</f>
        <v>1</v>
      </c>
      <c r="T728" t="str">
        <f t="shared" si="95"/>
        <v>1000 and above</v>
      </c>
      <c r="U728" s="11">
        <v>7786</v>
      </c>
      <c r="V728" t="s">
        <v>8874</v>
      </c>
      <c r="W728" t="s">
        <v>8875</v>
      </c>
      <c r="X728" t="s">
        <v>8876</v>
      </c>
      <c r="Y728" t="s">
        <v>8877</v>
      </c>
      <c r="Z728" t="s">
        <v>8878</v>
      </c>
      <c r="AA728" t="s">
        <v>8879</v>
      </c>
    </row>
    <row r="729" spans="1:27">
      <c r="A729" t="s">
        <v>8959</v>
      </c>
      <c r="B729" t="s">
        <v>8960</v>
      </c>
      <c r="C729" t="str">
        <f t="shared" si="96"/>
        <v>Morphy Richards Daisy 1000W Dry Iro…</v>
      </c>
      <c r="D729" t="s">
        <v>6674</v>
      </c>
      <c r="E729" t="str">
        <f>IFERROR(VLOOKUP(TRIM(CLEAN(D729)),#REF!, 2, FALSE), "Other")</f>
        <v>Other</v>
      </c>
      <c r="F729" s="9">
        <v>559</v>
      </c>
      <c r="G729" s="9">
        <v>1010</v>
      </c>
      <c r="H729" s="9">
        <f t="shared" si="89"/>
        <v>451</v>
      </c>
      <c r="I729" s="9">
        <f>(F729*U729)</f>
        <v>9684675</v>
      </c>
      <c r="J729" s="18" t="str">
        <f>ROUND((Table1[[#This Row],[actual_price]]-Table1[[#This Row],[discounted_price]])/Table1[[#This Row],[actual_price]]*100, 0) &amp; "%"</f>
        <v>45%</v>
      </c>
      <c r="K729" s="18" t="str">
        <f t="shared" si="90"/>
        <v>&lt;50%</v>
      </c>
      <c r="L729" s="18">
        <f t="shared" si="91"/>
        <v>45</v>
      </c>
      <c r="M729" s="15" t="str">
        <f t="shared" si="92"/>
        <v>Medium</v>
      </c>
      <c r="N729" s="1">
        <v>0.45</v>
      </c>
      <c r="O729">
        <v>4.0999999999999996</v>
      </c>
      <c r="P729" t="str">
        <f t="shared" si="93"/>
        <v>Good</v>
      </c>
      <c r="Q729">
        <f>G729*U729</f>
        <v>17498250</v>
      </c>
      <c r="R729" t="str">
        <f t="shared" si="94"/>
        <v>#1k-#4.9k</v>
      </c>
      <c r="S729">
        <f>IF(Table1[[#This Row],[actual_price]]&lt;1000, 1, IF(Table1[[#This Row],[actual_price]]&lt;5000, 2, IF(Table1[[#This Row],[actual_price]]&lt;10000, 3, IF(Table1[[#This Row],[actual_price]]&lt;20000, 4, 5))))</f>
        <v>2</v>
      </c>
      <c r="T729" t="str">
        <f t="shared" si="95"/>
        <v>1000 and above</v>
      </c>
      <c r="U729" s="11">
        <v>17325</v>
      </c>
      <c r="V729" t="s">
        <v>8961</v>
      </c>
      <c r="W729" t="s">
        <v>8962</v>
      </c>
      <c r="X729" t="s">
        <v>8963</v>
      </c>
      <c r="Y729" t="s">
        <v>8964</v>
      </c>
      <c r="Z729" t="s">
        <v>8965</v>
      </c>
      <c r="AA729" t="s">
        <v>8966</v>
      </c>
    </row>
    <row r="730" spans="1:27">
      <c r="A730" t="s">
        <v>9007</v>
      </c>
      <c r="B730" t="s">
        <v>9008</v>
      </c>
      <c r="C730" t="str">
        <f t="shared" si="96"/>
        <v>iBELL SM1515NEW Sandwich Maker with…</v>
      </c>
      <c r="D730" t="s">
        <v>6966</v>
      </c>
      <c r="E730" t="str">
        <f>IFERROR(VLOOKUP(TRIM(CLEAN(D730)),#REF!, 2, FALSE), "Other")</f>
        <v>Other</v>
      </c>
      <c r="F730" s="9">
        <v>1474</v>
      </c>
      <c r="G730" s="9">
        <v>4650</v>
      </c>
      <c r="H730" s="9">
        <f t="shared" si="89"/>
        <v>3176</v>
      </c>
      <c r="I730" s="9">
        <f>(F730*U730)</f>
        <v>1540330</v>
      </c>
      <c r="J730" s="18" t="str">
        <f>ROUND((Table1[[#This Row],[actual_price]]-Table1[[#This Row],[discounted_price]])/Table1[[#This Row],[actual_price]]*100, 0) &amp; "%"</f>
        <v>68%</v>
      </c>
      <c r="K730" s="18" t="str">
        <f t="shared" si="90"/>
        <v>≥ 50%</v>
      </c>
      <c r="L730" s="18">
        <f t="shared" si="91"/>
        <v>68</v>
      </c>
      <c r="M730" s="15" t="str">
        <f t="shared" si="92"/>
        <v>High</v>
      </c>
      <c r="N730" s="1">
        <v>0.68</v>
      </c>
      <c r="O730">
        <v>4.0999999999999996</v>
      </c>
      <c r="P730" t="str">
        <f t="shared" si="93"/>
        <v>Good</v>
      </c>
      <c r="Q730">
        <f>G730*U730</f>
        <v>4859250</v>
      </c>
      <c r="R730" t="str">
        <f t="shared" si="94"/>
        <v>#1k-#4.9k</v>
      </c>
      <c r="S730">
        <f>IF(Table1[[#This Row],[actual_price]]&lt;1000, 1, IF(Table1[[#This Row],[actual_price]]&lt;5000, 2, IF(Table1[[#This Row],[actual_price]]&lt;10000, 3, IF(Table1[[#This Row],[actual_price]]&lt;20000, 4, 5))))</f>
        <v>2</v>
      </c>
      <c r="T730" t="str">
        <f t="shared" si="95"/>
        <v>1000 and above</v>
      </c>
      <c r="U730" s="11">
        <v>1045</v>
      </c>
      <c r="V730" t="s">
        <v>9009</v>
      </c>
      <c r="W730" t="s">
        <v>9010</v>
      </c>
      <c r="X730" t="s">
        <v>9011</v>
      </c>
      <c r="Y730" t="s">
        <v>9012</v>
      </c>
      <c r="Z730" t="s">
        <v>9013</v>
      </c>
      <c r="AA730" t="s">
        <v>9014</v>
      </c>
    </row>
    <row r="731" spans="1:27">
      <c r="A731" t="s">
        <v>9047</v>
      </c>
      <c r="B731" t="s">
        <v>9048</v>
      </c>
      <c r="C731" t="str">
        <f t="shared" si="96"/>
        <v>InstaCuppa Milk Frother for Coffee …</v>
      </c>
      <c r="D731" t="s">
        <v>8574</v>
      </c>
      <c r="E731" t="str">
        <f>IFERROR(VLOOKUP(TRIM(CLEAN(D731)),#REF!, 2, FALSE), "Other")</f>
        <v>Other</v>
      </c>
      <c r="F731" s="9">
        <v>1099</v>
      </c>
      <c r="G731" s="9">
        <v>1499</v>
      </c>
      <c r="H731" s="9">
        <f t="shared" si="89"/>
        <v>400</v>
      </c>
      <c r="I731" s="9">
        <f>(F731*U731)</f>
        <v>4836699</v>
      </c>
      <c r="J731" s="18" t="str">
        <f>ROUND((Table1[[#This Row],[actual_price]]-Table1[[#This Row],[discounted_price]])/Table1[[#This Row],[actual_price]]*100, 0) &amp; "%"</f>
        <v>27%</v>
      </c>
      <c r="K731" s="18" t="str">
        <f t="shared" si="90"/>
        <v>&lt;50%</v>
      </c>
      <c r="L731" s="18">
        <f t="shared" si="91"/>
        <v>27</v>
      </c>
      <c r="M731" s="15" t="str">
        <f t="shared" si="92"/>
        <v>Mild</v>
      </c>
      <c r="N731" s="1">
        <v>0.27</v>
      </c>
      <c r="O731">
        <v>4.0999999999999996</v>
      </c>
      <c r="P731" t="str">
        <f t="shared" si="93"/>
        <v>Good</v>
      </c>
      <c r="Q731">
        <f>G731*U731</f>
        <v>6597099</v>
      </c>
      <c r="R731" t="str">
        <f t="shared" si="94"/>
        <v>#1k-#4.9k</v>
      </c>
      <c r="S731">
        <f>IF(Table1[[#This Row],[actual_price]]&lt;1000, 1, IF(Table1[[#This Row],[actual_price]]&lt;5000, 2, IF(Table1[[#This Row],[actual_price]]&lt;10000, 3, IF(Table1[[#This Row],[actual_price]]&lt;20000, 4, 5))))</f>
        <v>2</v>
      </c>
      <c r="T731" t="str">
        <f t="shared" si="95"/>
        <v>1000 and above</v>
      </c>
      <c r="U731" s="11">
        <v>4401</v>
      </c>
      <c r="V731" t="s">
        <v>9049</v>
      </c>
      <c r="W731" t="s">
        <v>9050</v>
      </c>
      <c r="X731" t="s">
        <v>9051</v>
      </c>
      <c r="Y731" t="s">
        <v>9052</v>
      </c>
      <c r="Z731" t="s">
        <v>9053</v>
      </c>
      <c r="AA731" t="s">
        <v>9054</v>
      </c>
    </row>
    <row r="732" spans="1:27">
      <c r="A732" t="s">
        <v>9095</v>
      </c>
      <c r="B732" t="s">
        <v>9096</v>
      </c>
      <c r="C732" t="str">
        <f t="shared" si="96"/>
        <v>AGARO Classic Portable Yogurt Maker…</v>
      </c>
      <c r="D732" t="s">
        <v>9097</v>
      </c>
      <c r="E732" t="str">
        <f>IFERROR(VLOOKUP(TRIM(CLEAN(D732)),#REF!, 2, FALSE), "Other")</f>
        <v>Other</v>
      </c>
      <c r="F732" s="9">
        <v>587</v>
      </c>
      <c r="G732" s="9">
        <v>1295</v>
      </c>
      <c r="H732" s="9">
        <f t="shared" si="89"/>
        <v>708</v>
      </c>
      <c r="I732" s="9">
        <f>(F732*U732)</f>
        <v>326959</v>
      </c>
      <c r="J732" s="18" t="str">
        <f>ROUND((Table1[[#This Row],[actual_price]]-Table1[[#This Row],[discounted_price]])/Table1[[#This Row],[actual_price]]*100, 0) &amp; "%"</f>
        <v>55%</v>
      </c>
      <c r="K732" s="18" t="str">
        <f t="shared" si="90"/>
        <v>≥ 50%</v>
      </c>
      <c r="L732" s="18">
        <f t="shared" si="91"/>
        <v>55</v>
      </c>
      <c r="M732" s="15" t="str">
        <f t="shared" si="92"/>
        <v>High</v>
      </c>
      <c r="N732" s="1">
        <v>0.55000000000000004</v>
      </c>
      <c r="O732">
        <v>4.0999999999999996</v>
      </c>
      <c r="P732" t="str">
        <f t="shared" si="93"/>
        <v>Good</v>
      </c>
      <c r="Q732">
        <f>G732*U732</f>
        <v>721315</v>
      </c>
      <c r="R732" t="str">
        <f t="shared" si="94"/>
        <v>#1k-#4.9k</v>
      </c>
      <c r="S732">
        <f>IF(Table1[[#This Row],[actual_price]]&lt;1000, 1, IF(Table1[[#This Row],[actual_price]]&lt;5000, 2, IF(Table1[[#This Row],[actual_price]]&lt;10000, 3, IF(Table1[[#This Row],[actual_price]]&lt;20000, 4, 5))))</f>
        <v>2</v>
      </c>
      <c r="T732" t="str">
        <f t="shared" si="95"/>
        <v>Fewer than 1000</v>
      </c>
      <c r="U732" s="11">
        <v>557</v>
      </c>
      <c r="V732" t="s">
        <v>9098</v>
      </c>
      <c r="W732" t="s">
        <v>9099</v>
      </c>
      <c r="X732" t="s">
        <v>9100</v>
      </c>
      <c r="Y732" t="s">
        <v>9101</v>
      </c>
      <c r="Z732" t="s">
        <v>9102</v>
      </c>
      <c r="AA732" t="s">
        <v>9103</v>
      </c>
    </row>
    <row r="733" spans="1:27">
      <c r="A733" t="s">
        <v>9113</v>
      </c>
      <c r="B733" t="s">
        <v>9114</v>
      </c>
      <c r="C733" t="str">
        <f t="shared" si="96"/>
        <v>Wipro Smartlife Super Deluxe Dry Ir…</v>
      </c>
      <c r="D733" t="s">
        <v>6674</v>
      </c>
      <c r="E733" t="str">
        <f>IFERROR(VLOOKUP(TRIM(CLEAN(D733)),#REF!, 2, FALSE), "Other")</f>
        <v>Other</v>
      </c>
      <c r="F733" s="9">
        <v>699</v>
      </c>
      <c r="G733" s="9">
        <v>850</v>
      </c>
      <c r="H733" s="9">
        <f t="shared" si="89"/>
        <v>151</v>
      </c>
      <c r="I733" s="9">
        <f>(F733*U733)</f>
        <v>773094</v>
      </c>
      <c r="J733" s="18" t="str">
        <f>ROUND((Table1[[#This Row],[actual_price]]-Table1[[#This Row],[discounted_price]])/Table1[[#This Row],[actual_price]]*100, 0) &amp; "%"</f>
        <v>18%</v>
      </c>
      <c r="K733" s="18" t="str">
        <f t="shared" si="90"/>
        <v>&lt;50%</v>
      </c>
      <c r="L733" s="18">
        <f t="shared" si="91"/>
        <v>18</v>
      </c>
      <c r="M733" s="15" t="str">
        <f t="shared" si="92"/>
        <v>Mild</v>
      </c>
      <c r="N733" s="1">
        <v>0.18</v>
      </c>
      <c r="O733">
        <v>4.0999999999999996</v>
      </c>
      <c r="P733" t="str">
        <f t="shared" si="93"/>
        <v>Good</v>
      </c>
      <c r="Q733">
        <f>G733*U733</f>
        <v>940100</v>
      </c>
      <c r="R733" t="str">
        <f t="shared" si="94"/>
        <v>#0-#999</v>
      </c>
      <c r="S733">
        <f>IF(Table1[[#This Row],[actual_price]]&lt;1000, 1, IF(Table1[[#This Row],[actual_price]]&lt;5000, 2, IF(Table1[[#This Row],[actual_price]]&lt;10000, 3, IF(Table1[[#This Row],[actual_price]]&lt;20000, 4, 5))))</f>
        <v>1</v>
      </c>
      <c r="T733" t="str">
        <f t="shared" si="95"/>
        <v>1000 and above</v>
      </c>
      <c r="U733" s="11">
        <v>1106</v>
      </c>
      <c r="V733" t="s">
        <v>9115</v>
      </c>
      <c r="W733" t="s">
        <v>9116</v>
      </c>
      <c r="X733" t="s">
        <v>9117</v>
      </c>
      <c r="Y733" t="s">
        <v>9118</v>
      </c>
      <c r="Z733" t="s">
        <v>10190</v>
      </c>
      <c r="AA733" t="s">
        <v>10191</v>
      </c>
    </row>
    <row r="734" spans="1:27">
      <c r="A734" t="s">
        <v>9127</v>
      </c>
      <c r="B734" t="s">
        <v>9128</v>
      </c>
      <c r="C734" t="str">
        <f t="shared" si="96"/>
        <v>Crompton IHL 251 1500-Watt Immersio…</v>
      </c>
      <c r="D734" t="s">
        <v>6791</v>
      </c>
      <c r="E734" t="str">
        <f>IFERROR(VLOOKUP(TRIM(CLEAN(D734)),#REF!, 2, FALSE), "Other")</f>
        <v>Other</v>
      </c>
      <c r="F734" s="9">
        <v>640</v>
      </c>
      <c r="G734" s="9">
        <v>1020</v>
      </c>
      <c r="H734" s="9">
        <f t="shared" si="89"/>
        <v>380</v>
      </c>
      <c r="I734" s="9">
        <f>(F734*U734)</f>
        <v>3237760</v>
      </c>
      <c r="J734" s="18" t="str">
        <f>ROUND((Table1[[#This Row],[actual_price]]-Table1[[#This Row],[discounted_price]])/Table1[[#This Row],[actual_price]]*100, 0) &amp; "%"</f>
        <v>37%</v>
      </c>
      <c r="K734" s="18" t="str">
        <f t="shared" si="90"/>
        <v>&lt;50%</v>
      </c>
      <c r="L734" s="18">
        <f t="shared" si="91"/>
        <v>37</v>
      </c>
      <c r="M734" s="15" t="str">
        <f t="shared" si="92"/>
        <v>Medium</v>
      </c>
      <c r="N734" s="1">
        <v>0.37</v>
      </c>
      <c r="O734">
        <v>4.0999999999999996</v>
      </c>
      <c r="P734" t="str">
        <f t="shared" si="93"/>
        <v>Good</v>
      </c>
      <c r="Q734">
        <f>G734*U734</f>
        <v>5160180</v>
      </c>
      <c r="R734" t="str">
        <f t="shared" si="94"/>
        <v>#1k-#4.9k</v>
      </c>
      <c r="S734">
        <f>IF(Table1[[#This Row],[actual_price]]&lt;1000, 1, IF(Table1[[#This Row],[actual_price]]&lt;5000, 2, IF(Table1[[#This Row],[actual_price]]&lt;10000, 3, IF(Table1[[#This Row],[actual_price]]&lt;20000, 4, 5))))</f>
        <v>2</v>
      </c>
      <c r="T734" t="str">
        <f t="shared" si="95"/>
        <v>1000 and above</v>
      </c>
      <c r="U734" s="11">
        <v>5059</v>
      </c>
      <c r="V734" t="s">
        <v>9129</v>
      </c>
      <c r="W734" t="s">
        <v>9130</v>
      </c>
      <c r="X734" t="s">
        <v>9131</v>
      </c>
      <c r="Y734" t="s">
        <v>9132</v>
      </c>
      <c r="Z734" t="s">
        <v>9133</v>
      </c>
      <c r="AA734" t="s">
        <v>9134</v>
      </c>
    </row>
    <row r="735" spans="1:27">
      <c r="A735" t="s">
        <v>9207</v>
      </c>
      <c r="B735" t="s">
        <v>9208</v>
      </c>
      <c r="C735" t="str">
        <f t="shared" si="96"/>
        <v>Singer Aroma 1.8 Liter Electric Ket…</v>
      </c>
      <c r="D735" t="s">
        <v>6546</v>
      </c>
      <c r="E735" t="str">
        <f>IFERROR(VLOOKUP(TRIM(CLEAN(D735)),#REF!, 2, FALSE), "Other")</f>
        <v>Other</v>
      </c>
      <c r="F735" s="9">
        <v>949</v>
      </c>
      <c r="G735" s="9">
        <v>2385</v>
      </c>
      <c r="H735" s="9">
        <f t="shared" si="89"/>
        <v>1436</v>
      </c>
      <c r="I735" s="9">
        <f>(F735*U735)</f>
        <v>2193139</v>
      </c>
      <c r="J735" s="18" t="str">
        <f>ROUND((Table1[[#This Row],[actual_price]]-Table1[[#This Row],[discounted_price]])/Table1[[#This Row],[actual_price]]*100, 0) &amp; "%"</f>
        <v>60%</v>
      </c>
      <c r="K735" s="18" t="str">
        <f t="shared" si="90"/>
        <v>≥ 50%</v>
      </c>
      <c r="L735" s="18">
        <f t="shared" si="91"/>
        <v>60</v>
      </c>
      <c r="M735" s="15" t="str">
        <f t="shared" si="92"/>
        <v>High</v>
      </c>
      <c r="N735" s="1">
        <v>0.6</v>
      </c>
      <c r="O735">
        <v>4.0999999999999996</v>
      </c>
      <c r="P735" t="str">
        <f t="shared" si="93"/>
        <v>Good</v>
      </c>
      <c r="Q735">
        <f>G735*U735</f>
        <v>5511735</v>
      </c>
      <c r="R735" t="str">
        <f t="shared" si="94"/>
        <v>#1k-#4.9k</v>
      </c>
      <c r="S735">
        <f>IF(Table1[[#This Row],[actual_price]]&lt;1000, 1, IF(Table1[[#This Row],[actual_price]]&lt;5000, 2, IF(Table1[[#This Row],[actual_price]]&lt;10000, 3, IF(Table1[[#This Row],[actual_price]]&lt;20000, 4, 5))))</f>
        <v>2</v>
      </c>
      <c r="T735" t="str">
        <f t="shared" si="95"/>
        <v>1000 and above</v>
      </c>
      <c r="U735" s="11">
        <v>2311</v>
      </c>
      <c r="V735" t="s">
        <v>9209</v>
      </c>
      <c r="W735" t="s">
        <v>9210</v>
      </c>
      <c r="X735" t="s">
        <v>9211</v>
      </c>
      <c r="Y735" t="s">
        <v>9212</v>
      </c>
      <c r="Z735" t="s">
        <v>9213</v>
      </c>
      <c r="AA735" t="s">
        <v>9214</v>
      </c>
    </row>
    <row r="736" spans="1:27">
      <c r="A736" t="s">
        <v>9362</v>
      </c>
      <c r="B736" t="s">
        <v>9363</v>
      </c>
      <c r="C736" t="str">
        <f t="shared" si="96"/>
        <v>Pajaka¬Æ South Indian Filter Coffee…</v>
      </c>
      <c r="D736" t="s">
        <v>7409</v>
      </c>
      <c r="E736" t="str">
        <f>IFERROR(VLOOKUP(TRIM(CLEAN(D736)),#REF!, 2, FALSE), "Other")</f>
        <v>Other</v>
      </c>
      <c r="F736" s="9">
        <v>293</v>
      </c>
      <c r="G736" s="9">
        <v>499</v>
      </c>
      <c r="H736" s="9">
        <f t="shared" si="89"/>
        <v>206</v>
      </c>
      <c r="I736" s="9">
        <f>(F736*U736)</f>
        <v>426608</v>
      </c>
      <c r="J736" s="18" t="str">
        <f>ROUND((Table1[[#This Row],[actual_price]]-Table1[[#This Row],[discounted_price]])/Table1[[#This Row],[actual_price]]*100, 0) &amp; "%"</f>
        <v>41%</v>
      </c>
      <c r="K736" s="18" t="str">
        <f t="shared" si="90"/>
        <v>&lt;50%</v>
      </c>
      <c r="L736" s="18">
        <f t="shared" si="91"/>
        <v>41</v>
      </c>
      <c r="M736" s="15" t="str">
        <f t="shared" si="92"/>
        <v>Medium</v>
      </c>
      <c r="N736" s="1">
        <v>0.41</v>
      </c>
      <c r="O736">
        <v>4.0999999999999996</v>
      </c>
      <c r="P736" t="str">
        <f t="shared" si="93"/>
        <v>Good</v>
      </c>
      <c r="Q736">
        <f>G736*U736</f>
        <v>726544</v>
      </c>
      <c r="R736" t="str">
        <f t="shared" si="94"/>
        <v>#0-#999</v>
      </c>
      <c r="S736">
        <f>IF(Table1[[#This Row],[actual_price]]&lt;1000, 1, IF(Table1[[#This Row],[actual_price]]&lt;5000, 2, IF(Table1[[#This Row],[actual_price]]&lt;10000, 3, IF(Table1[[#This Row],[actual_price]]&lt;20000, 4, 5))))</f>
        <v>1</v>
      </c>
      <c r="T736" t="str">
        <f t="shared" si="95"/>
        <v>1000 and above</v>
      </c>
      <c r="U736" s="11">
        <v>1456</v>
      </c>
      <c r="V736" t="s">
        <v>9364</v>
      </c>
      <c r="W736" t="s">
        <v>9365</v>
      </c>
      <c r="X736" t="s">
        <v>9366</v>
      </c>
      <c r="Y736" t="s">
        <v>9367</v>
      </c>
      <c r="Z736" t="s">
        <v>9368</v>
      </c>
      <c r="AA736" t="s">
        <v>9369</v>
      </c>
    </row>
    <row r="737" spans="1:27">
      <c r="A737" t="s">
        <v>9395</v>
      </c>
      <c r="B737" t="s">
        <v>9396</v>
      </c>
      <c r="C737" t="str">
        <f t="shared" si="96"/>
        <v>Raffles Premium Stainless Steel Sou…</v>
      </c>
      <c r="D737" t="s">
        <v>7409</v>
      </c>
      <c r="E737" t="str">
        <f>IFERROR(VLOOKUP(TRIM(CLEAN(D737)),#REF!, 2, FALSE), "Other")</f>
        <v>Other</v>
      </c>
      <c r="F737" s="9">
        <v>249</v>
      </c>
      <c r="G737" s="9">
        <v>400</v>
      </c>
      <c r="H737" s="9">
        <f t="shared" si="89"/>
        <v>151</v>
      </c>
      <c r="I737" s="9">
        <f>(F737*U737)</f>
        <v>172557</v>
      </c>
      <c r="J737" s="18" t="str">
        <f>ROUND((Table1[[#This Row],[actual_price]]-Table1[[#This Row],[discounted_price]])/Table1[[#This Row],[actual_price]]*100, 0) &amp; "%"</f>
        <v>38%</v>
      </c>
      <c r="K737" s="18" t="str">
        <f t="shared" si="90"/>
        <v>&lt;50%</v>
      </c>
      <c r="L737" s="18">
        <f t="shared" si="91"/>
        <v>38</v>
      </c>
      <c r="M737" s="15" t="str">
        <f t="shared" si="92"/>
        <v>Medium</v>
      </c>
      <c r="N737" s="1">
        <v>0.38</v>
      </c>
      <c r="O737">
        <v>4.0999999999999996</v>
      </c>
      <c r="P737" t="str">
        <f t="shared" si="93"/>
        <v>Good</v>
      </c>
      <c r="Q737">
        <f>G737*U737</f>
        <v>277200</v>
      </c>
      <c r="R737" t="str">
        <f t="shared" si="94"/>
        <v>#0-#999</v>
      </c>
      <c r="S737">
        <f>IF(Table1[[#This Row],[actual_price]]&lt;1000, 1, IF(Table1[[#This Row],[actual_price]]&lt;5000, 2, IF(Table1[[#This Row],[actual_price]]&lt;10000, 3, IF(Table1[[#This Row],[actual_price]]&lt;20000, 4, 5))))</f>
        <v>1</v>
      </c>
      <c r="T737" t="str">
        <f t="shared" si="95"/>
        <v>Fewer than 1000</v>
      </c>
      <c r="U737" s="11">
        <v>693</v>
      </c>
      <c r="V737" t="s">
        <v>9397</v>
      </c>
      <c r="W737" t="s">
        <v>9398</v>
      </c>
      <c r="X737" t="s">
        <v>9399</v>
      </c>
      <c r="Y737" t="s">
        <v>9400</v>
      </c>
      <c r="Z737" t="s">
        <v>9401</v>
      </c>
      <c r="AA737" t="s">
        <v>9402</v>
      </c>
    </row>
    <row r="738" spans="1:27">
      <c r="A738" t="s">
        <v>9492</v>
      </c>
      <c r="B738" t="s">
        <v>9493</v>
      </c>
      <c r="C738" t="str">
        <f t="shared" si="96"/>
        <v>AGARO Regal Electric Rice Cooker, 3…</v>
      </c>
      <c r="D738" t="s">
        <v>7476</v>
      </c>
      <c r="E738" t="str">
        <f>IFERROR(VLOOKUP(TRIM(CLEAN(D738)),#REF!, 2, FALSE), "Other")</f>
        <v>Other</v>
      </c>
      <c r="F738" s="9">
        <v>3685</v>
      </c>
      <c r="G738" s="9">
        <v>5495</v>
      </c>
      <c r="H738" s="9">
        <f t="shared" si="89"/>
        <v>1810</v>
      </c>
      <c r="I738" s="9">
        <f>(F738*U738)</f>
        <v>1068650</v>
      </c>
      <c r="J738" s="18" t="str">
        <f>ROUND((Table1[[#This Row],[actual_price]]-Table1[[#This Row],[discounted_price]])/Table1[[#This Row],[actual_price]]*100, 0) &amp; "%"</f>
        <v>33%</v>
      </c>
      <c r="K738" s="18" t="str">
        <f t="shared" si="90"/>
        <v>&lt;50%</v>
      </c>
      <c r="L738" s="18">
        <f t="shared" si="91"/>
        <v>33</v>
      </c>
      <c r="M738" s="15" t="str">
        <f t="shared" si="92"/>
        <v>Medium</v>
      </c>
      <c r="N738" s="1">
        <v>0.33</v>
      </c>
      <c r="O738">
        <v>4.0999999999999996</v>
      </c>
      <c r="P738" t="str">
        <f t="shared" si="93"/>
        <v>Good</v>
      </c>
      <c r="Q738">
        <f>G738*U738</f>
        <v>1593550</v>
      </c>
      <c r="R738" t="str">
        <f t="shared" si="94"/>
        <v>#5k-#9.9k</v>
      </c>
      <c r="S738">
        <f>IF(Table1[[#This Row],[actual_price]]&lt;1000, 1, IF(Table1[[#This Row],[actual_price]]&lt;5000, 2, IF(Table1[[#This Row],[actual_price]]&lt;10000, 3, IF(Table1[[#This Row],[actual_price]]&lt;20000, 4, 5))))</f>
        <v>3</v>
      </c>
      <c r="T738" t="str">
        <f t="shared" si="95"/>
        <v>Fewer than 1000</v>
      </c>
      <c r="U738" s="11">
        <v>290</v>
      </c>
      <c r="V738" t="s">
        <v>9494</v>
      </c>
      <c r="W738" t="s">
        <v>9495</v>
      </c>
      <c r="X738" t="s">
        <v>9496</v>
      </c>
      <c r="Y738" t="s">
        <v>9497</v>
      </c>
      <c r="Z738" t="s">
        <v>9498</v>
      </c>
      <c r="AA738" t="s">
        <v>9499</v>
      </c>
    </row>
    <row r="739" spans="1:27">
      <c r="A739" t="s">
        <v>9580</v>
      </c>
      <c r="B739" t="s">
        <v>9581</v>
      </c>
      <c r="C739" t="str">
        <f t="shared" si="96"/>
        <v>Empty Mist Trigger Plastic Spray Bo…</v>
      </c>
      <c r="D739" t="s">
        <v>7982</v>
      </c>
      <c r="E739" t="str">
        <f>IFERROR(VLOOKUP(TRIM(CLEAN(D739)),#REF!, 2, FALSE), "Other")</f>
        <v>Other</v>
      </c>
      <c r="F739" s="9">
        <v>85</v>
      </c>
      <c r="G739" s="9">
        <v>199</v>
      </c>
      <c r="H739" s="9">
        <f t="shared" si="89"/>
        <v>114</v>
      </c>
      <c r="I739" s="9">
        <f>(F739*U739)</f>
        <v>18020</v>
      </c>
      <c r="J739" s="18" t="str">
        <f>ROUND((Table1[[#This Row],[actual_price]]-Table1[[#This Row],[discounted_price]])/Table1[[#This Row],[actual_price]]*100, 0) &amp; "%"</f>
        <v>57%</v>
      </c>
      <c r="K739" s="18" t="str">
        <f t="shared" si="90"/>
        <v>≥ 50%</v>
      </c>
      <c r="L739" s="18">
        <f t="shared" si="91"/>
        <v>57</v>
      </c>
      <c r="M739" s="15" t="str">
        <f t="shared" si="92"/>
        <v>High</v>
      </c>
      <c r="N739" s="1">
        <v>0.56999999999999995</v>
      </c>
      <c r="O739">
        <v>4.0999999999999996</v>
      </c>
      <c r="P739" t="str">
        <f t="shared" si="93"/>
        <v>Good</v>
      </c>
      <c r="Q739">
        <f>G739*U739</f>
        <v>42188</v>
      </c>
      <c r="R739" t="str">
        <f t="shared" si="94"/>
        <v>#0-#999</v>
      </c>
      <c r="S739">
        <f>IF(Table1[[#This Row],[actual_price]]&lt;1000, 1, IF(Table1[[#This Row],[actual_price]]&lt;5000, 2, IF(Table1[[#This Row],[actual_price]]&lt;10000, 3, IF(Table1[[#This Row],[actual_price]]&lt;20000, 4, 5))))</f>
        <v>1</v>
      </c>
      <c r="T739" t="str">
        <f t="shared" si="95"/>
        <v>Fewer than 1000</v>
      </c>
      <c r="U739" s="11">
        <v>212</v>
      </c>
      <c r="V739" t="s">
        <v>9582</v>
      </c>
      <c r="W739" t="s">
        <v>9583</v>
      </c>
      <c r="X739" t="s">
        <v>9584</v>
      </c>
      <c r="Y739" t="s">
        <v>9585</v>
      </c>
      <c r="Z739" t="s">
        <v>9586</v>
      </c>
      <c r="AA739" t="s">
        <v>9587</v>
      </c>
    </row>
    <row r="740" spans="1:27">
      <c r="A740" t="s">
        <v>9645</v>
      </c>
      <c r="B740" t="s">
        <v>9646</v>
      </c>
      <c r="C740" t="str">
        <f t="shared" si="96"/>
        <v>iBELL MPK120L Premium Stainless Ste…</v>
      </c>
      <c r="D740" t="s">
        <v>6546</v>
      </c>
      <c r="E740" t="str">
        <f>IFERROR(VLOOKUP(TRIM(CLEAN(D740)),#REF!, 2, FALSE), "Other")</f>
        <v>Other</v>
      </c>
      <c r="F740" s="9">
        <v>1456</v>
      </c>
      <c r="G740" s="9">
        <v>3190</v>
      </c>
      <c r="H740" s="9">
        <f t="shared" si="89"/>
        <v>1734</v>
      </c>
      <c r="I740" s="9">
        <f>(F740*U740)</f>
        <v>2585856</v>
      </c>
      <c r="J740" s="18" t="str">
        <f>ROUND((Table1[[#This Row],[actual_price]]-Table1[[#This Row],[discounted_price]])/Table1[[#This Row],[actual_price]]*100, 0) &amp; "%"</f>
        <v>54%</v>
      </c>
      <c r="K740" s="18" t="str">
        <f t="shared" si="90"/>
        <v>≥ 50%</v>
      </c>
      <c r="L740" s="18">
        <f t="shared" si="91"/>
        <v>54</v>
      </c>
      <c r="M740" s="15" t="str">
        <f t="shared" si="92"/>
        <v>High</v>
      </c>
      <c r="N740" s="1">
        <v>0.54</v>
      </c>
      <c r="O740">
        <v>4.0999999999999996</v>
      </c>
      <c r="P740" t="str">
        <f t="shared" si="93"/>
        <v>Good</v>
      </c>
      <c r="Q740">
        <f>G740*U740</f>
        <v>5665440</v>
      </c>
      <c r="R740" t="str">
        <f t="shared" si="94"/>
        <v>#1k-#4.9k</v>
      </c>
      <c r="S740">
        <f>IF(Table1[[#This Row],[actual_price]]&lt;1000, 1, IF(Table1[[#This Row],[actual_price]]&lt;5000, 2, IF(Table1[[#This Row],[actual_price]]&lt;10000, 3, IF(Table1[[#This Row],[actual_price]]&lt;20000, 4, 5))))</f>
        <v>2</v>
      </c>
      <c r="T740" t="str">
        <f t="shared" si="95"/>
        <v>1000 and above</v>
      </c>
      <c r="U740" s="11">
        <v>1776</v>
      </c>
      <c r="V740" t="s">
        <v>9647</v>
      </c>
      <c r="W740" t="s">
        <v>9648</v>
      </c>
      <c r="X740" t="s">
        <v>9649</v>
      </c>
      <c r="Y740" t="s">
        <v>9650</v>
      </c>
      <c r="Z740" t="s">
        <v>9651</v>
      </c>
      <c r="AA740" t="s">
        <v>9652</v>
      </c>
    </row>
    <row r="741" spans="1:27">
      <c r="A741" t="s">
        <v>9661</v>
      </c>
      <c r="B741" t="s">
        <v>9662</v>
      </c>
      <c r="C741" t="str">
        <f t="shared" si="96"/>
        <v>Shakti Technology S3 High Pressure …</v>
      </c>
      <c r="D741" t="s">
        <v>7227</v>
      </c>
      <c r="E741" t="str">
        <f>IFERROR(VLOOKUP(TRIM(CLEAN(D741)),#REF!, 2, FALSE), "Other")</f>
        <v>Other</v>
      </c>
      <c r="F741" s="9">
        <v>4899</v>
      </c>
      <c r="G741" s="9">
        <v>8999</v>
      </c>
      <c r="H741" s="9">
        <f t="shared" si="89"/>
        <v>4100</v>
      </c>
      <c r="I741" s="9">
        <f>(F741*U741)</f>
        <v>1455003</v>
      </c>
      <c r="J741" s="18" t="str">
        <f>ROUND((Table1[[#This Row],[actual_price]]-Table1[[#This Row],[discounted_price]])/Table1[[#This Row],[actual_price]]*100, 0) &amp; "%"</f>
        <v>46%</v>
      </c>
      <c r="K741" s="18" t="str">
        <f t="shared" si="90"/>
        <v>&lt;50%</v>
      </c>
      <c r="L741" s="18">
        <f t="shared" si="91"/>
        <v>46</v>
      </c>
      <c r="M741" s="15" t="str">
        <f t="shared" si="92"/>
        <v>Medium</v>
      </c>
      <c r="N741" s="1">
        <v>0.46</v>
      </c>
      <c r="O741">
        <v>4.0999999999999996</v>
      </c>
      <c r="P741" t="str">
        <f t="shared" si="93"/>
        <v>Good</v>
      </c>
      <c r="Q741">
        <f>G741*U741</f>
        <v>2672703</v>
      </c>
      <c r="R741" t="str">
        <f t="shared" si="94"/>
        <v>#5k-#9.9k</v>
      </c>
      <c r="S741">
        <f>IF(Table1[[#This Row],[actual_price]]&lt;1000, 1, IF(Table1[[#This Row],[actual_price]]&lt;5000, 2, IF(Table1[[#This Row],[actual_price]]&lt;10000, 3, IF(Table1[[#This Row],[actual_price]]&lt;20000, 4, 5))))</f>
        <v>3</v>
      </c>
      <c r="T741" t="str">
        <f t="shared" si="95"/>
        <v>Fewer than 1000</v>
      </c>
      <c r="U741" s="11">
        <v>297</v>
      </c>
      <c r="V741" t="s">
        <v>9663</v>
      </c>
      <c r="W741" t="s">
        <v>9664</v>
      </c>
      <c r="X741" t="s">
        <v>9665</v>
      </c>
      <c r="Y741" t="s">
        <v>9666</v>
      </c>
      <c r="Z741" t="s">
        <v>9667</v>
      </c>
      <c r="AA741" t="s">
        <v>9668</v>
      </c>
    </row>
    <row r="742" spans="1:27">
      <c r="A742" t="s">
        <v>9693</v>
      </c>
      <c r="B742" t="s">
        <v>9694</v>
      </c>
      <c r="C742" t="str">
        <f t="shared" si="96"/>
        <v>Abode Kitchen Essential Measuring C…</v>
      </c>
      <c r="D742" t="s">
        <v>9421</v>
      </c>
      <c r="E742" t="str">
        <f>IFERROR(VLOOKUP(TRIM(CLEAN(D742)),#REF!, 2, FALSE), "Other")</f>
        <v>Other</v>
      </c>
      <c r="F742" s="9">
        <v>149</v>
      </c>
      <c r="G742" s="9">
        <v>300</v>
      </c>
      <c r="H742" s="9">
        <f t="shared" si="89"/>
        <v>151</v>
      </c>
      <c r="I742" s="9">
        <f>(F742*U742)</f>
        <v>607026</v>
      </c>
      <c r="J742" s="18" t="str">
        <f>ROUND((Table1[[#This Row],[actual_price]]-Table1[[#This Row],[discounted_price]])/Table1[[#This Row],[actual_price]]*100, 0) &amp; "%"</f>
        <v>50%</v>
      </c>
      <c r="K742" s="18" t="str">
        <f t="shared" si="90"/>
        <v>≥ 50%</v>
      </c>
      <c r="L742" s="18">
        <f t="shared" si="91"/>
        <v>50</v>
      </c>
      <c r="M742" s="15" t="str">
        <f t="shared" si="92"/>
        <v>High</v>
      </c>
      <c r="N742" s="1">
        <v>0.5</v>
      </c>
      <c r="O742">
        <v>4.0999999999999996</v>
      </c>
      <c r="P742" t="str">
        <f t="shared" si="93"/>
        <v>Good</v>
      </c>
      <c r="Q742">
        <f>G742*U742</f>
        <v>1222200</v>
      </c>
      <c r="R742" t="str">
        <f t="shared" si="94"/>
        <v>#0-#999</v>
      </c>
      <c r="S742">
        <f>IF(Table1[[#This Row],[actual_price]]&lt;1000, 1, IF(Table1[[#This Row],[actual_price]]&lt;5000, 2, IF(Table1[[#This Row],[actual_price]]&lt;10000, 3, IF(Table1[[#This Row],[actual_price]]&lt;20000, 4, 5))))</f>
        <v>1</v>
      </c>
      <c r="T742" t="str">
        <f t="shared" si="95"/>
        <v>1000 and above</v>
      </c>
      <c r="U742" s="11">
        <v>4074</v>
      </c>
      <c r="V742" t="s">
        <v>9695</v>
      </c>
      <c r="W742" t="s">
        <v>9696</v>
      </c>
      <c r="X742" t="s">
        <v>9697</v>
      </c>
      <c r="Y742" t="s">
        <v>9698</v>
      </c>
      <c r="Z742" t="s">
        <v>9699</v>
      </c>
      <c r="AA742" t="s">
        <v>9700</v>
      </c>
    </row>
    <row r="743" spans="1:27">
      <c r="A743" t="s">
        <v>9774</v>
      </c>
      <c r="B743" t="s">
        <v>9775</v>
      </c>
      <c r="C743" t="str">
        <f t="shared" si="96"/>
        <v>Glen 3 in 1 Electric Multi Cooker -…</v>
      </c>
      <c r="D743" t="s">
        <v>6941</v>
      </c>
      <c r="E743" t="str">
        <f>IFERROR(VLOOKUP(TRIM(CLEAN(D743)),#REF!, 2, FALSE), "Other")</f>
        <v>Other</v>
      </c>
      <c r="F743" s="9">
        <v>1624</v>
      </c>
      <c r="G743" s="9">
        <v>2495</v>
      </c>
      <c r="H743" s="9">
        <f t="shared" si="89"/>
        <v>871</v>
      </c>
      <c r="I743" s="9">
        <f>(F743*U743)</f>
        <v>1343048</v>
      </c>
      <c r="J743" s="18" t="str">
        <f>ROUND((Table1[[#This Row],[actual_price]]-Table1[[#This Row],[discounted_price]])/Table1[[#This Row],[actual_price]]*100, 0) &amp; "%"</f>
        <v>35%</v>
      </c>
      <c r="K743" s="18" t="str">
        <f t="shared" si="90"/>
        <v>&lt;50%</v>
      </c>
      <c r="L743" s="18">
        <f t="shared" si="91"/>
        <v>35</v>
      </c>
      <c r="M743" s="15" t="str">
        <f t="shared" si="92"/>
        <v>Medium</v>
      </c>
      <c r="N743" s="1">
        <v>0.35</v>
      </c>
      <c r="O743">
        <v>4.0999999999999996</v>
      </c>
      <c r="P743" t="str">
        <f t="shared" si="93"/>
        <v>Good</v>
      </c>
      <c r="Q743">
        <f>G743*U743</f>
        <v>2063365</v>
      </c>
      <c r="R743" t="str">
        <f t="shared" si="94"/>
        <v>#1k-#4.9k</v>
      </c>
      <c r="S743">
        <f>IF(Table1[[#This Row],[actual_price]]&lt;1000, 1, IF(Table1[[#This Row],[actual_price]]&lt;5000, 2, IF(Table1[[#This Row],[actual_price]]&lt;10000, 3, IF(Table1[[#This Row],[actual_price]]&lt;20000, 4, 5))))</f>
        <v>2</v>
      </c>
      <c r="T743" t="str">
        <f t="shared" si="95"/>
        <v>Fewer than 1000</v>
      </c>
      <c r="U743" s="11">
        <v>827</v>
      </c>
      <c r="V743" t="s">
        <v>9776</v>
      </c>
      <c r="W743" t="s">
        <v>9777</v>
      </c>
      <c r="X743" t="s">
        <v>9778</v>
      </c>
      <c r="Y743" t="s">
        <v>9779</v>
      </c>
      <c r="Z743" t="s">
        <v>9780</v>
      </c>
      <c r="AA743" t="s">
        <v>9781</v>
      </c>
    </row>
    <row r="744" spans="1:27">
      <c r="A744" t="s">
        <v>9798</v>
      </c>
      <c r="B744" t="s">
        <v>9799</v>
      </c>
      <c r="C744" t="str">
        <f t="shared" si="96"/>
        <v>Monitor AC Stand/Heavy Duty Air Con…</v>
      </c>
      <c r="D744" t="s">
        <v>9800</v>
      </c>
      <c r="E744" t="str">
        <f>IFERROR(VLOOKUP(TRIM(CLEAN(D744)),#REF!, 2, FALSE), "Other")</f>
        <v>Other</v>
      </c>
      <c r="F744" s="9">
        <v>699</v>
      </c>
      <c r="G744" s="9">
        <v>1690</v>
      </c>
      <c r="H744" s="9">
        <f t="shared" si="89"/>
        <v>991</v>
      </c>
      <c r="I744" s="9">
        <f>(F744*U744)</f>
        <v>2463276</v>
      </c>
      <c r="J744" s="18" t="str">
        <f>ROUND((Table1[[#This Row],[actual_price]]-Table1[[#This Row],[discounted_price]])/Table1[[#This Row],[actual_price]]*100, 0) &amp; "%"</f>
        <v>59%</v>
      </c>
      <c r="K744" s="18" t="str">
        <f t="shared" si="90"/>
        <v>≥ 50%</v>
      </c>
      <c r="L744" s="18">
        <f t="shared" si="91"/>
        <v>59</v>
      </c>
      <c r="M744" s="15" t="str">
        <f t="shared" si="92"/>
        <v>High</v>
      </c>
      <c r="N744" s="1">
        <v>0.59</v>
      </c>
      <c r="O744">
        <v>4.0999999999999996</v>
      </c>
      <c r="P744" t="str">
        <f t="shared" si="93"/>
        <v>Good</v>
      </c>
      <c r="Q744">
        <f>G744*U744</f>
        <v>5955560</v>
      </c>
      <c r="R744" t="str">
        <f t="shared" si="94"/>
        <v>#1k-#4.9k</v>
      </c>
      <c r="S744">
        <f>IF(Table1[[#This Row],[actual_price]]&lt;1000, 1, IF(Table1[[#This Row],[actual_price]]&lt;5000, 2, IF(Table1[[#This Row],[actual_price]]&lt;10000, 3, IF(Table1[[#This Row],[actual_price]]&lt;20000, 4, 5))))</f>
        <v>2</v>
      </c>
      <c r="T744" t="str">
        <f t="shared" si="95"/>
        <v>1000 and above</v>
      </c>
      <c r="U744" s="11">
        <v>3524</v>
      </c>
      <c r="V744" t="s">
        <v>9801</v>
      </c>
      <c r="W744" t="s">
        <v>9802</v>
      </c>
      <c r="X744" t="s">
        <v>9803</v>
      </c>
      <c r="Y744" t="s">
        <v>9804</v>
      </c>
      <c r="Z744" t="s">
        <v>9805</v>
      </c>
      <c r="AA744" t="s">
        <v>9806</v>
      </c>
    </row>
    <row r="745" spans="1:27">
      <c r="A745" t="s">
        <v>9815</v>
      </c>
      <c r="B745" t="s">
        <v>9816</v>
      </c>
      <c r="C745" t="str">
        <f t="shared" si="96"/>
        <v>KENT POWP-Sediment Filter 10'' Thre…</v>
      </c>
      <c r="D745" t="s">
        <v>7426</v>
      </c>
      <c r="E745" t="str">
        <f>IFERROR(VLOOKUP(TRIM(CLEAN(D745)),#REF!, 2, FALSE), "Other")</f>
        <v>Other</v>
      </c>
      <c r="F745" s="9">
        <v>231</v>
      </c>
      <c r="G745" s="9">
        <v>260</v>
      </c>
      <c r="H745" s="9">
        <f t="shared" si="89"/>
        <v>29</v>
      </c>
      <c r="I745" s="9">
        <f>(F745*U745)</f>
        <v>113190</v>
      </c>
      <c r="J745" s="18" t="str">
        <f>ROUND((Table1[[#This Row],[actual_price]]-Table1[[#This Row],[discounted_price]])/Table1[[#This Row],[actual_price]]*100, 0) &amp; "%"</f>
        <v>11%</v>
      </c>
      <c r="K745" s="18" t="str">
        <f t="shared" si="90"/>
        <v>&lt;50%</v>
      </c>
      <c r="L745" s="18">
        <f t="shared" si="91"/>
        <v>11</v>
      </c>
      <c r="M745" s="15" t="str">
        <f t="shared" si="92"/>
        <v>Mild</v>
      </c>
      <c r="N745" s="1">
        <v>0.11</v>
      </c>
      <c r="O745">
        <v>4.0999999999999996</v>
      </c>
      <c r="P745" t="str">
        <f t="shared" si="93"/>
        <v>Good</v>
      </c>
      <c r="Q745">
        <f>G745*U745</f>
        <v>127400</v>
      </c>
      <c r="R745" t="str">
        <f t="shared" si="94"/>
        <v>#0-#999</v>
      </c>
      <c r="S745">
        <f>IF(Table1[[#This Row],[actual_price]]&lt;1000, 1, IF(Table1[[#This Row],[actual_price]]&lt;5000, 2, IF(Table1[[#This Row],[actual_price]]&lt;10000, 3, IF(Table1[[#This Row],[actual_price]]&lt;20000, 4, 5))))</f>
        <v>1</v>
      </c>
      <c r="T745" t="str">
        <f t="shared" si="95"/>
        <v>Fewer than 1000</v>
      </c>
      <c r="U745" s="11">
        <v>490</v>
      </c>
      <c r="V745" t="s">
        <v>9817</v>
      </c>
      <c r="W745" t="s">
        <v>9818</v>
      </c>
      <c r="X745" t="s">
        <v>9819</v>
      </c>
      <c r="Y745" t="s">
        <v>9820</v>
      </c>
      <c r="Z745" t="s">
        <v>9821</v>
      </c>
      <c r="AA745" t="s">
        <v>10192</v>
      </c>
    </row>
    <row r="746" spans="1:27">
      <c r="A746" t="s">
        <v>9862</v>
      </c>
      <c r="B746" t="s">
        <v>9863</v>
      </c>
      <c r="C746" t="str">
        <f t="shared" si="96"/>
        <v>Mi Robot Vacuum-Mop P, Best-in-clas…</v>
      </c>
      <c r="D746" t="s">
        <v>8865</v>
      </c>
      <c r="E746" t="str">
        <f>IFERROR(VLOOKUP(TRIM(CLEAN(D746)),#REF!, 2, FALSE), "Other")</f>
        <v>Other</v>
      </c>
      <c r="F746" s="9">
        <v>18999</v>
      </c>
      <c r="G746" s="9">
        <v>29999</v>
      </c>
      <c r="H746" s="9">
        <f t="shared" si="89"/>
        <v>11000</v>
      </c>
      <c r="I746" s="9">
        <f>(F746*U746)</f>
        <v>48181464</v>
      </c>
      <c r="J746" s="18" t="str">
        <f>ROUND((Table1[[#This Row],[actual_price]]-Table1[[#This Row],[discounted_price]])/Table1[[#This Row],[actual_price]]*100, 0) &amp; "%"</f>
        <v>37%</v>
      </c>
      <c r="K746" s="18" t="str">
        <f t="shared" si="90"/>
        <v>&lt;50%</v>
      </c>
      <c r="L746" s="18">
        <f t="shared" si="91"/>
        <v>37</v>
      </c>
      <c r="M746" s="15" t="str">
        <f t="shared" si="92"/>
        <v>Medium</v>
      </c>
      <c r="N746" s="1">
        <v>0.37</v>
      </c>
      <c r="O746">
        <v>4.0999999999999996</v>
      </c>
      <c r="P746" t="str">
        <f t="shared" si="93"/>
        <v>Good</v>
      </c>
      <c r="Q746">
        <f>G746*U746</f>
        <v>76077464</v>
      </c>
      <c r="R746" t="str">
        <f t="shared" si="94"/>
        <v>#20k+</v>
      </c>
      <c r="S746">
        <f>IF(Table1[[#This Row],[actual_price]]&lt;1000, 1, IF(Table1[[#This Row],[actual_price]]&lt;5000, 2, IF(Table1[[#This Row],[actual_price]]&lt;10000, 3, IF(Table1[[#This Row],[actual_price]]&lt;20000, 4, 5))))</f>
        <v>5</v>
      </c>
      <c r="T746" t="str">
        <f t="shared" si="95"/>
        <v>1000 and above</v>
      </c>
      <c r="U746" s="11">
        <v>2536</v>
      </c>
      <c r="V746" t="s">
        <v>9864</v>
      </c>
      <c r="W746" t="s">
        <v>9865</v>
      </c>
      <c r="X746" t="s">
        <v>9866</v>
      </c>
      <c r="Y746" t="s">
        <v>9867</v>
      </c>
      <c r="Z746" t="s">
        <v>9868</v>
      </c>
      <c r="AA746" t="s">
        <v>9869</v>
      </c>
    </row>
    <row r="747" spans="1:27">
      <c r="A747" t="s">
        <v>9934</v>
      </c>
      <c r="B747" t="s">
        <v>9935</v>
      </c>
      <c r="C747" t="str">
        <f t="shared" si="96"/>
        <v>AmazonBasics High Speed 55 Watt Osc…</v>
      </c>
      <c r="D747" t="s">
        <v>9936</v>
      </c>
      <c r="E747" t="str">
        <f>IFERROR(VLOOKUP(TRIM(CLEAN(D747)),#REF!, 2, FALSE), "Other")</f>
        <v>Other</v>
      </c>
      <c r="F747" s="9">
        <v>1982.84</v>
      </c>
      <c r="G747" s="9">
        <v>3300</v>
      </c>
      <c r="H747" s="9">
        <f t="shared" si="89"/>
        <v>1317.16</v>
      </c>
      <c r="I747" s="9">
        <f>(F747*U747)</f>
        <v>11645219.32</v>
      </c>
      <c r="J747" s="18" t="str">
        <f>ROUND((Table1[[#This Row],[actual_price]]-Table1[[#This Row],[discounted_price]])/Table1[[#This Row],[actual_price]]*100, 0) &amp; "%"</f>
        <v>40%</v>
      </c>
      <c r="K747" s="18" t="str">
        <f t="shared" si="90"/>
        <v>&lt;50%</v>
      </c>
      <c r="L747" s="18">
        <f t="shared" si="91"/>
        <v>40</v>
      </c>
      <c r="M747" s="15" t="str">
        <f t="shared" si="92"/>
        <v>Medium</v>
      </c>
      <c r="N747" s="1">
        <v>0.4</v>
      </c>
      <c r="O747">
        <v>4.0999999999999996</v>
      </c>
      <c r="P747" t="str">
        <f t="shared" si="93"/>
        <v>Good</v>
      </c>
      <c r="Q747">
        <f>G747*U747</f>
        <v>19380900</v>
      </c>
      <c r="R747" t="str">
        <f t="shared" si="94"/>
        <v>#1k-#4.9k</v>
      </c>
      <c r="S747">
        <f>IF(Table1[[#This Row],[actual_price]]&lt;1000, 1, IF(Table1[[#This Row],[actual_price]]&lt;5000, 2, IF(Table1[[#This Row],[actual_price]]&lt;10000, 3, IF(Table1[[#This Row],[actual_price]]&lt;20000, 4, 5))))</f>
        <v>2</v>
      </c>
      <c r="T747" t="str">
        <f t="shared" si="95"/>
        <v>1000 and above</v>
      </c>
      <c r="U747" s="11">
        <v>5873</v>
      </c>
      <c r="V747" t="s">
        <v>9937</v>
      </c>
      <c r="W747" t="s">
        <v>9938</v>
      </c>
      <c r="X747" t="s">
        <v>9939</v>
      </c>
      <c r="Y747" t="s">
        <v>9940</v>
      </c>
      <c r="Z747" t="s">
        <v>9941</v>
      </c>
      <c r="AA747" t="s">
        <v>9942</v>
      </c>
    </row>
    <row r="748" spans="1:27">
      <c r="A748" t="s">
        <v>9943</v>
      </c>
      <c r="B748" t="s">
        <v>9944</v>
      </c>
      <c r="C748" t="str">
        <f t="shared" si="96"/>
        <v>Eco Crystal J 5 inch Cartridge (Pac…</v>
      </c>
      <c r="D748" t="s">
        <v>7426</v>
      </c>
      <c r="E748" t="str">
        <f>IFERROR(VLOOKUP(TRIM(CLEAN(D748)),#REF!, 2, FALSE), "Other")</f>
        <v>Other</v>
      </c>
      <c r="F748" s="9">
        <v>199</v>
      </c>
      <c r="G748" s="9">
        <v>400</v>
      </c>
      <c r="H748" s="9">
        <f t="shared" si="89"/>
        <v>201</v>
      </c>
      <c r="I748" s="9">
        <f>(F748*U748)</f>
        <v>274421</v>
      </c>
      <c r="J748" s="18" t="str">
        <f>ROUND((Table1[[#This Row],[actual_price]]-Table1[[#This Row],[discounted_price]])/Table1[[#This Row],[actual_price]]*100, 0) &amp; "%"</f>
        <v>50%</v>
      </c>
      <c r="K748" s="18" t="str">
        <f t="shared" si="90"/>
        <v>≥ 50%</v>
      </c>
      <c r="L748" s="18">
        <f t="shared" si="91"/>
        <v>50</v>
      </c>
      <c r="M748" s="15" t="str">
        <f t="shared" si="92"/>
        <v>High</v>
      </c>
      <c r="N748" s="1">
        <v>0.5</v>
      </c>
      <c r="O748">
        <v>4.0999999999999996</v>
      </c>
      <c r="P748" t="str">
        <f t="shared" si="93"/>
        <v>Good</v>
      </c>
      <c r="Q748">
        <f>G748*U748</f>
        <v>551600</v>
      </c>
      <c r="R748" t="str">
        <f t="shared" si="94"/>
        <v>#0-#999</v>
      </c>
      <c r="S748">
        <f>IF(Table1[[#This Row],[actual_price]]&lt;1000, 1, IF(Table1[[#This Row],[actual_price]]&lt;5000, 2, IF(Table1[[#This Row],[actual_price]]&lt;10000, 3, IF(Table1[[#This Row],[actual_price]]&lt;20000, 4, 5))))</f>
        <v>1</v>
      </c>
      <c r="T748" t="str">
        <f t="shared" si="95"/>
        <v>1000 and above</v>
      </c>
      <c r="U748" s="11">
        <v>1379</v>
      </c>
      <c r="V748" t="s">
        <v>9945</v>
      </c>
      <c r="W748" t="s">
        <v>9946</v>
      </c>
      <c r="X748" t="s">
        <v>9947</v>
      </c>
      <c r="Y748" t="s">
        <v>9948</v>
      </c>
      <c r="Z748" t="s">
        <v>9949</v>
      </c>
      <c r="AA748" t="s">
        <v>9950</v>
      </c>
    </row>
    <row r="749" spans="1:27">
      <c r="A749" t="s">
        <v>10040</v>
      </c>
      <c r="B749" t="s">
        <v>10041</v>
      </c>
      <c r="C749" t="str">
        <f t="shared" si="96"/>
        <v>KNOWZA Electric Handheld Milk Wand …</v>
      </c>
      <c r="D749" t="s">
        <v>6665</v>
      </c>
      <c r="E749" t="str">
        <f>IFERROR(VLOOKUP(TRIM(CLEAN(D749)),#REF!, 2, FALSE), "Other")</f>
        <v>Other</v>
      </c>
      <c r="F749" s="9">
        <v>426</v>
      </c>
      <c r="G749" s="9">
        <v>999</v>
      </c>
      <c r="H749" s="9">
        <f t="shared" si="89"/>
        <v>573</v>
      </c>
      <c r="I749" s="9">
        <f>(F749*U749)</f>
        <v>94572</v>
      </c>
      <c r="J749" s="18" t="str">
        <f>ROUND((Table1[[#This Row],[actual_price]]-Table1[[#This Row],[discounted_price]])/Table1[[#This Row],[actual_price]]*100, 0) &amp; "%"</f>
        <v>57%</v>
      </c>
      <c r="K749" s="18" t="str">
        <f t="shared" si="90"/>
        <v>≥ 50%</v>
      </c>
      <c r="L749" s="18">
        <f t="shared" si="91"/>
        <v>57</v>
      </c>
      <c r="M749" s="15" t="str">
        <f t="shared" si="92"/>
        <v>High</v>
      </c>
      <c r="N749" s="1">
        <v>0.56999999999999995</v>
      </c>
      <c r="O749">
        <v>4.0999999999999996</v>
      </c>
      <c r="P749" t="str">
        <f t="shared" si="93"/>
        <v>Good</v>
      </c>
      <c r="Q749">
        <f>G749*U749</f>
        <v>221778</v>
      </c>
      <c r="R749" t="str">
        <f t="shared" si="94"/>
        <v>#0-#999</v>
      </c>
      <c r="S749">
        <f>IF(Table1[[#This Row],[actual_price]]&lt;1000, 1, IF(Table1[[#This Row],[actual_price]]&lt;5000, 2, IF(Table1[[#This Row],[actual_price]]&lt;10000, 3, IF(Table1[[#This Row],[actual_price]]&lt;20000, 4, 5))))</f>
        <v>1</v>
      </c>
      <c r="T749" t="str">
        <f t="shared" si="95"/>
        <v>Fewer than 1000</v>
      </c>
      <c r="U749" s="11">
        <v>222</v>
      </c>
      <c r="V749" t="s">
        <v>10042</v>
      </c>
      <c r="W749" t="s">
        <v>10043</v>
      </c>
      <c r="X749" t="s">
        <v>10044</v>
      </c>
      <c r="Y749" t="s">
        <v>10045</v>
      </c>
      <c r="Z749" t="s">
        <v>10046</v>
      </c>
      <c r="AA749" t="s">
        <v>10047</v>
      </c>
    </row>
    <row r="750" spans="1:27">
      <c r="A750" t="s">
        <v>10064</v>
      </c>
      <c r="B750" t="s">
        <v>10065</v>
      </c>
      <c r="C750" t="str">
        <f t="shared" si="96"/>
        <v>USHA 1212 PTC with Adjustable Therm…</v>
      </c>
      <c r="D750" t="s">
        <v>6555</v>
      </c>
      <c r="E750" t="str">
        <f>IFERROR(VLOOKUP(TRIM(CLEAN(D750)),#REF!, 2, FALSE), "Other")</f>
        <v>Other</v>
      </c>
      <c r="F750" s="9">
        <v>3487.77</v>
      </c>
      <c r="G750" s="9">
        <v>4990</v>
      </c>
      <c r="H750" s="9">
        <f t="shared" si="89"/>
        <v>1502.23</v>
      </c>
      <c r="I750" s="9">
        <f>(F750*U750)</f>
        <v>3930716.79</v>
      </c>
      <c r="J750" s="18" t="str">
        <f>ROUND((Table1[[#This Row],[actual_price]]-Table1[[#This Row],[discounted_price]])/Table1[[#This Row],[actual_price]]*100, 0) &amp; "%"</f>
        <v>30%</v>
      </c>
      <c r="K750" s="18" t="str">
        <f t="shared" si="90"/>
        <v>&lt;50%</v>
      </c>
      <c r="L750" s="18">
        <f t="shared" si="91"/>
        <v>30</v>
      </c>
      <c r="M750" s="15" t="str">
        <f t="shared" si="92"/>
        <v>Medium</v>
      </c>
      <c r="N750" s="1">
        <v>0.3</v>
      </c>
      <c r="O750">
        <v>4.0999999999999996</v>
      </c>
      <c r="P750" t="str">
        <f t="shared" si="93"/>
        <v>Good</v>
      </c>
      <c r="Q750">
        <f>G750*U750</f>
        <v>5623730</v>
      </c>
      <c r="R750" t="str">
        <f t="shared" si="94"/>
        <v>#1k-#4.9k</v>
      </c>
      <c r="S750">
        <f>IF(Table1[[#This Row],[actual_price]]&lt;1000, 1, IF(Table1[[#This Row],[actual_price]]&lt;5000, 2, IF(Table1[[#This Row],[actual_price]]&lt;10000, 3, IF(Table1[[#This Row],[actual_price]]&lt;20000, 4, 5))))</f>
        <v>2</v>
      </c>
      <c r="T750" t="str">
        <f t="shared" si="95"/>
        <v>1000 and above</v>
      </c>
      <c r="U750" s="11">
        <v>1127</v>
      </c>
      <c r="V750" t="s">
        <v>10066</v>
      </c>
      <c r="W750" t="s">
        <v>10067</v>
      </c>
      <c r="X750" t="s">
        <v>10068</v>
      </c>
      <c r="Y750" t="s">
        <v>10069</v>
      </c>
      <c r="Z750" t="s">
        <v>10070</v>
      </c>
      <c r="AA750" t="s">
        <v>10071</v>
      </c>
    </row>
    <row r="751" spans="1:27">
      <c r="A751" t="s">
        <v>10112</v>
      </c>
      <c r="B751" t="s">
        <v>10113</v>
      </c>
      <c r="C751" t="str">
        <f t="shared" si="96"/>
        <v>Prestige Delight PRWO Electric Rice…</v>
      </c>
      <c r="D751" t="s">
        <v>7476</v>
      </c>
      <c r="E751" t="str">
        <f>IFERROR(VLOOKUP(TRIM(CLEAN(D751)),#REF!, 2, FALSE), "Other")</f>
        <v>Other</v>
      </c>
      <c r="F751" s="9">
        <v>2280</v>
      </c>
      <c r="G751" s="9">
        <v>3045</v>
      </c>
      <c r="H751" s="9">
        <f t="shared" si="89"/>
        <v>765</v>
      </c>
      <c r="I751" s="9">
        <f>(F751*U751)</f>
        <v>9389040</v>
      </c>
      <c r="J751" s="18" t="str">
        <f>ROUND((Table1[[#This Row],[actual_price]]-Table1[[#This Row],[discounted_price]])/Table1[[#This Row],[actual_price]]*100, 0) &amp; "%"</f>
        <v>25%</v>
      </c>
      <c r="K751" s="18" t="str">
        <f t="shared" si="90"/>
        <v>&lt;50%</v>
      </c>
      <c r="L751" s="18">
        <f t="shared" si="91"/>
        <v>25</v>
      </c>
      <c r="M751" s="15" t="str">
        <f t="shared" si="92"/>
        <v>Mild</v>
      </c>
      <c r="N751" s="1">
        <v>0.25</v>
      </c>
      <c r="O751">
        <v>4.0999999999999996</v>
      </c>
      <c r="P751" t="str">
        <f t="shared" si="93"/>
        <v>Good</v>
      </c>
      <c r="Q751">
        <f>G751*U751</f>
        <v>12539310</v>
      </c>
      <c r="R751" t="str">
        <f t="shared" si="94"/>
        <v>#1k-#4.9k</v>
      </c>
      <c r="S751">
        <f>IF(Table1[[#This Row],[actual_price]]&lt;1000, 1, IF(Table1[[#This Row],[actual_price]]&lt;5000, 2, IF(Table1[[#This Row],[actual_price]]&lt;10000, 3, IF(Table1[[#This Row],[actual_price]]&lt;20000, 4, 5))))</f>
        <v>2</v>
      </c>
      <c r="T751" t="str">
        <f t="shared" si="95"/>
        <v>1000 and above</v>
      </c>
      <c r="U751" s="11">
        <v>4118</v>
      </c>
      <c r="V751" t="s">
        <v>10114</v>
      </c>
      <c r="W751" t="s">
        <v>10115</v>
      </c>
      <c r="X751" t="s">
        <v>10116</v>
      </c>
      <c r="Y751" t="s">
        <v>10117</v>
      </c>
      <c r="Z751" t="s">
        <v>10118</v>
      </c>
      <c r="AA751" t="s">
        <v>10119</v>
      </c>
    </row>
    <row r="752" spans="1:27">
      <c r="A752" t="s">
        <v>14</v>
      </c>
      <c r="B752" t="s">
        <v>15</v>
      </c>
      <c r="C752" t="str">
        <f t="shared" si="96"/>
        <v>Wayona Nylon Braided USB to Lightni…</v>
      </c>
      <c r="D752" t="s">
        <v>16</v>
      </c>
      <c r="E752" t="str">
        <f>IFERROR(VLOOKUP(TRIM(CLEAN(D752)),#REF!, 2, FALSE), "Other")</f>
        <v>Other</v>
      </c>
      <c r="F752" s="9">
        <v>399</v>
      </c>
      <c r="G752" s="9">
        <v>1099</v>
      </c>
      <c r="H752" s="9">
        <f t="shared" si="89"/>
        <v>700</v>
      </c>
      <c r="I752" s="9">
        <f>(F752*U752)</f>
        <v>9683331</v>
      </c>
      <c r="J752" s="18" t="str">
        <f>ROUND((Table1[[#This Row],[actual_price]]-Table1[[#This Row],[discounted_price]])/Table1[[#This Row],[actual_price]]*100, 0) &amp; "%"</f>
        <v>64%</v>
      </c>
      <c r="K752" s="18" t="str">
        <f t="shared" si="90"/>
        <v>≥ 50%</v>
      </c>
      <c r="L752" s="18">
        <f t="shared" si="91"/>
        <v>64</v>
      </c>
      <c r="M752" s="15" t="str">
        <f t="shared" si="92"/>
        <v>High</v>
      </c>
      <c r="N752" s="1">
        <v>0.64</v>
      </c>
      <c r="O752">
        <v>4.2</v>
      </c>
      <c r="P752" t="str">
        <f t="shared" si="93"/>
        <v>Good</v>
      </c>
      <c r="Q752">
        <f>G752*U752</f>
        <v>26671631</v>
      </c>
      <c r="R752" t="str">
        <f t="shared" si="94"/>
        <v>#1k-#4.9k</v>
      </c>
      <c r="S752">
        <f>IF(Table1[[#This Row],[actual_price]]&lt;1000, 1, IF(Table1[[#This Row],[actual_price]]&lt;5000, 2, IF(Table1[[#This Row],[actual_price]]&lt;10000, 3, IF(Table1[[#This Row],[actual_price]]&lt;20000, 4, 5))))</f>
        <v>2</v>
      </c>
      <c r="T752" t="str">
        <f t="shared" si="95"/>
        <v>1000 and above</v>
      </c>
      <c r="U752" s="11">
        <v>24269</v>
      </c>
      <c r="V752" t="s">
        <v>17</v>
      </c>
      <c r="W752" t="s">
        <v>18</v>
      </c>
      <c r="X752" t="s">
        <v>19</v>
      </c>
      <c r="Y752" t="s">
        <v>20</v>
      </c>
      <c r="Z752" t="s">
        <v>21</v>
      </c>
      <c r="AA752" t="s">
        <v>22</v>
      </c>
    </row>
    <row r="753" spans="1:27">
      <c r="A753" t="s">
        <v>39</v>
      </c>
      <c r="B753" t="s">
        <v>40</v>
      </c>
      <c r="C753" t="str">
        <f t="shared" si="96"/>
        <v>boAt Deuce USB 300 2 in 1 Type-C &amp; …</v>
      </c>
      <c r="D753" t="s">
        <v>16</v>
      </c>
      <c r="E753" t="str">
        <f>IFERROR(VLOOKUP(TRIM(CLEAN(D753)),#REF!, 2, FALSE), "Other")</f>
        <v>Other</v>
      </c>
      <c r="F753" s="9">
        <v>329</v>
      </c>
      <c r="G753" s="9">
        <v>699</v>
      </c>
      <c r="H753" s="9">
        <f t="shared" si="89"/>
        <v>370</v>
      </c>
      <c r="I753" s="9">
        <f>(F753*U753)</f>
        <v>31045427</v>
      </c>
      <c r="J753" s="18" t="str">
        <f>ROUND((Table1[[#This Row],[actual_price]]-Table1[[#This Row],[discounted_price]])/Table1[[#This Row],[actual_price]]*100, 0) &amp; "%"</f>
        <v>53%</v>
      </c>
      <c r="K753" s="18" t="str">
        <f t="shared" si="90"/>
        <v>≥ 50%</v>
      </c>
      <c r="L753" s="18">
        <f t="shared" si="91"/>
        <v>53</v>
      </c>
      <c r="M753" s="15" t="str">
        <f t="shared" si="92"/>
        <v>High</v>
      </c>
      <c r="N753" s="1">
        <v>0.53</v>
      </c>
      <c r="O753">
        <v>4.2</v>
      </c>
      <c r="P753" t="str">
        <f t="shared" si="93"/>
        <v>Good</v>
      </c>
      <c r="Q753">
        <f>G753*U753</f>
        <v>65959737</v>
      </c>
      <c r="R753" t="str">
        <f t="shared" si="94"/>
        <v>#0-#999</v>
      </c>
      <c r="S753">
        <f>IF(Table1[[#This Row],[actual_price]]&lt;1000, 1, IF(Table1[[#This Row],[actual_price]]&lt;5000, 2, IF(Table1[[#This Row],[actual_price]]&lt;10000, 3, IF(Table1[[#This Row],[actual_price]]&lt;20000, 4, 5))))</f>
        <v>1</v>
      </c>
      <c r="T753" t="str">
        <f t="shared" si="95"/>
        <v>1000 and above</v>
      </c>
      <c r="U753" s="11">
        <v>94363</v>
      </c>
      <c r="V753" t="s">
        <v>41</v>
      </c>
      <c r="W753" t="s">
        <v>42</v>
      </c>
      <c r="X753" t="s">
        <v>43</v>
      </c>
      <c r="Y753" t="s">
        <v>44</v>
      </c>
      <c r="Z753" t="s">
        <v>45</v>
      </c>
      <c r="AA753" t="s">
        <v>46</v>
      </c>
    </row>
    <row r="754" spans="1:27">
      <c r="A754" t="s">
        <v>47</v>
      </c>
      <c r="B754" t="s">
        <v>48</v>
      </c>
      <c r="C754" t="str">
        <f t="shared" si="96"/>
        <v>Portronics Konnect L 1.2M Fast Char…</v>
      </c>
      <c r="D754" t="s">
        <v>16</v>
      </c>
      <c r="E754" t="str">
        <f>IFERROR(VLOOKUP(TRIM(CLEAN(D754)),#REF!, 2, FALSE), "Other")</f>
        <v>Other</v>
      </c>
      <c r="F754" s="9">
        <v>154</v>
      </c>
      <c r="G754" s="9">
        <v>399</v>
      </c>
      <c r="H754" s="9">
        <f t="shared" si="89"/>
        <v>245</v>
      </c>
      <c r="I754" s="9">
        <f>(F754*U754)</f>
        <v>2603370</v>
      </c>
      <c r="J754" s="18" t="str">
        <f>ROUND((Table1[[#This Row],[actual_price]]-Table1[[#This Row],[discounted_price]])/Table1[[#This Row],[actual_price]]*100, 0) &amp; "%"</f>
        <v>61%</v>
      </c>
      <c r="K754" s="18" t="str">
        <f t="shared" si="90"/>
        <v>≥ 50%</v>
      </c>
      <c r="L754" s="18">
        <f t="shared" si="91"/>
        <v>61</v>
      </c>
      <c r="M754" s="15" t="str">
        <f t="shared" si="92"/>
        <v>High</v>
      </c>
      <c r="N754" s="1">
        <v>0.61</v>
      </c>
      <c r="O754">
        <v>4.2</v>
      </c>
      <c r="P754" t="str">
        <f t="shared" si="93"/>
        <v>Good</v>
      </c>
      <c r="Q754">
        <f>G754*U754</f>
        <v>6745095</v>
      </c>
      <c r="R754" t="str">
        <f t="shared" si="94"/>
        <v>#0-#999</v>
      </c>
      <c r="S754">
        <f>IF(Table1[[#This Row],[actual_price]]&lt;1000, 1, IF(Table1[[#This Row],[actual_price]]&lt;5000, 2, IF(Table1[[#This Row],[actual_price]]&lt;10000, 3, IF(Table1[[#This Row],[actual_price]]&lt;20000, 4, 5))))</f>
        <v>1</v>
      </c>
      <c r="T754" t="str">
        <f t="shared" si="95"/>
        <v>1000 and above</v>
      </c>
      <c r="U754" s="11">
        <v>16905</v>
      </c>
      <c r="V754" t="s">
        <v>49</v>
      </c>
      <c r="W754" t="s">
        <v>50</v>
      </c>
      <c r="X754" t="s">
        <v>51</v>
      </c>
      <c r="Y754" t="s">
        <v>52</v>
      </c>
      <c r="Z754" t="s">
        <v>53</v>
      </c>
      <c r="AA754" t="s">
        <v>10143</v>
      </c>
    </row>
    <row r="755" spans="1:27">
      <c r="A755" t="s">
        <v>78</v>
      </c>
      <c r="B755" t="s">
        <v>79</v>
      </c>
      <c r="C755" t="str">
        <f t="shared" si="96"/>
        <v>TP-Link USB WiFi Adapter for PC(TL-…</v>
      </c>
      <c r="D755" t="s">
        <v>80</v>
      </c>
      <c r="E755" t="str">
        <f>IFERROR(VLOOKUP(TRIM(CLEAN(D755)),#REF!, 2, FALSE), "Other")</f>
        <v>Other</v>
      </c>
      <c r="F755" s="9">
        <v>499</v>
      </c>
      <c r="G755" s="9">
        <v>999</v>
      </c>
      <c r="H755" s="9">
        <f t="shared" si="89"/>
        <v>500</v>
      </c>
      <c r="I755" s="9">
        <f>(F755*U755)</f>
        <v>89665809</v>
      </c>
      <c r="J755" s="18" t="str">
        <f>ROUND((Table1[[#This Row],[actual_price]]-Table1[[#This Row],[discounted_price]])/Table1[[#This Row],[actual_price]]*100, 0) &amp; "%"</f>
        <v>50%</v>
      </c>
      <c r="K755" s="18" t="str">
        <f t="shared" si="90"/>
        <v>≥ 50%</v>
      </c>
      <c r="L755" s="18">
        <f t="shared" si="91"/>
        <v>50</v>
      </c>
      <c r="M755" s="15" t="str">
        <f t="shared" si="92"/>
        <v>High</v>
      </c>
      <c r="N755" s="1">
        <v>0.5</v>
      </c>
      <c r="O755">
        <v>4.2</v>
      </c>
      <c r="P755" t="str">
        <f t="shared" si="93"/>
        <v>Good</v>
      </c>
      <c r="Q755">
        <f>G755*U755</f>
        <v>179511309</v>
      </c>
      <c r="R755" t="str">
        <f t="shared" si="94"/>
        <v>#0-#999</v>
      </c>
      <c r="S755">
        <f>IF(Table1[[#This Row],[actual_price]]&lt;1000, 1, IF(Table1[[#This Row],[actual_price]]&lt;5000, 2, IF(Table1[[#This Row],[actual_price]]&lt;10000, 3, IF(Table1[[#This Row],[actual_price]]&lt;20000, 4, 5))))</f>
        <v>1</v>
      </c>
      <c r="T755" t="str">
        <f t="shared" si="95"/>
        <v>1000 and above</v>
      </c>
      <c r="U755" s="11">
        <v>179691</v>
      </c>
      <c r="V755" t="s">
        <v>81</v>
      </c>
      <c r="W755" t="s">
        <v>82</v>
      </c>
      <c r="X755" t="s">
        <v>83</v>
      </c>
      <c r="Y755" t="s">
        <v>84</v>
      </c>
      <c r="Z755" t="s">
        <v>85</v>
      </c>
      <c r="AA755" t="s">
        <v>86</v>
      </c>
    </row>
    <row r="756" spans="1:27">
      <c r="A756" t="s">
        <v>98</v>
      </c>
      <c r="B756" t="s">
        <v>99</v>
      </c>
      <c r="C756" t="str">
        <f t="shared" si="96"/>
        <v>boAt Rugged v3 Extra Tough Unbreaka…</v>
      </c>
      <c r="D756" t="s">
        <v>16</v>
      </c>
      <c r="E756" t="str">
        <f>IFERROR(VLOOKUP(TRIM(CLEAN(D756)),#REF!, 2, FALSE), "Other")</f>
        <v>Other</v>
      </c>
      <c r="F756" s="9">
        <v>299</v>
      </c>
      <c r="G756" s="9">
        <v>799</v>
      </c>
      <c r="H756" s="9">
        <f t="shared" si="89"/>
        <v>500</v>
      </c>
      <c r="I756" s="9">
        <f>(F756*U756)</f>
        <v>28214537</v>
      </c>
      <c r="J756" s="18" t="str">
        <f>ROUND((Table1[[#This Row],[actual_price]]-Table1[[#This Row],[discounted_price]])/Table1[[#This Row],[actual_price]]*100, 0) &amp; "%"</f>
        <v>63%</v>
      </c>
      <c r="K756" s="18" t="str">
        <f t="shared" si="90"/>
        <v>≥ 50%</v>
      </c>
      <c r="L756" s="18">
        <f t="shared" si="91"/>
        <v>63</v>
      </c>
      <c r="M756" s="15" t="str">
        <f t="shared" si="92"/>
        <v>High</v>
      </c>
      <c r="N756" s="1">
        <v>0.63</v>
      </c>
      <c r="O756">
        <v>4.2</v>
      </c>
      <c r="P756" t="str">
        <f t="shared" si="93"/>
        <v>Good</v>
      </c>
      <c r="Q756">
        <f>G756*U756</f>
        <v>75396037</v>
      </c>
      <c r="R756" t="str">
        <f t="shared" si="94"/>
        <v>#0-#999</v>
      </c>
      <c r="S756">
        <f>IF(Table1[[#This Row],[actual_price]]&lt;1000, 1, IF(Table1[[#This Row],[actual_price]]&lt;5000, 2, IF(Table1[[#This Row],[actual_price]]&lt;10000, 3, IF(Table1[[#This Row],[actual_price]]&lt;20000, 4, 5))))</f>
        <v>1</v>
      </c>
      <c r="T756" t="str">
        <f t="shared" si="95"/>
        <v>1000 and above</v>
      </c>
      <c r="U756" s="11">
        <v>94363</v>
      </c>
      <c r="V756" t="s">
        <v>100</v>
      </c>
      <c r="W756" t="s">
        <v>42</v>
      </c>
      <c r="X756" t="s">
        <v>43</v>
      </c>
      <c r="Y756" t="s">
        <v>44</v>
      </c>
      <c r="Z756" t="s">
        <v>45</v>
      </c>
      <c r="AA756" t="s">
        <v>46</v>
      </c>
    </row>
    <row r="757" spans="1:27">
      <c r="A757" t="s">
        <v>110</v>
      </c>
      <c r="B757" t="s">
        <v>111</v>
      </c>
      <c r="C757" t="str">
        <f t="shared" si="96"/>
        <v>Portronics Konnect CL 20W POR-1067 …</v>
      </c>
      <c r="D757" t="s">
        <v>16</v>
      </c>
      <c r="E757" t="str">
        <f>IFERROR(VLOOKUP(TRIM(CLEAN(D757)),#REF!, 2, FALSE), "Other")</f>
        <v>Other</v>
      </c>
      <c r="F757" s="9">
        <v>350</v>
      </c>
      <c r="G757" s="9">
        <v>899</v>
      </c>
      <c r="H757" s="9">
        <f t="shared" si="89"/>
        <v>549</v>
      </c>
      <c r="I757" s="9">
        <f>(F757*U757)</f>
        <v>791700</v>
      </c>
      <c r="J757" s="18" t="str">
        <f>ROUND((Table1[[#This Row],[actual_price]]-Table1[[#This Row],[discounted_price]])/Table1[[#This Row],[actual_price]]*100, 0) &amp; "%"</f>
        <v>61%</v>
      </c>
      <c r="K757" s="18" t="str">
        <f t="shared" si="90"/>
        <v>≥ 50%</v>
      </c>
      <c r="L757" s="18">
        <f t="shared" si="91"/>
        <v>61</v>
      </c>
      <c r="M757" s="15" t="str">
        <f t="shared" si="92"/>
        <v>High</v>
      </c>
      <c r="N757" s="1">
        <v>0.61</v>
      </c>
      <c r="O757">
        <v>4.2</v>
      </c>
      <c r="P757" t="str">
        <f t="shared" si="93"/>
        <v>Good</v>
      </c>
      <c r="Q757">
        <f>G757*U757</f>
        <v>2033538</v>
      </c>
      <c r="R757" t="str">
        <f t="shared" si="94"/>
        <v>#0-#999</v>
      </c>
      <c r="S757">
        <f>IF(Table1[[#This Row],[actual_price]]&lt;1000, 1, IF(Table1[[#This Row],[actual_price]]&lt;5000, 2, IF(Table1[[#This Row],[actual_price]]&lt;10000, 3, IF(Table1[[#This Row],[actual_price]]&lt;20000, 4, 5))))</f>
        <v>1</v>
      </c>
      <c r="T757" t="str">
        <f t="shared" si="95"/>
        <v>1000 and above</v>
      </c>
      <c r="U757" s="11">
        <v>2262</v>
      </c>
      <c r="V757" t="s">
        <v>112</v>
      </c>
      <c r="W757" t="s">
        <v>113</v>
      </c>
      <c r="X757" t="s">
        <v>114</v>
      </c>
      <c r="Y757" t="s">
        <v>115</v>
      </c>
      <c r="Z757" t="s">
        <v>116</v>
      </c>
      <c r="AA757" t="s">
        <v>117</v>
      </c>
    </row>
    <row r="758" spans="1:27">
      <c r="A758" t="s">
        <v>133</v>
      </c>
      <c r="B758" t="s">
        <v>134</v>
      </c>
      <c r="C758" t="str">
        <f t="shared" si="96"/>
        <v>MI 80 cm (32 inches) 5A Series HD R…</v>
      </c>
      <c r="D758" t="s">
        <v>135</v>
      </c>
      <c r="E758" t="str">
        <f>IFERROR(VLOOKUP(TRIM(CLEAN(D758)),#REF!, 2, FALSE), "Other")</f>
        <v>Other</v>
      </c>
      <c r="F758" s="9">
        <v>13999</v>
      </c>
      <c r="G758" s="9">
        <v>24999</v>
      </c>
      <c r="H758" s="9">
        <f t="shared" si="89"/>
        <v>11000</v>
      </c>
      <c r="I758" s="9">
        <f>(F758*U758)</f>
        <v>459727160</v>
      </c>
      <c r="J758" s="18" t="str">
        <f>ROUND((Table1[[#This Row],[actual_price]]-Table1[[#This Row],[discounted_price]])/Table1[[#This Row],[actual_price]]*100, 0) &amp; "%"</f>
        <v>44%</v>
      </c>
      <c r="K758" s="18" t="str">
        <f t="shared" si="90"/>
        <v>&lt;50%</v>
      </c>
      <c r="L758" s="18">
        <f t="shared" si="91"/>
        <v>44</v>
      </c>
      <c r="M758" s="15" t="str">
        <f t="shared" si="92"/>
        <v>Medium</v>
      </c>
      <c r="N758" s="1">
        <v>0.44</v>
      </c>
      <c r="O758">
        <v>4.2</v>
      </c>
      <c r="P758" t="str">
        <f t="shared" si="93"/>
        <v>Good</v>
      </c>
      <c r="Q758">
        <f>G758*U758</f>
        <v>820967160</v>
      </c>
      <c r="R758" t="str">
        <f t="shared" si="94"/>
        <v>#20k+</v>
      </c>
      <c r="S758">
        <f>IF(Table1[[#This Row],[actual_price]]&lt;1000, 1, IF(Table1[[#This Row],[actual_price]]&lt;5000, 2, IF(Table1[[#This Row],[actual_price]]&lt;10000, 3, IF(Table1[[#This Row],[actual_price]]&lt;20000, 4, 5))))</f>
        <v>5</v>
      </c>
      <c r="T758" t="str">
        <f t="shared" si="95"/>
        <v>1000 and above</v>
      </c>
      <c r="U758" s="11">
        <v>32840</v>
      </c>
      <c r="V758" t="s">
        <v>136</v>
      </c>
      <c r="W758" t="s">
        <v>137</v>
      </c>
      <c r="X758" t="s">
        <v>138</v>
      </c>
      <c r="Y758" t="s">
        <v>139</v>
      </c>
      <c r="Z758" t="s">
        <v>140</v>
      </c>
      <c r="AA758" t="s">
        <v>141</v>
      </c>
    </row>
    <row r="759" spans="1:27">
      <c r="A759" t="s">
        <v>200</v>
      </c>
      <c r="B759" t="s">
        <v>201</v>
      </c>
      <c r="C759" t="str">
        <f t="shared" si="96"/>
        <v>Tizum High Speed HDMI Cable with Et…</v>
      </c>
      <c r="D759" t="s">
        <v>103</v>
      </c>
      <c r="E759" t="str">
        <f>IFERROR(VLOOKUP(TRIM(CLEAN(D759)),#REF!, 2, FALSE), "Other")</f>
        <v>Other</v>
      </c>
      <c r="F759" s="9">
        <v>199</v>
      </c>
      <c r="G759" s="9">
        <v>699</v>
      </c>
      <c r="H759" s="9">
        <f t="shared" si="89"/>
        <v>500</v>
      </c>
      <c r="I759" s="9">
        <f>(F759*U759)</f>
        <v>2418447</v>
      </c>
      <c r="J759" s="18" t="str">
        <f>ROUND((Table1[[#This Row],[actual_price]]-Table1[[#This Row],[discounted_price]])/Table1[[#This Row],[actual_price]]*100, 0) &amp; "%"</f>
        <v>72%</v>
      </c>
      <c r="K759" s="18" t="str">
        <f t="shared" si="90"/>
        <v>≥ 50%</v>
      </c>
      <c r="L759" s="18">
        <f t="shared" si="91"/>
        <v>72</v>
      </c>
      <c r="M759" s="15" t="str">
        <f t="shared" si="92"/>
        <v>High</v>
      </c>
      <c r="N759" s="1">
        <v>0.72</v>
      </c>
      <c r="O759">
        <v>4.2</v>
      </c>
      <c r="P759" t="str">
        <f t="shared" si="93"/>
        <v>Good</v>
      </c>
      <c r="Q759">
        <f>G759*U759</f>
        <v>8494947</v>
      </c>
      <c r="R759" t="str">
        <f t="shared" si="94"/>
        <v>#0-#999</v>
      </c>
      <c r="S759">
        <f>IF(Table1[[#This Row],[actual_price]]&lt;1000, 1, IF(Table1[[#This Row],[actual_price]]&lt;5000, 2, IF(Table1[[#This Row],[actual_price]]&lt;10000, 3, IF(Table1[[#This Row],[actual_price]]&lt;20000, 4, 5))))</f>
        <v>1</v>
      </c>
      <c r="T759" t="str">
        <f t="shared" si="95"/>
        <v>1000 and above</v>
      </c>
      <c r="U759" s="11">
        <v>12153</v>
      </c>
      <c r="V759" t="s">
        <v>202</v>
      </c>
      <c r="W759" t="s">
        <v>203</v>
      </c>
      <c r="X759" t="s">
        <v>204</v>
      </c>
      <c r="Y759" t="s">
        <v>205</v>
      </c>
      <c r="Z759" t="s">
        <v>206</v>
      </c>
      <c r="AA759" t="s">
        <v>207</v>
      </c>
    </row>
    <row r="760" spans="1:27">
      <c r="A760" t="s">
        <v>208</v>
      </c>
      <c r="B760" t="s">
        <v>209</v>
      </c>
      <c r="C760" t="str">
        <f t="shared" si="96"/>
        <v>OnePlus 80 cm (32 inches) Y Series …</v>
      </c>
      <c r="D760" t="s">
        <v>135</v>
      </c>
      <c r="E760" t="str">
        <f>IFERROR(VLOOKUP(TRIM(CLEAN(D760)),#REF!, 2, FALSE), "Other")</f>
        <v>Other</v>
      </c>
      <c r="F760" s="9">
        <v>14999</v>
      </c>
      <c r="G760" s="9">
        <v>19999</v>
      </c>
      <c r="H760" s="9">
        <f t="shared" si="89"/>
        <v>5000</v>
      </c>
      <c r="I760" s="9">
        <f>(F760*U760)</f>
        <v>523450101</v>
      </c>
      <c r="J760" s="18" t="str">
        <f>ROUND((Table1[[#This Row],[actual_price]]-Table1[[#This Row],[discounted_price]])/Table1[[#This Row],[actual_price]]*100, 0) &amp; "%"</f>
        <v>25%</v>
      </c>
      <c r="K760" s="18" t="str">
        <f t="shared" si="90"/>
        <v>&lt;50%</v>
      </c>
      <c r="L760" s="18">
        <f t="shared" si="91"/>
        <v>25</v>
      </c>
      <c r="M760" s="15" t="str">
        <f t="shared" si="92"/>
        <v>Mild</v>
      </c>
      <c r="N760" s="1">
        <v>0.25</v>
      </c>
      <c r="O760">
        <v>4.2</v>
      </c>
      <c r="P760" t="str">
        <f t="shared" si="93"/>
        <v>Good</v>
      </c>
      <c r="Q760">
        <f>G760*U760</f>
        <v>697945101</v>
      </c>
      <c r="R760" t="str">
        <f t="shared" si="94"/>
        <v>#10k-#19.9k</v>
      </c>
      <c r="S760">
        <f>IF(Table1[[#This Row],[actual_price]]&lt;1000, 1, IF(Table1[[#This Row],[actual_price]]&lt;5000, 2, IF(Table1[[#This Row],[actual_price]]&lt;10000, 3, IF(Table1[[#This Row],[actual_price]]&lt;20000, 4, 5))))</f>
        <v>4</v>
      </c>
      <c r="T760" t="str">
        <f t="shared" si="95"/>
        <v>1000 and above</v>
      </c>
      <c r="U760" s="11">
        <v>34899</v>
      </c>
      <c r="V760" t="s">
        <v>210</v>
      </c>
      <c r="W760" t="s">
        <v>211</v>
      </c>
      <c r="X760" t="s">
        <v>212</v>
      </c>
      <c r="Y760" t="s">
        <v>213</v>
      </c>
      <c r="Z760" t="s">
        <v>214</v>
      </c>
      <c r="AA760" t="s">
        <v>215</v>
      </c>
    </row>
    <row r="761" spans="1:27">
      <c r="A761" t="s">
        <v>298</v>
      </c>
      <c r="B761" t="s">
        <v>299</v>
      </c>
      <c r="C761" t="str">
        <f t="shared" si="96"/>
        <v>OnePlus 126 cm (50 inches) Y Series…</v>
      </c>
      <c r="D761" t="s">
        <v>135</v>
      </c>
      <c r="E761" t="str">
        <f>IFERROR(VLOOKUP(TRIM(CLEAN(D761)),#REF!, 2, FALSE), "Other")</f>
        <v>Other</v>
      </c>
      <c r="F761" s="9">
        <v>32999</v>
      </c>
      <c r="G761" s="9">
        <v>45999</v>
      </c>
      <c r="H761" s="9">
        <f t="shared" si="89"/>
        <v>13000</v>
      </c>
      <c r="I761" s="9">
        <f>(F761*U761)</f>
        <v>240826702</v>
      </c>
      <c r="J761" s="18" t="str">
        <f>ROUND((Table1[[#This Row],[actual_price]]-Table1[[#This Row],[discounted_price]])/Table1[[#This Row],[actual_price]]*100, 0) &amp; "%"</f>
        <v>28%</v>
      </c>
      <c r="K761" s="18" t="str">
        <f t="shared" si="90"/>
        <v>&lt;50%</v>
      </c>
      <c r="L761" s="18">
        <f t="shared" si="91"/>
        <v>28</v>
      </c>
      <c r="M761" s="15" t="str">
        <f t="shared" si="92"/>
        <v>Mild</v>
      </c>
      <c r="N761" s="1">
        <v>0.28000000000000003</v>
      </c>
      <c r="O761">
        <v>4.2</v>
      </c>
      <c r="P761" t="str">
        <f t="shared" si="93"/>
        <v>Good</v>
      </c>
      <c r="Q761">
        <f>G761*U761</f>
        <v>335700702</v>
      </c>
      <c r="R761" t="str">
        <f t="shared" si="94"/>
        <v>#20k+</v>
      </c>
      <c r="S761">
        <f>IF(Table1[[#This Row],[actual_price]]&lt;1000, 1, IF(Table1[[#This Row],[actual_price]]&lt;5000, 2, IF(Table1[[#This Row],[actual_price]]&lt;10000, 3, IF(Table1[[#This Row],[actual_price]]&lt;20000, 4, 5))))</f>
        <v>5</v>
      </c>
      <c r="T761" t="str">
        <f t="shared" si="95"/>
        <v>1000 and above</v>
      </c>
      <c r="U761" s="11">
        <v>7298</v>
      </c>
      <c r="V761" t="s">
        <v>300</v>
      </c>
      <c r="W761" t="s">
        <v>301</v>
      </c>
      <c r="X761" t="s">
        <v>302</v>
      </c>
      <c r="Y761" t="s">
        <v>303</v>
      </c>
      <c r="Z761" t="s">
        <v>304</v>
      </c>
      <c r="AA761" t="s">
        <v>305</v>
      </c>
    </row>
    <row r="762" spans="1:27">
      <c r="A762" t="s">
        <v>306</v>
      </c>
      <c r="B762" t="s">
        <v>307</v>
      </c>
      <c r="C762" t="str">
        <f t="shared" si="96"/>
        <v>Duracell Type C To Type C 5A (100W)…</v>
      </c>
      <c r="D762" t="s">
        <v>16</v>
      </c>
      <c r="E762" t="str">
        <f>IFERROR(VLOOKUP(TRIM(CLEAN(D762)),#REF!, 2, FALSE), "Other")</f>
        <v>Other</v>
      </c>
      <c r="F762" s="9">
        <v>970</v>
      </c>
      <c r="G762" s="9">
        <v>1999</v>
      </c>
      <c r="H762" s="9">
        <f t="shared" si="89"/>
        <v>1029</v>
      </c>
      <c r="I762" s="9">
        <f>(F762*U762)</f>
        <v>448140</v>
      </c>
      <c r="J762" s="18" t="str">
        <f>ROUND((Table1[[#This Row],[actual_price]]-Table1[[#This Row],[discounted_price]])/Table1[[#This Row],[actual_price]]*100, 0) &amp; "%"</f>
        <v>51%</v>
      </c>
      <c r="K762" s="18" t="str">
        <f t="shared" si="90"/>
        <v>≥ 50%</v>
      </c>
      <c r="L762" s="18">
        <f t="shared" si="91"/>
        <v>51</v>
      </c>
      <c r="M762" s="15" t="str">
        <f t="shared" si="92"/>
        <v>High</v>
      </c>
      <c r="N762" s="1">
        <v>0.51</v>
      </c>
      <c r="O762">
        <v>4.2</v>
      </c>
      <c r="P762" t="str">
        <f t="shared" si="93"/>
        <v>Good</v>
      </c>
      <c r="Q762">
        <f>G762*U762</f>
        <v>923538</v>
      </c>
      <c r="R762" t="str">
        <f t="shared" si="94"/>
        <v>#1k-#4.9k</v>
      </c>
      <c r="S762">
        <f>IF(Table1[[#This Row],[actual_price]]&lt;1000, 1, IF(Table1[[#This Row],[actual_price]]&lt;5000, 2, IF(Table1[[#This Row],[actual_price]]&lt;10000, 3, IF(Table1[[#This Row],[actual_price]]&lt;20000, 4, 5))))</f>
        <v>2</v>
      </c>
      <c r="T762" t="str">
        <f t="shared" si="95"/>
        <v>Fewer than 1000</v>
      </c>
      <c r="U762" s="11">
        <v>462</v>
      </c>
      <c r="V762" t="s">
        <v>308</v>
      </c>
      <c r="W762" t="s">
        <v>309</v>
      </c>
      <c r="X762" t="s">
        <v>310</v>
      </c>
      <c r="Y762" t="s">
        <v>311</v>
      </c>
      <c r="Z762" t="s">
        <v>312</v>
      </c>
      <c r="AA762" t="s">
        <v>313</v>
      </c>
    </row>
    <row r="763" spans="1:27">
      <c r="A763" t="s">
        <v>329</v>
      </c>
      <c r="B763" t="s">
        <v>330</v>
      </c>
      <c r="C763" t="str">
        <f t="shared" si="96"/>
        <v>Wayona Nylon Braided 3A Lightning t…</v>
      </c>
      <c r="D763" t="s">
        <v>16</v>
      </c>
      <c r="E763" t="str">
        <f>IFERROR(VLOOKUP(TRIM(CLEAN(D763)),#REF!, 2, FALSE), "Other")</f>
        <v>Other</v>
      </c>
      <c r="F763" s="9">
        <v>399</v>
      </c>
      <c r="G763" s="9">
        <v>1099</v>
      </c>
      <c r="H763" s="9">
        <f t="shared" si="89"/>
        <v>700</v>
      </c>
      <c r="I763" s="9">
        <f>(F763*U763)</f>
        <v>9683331</v>
      </c>
      <c r="J763" s="18" t="str">
        <f>ROUND((Table1[[#This Row],[actual_price]]-Table1[[#This Row],[discounted_price]])/Table1[[#This Row],[actual_price]]*100, 0) &amp; "%"</f>
        <v>64%</v>
      </c>
      <c r="K763" s="18" t="str">
        <f t="shared" si="90"/>
        <v>≥ 50%</v>
      </c>
      <c r="L763" s="18">
        <f t="shared" si="91"/>
        <v>64</v>
      </c>
      <c r="M763" s="15" t="str">
        <f t="shared" si="92"/>
        <v>High</v>
      </c>
      <c r="N763" s="1">
        <v>0.64</v>
      </c>
      <c r="O763">
        <v>4.2</v>
      </c>
      <c r="P763" t="str">
        <f t="shared" si="93"/>
        <v>Good</v>
      </c>
      <c r="Q763">
        <f>G763*U763</f>
        <v>26671631</v>
      </c>
      <c r="R763" t="str">
        <f t="shared" si="94"/>
        <v>#1k-#4.9k</v>
      </c>
      <c r="S763">
        <f>IF(Table1[[#This Row],[actual_price]]&lt;1000, 1, IF(Table1[[#This Row],[actual_price]]&lt;5000, 2, IF(Table1[[#This Row],[actual_price]]&lt;10000, 3, IF(Table1[[#This Row],[actual_price]]&lt;20000, 4, 5))))</f>
        <v>2</v>
      </c>
      <c r="T763" t="str">
        <f t="shared" si="95"/>
        <v>1000 and above</v>
      </c>
      <c r="U763" s="11">
        <v>24269</v>
      </c>
      <c r="V763" t="s">
        <v>331</v>
      </c>
      <c r="W763" t="s">
        <v>18</v>
      </c>
      <c r="X763" t="s">
        <v>19</v>
      </c>
      <c r="Y763" t="s">
        <v>20</v>
      </c>
      <c r="Z763" t="s">
        <v>21</v>
      </c>
      <c r="AA763" t="s">
        <v>22</v>
      </c>
    </row>
    <row r="764" spans="1:27">
      <c r="A764" t="s">
        <v>371</v>
      </c>
      <c r="B764" t="s">
        <v>372</v>
      </c>
      <c r="C764" t="str">
        <f t="shared" si="96"/>
        <v>Amazonbasics Micro Usb Fast Chargin…</v>
      </c>
      <c r="D764" t="s">
        <v>16</v>
      </c>
      <c r="E764" t="str">
        <f>IFERROR(VLOOKUP(TRIM(CLEAN(D764)),#REF!, 2, FALSE), "Other")</f>
        <v>Other</v>
      </c>
      <c r="F764" s="9">
        <v>199</v>
      </c>
      <c r="G764" s="9">
        <v>395</v>
      </c>
      <c r="H764" s="9">
        <f t="shared" si="89"/>
        <v>196</v>
      </c>
      <c r="I764" s="9">
        <f>(F764*U764)</f>
        <v>18426405</v>
      </c>
      <c r="J764" s="18" t="str">
        <f>ROUND((Table1[[#This Row],[actual_price]]-Table1[[#This Row],[discounted_price]])/Table1[[#This Row],[actual_price]]*100, 0) &amp; "%"</f>
        <v>50%</v>
      </c>
      <c r="K764" s="18" t="str">
        <f t="shared" si="90"/>
        <v>≥ 50%</v>
      </c>
      <c r="L764" s="18">
        <f t="shared" si="91"/>
        <v>50</v>
      </c>
      <c r="M764" s="15" t="str">
        <f t="shared" si="92"/>
        <v>High</v>
      </c>
      <c r="N764" s="1">
        <v>0.5</v>
      </c>
      <c r="O764">
        <v>4.2</v>
      </c>
      <c r="P764" t="str">
        <f t="shared" si="93"/>
        <v>Good</v>
      </c>
      <c r="Q764">
        <f>G764*U764</f>
        <v>36575025</v>
      </c>
      <c r="R764" t="str">
        <f t="shared" si="94"/>
        <v>#0-#999</v>
      </c>
      <c r="S764">
        <f>IF(Table1[[#This Row],[actual_price]]&lt;1000, 1, IF(Table1[[#This Row],[actual_price]]&lt;5000, 2, IF(Table1[[#This Row],[actual_price]]&lt;10000, 3, IF(Table1[[#This Row],[actual_price]]&lt;20000, 4, 5))))</f>
        <v>1</v>
      </c>
      <c r="T764" t="str">
        <f t="shared" si="95"/>
        <v>1000 and above</v>
      </c>
      <c r="U764" s="11">
        <v>92595</v>
      </c>
      <c r="V764" t="s">
        <v>373</v>
      </c>
      <c r="W764" t="s">
        <v>374</v>
      </c>
      <c r="X764" t="s">
        <v>375</v>
      </c>
      <c r="Y764" t="s">
        <v>376</v>
      </c>
      <c r="Z764" t="s">
        <v>377</v>
      </c>
      <c r="AA764" t="s">
        <v>378</v>
      </c>
    </row>
    <row r="765" spans="1:27">
      <c r="A765" t="s">
        <v>387</v>
      </c>
      <c r="B765" t="s">
        <v>388</v>
      </c>
      <c r="C765" t="str">
        <f t="shared" si="96"/>
        <v>AmazonBasics Micro USB Fast Chargin…</v>
      </c>
      <c r="D765" t="s">
        <v>16</v>
      </c>
      <c r="E765" t="str">
        <f>IFERROR(VLOOKUP(TRIM(CLEAN(D765)),#REF!, 2, FALSE), "Other")</f>
        <v>Other</v>
      </c>
      <c r="F765" s="9">
        <v>179</v>
      </c>
      <c r="G765" s="9">
        <v>500</v>
      </c>
      <c r="H765" s="9">
        <f t="shared" si="89"/>
        <v>321</v>
      </c>
      <c r="I765" s="9">
        <f>(F765*U765)</f>
        <v>16574505</v>
      </c>
      <c r="J765" s="18" t="str">
        <f>ROUND((Table1[[#This Row],[actual_price]]-Table1[[#This Row],[discounted_price]])/Table1[[#This Row],[actual_price]]*100, 0) &amp; "%"</f>
        <v>64%</v>
      </c>
      <c r="K765" s="18" t="str">
        <f t="shared" si="90"/>
        <v>≥ 50%</v>
      </c>
      <c r="L765" s="18">
        <f t="shared" si="91"/>
        <v>64</v>
      </c>
      <c r="M765" s="15" t="str">
        <f t="shared" si="92"/>
        <v>High</v>
      </c>
      <c r="N765" s="1">
        <v>0.64</v>
      </c>
      <c r="O765">
        <v>4.2</v>
      </c>
      <c r="P765" t="str">
        <f t="shared" si="93"/>
        <v>Good</v>
      </c>
      <c r="Q765">
        <f>G765*U765</f>
        <v>46297500</v>
      </c>
      <c r="R765" t="str">
        <f t="shared" si="94"/>
        <v>#0-#999</v>
      </c>
      <c r="S765">
        <f>IF(Table1[[#This Row],[actual_price]]&lt;1000, 1, IF(Table1[[#This Row],[actual_price]]&lt;5000, 2, IF(Table1[[#This Row],[actual_price]]&lt;10000, 3, IF(Table1[[#This Row],[actual_price]]&lt;20000, 4, 5))))</f>
        <v>1</v>
      </c>
      <c r="T765" t="str">
        <f t="shared" si="95"/>
        <v>1000 and above</v>
      </c>
      <c r="U765" s="11">
        <v>92595</v>
      </c>
      <c r="V765" t="s">
        <v>389</v>
      </c>
      <c r="W765" t="s">
        <v>374</v>
      </c>
      <c r="X765" t="s">
        <v>375</v>
      </c>
      <c r="Y765" t="s">
        <v>376</v>
      </c>
      <c r="Z765" t="s">
        <v>377</v>
      </c>
      <c r="AA765" t="s">
        <v>378</v>
      </c>
    </row>
    <row r="766" spans="1:27">
      <c r="A766" t="s">
        <v>398</v>
      </c>
      <c r="B766" t="s">
        <v>399</v>
      </c>
      <c r="C766" t="str">
        <f t="shared" si="96"/>
        <v>VW 80 cm (32 inches) Frameless Seri…</v>
      </c>
      <c r="D766" t="s">
        <v>400</v>
      </c>
      <c r="E766" t="str">
        <f>IFERROR(VLOOKUP(TRIM(CLEAN(D766)),#REF!, 2, FALSE), "Other")</f>
        <v>Other</v>
      </c>
      <c r="F766" s="9">
        <v>6999</v>
      </c>
      <c r="G766" s="9">
        <v>12999</v>
      </c>
      <c r="H766" s="9">
        <f t="shared" si="89"/>
        <v>6000</v>
      </c>
      <c r="I766" s="9">
        <f>(F766*U766)</f>
        <v>28016997</v>
      </c>
      <c r="J766" s="18" t="str">
        <f>ROUND((Table1[[#This Row],[actual_price]]-Table1[[#This Row],[discounted_price]])/Table1[[#This Row],[actual_price]]*100, 0) &amp; "%"</f>
        <v>46%</v>
      </c>
      <c r="K766" s="18" t="str">
        <f t="shared" si="90"/>
        <v>&lt;50%</v>
      </c>
      <c r="L766" s="18">
        <f t="shared" si="91"/>
        <v>46</v>
      </c>
      <c r="M766" s="15" t="str">
        <f t="shared" si="92"/>
        <v>Medium</v>
      </c>
      <c r="N766" s="1">
        <v>0.46</v>
      </c>
      <c r="O766">
        <v>4.2</v>
      </c>
      <c r="P766" t="str">
        <f t="shared" si="93"/>
        <v>Good</v>
      </c>
      <c r="Q766">
        <f>G766*U766</f>
        <v>52034997</v>
      </c>
      <c r="R766" t="str">
        <f t="shared" si="94"/>
        <v>#10k-#19.9k</v>
      </c>
      <c r="S766">
        <f>IF(Table1[[#This Row],[actual_price]]&lt;1000, 1, IF(Table1[[#This Row],[actual_price]]&lt;5000, 2, IF(Table1[[#This Row],[actual_price]]&lt;10000, 3, IF(Table1[[#This Row],[actual_price]]&lt;20000, 4, 5))))</f>
        <v>4</v>
      </c>
      <c r="T766" t="str">
        <f t="shared" si="95"/>
        <v>1000 and above</v>
      </c>
      <c r="U766" s="11">
        <v>4003</v>
      </c>
      <c r="V766" t="s">
        <v>401</v>
      </c>
      <c r="W766" t="s">
        <v>402</v>
      </c>
      <c r="X766" t="s">
        <v>403</v>
      </c>
      <c r="Y766" t="s">
        <v>404</v>
      </c>
      <c r="Z766" t="s">
        <v>405</v>
      </c>
      <c r="AA766" t="s">
        <v>10148</v>
      </c>
    </row>
    <row r="767" spans="1:27">
      <c r="A767" t="s">
        <v>422</v>
      </c>
      <c r="B767" t="s">
        <v>423</v>
      </c>
      <c r="C767" t="str">
        <f t="shared" si="96"/>
        <v>TP-LINK WiFi Dongle 300 Mbps Mini W…</v>
      </c>
      <c r="D767" t="s">
        <v>80</v>
      </c>
      <c r="E767" t="str">
        <f>IFERROR(VLOOKUP(TRIM(CLEAN(D767)),#REF!, 2, FALSE), "Other")</f>
        <v>Other</v>
      </c>
      <c r="F767" s="9">
        <v>649</v>
      </c>
      <c r="G767" s="9">
        <v>1399</v>
      </c>
      <c r="H767" s="9">
        <f t="shared" si="89"/>
        <v>750</v>
      </c>
      <c r="I767" s="9">
        <f>(F767*U767)</f>
        <v>116619459</v>
      </c>
      <c r="J767" s="18" t="str">
        <f>ROUND((Table1[[#This Row],[actual_price]]-Table1[[#This Row],[discounted_price]])/Table1[[#This Row],[actual_price]]*100, 0) &amp; "%"</f>
        <v>54%</v>
      </c>
      <c r="K767" s="18" t="str">
        <f t="shared" si="90"/>
        <v>≥ 50%</v>
      </c>
      <c r="L767" s="18">
        <f t="shared" si="91"/>
        <v>54</v>
      </c>
      <c r="M767" s="15" t="str">
        <f t="shared" si="92"/>
        <v>High</v>
      </c>
      <c r="N767" s="1">
        <v>0.54</v>
      </c>
      <c r="O767">
        <v>4.2</v>
      </c>
      <c r="P767" t="str">
        <f t="shared" si="93"/>
        <v>Good</v>
      </c>
      <c r="Q767">
        <f>G767*U767</f>
        <v>251387709</v>
      </c>
      <c r="R767" t="str">
        <f t="shared" si="94"/>
        <v>#1k-#4.9k</v>
      </c>
      <c r="S767">
        <f>IF(Table1[[#This Row],[actual_price]]&lt;1000, 1, IF(Table1[[#This Row],[actual_price]]&lt;5000, 2, IF(Table1[[#This Row],[actual_price]]&lt;10000, 3, IF(Table1[[#This Row],[actual_price]]&lt;20000, 4, 5))))</f>
        <v>2</v>
      </c>
      <c r="T767" t="str">
        <f t="shared" si="95"/>
        <v>1000 and above</v>
      </c>
      <c r="U767" s="11">
        <v>179691</v>
      </c>
      <c r="V767" t="s">
        <v>424</v>
      </c>
      <c r="W767" t="s">
        <v>82</v>
      </c>
      <c r="X767" t="s">
        <v>83</v>
      </c>
      <c r="Y767" t="s">
        <v>84</v>
      </c>
      <c r="Z767" t="s">
        <v>85</v>
      </c>
      <c r="AA767" t="s">
        <v>86</v>
      </c>
    </row>
    <row r="768" spans="1:27">
      <c r="A768" t="s">
        <v>425</v>
      </c>
      <c r="B768" t="s">
        <v>426</v>
      </c>
      <c r="C768" t="str">
        <f t="shared" si="96"/>
        <v>OnePlus 80 cm (32 inches) Y Series …</v>
      </c>
      <c r="D768" t="s">
        <v>135</v>
      </c>
      <c r="E768" t="str">
        <f>IFERROR(VLOOKUP(TRIM(CLEAN(D768)),#REF!, 2, FALSE), "Other")</f>
        <v>Other</v>
      </c>
      <c r="F768" s="9">
        <v>15999</v>
      </c>
      <c r="G768" s="9">
        <v>21999</v>
      </c>
      <c r="H768" s="9">
        <f t="shared" si="89"/>
        <v>6000</v>
      </c>
      <c r="I768" s="9">
        <f>(F768*U768)</f>
        <v>558349101</v>
      </c>
      <c r="J768" s="18" t="str">
        <f>ROUND((Table1[[#This Row],[actual_price]]-Table1[[#This Row],[discounted_price]])/Table1[[#This Row],[actual_price]]*100, 0) &amp; "%"</f>
        <v>27%</v>
      </c>
      <c r="K768" s="18" t="str">
        <f t="shared" si="90"/>
        <v>&lt;50%</v>
      </c>
      <c r="L768" s="18">
        <f t="shared" si="91"/>
        <v>27</v>
      </c>
      <c r="M768" s="15" t="str">
        <f t="shared" si="92"/>
        <v>Mild</v>
      </c>
      <c r="N768" s="1">
        <v>0.27</v>
      </c>
      <c r="O768">
        <v>4.2</v>
      </c>
      <c r="P768" t="str">
        <f t="shared" si="93"/>
        <v>Good</v>
      </c>
      <c r="Q768">
        <f>G768*U768</f>
        <v>767743101</v>
      </c>
      <c r="R768" t="str">
        <f t="shared" si="94"/>
        <v>#20k+</v>
      </c>
      <c r="S768">
        <f>IF(Table1[[#This Row],[actual_price]]&lt;1000, 1, IF(Table1[[#This Row],[actual_price]]&lt;5000, 2, IF(Table1[[#This Row],[actual_price]]&lt;10000, 3, IF(Table1[[#This Row],[actual_price]]&lt;20000, 4, 5))))</f>
        <v>5</v>
      </c>
      <c r="T768" t="str">
        <f t="shared" si="95"/>
        <v>1000 and above</v>
      </c>
      <c r="U768" s="11">
        <v>34899</v>
      </c>
      <c r="V768" t="s">
        <v>427</v>
      </c>
      <c r="W768" t="s">
        <v>211</v>
      </c>
      <c r="X768" t="s">
        <v>212</v>
      </c>
      <c r="Y768" t="s">
        <v>213</v>
      </c>
      <c r="Z768" t="s">
        <v>214</v>
      </c>
      <c r="AA768" t="s">
        <v>215</v>
      </c>
    </row>
    <row r="769" spans="1:27">
      <c r="A769" t="s">
        <v>428</v>
      </c>
      <c r="B769" t="s">
        <v>429</v>
      </c>
      <c r="C769" t="str">
        <f t="shared" si="96"/>
        <v>Wecool Unbreakable 3 in 1 Charging …</v>
      </c>
      <c r="D769" t="s">
        <v>16</v>
      </c>
      <c r="E769" t="str">
        <f>IFERROR(VLOOKUP(TRIM(CLEAN(D769)),#REF!, 2, FALSE), "Other")</f>
        <v>Other</v>
      </c>
      <c r="F769" s="9">
        <v>348</v>
      </c>
      <c r="G769" s="9">
        <v>1499</v>
      </c>
      <c r="H769" s="9">
        <f t="shared" si="89"/>
        <v>1151</v>
      </c>
      <c r="I769" s="9">
        <f>(F769*U769)</f>
        <v>228288</v>
      </c>
      <c r="J769" s="18" t="str">
        <f>ROUND((Table1[[#This Row],[actual_price]]-Table1[[#This Row],[discounted_price]])/Table1[[#This Row],[actual_price]]*100, 0) &amp; "%"</f>
        <v>77%</v>
      </c>
      <c r="K769" s="18" t="str">
        <f t="shared" si="90"/>
        <v>≥ 50%</v>
      </c>
      <c r="L769" s="18">
        <f t="shared" si="91"/>
        <v>77</v>
      </c>
      <c r="M769" s="15" t="str">
        <f t="shared" si="92"/>
        <v>High</v>
      </c>
      <c r="N769" s="1">
        <v>0.77</v>
      </c>
      <c r="O769">
        <v>4.2</v>
      </c>
      <c r="P769" t="str">
        <f t="shared" si="93"/>
        <v>Good</v>
      </c>
      <c r="Q769">
        <f>G769*U769</f>
        <v>983344</v>
      </c>
      <c r="R769" t="str">
        <f t="shared" si="94"/>
        <v>#1k-#4.9k</v>
      </c>
      <c r="S769">
        <f>IF(Table1[[#This Row],[actual_price]]&lt;1000, 1, IF(Table1[[#This Row],[actual_price]]&lt;5000, 2, IF(Table1[[#This Row],[actual_price]]&lt;10000, 3, IF(Table1[[#This Row],[actual_price]]&lt;20000, 4, 5))))</f>
        <v>2</v>
      </c>
      <c r="T769" t="str">
        <f t="shared" si="95"/>
        <v>Fewer than 1000</v>
      </c>
      <c r="U769" s="11">
        <v>656</v>
      </c>
      <c r="V769" t="s">
        <v>430</v>
      </c>
      <c r="W769" t="s">
        <v>431</v>
      </c>
      <c r="X769" t="s">
        <v>432</v>
      </c>
      <c r="Y769" t="s">
        <v>433</v>
      </c>
      <c r="Z769" t="s">
        <v>434</v>
      </c>
      <c r="AA769" t="s">
        <v>435</v>
      </c>
    </row>
    <row r="770" spans="1:27">
      <c r="A770" t="s">
        <v>468</v>
      </c>
      <c r="B770" t="s">
        <v>469</v>
      </c>
      <c r="C770" t="str">
        <f t="shared" si="96"/>
        <v>AmazonBasics USB Type-C to USB Type…</v>
      </c>
      <c r="D770" t="s">
        <v>16</v>
      </c>
      <c r="E770" t="str">
        <f>IFERROR(VLOOKUP(TRIM(CLEAN(D770)),#REF!, 2, FALSE), "Other")</f>
        <v>Other</v>
      </c>
      <c r="F770" s="9">
        <v>329</v>
      </c>
      <c r="G770" s="9">
        <v>845</v>
      </c>
      <c r="H770" s="9">
        <f t="shared" ref="H770:H833" si="97">G770 - F770</f>
        <v>516</v>
      </c>
      <c r="I770" s="9">
        <f>(F770*U770)</f>
        <v>9786434</v>
      </c>
      <c r="J770" s="18" t="str">
        <f>ROUND((Table1[[#This Row],[actual_price]]-Table1[[#This Row],[discounted_price]])/Table1[[#This Row],[actual_price]]*100, 0) &amp; "%"</f>
        <v>61%</v>
      </c>
      <c r="K770" s="18" t="str">
        <f t="shared" ref="K770:K833" si="98">IF(L770&gt;=50, "≥ 50%", "&lt;50%")</f>
        <v>≥ 50%</v>
      </c>
      <c r="L770" s="18">
        <f t="shared" ref="L770:L833" si="99">VALUE(SUBSTITUTE(J770, "%", ""))</f>
        <v>61</v>
      </c>
      <c r="M770" s="15" t="str">
        <f t="shared" ref="M770:M833" si="100">IF(L770&lt;10, "Low", IF(L770&lt;30, "Mild", IF(L770&lt;50, "Medium", "High")))</f>
        <v>High</v>
      </c>
      <c r="N770" s="1">
        <v>0.61</v>
      </c>
      <c r="O770">
        <v>4.2</v>
      </c>
      <c r="P770" t="str">
        <f t="shared" ref="P770:P833" si="101">IF(O770&gt;=4.5, "Excellent", IF(O770&gt;=3.5, "Good", IF(O770&gt;=2.5, "Average", "Poor")))</f>
        <v>Good</v>
      </c>
      <c r="Q770">
        <f>G770*U770</f>
        <v>25135370</v>
      </c>
      <c r="R770" t="str">
        <f t="shared" ref="R770:R833" si="102">IF(G770&lt;1000, "#0-#999", IF(G770&lt;5000, "#1k-#4.9k", IF(G770&lt;10000, "#5k-#9.9k", IF(G770&lt;20000, "#10k-#19.9k", "#20k+"))))</f>
        <v>#0-#999</v>
      </c>
      <c r="S770">
        <f>IF(Table1[[#This Row],[actual_price]]&lt;1000, 1, IF(Table1[[#This Row],[actual_price]]&lt;5000, 2, IF(Table1[[#This Row],[actual_price]]&lt;10000, 3, IF(Table1[[#This Row],[actual_price]]&lt;20000, 4, 5))))</f>
        <v>1</v>
      </c>
      <c r="T770" t="str">
        <f t="shared" ref="T770:T833" si="103">IF(U770 &gt; 1000, "1000 and above", "Fewer than 1000")</f>
        <v>1000 and above</v>
      </c>
      <c r="U770" s="11">
        <v>29746</v>
      </c>
      <c r="V770" t="s">
        <v>470</v>
      </c>
      <c r="W770" t="s">
        <v>471</v>
      </c>
      <c r="X770" t="s">
        <v>472</v>
      </c>
      <c r="Y770" t="s">
        <v>473</v>
      </c>
      <c r="Z770" t="s">
        <v>474</v>
      </c>
      <c r="AA770" t="s">
        <v>475</v>
      </c>
    </row>
    <row r="771" spans="1:27">
      <c r="A771" t="s">
        <v>476</v>
      </c>
      <c r="B771" t="s">
        <v>477</v>
      </c>
      <c r="C771" t="str">
        <f t="shared" si="96"/>
        <v>Redmi 80 cm (32 inches) Android 11 …</v>
      </c>
      <c r="D771" t="s">
        <v>135</v>
      </c>
      <c r="E771" t="str">
        <f>IFERROR(VLOOKUP(TRIM(CLEAN(D771)),#REF!, 2, FALSE), "Other")</f>
        <v>Other</v>
      </c>
      <c r="F771" s="9">
        <v>13999</v>
      </c>
      <c r="G771" s="9">
        <v>24999</v>
      </c>
      <c r="H771" s="9">
        <f t="shared" si="97"/>
        <v>11000</v>
      </c>
      <c r="I771" s="9">
        <f>(F771*U771)</f>
        <v>633286762</v>
      </c>
      <c r="J771" s="18" t="str">
        <f>ROUND((Table1[[#This Row],[actual_price]]-Table1[[#This Row],[discounted_price]])/Table1[[#This Row],[actual_price]]*100, 0) &amp; "%"</f>
        <v>44%</v>
      </c>
      <c r="K771" s="18" t="str">
        <f t="shared" si="98"/>
        <v>&lt;50%</v>
      </c>
      <c r="L771" s="18">
        <f t="shared" si="99"/>
        <v>44</v>
      </c>
      <c r="M771" s="15" t="str">
        <f t="shared" si="100"/>
        <v>Medium</v>
      </c>
      <c r="N771" s="1">
        <v>0.44</v>
      </c>
      <c r="O771">
        <v>4.2</v>
      </c>
      <c r="P771" t="str">
        <f t="shared" si="101"/>
        <v>Good</v>
      </c>
      <c r="Q771">
        <f>G771*U771</f>
        <v>1130904762</v>
      </c>
      <c r="R771" t="str">
        <f t="shared" si="102"/>
        <v>#20k+</v>
      </c>
      <c r="S771">
        <f>IF(Table1[[#This Row],[actual_price]]&lt;1000, 1, IF(Table1[[#This Row],[actual_price]]&lt;5000, 2, IF(Table1[[#This Row],[actual_price]]&lt;10000, 3, IF(Table1[[#This Row],[actual_price]]&lt;20000, 4, 5))))</f>
        <v>5</v>
      </c>
      <c r="T771" t="str">
        <f t="shared" si="103"/>
        <v>1000 and above</v>
      </c>
      <c r="U771" s="11">
        <v>45238</v>
      </c>
      <c r="V771" t="s">
        <v>478</v>
      </c>
      <c r="W771" t="s">
        <v>479</v>
      </c>
      <c r="X771" t="s">
        <v>480</v>
      </c>
      <c r="Y771" t="s">
        <v>481</v>
      </c>
      <c r="Z771" t="s">
        <v>482</v>
      </c>
      <c r="AA771" t="s">
        <v>483</v>
      </c>
    </row>
    <row r="772" spans="1:27">
      <c r="A772" t="s">
        <v>503</v>
      </c>
      <c r="B772" t="s">
        <v>504</v>
      </c>
      <c r="C772" t="str">
        <f t="shared" si="96"/>
        <v>Model-P4 6 Way Swivel Tilt Wall Mou…</v>
      </c>
      <c r="D772" t="s">
        <v>505</v>
      </c>
      <c r="E772" t="str">
        <f>IFERROR(VLOOKUP(TRIM(CLEAN(D772)),#REF!, 2, FALSE), "Other")</f>
        <v>Other</v>
      </c>
      <c r="F772" s="9">
        <v>1599</v>
      </c>
      <c r="G772" s="9">
        <v>2999</v>
      </c>
      <c r="H772" s="9">
        <f t="shared" si="97"/>
        <v>1400</v>
      </c>
      <c r="I772" s="9">
        <f>(F772*U772)</f>
        <v>4360473</v>
      </c>
      <c r="J772" s="18" t="str">
        <f>ROUND((Table1[[#This Row],[actual_price]]-Table1[[#This Row],[discounted_price]])/Table1[[#This Row],[actual_price]]*100, 0) &amp; "%"</f>
        <v>47%</v>
      </c>
      <c r="K772" s="18" t="str">
        <f t="shared" si="98"/>
        <v>&lt;50%</v>
      </c>
      <c r="L772" s="18">
        <f t="shared" si="99"/>
        <v>47</v>
      </c>
      <c r="M772" s="15" t="str">
        <f t="shared" si="100"/>
        <v>Medium</v>
      </c>
      <c r="N772" s="1">
        <v>0.47</v>
      </c>
      <c r="O772">
        <v>4.2</v>
      </c>
      <c r="P772" t="str">
        <f t="shared" si="101"/>
        <v>Good</v>
      </c>
      <c r="Q772">
        <f>G772*U772</f>
        <v>8178273</v>
      </c>
      <c r="R772" t="str">
        <f t="shared" si="102"/>
        <v>#1k-#4.9k</v>
      </c>
      <c r="S772">
        <f>IF(Table1[[#This Row],[actual_price]]&lt;1000, 1, IF(Table1[[#This Row],[actual_price]]&lt;5000, 2, IF(Table1[[#This Row],[actual_price]]&lt;10000, 3, IF(Table1[[#This Row],[actual_price]]&lt;20000, 4, 5))))</f>
        <v>2</v>
      </c>
      <c r="T772" t="str">
        <f t="shared" si="103"/>
        <v>1000 and above</v>
      </c>
      <c r="U772" s="11">
        <v>2727</v>
      </c>
      <c r="V772" t="s">
        <v>506</v>
      </c>
      <c r="W772" t="s">
        <v>507</v>
      </c>
      <c r="X772" t="s">
        <v>508</v>
      </c>
      <c r="Y772" t="s">
        <v>509</v>
      </c>
      <c r="Z772" t="s">
        <v>510</v>
      </c>
      <c r="AA772" t="s">
        <v>511</v>
      </c>
    </row>
    <row r="773" spans="1:27">
      <c r="A773" t="s">
        <v>536</v>
      </c>
      <c r="B773" t="s">
        <v>537</v>
      </c>
      <c r="C773" t="str">
        <f t="shared" si="96"/>
        <v>Redmi 108 cm (43 inches) 4K Ultra H…</v>
      </c>
      <c r="D773" t="s">
        <v>135</v>
      </c>
      <c r="E773" t="str">
        <f>IFERROR(VLOOKUP(TRIM(CLEAN(D773)),#REF!, 2, FALSE), "Other")</f>
        <v>Other</v>
      </c>
      <c r="F773" s="9">
        <v>26999</v>
      </c>
      <c r="G773" s="9">
        <v>42999</v>
      </c>
      <c r="H773" s="9">
        <f t="shared" si="97"/>
        <v>16000</v>
      </c>
      <c r="I773" s="9">
        <f>(F773*U773)</f>
        <v>1221380762</v>
      </c>
      <c r="J773" s="18" t="str">
        <f>ROUND((Table1[[#This Row],[actual_price]]-Table1[[#This Row],[discounted_price]])/Table1[[#This Row],[actual_price]]*100, 0) &amp; "%"</f>
        <v>37%</v>
      </c>
      <c r="K773" s="18" t="str">
        <f t="shared" si="98"/>
        <v>&lt;50%</v>
      </c>
      <c r="L773" s="18">
        <f t="shared" si="99"/>
        <v>37</v>
      </c>
      <c r="M773" s="15" t="str">
        <f t="shared" si="100"/>
        <v>Medium</v>
      </c>
      <c r="N773" s="1">
        <v>0.37</v>
      </c>
      <c r="O773">
        <v>4.2</v>
      </c>
      <c r="P773" t="str">
        <f t="shared" si="101"/>
        <v>Good</v>
      </c>
      <c r="Q773">
        <f>G773*U773</f>
        <v>1945188762</v>
      </c>
      <c r="R773" t="str">
        <f t="shared" si="102"/>
        <v>#20k+</v>
      </c>
      <c r="S773">
        <f>IF(Table1[[#This Row],[actual_price]]&lt;1000, 1, IF(Table1[[#This Row],[actual_price]]&lt;5000, 2, IF(Table1[[#This Row],[actual_price]]&lt;10000, 3, IF(Table1[[#This Row],[actual_price]]&lt;20000, 4, 5))))</f>
        <v>5</v>
      </c>
      <c r="T773" t="str">
        <f t="shared" si="103"/>
        <v>1000 and above</v>
      </c>
      <c r="U773" s="11">
        <v>45238</v>
      </c>
      <c r="V773" t="s">
        <v>538</v>
      </c>
      <c r="W773" t="s">
        <v>479</v>
      </c>
      <c r="X773" t="s">
        <v>480</v>
      </c>
      <c r="Y773" t="s">
        <v>481</v>
      </c>
      <c r="Z773" t="s">
        <v>482</v>
      </c>
      <c r="AA773" t="s">
        <v>483</v>
      </c>
    </row>
    <row r="774" spans="1:27">
      <c r="A774" t="s">
        <v>594</v>
      </c>
      <c r="B774" t="s">
        <v>595</v>
      </c>
      <c r="C774" t="str">
        <f t="shared" si="96"/>
        <v>Wayona Usb Nylon Braided Data Sync …</v>
      </c>
      <c r="D774" t="s">
        <v>16</v>
      </c>
      <c r="E774" t="str">
        <f>IFERROR(VLOOKUP(TRIM(CLEAN(D774)),#REF!, 2, FALSE), "Other")</f>
        <v>Other</v>
      </c>
      <c r="F774" s="9">
        <v>399</v>
      </c>
      <c r="G774" s="9">
        <v>1099</v>
      </c>
      <c r="H774" s="9">
        <f t="shared" si="97"/>
        <v>700</v>
      </c>
      <c r="I774" s="9">
        <f>(F774*U774)</f>
        <v>9683331</v>
      </c>
      <c r="J774" s="18" t="str">
        <f>ROUND((Table1[[#This Row],[actual_price]]-Table1[[#This Row],[discounted_price]])/Table1[[#This Row],[actual_price]]*100, 0) &amp; "%"</f>
        <v>64%</v>
      </c>
      <c r="K774" s="18" t="str">
        <f t="shared" si="98"/>
        <v>≥ 50%</v>
      </c>
      <c r="L774" s="18">
        <f t="shared" si="99"/>
        <v>64</v>
      </c>
      <c r="M774" s="15" t="str">
        <f t="shared" si="100"/>
        <v>High</v>
      </c>
      <c r="N774" s="1">
        <v>0.64</v>
      </c>
      <c r="O774">
        <v>4.2</v>
      </c>
      <c r="P774" t="str">
        <f t="shared" si="101"/>
        <v>Good</v>
      </c>
      <c r="Q774">
        <f>G774*U774</f>
        <v>26671631</v>
      </c>
      <c r="R774" t="str">
        <f t="shared" si="102"/>
        <v>#1k-#4.9k</v>
      </c>
      <c r="S774">
        <f>IF(Table1[[#This Row],[actual_price]]&lt;1000, 1, IF(Table1[[#This Row],[actual_price]]&lt;5000, 2, IF(Table1[[#This Row],[actual_price]]&lt;10000, 3, IF(Table1[[#This Row],[actual_price]]&lt;20000, 4, 5))))</f>
        <v>2</v>
      </c>
      <c r="T774" t="str">
        <f t="shared" si="103"/>
        <v>1000 and above</v>
      </c>
      <c r="U774" s="11">
        <v>24269</v>
      </c>
      <c r="V774" t="s">
        <v>596</v>
      </c>
      <c r="W774" t="s">
        <v>18</v>
      </c>
      <c r="X774" t="s">
        <v>19</v>
      </c>
      <c r="Y774" t="s">
        <v>20</v>
      </c>
      <c r="Z774" t="s">
        <v>21</v>
      </c>
      <c r="AA774" t="s">
        <v>597</v>
      </c>
    </row>
    <row r="775" spans="1:27">
      <c r="A775" t="s">
        <v>618</v>
      </c>
      <c r="B775" t="s">
        <v>619</v>
      </c>
      <c r="C775" t="str">
        <f t="shared" si="96"/>
        <v>Wayona Usb Type C Fast Charger Cabl…</v>
      </c>
      <c r="D775" t="s">
        <v>16</v>
      </c>
      <c r="E775" t="str">
        <f>IFERROR(VLOOKUP(TRIM(CLEAN(D775)),#REF!, 2, FALSE), "Other")</f>
        <v>Other</v>
      </c>
      <c r="F775" s="9">
        <v>325</v>
      </c>
      <c r="G775" s="9">
        <v>1299</v>
      </c>
      <c r="H775" s="9">
        <f t="shared" si="97"/>
        <v>974</v>
      </c>
      <c r="I775" s="9">
        <f>(F775*U775)</f>
        <v>3437200</v>
      </c>
      <c r="J775" s="18" t="str">
        <f>ROUND((Table1[[#This Row],[actual_price]]-Table1[[#This Row],[discounted_price]])/Table1[[#This Row],[actual_price]]*100, 0) &amp; "%"</f>
        <v>75%</v>
      </c>
      <c r="K775" s="18" t="str">
        <f t="shared" si="98"/>
        <v>≥ 50%</v>
      </c>
      <c r="L775" s="18">
        <f t="shared" si="99"/>
        <v>75</v>
      </c>
      <c r="M775" s="15" t="str">
        <f t="shared" si="100"/>
        <v>High</v>
      </c>
      <c r="N775" s="1">
        <v>0.75</v>
      </c>
      <c r="O775">
        <v>4.2</v>
      </c>
      <c r="P775" t="str">
        <f t="shared" si="101"/>
        <v>Good</v>
      </c>
      <c r="Q775">
        <f>G775*U775</f>
        <v>13738224</v>
      </c>
      <c r="R775" t="str">
        <f t="shared" si="102"/>
        <v>#1k-#4.9k</v>
      </c>
      <c r="S775">
        <f>IF(Table1[[#This Row],[actual_price]]&lt;1000, 1, IF(Table1[[#This Row],[actual_price]]&lt;5000, 2, IF(Table1[[#This Row],[actual_price]]&lt;10000, 3, IF(Table1[[#This Row],[actual_price]]&lt;20000, 4, 5))))</f>
        <v>2</v>
      </c>
      <c r="T775" t="str">
        <f t="shared" si="103"/>
        <v>1000 and above</v>
      </c>
      <c r="U775" s="11">
        <v>10576</v>
      </c>
      <c r="V775" t="s">
        <v>620</v>
      </c>
      <c r="W775" t="s">
        <v>621</v>
      </c>
      <c r="X775" t="s">
        <v>622</v>
      </c>
      <c r="Y775" t="s">
        <v>623</v>
      </c>
      <c r="Z775" t="s">
        <v>624</v>
      </c>
      <c r="AA775" t="s">
        <v>625</v>
      </c>
    </row>
    <row r="776" spans="1:27">
      <c r="A776" t="s">
        <v>626</v>
      </c>
      <c r="B776" t="s">
        <v>627</v>
      </c>
      <c r="C776" t="str">
        <f t="shared" si="96"/>
        <v>OnePlus 108 cm (43 inches) Y Series…</v>
      </c>
      <c r="D776" t="s">
        <v>135</v>
      </c>
      <c r="E776" t="str">
        <f>IFERROR(VLOOKUP(TRIM(CLEAN(D776)),#REF!, 2, FALSE), "Other")</f>
        <v>Other</v>
      </c>
      <c r="F776" s="9">
        <v>29999</v>
      </c>
      <c r="G776" s="9">
        <v>39999</v>
      </c>
      <c r="H776" s="9">
        <f t="shared" si="97"/>
        <v>10000</v>
      </c>
      <c r="I776" s="9">
        <f>(F776*U776)</f>
        <v>218932702</v>
      </c>
      <c r="J776" s="18" t="str">
        <f>ROUND((Table1[[#This Row],[actual_price]]-Table1[[#This Row],[discounted_price]])/Table1[[#This Row],[actual_price]]*100, 0) &amp; "%"</f>
        <v>25%</v>
      </c>
      <c r="K776" s="18" t="str">
        <f t="shared" si="98"/>
        <v>&lt;50%</v>
      </c>
      <c r="L776" s="18">
        <f t="shared" si="99"/>
        <v>25</v>
      </c>
      <c r="M776" s="15" t="str">
        <f t="shared" si="100"/>
        <v>Mild</v>
      </c>
      <c r="N776" s="1">
        <v>0.25</v>
      </c>
      <c r="O776">
        <v>4.2</v>
      </c>
      <c r="P776" t="str">
        <f t="shared" si="101"/>
        <v>Good</v>
      </c>
      <c r="Q776">
        <f>G776*U776</f>
        <v>291912702</v>
      </c>
      <c r="R776" t="str">
        <f t="shared" si="102"/>
        <v>#20k+</v>
      </c>
      <c r="S776">
        <f>IF(Table1[[#This Row],[actual_price]]&lt;1000, 1, IF(Table1[[#This Row],[actual_price]]&lt;5000, 2, IF(Table1[[#This Row],[actual_price]]&lt;10000, 3, IF(Table1[[#This Row],[actual_price]]&lt;20000, 4, 5))))</f>
        <v>5</v>
      </c>
      <c r="T776" t="str">
        <f t="shared" si="103"/>
        <v>1000 and above</v>
      </c>
      <c r="U776" s="11">
        <v>7298</v>
      </c>
      <c r="V776" t="s">
        <v>628</v>
      </c>
      <c r="W776" t="s">
        <v>301</v>
      </c>
      <c r="X776" t="s">
        <v>302</v>
      </c>
      <c r="Y776" t="s">
        <v>303</v>
      </c>
      <c r="Z776" t="s">
        <v>304</v>
      </c>
      <c r="AA776" t="s">
        <v>305</v>
      </c>
    </row>
    <row r="777" spans="1:27">
      <c r="A777" t="s">
        <v>643</v>
      </c>
      <c r="B777" t="s">
        <v>644</v>
      </c>
      <c r="C777" t="str">
        <f t="shared" si="96"/>
        <v>Wayona Nylon Braided (2 Pack) Light…</v>
      </c>
      <c r="D777" t="s">
        <v>16</v>
      </c>
      <c r="E777" t="str">
        <f>IFERROR(VLOOKUP(TRIM(CLEAN(D777)),#REF!, 2, FALSE), "Other")</f>
        <v>Other</v>
      </c>
      <c r="F777" s="9">
        <v>649</v>
      </c>
      <c r="G777" s="9">
        <v>1999</v>
      </c>
      <c r="H777" s="9">
        <f t="shared" si="97"/>
        <v>1350</v>
      </c>
      <c r="I777" s="9">
        <f>(F777*U777)</f>
        <v>15750581</v>
      </c>
      <c r="J777" s="18" t="str">
        <f>ROUND((Table1[[#This Row],[actual_price]]-Table1[[#This Row],[discounted_price]])/Table1[[#This Row],[actual_price]]*100, 0) &amp; "%"</f>
        <v>68%</v>
      </c>
      <c r="K777" s="18" t="str">
        <f t="shared" si="98"/>
        <v>≥ 50%</v>
      </c>
      <c r="L777" s="18">
        <f t="shared" si="99"/>
        <v>68</v>
      </c>
      <c r="M777" s="15" t="str">
        <f t="shared" si="100"/>
        <v>High</v>
      </c>
      <c r="N777" s="1">
        <v>0.68</v>
      </c>
      <c r="O777">
        <v>4.2</v>
      </c>
      <c r="P777" t="str">
        <f t="shared" si="101"/>
        <v>Good</v>
      </c>
      <c r="Q777">
        <f>G777*U777</f>
        <v>48513731</v>
      </c>
      <c r="R777" t="str">
        <f t="shared" si="102"/>
        <v>#1k-#4.9k</v>
      </c>
      <c r="S777">
        <f>IF(Table1[[#This Row],[actual_price]]&lt;1000, 1, IF(Table1[[#This Row],[actual_price]]&lt;5000, 2, IF(Table1[[#This Row],[actual_price]]&lt;10000, 3, IF(Table1[[#This Row],[actual_price]]&lt;20000, 4, 5))))</f>
        <v>2</v>
      </c>
      <c r="T777" t="str">
        <f t="shared" si="103"/>
        <v>1000 and above</v>
      </c>
      <c r="U777" s="11">
        <v>24269</v>
      </c>
      <c r="V777" t="s">
        <v>331</v>
      </c>
      <c r="W777" t="s">
        <v>18</v>
      </c>
      <c r="X777" t="s">
        <v>19</v>
      </c>
      <c r="Y777" t="s">
        <v>20</v>
      </c>
      <c r="Z777" t="s">
        <v>21</v>
      </c>
      <c r="AA777" t="s">
        <v>645</v>
      </c>
    </row>
    <row r="778" spans="1:27">
      <c r="A778" t="s">
        <v>654</v>
      </c>
      <c r="B778" t="s">
        <v>655</v>
      </c>
      <c r="C778" t="str">
        <f t="shared" ref="C778:C841" si="104">LEFT(B778, 35) &amp; "…"</f>
        <v>OnePlus 108 cm (43 inches) Y Series…</v>
      </c>
      <c r="D778" t="s">
        <v>135</v>
      </c>
      <c r="E778" t="str">
        <f>IFERROR(VLOOKUP(TRIM(CLEAN(D778)),#REF!, 2, FALSE), "Other")</f>
        <v>Other</v>
      </c>
      <c r="F778" s="9">
        <v>24999</v>
      </c>
      <c r="G778" s="9">
        <v>31999</v>
      </c>
      <c r="H778" s="9">
        <f t="shared" si="97"/>
        <v>7000</v>
      </c>
      <c r="I778" s="9">
        <f>(F778*U778)</f>
        <v>872440101</v>
      </c>
      <c r="J778" s="18" t="str">
        <f>ROUND((Table1[[#This Row],[actual_price]]-Table1[[#This Row],[discounted_price]])/Table1[[#This Row],[actual_price]]*100, 0) &amp; "%"</f>
        <v>22%</v>
      </c>
      <c r="K778" s="18" t="str">
        <f t="shared" si="98"/>
        <v>&lt;50%</v>
      </c>
      <c r="L778" s="18">
        <f t="shared" si="99"/>
        <v>22</v>
      </c>
      <c r="M778" s="15" t="str">
        <f t="shared" si="100"/>
        <v>Mild</v>
      </c>
      <c r="N778" s="1">
        <v>0.22</v>
      </c>
      <c r="O778">
        <v>4.2</v>
      </c>
      <c r="P778" t="str">
        <f t="shared" si="101"/>
        <v>Good</v>
      </c>
      <c r="Q778">
        <f>G778*U778</f>
        <v>1116733101</v>
      </c>
      <c r="R778" t="str">
        <f t="shared" si="102"/>
        <v>#20k+</v>
      </c>
      <c r="S778">
        <f>IF(Table1[[#This Row],[actual_price]]&lt;1000, 1, IF(Table1[[#This Row],[actual_price]]&lt;5000, 2, IF(Table1[[#This Row],[actual_price]]&lt;10000, 3, IF(Table1[[#This Row],[actual_price]]&lt;20000, 4, 5))))</f>
        <v>5</v>
      </c>
      <c r="T778" t="str">
        <f t="shared" si="103"/>
        <v>1000 and above</v>
      </c>
      <c r="U778" s="11">
        <v>34899</v>
      </c>
      <c r="V778" t="s">
        <v>656</v>
      </c>
      <c r="W778" t="s">
        <v>211</v>
      </c>
      <c r="X778" t="s">
        <v>212</v>
      </c>
      <c r="Y778" t="s">
        <v>213</v>
      </c>
      <c r="Z778" t="s">
        <v>214</v>
      </c>
      <c r="AA778" t="s">
        <v>215</v>
      </c>
    </row>
    <row r="779" spans="1:27">
      <c r="A779" t="s">
        <v>657</v>
      </c>
      <c r="B779" t="s">
        <v>658</v>
      </c>
      <c r="C779" t="str">
        <f t="shared" si="104"/>
        <v>boAt Deuce USB 300 2 in 1 Type-C &amp; …</v>
      </c>
      <c r="D779" t="s">
        <v>16</v>
      </c>
      <c r="E779" t="str">
        <f>IFERROR(VLOOKUP(TRIM(CLEAN(D779)),#REF!, 2, FALSE), "Other")</f>
        <v>Other</v>
      </c>
      <c r="F779" s="9">
        <v>299</v>
      </c>
      <c r="G779" s="9">
        <v>699</v>
      </c>
      <c r="H779" s="9">
        <f t="shared" si="97"/>
        <v>400</v>
      </c>
      <c r="I779" s="9">
        <f>(F779*U779)</f>
        <v>28214537</v>
      </c>
      <c r="J779" s="18" t="str">
        <f>ROUND((Table1[[#This Row],[actual_price]]-Table1[[#This Row],[discounted_price]])/Table1[[#This Row],[actual_price]]*100, 0) &amp; "%"</f>
        <v>57%</v>
      </c>
      <c r="K779" s="18" t="str">
        <f t="shared" si="98"/>
        <v>≥ 50%</v>
      </c>
      <c r="L779" s="18">
        <f t="shared" si="99"/>
        <v>57</v>
      </c>
      <c r="M779" s="15" t="str">
        <f t="shared" si="100"/>
        <v>High</v>
      </c>
      <c r="N779" s="1">
        <v>0.56999999999999995</v>
      </c>
      <c r="O779">
        <v>4.2</v>
      </c>
      <c r="P779" t="str">
        <f t="shared" si="101"/>
        <v>Good</v>
      </c>
      <c r="Q779">
        <f>G779*U779</f>
        <v>65959737</v>
      </c>
      <c r="R779" t="str">
        <f t="shared" si="102"/>
        <v>#0-#999</v>
      </c>
      <c r="S779">
        <f>IF(Table1[[#This Row],[actual_price]]&lt;1000, 1, IF(Table1[[#This Row],[actual_price]]&lt;5000, 2, IF(Table1[[#This Row],[actual_price]]&lt;10000, 3, IF(Table1[[#This Row],[actual_price]]&lt;20000, 4, 5))))</f>
        <v>1</v>
      </c>
      <c r="T779" t="str">
        <f t="shared" si="103"/>
        <v>1000 and above</v>
      </c>
      <c r="U779" s="11">
        <v>94363</v>
      </c>
      <c r="V779" t="s">
        <v>41</v>
      </c>
      <c r="W779" t="s">
        <v>42</v>
      </c>
      <c r="X779" t="s">
        <v>43</v>
      </c>
      <c r="Y779" t="s">
        <v>44</v>
      </c>
      <c r="Z779" t="s">
        <v>45</v>
      </c>
      <c r="AA779" t="s">
        <v>46</v>
      </c>
    </row>
    <row r="780" spans="1:27">
      <c r="A780" t="s">
        <v>667</v>
      </c>
      <c r="B780" t="s">
        <v>668</v>
      </c>
      <c r="C780" t="str">
        <f t="shared" si="104"/>
        <v>TCL 100 cm (40 inches) Full HD Cert…</v>
      </c>
      <c r="D780" t="s">
        <v>135</v>
      </c>
      <c r="E780" t="str">
        <f>IFERROR(VLOOKUP(TRIM(CLEAN(D780)),#REF!, 2, FALSE), "Other")</f>
        <v>Other</v>
      </c>
      <c r="F780" s="9">
        <v>18990</v>
      </c>
      <c r="G780" s="9">
        <v>40990</v>
      </c>
      <c r="H780" s="9">
        <f t="shared" si="97"/>
        <v>22000</v>
      </c>
      <c r="I780" s="9">
        <f>(F780*U780)</f>
        <v>126454410</v>
      </c>
      <c r="J780" s="18" t="str">
        <f>ROUND((Table1[[#This Row],[actual_price]]-Table1[[#This Row],[discounted_price]])/Table1[[#This Row],[actual_price]]*100, 0) &amp; "%"</f>
        <v>54%</v>
      </c>
      <c r="K780" s="18" t="str">
        <f t="shared" si="98"/>
        <v>≥ 50%</v>
      </c>
      <c r="L780" s="18">
        <f t="shared" si="99"/>
        <v>54</v>
      </c>
      <c r="M780" s="15" t="str">
        <f t="shared" si="100"/>
        <v>High</v>
      </c>
      <c r="N780" s="1">
        <v>0.54</v>
      </c>
      <c r="O780">
        <v>4.2</v>
      </c>
      <c r="P780" t="str">
        <f t="shared" si="101"/>
        <v>Good</v>
      </c>
      <c r="Q780">
        <f>G780*U780</f>
        <v>272952410</v>
      </c>
      <c r="R780" t="str">
        <f t="shared" si="102"/>
        <v>#20k+</v>
      </c>
      <c r="S780">
        <f>IF(Table1[[#This Row],[actual_price]]&lt;1000, 1, IF(Table1[[#This Row],[actual_price]]&lt;5000, 2, IF(Table1[[#This Row],[actual_price]]&lt;10000, 3, IF(Table1[[#This Row],[actual_price]]&lt;20000, 4, 5))))</f>
        <v>5</v>
      </c>
      <c r="T780" t="str">
        <f t="shared" si="103"/>
        <v>1000 and above</v>
      </c>
      <c r="U780" s="11">
        <v>6659</v>
      </c>
      <c r="V780" t="s">
        <v>669</v>
      </c>
      <c r="W780" t="s">
        <v>670</v>
      </c>
      <c r="X780" t="s">
        <v>671</v>
      </c>
      <c r="Y780" t="s">
        <v>672</v>
      </c>
      <c r="Z780" t="s">
        <v>673</v>
      </c>
      <c r="AA780" t="s">
        <v>674</v>
      </c>
    </row>
    <row r="781" spans="1:27">
      <c r="A781" t="s">
        <v>738</v>
      </c>
      <c r="B781" t="s">
        <v>739</v>
      </c>
      <c r="C781" t="str">
        <f t="shared" si="104"/>
        <v>MI 100 cm (40 inches) 5A Series Ful…</v>
      </c>
      <c r="D781" t="s">
        <v>135</v>
      </c>
      <c r="E781" t="str">
        <f>IFERROR(VLOOKUP(TRIM(CLEAN(D781)),#REF!, 2, FALSE), "Other")</f>
        <v>Other</v>
      </c>
      <c r="F781" s="9">
        <v>21999</v>
      </c>
      <c r="G781" s="9">
        <v>29999</v>
      </c>
      <c r="H781" s="9">
        <f t="shared" si="97"/>
        <v>8000</v>
      </c>
      <c r="I781" s="9">
        <f>(F781*U781)</f>
        <v>722447160</v>
      </c>
      <c r="J781" s="18" t="str">
        <f>ROUND((Table1[[#This Row],[actual_price]]-Table1[[#This Row],[discounted_price]])/Table1[[#This Row],[actual_price]]*100, 0) &amp; "%"</f>
        <v>27%</v>
      </c>
      <c r="K781" s="18" t="str">
        <f t="shared" si="98"/>
        <v>&lt;50%</v>
      </c>
      <c r="L781" s="18">
        <f t="shared" si="99"/>
        <v>27</v>
      </c>
      <c r="M781" s="15" t="str">
        <f t="shared" si="100"/>
        <v>Mild</v>
      </c>
      <c r="N781" s="1">
        <v>0.27</v>
      </c>
      <c r="O781">
        <v>4.2</v>
      </c>
      <c r="P781" t="str">
        <f t="shared" si="101"/>
        <v>Good</v>
      </c>
      <c r="Q781">
        <f>G781*U781</f>
        <v>985167160</v>
      </c>
      <c r="R781" t="str">
        <f t="shared" si="102"/>
        <v>#20k+</v>
      </c>
      <c r="S781">
        <f>IF(Table1[[#This Row],[actual_price]]&lt;1000, 1, IF(Table1[[#This Row],[actual_price]]&lt;5000, 2, IF(Table1[[#This Row],[actual_price]]&lt;10000, 3, IF(Table1[[#This Row],[actual_price]]&lt;20000, 4, 5))))</f>
        <v>5</v>
      </c>
      <c r="T781" t="str">
        <f t="shared" si="103"/>
        <v>1000 and above</v>
      </c>
      <c r="U781" s="11">
        <v>32840</v>
      </c>
      <c r="V781" t="s">
        <v>740</v>
      </c>
      <c r="W781" t="s">
        <v>137</v>
      </c>
      <c r="X781" t="s">
        <v>138</v>
      </c>
      <c r="Y781" t="s">
        <v>139</v>
      </c>
      <c r="Z781" t="s">
        <v>140</v>
      </c>
      <c r="AA781" t="s">
        <v>741</v>
      </c>
    </row>
    <row r="782" spans="1:27">
      <c r="A782" t="s">
        <v>742</v>
      </c>
      <c r="B782" t="s">
        <v>743</v>
      </c>
      <c r="C782" t="str">
        <f t="shared" si="104"/>
        <v>Wayona Nylon Braided USB Data Sync …</v>
      </c>
      <c r="D782" t="s">
        <v>16</v>
      </c>
      <c r="E782" t="str">
        <f>IFERROR(VLOOKUP(TRIM(CLEAN(D782)),#REF!, 2, FALSE), "Other")</f>
        <v>Other</v>
      </c>
      <c r="F782" s="9">
        <v>349</v>
      </c>
      <c r="G782" s="9">
        <v>999</v>
      </c>
      <c r="H782" s="9">
        <f t="shared" si="97"/>
        <v>650</v>
      </c>
      <c r="I782" s="9">
        <f>(F782*U782)</f>
        <v>4578880</v>
      </c>
      <c r="J782" s="18" t="str">
        <f>ROUND((Table1[[#This Row],[actual_price]]-Table1[[#This Row],[discounted_price]])/Table1[[#This Row],[actual_price]]*100, 0) &amp; "%"</f>
        <v>65%</v>
      </c>
      <c r="K782" s="18" t="str">
        <f t="shared" si="98"/>
        <v>≥ 50%</v>
      </c>
      <c r="L782" s="18">
        <f t="shared" si="99"/>
        <v>65</v>
      </c>
      <c r="M782" s="15" t="str">
        <f t="shared" si="100"/>
        <v>High</v>
      </c>
      <c r="N782" s="1">
        <v>0.65</v>
      </c>
      <c r="O782">
        <v>4.2</v>
      </c>
      <c r="P782" t="str">
        <f t="shared" si="101"/>
        <v>Good</v>
      </c>
      <c r="Q782">
        <f>G782*U782</f>
        <v>13106880</v>
      </c>
      <c r="R782" t="str">
        <f t="shared" si="102"/>
        <v>#0-#999</v>
      </c>
      <c r="S782">
        <f>IF(Table1[[#This Row],[actual_price]]&lt;1000, 1, IF(Table1[[#This Row],[actual_price]]&lt;5000, 2, IF(Table1[[#This Row],[actual_price]]&lt;10000, 3, IF(Table1[[#This Row],[actual_price]]&lt;20000, 4, 5))))</f>
        <v>1</v>
      </c>
      <c r="T782" t="str">
        <f t="shared" si="103"/>
        <v>1000 and above</v>
      </c>
      <c r="U782" s="11">
        <v>13120</v>
      </c>
      <c r="V782" t="s">
        <v>744</v>
      </c>
      <c r="W782" t="s">
        <v>745</v>
      </c>
      <c r="X782" t="s">
        <v>746</v>
      </c>
      <c r="Y782" t="s">
        <v>747</v>
      </c>
      <c r="Z782" t="s">
        <v>748</v>
      </c>
      <c r="AA782" t="s">
        <v>749</v>
      </c>
    </row>
    <row r="783" spans="1:27">
      <c r="A783" t="s">
        <v>758</v>
      </c>
      <c r="B783" t="s">
        <v>759</v>
      </c>
      <c r="C783" t="str">
        <f t="shared" si="104"/>
        <v>Wayona Nylon Braided 2M / 6Ft Fast …</v>
      </c>
      <c r="D783" t="s">
        <v>16</v>
      </c>
      <c r="E783" t="str">
        <f>IFERROR(VLOOKUP(TRIM(CLEAN(D783)),#REF!, 2, FALSE), "Other")</f>
        <v>Other</v>
      </c>
      <c r="F783" s="9">
        <v>449</v>
      </c>
      <c r="G783" s="9">
        <v>1299</v>
      </c>
      <c r="H783" s="9">
        <f t="shared" si="97"/>
        <v>850</v>
      </c>
      <c r="I783" s="9">
        <f>(F783*U783)</f>
        <v>10896781</v>
      </c>
      <c r="J783" s="18" t="str">
        <f>ROUND((Table1[[#This Row],[actual_price]]-Table1[[#This Row],[discounted_price]])/Table1[[#This Row],[actual_price]]*100, 0) &amp; "%"</f>
        <v>65%</v>
      </c>
      <c r="K783" s="18" t="str">
        <f t="shared" si="98"/>
        <v>≥ 50%</v>
      </c>
      <c r="L783" s="18">
        <f t="shared" si="99"/>
        <v>65</v>
      </c>
      <c r="M783" s="15" t="str">
        <f t="shared" si="100"/>
        <v>High</v>
      </c>
      <c r="N783" s="1">
        <v>0.65</v>
      </c>
      <c r="O783">
        <v>4.2</v>
      </c>
      <c r="P783" t="str">
        <f t="shared" si="101"/>
        <v>Good</v>
      </c>
      <c r="Q783">
        <f>G783*U783</f>
        <v>31525431</v>
      </c>
      <c r="R783" t="str">
        <f t="shared" si="102"/>
        <v>#1k-#4.9k</v>
      </c>
      <c r="S783">
        <f>IF(Table1[[#This Row],[actual_price]]&lt;1000, 1, IF(Table1[[#This Row],[actual_price]]&lt;5000, 2, IF(Table1[[#This Row],[actual_price]]&lt;10000, 3, IF(Table1[[#This Row],[actual_price]]&lt;20000, 4, 5))))</f>
        <v>2</v>
      </c>
      <c r="T783" t="str">
        <f t="shared" si="103"/>
        <v>1000 and above</v>
      </c>
      <c r="U783" s="11">
        <v>24269</v>
      </c>
      <c r="V783" t="s">
        <v>760</v>
      </c>
      <c r="W783" t="s">
        <v>18</v>
      </c>
      <c r="X783" t="s">
        <v>19</v>
      </c>
      <c r="Y783" t="s">
        <v>20</v>
      </c>
      <c r="Z783" t="s">
        <v>21</v>
      </c>
      <c r="AA783" t="s">
        <v>22</v>
      </c>
    </row>
    <row r="784" spans="1:27">
      <c r="A784" t="s">
        <v>878</v>
      </c>
      <c r="B784" t="s">
        <v>879</v>
      </c>
      <c r="C784" t="str">
        <f t="shared" si="104"/>
        <v>Redmi 126 cm (50 inches) 4K Ultra H…</v>
      </c>
      <c r="D784" t="s">
        <v>135</v>
      </c>
      <c r="E784" t="str">
        <f>IFERROR(VLOOKUP(TRIM(CLEAN(D784)),#REF!, 2, FALSE), "Other")</f>
        <v>Other</v>
      </c>
      <c r="F784" s="9">
        <v>32999</v>
      </c>
      <c r="G784" s="9">
        <v>44999</v>
      </c>
      <c r="H784" s="9">
        <f t="shared" si="97"/>
        <v>12000</v>
      </c>
      <c r="I784" s="9">
        <f>(F784*U784)</f>
        <v>1492808762</v>
      </c>
      <c r="J784" s="18" t="str">
        <f>ROUND((Table1[[#This Row],[actual_price]]-Table1[[#This Row],[discounted_price]])/Table1[[#This Row],[actual_price]]*100, 0) &amp; "%"</f>
        <v>27%</v>
      </c>
      <c r="K784" s="18" t="str">
        <f t="shared" si="98"/>
        <v>&lt;50%</v>
      </c>
      <c r="L784" s="18">
        <f t="shared" si="99"/>
        <v>27</v>
      </c>
      <c r="M784" s="15" t="str">
        <f t="shared" si="100"/>
        <v>Mild</v>
      </c>
      <c r="N784" s="1">
        <v>0.27</v>
      </c>
      <c r="O784">
        <v>4.2</v>
      </c>
      <c r="P784" t="str">
        <f t="shared" si="101"/>
        <v>Good</v>
      </c>
      <c r="Q784">
        <f>G784*U784</f>
        <v>2035664762</v>
      </c>
      <c r="R784" t="str">
        <f t="shared" si="102"/>
        <v>#20k+</v>
      </c>
      <c r="S784">
        <f>IF(Table1[[#This Row],[actual_price]]&lt;1000, 1, IF(Table1[[#This Row],[actual_price]]&lt;5000, 2, IF(Table1[[#This Row],[actual_price]]&lt;10000, 3, IF(Table1[[#This Row],[actual_price]]&lt;20000, 4, 5))))</f>
        <v>5</v>
      </c>
      <c r="T784" t="str">
        <f t="shared" si="103"/>
        <v>1000 and above</v>
      </c>
      <c r="U784" s="11">
        <v>45238</v>
      </c>
      <c r="V784" t="s">
        <v>880</v>
      </c>
      <c r="W784" t="s">
        <v>479</v>
      </c>
      <c r="X784" t="s">
        <v>480</v>
      </c>
      <c r="Y784" t="s">
        <v>481</v>
      </c>
      <c r="Z784" t="s">
        <v>482</v>
      </c>
      <c r="AA784" t="s">
        <v>483</v>
      </c>
    </row>
    <row r="785" spans="1:27">
      <c r="A785" t="s">
        <v>897</v>
      </c>
      <c r="B785" t="s">
        <v>898</v>
      </c>
      <c r="C785" t="str">
        <f t="shared" si="104"/>
        <v>iFFALCON 80 cm (32 inches) HD Ready…</v>
      </c>
      <c r="D785" t="s">
        <v>135</v>
      </c>
      <c r="E785" t="str">
        <f>IFERROR(VLOOKUP(TRIM(CLEAN(D785)),#REF!, 2, FALSE), "Other")</f>
        <v>Other</v>
      </c>
      <c r="F785" s="9">
        <v>9999</v>
      </c>
      <c r="G785" s="9">
        <v>27990</v>
      </c>
      <c r="H785" s="9">
        <f t="shared" si="97"/>
        <v>17991</v>
      </c>
      <c r="I785" s="9">
        <f>(F785*U785)</f>
        <v>12688731</v>
      </c>
      <c r="J785" s="18" t="str">
        <f>ROUND((Table1[[#This Row],[actual_price]]-Table1[[#This Row],[discounted_price]])/Table1[[#This Row],[actual_price]]*100, 0) &amp; "%"</f>
        <v>64%</v>
      </c>
      <c r="K785" s="18" t="str">
        <f t="shared" si="98"/>
        <v>≥ 50%</v>
      </c>
      <c r="L785" s="18">
        <f t="shared" si="99"/>
        <v>64</v>
      </c>
      <c r="M785" s="15" t="str">
        <f t="shared" si="100"/>
        <v>High</v>
      </c>
      <c r="N785" s="1">
        <v>0.64</v>
      </c>
      <c r="O785">
        <v>4.2</v>
      </c>
      <c r="P785" t="str">
        <f t="shared" si="101"/>
        <v>Good</v>
      </c>
      <c r="Q785">
        <f>G785*U785</f>
        <v>35519310</v>
      </c>
      <c r="R785" t="str">
        <f t="shared" si="102"/>
        <v>#20k+</v>
      </c>
      <c r="S785">
        <f>IF(Table1[[#This Row],[actual_price]]&lt;1000, 1, IF(Table1[[#This Row],[actual_price]]&lt;5000, 2, IF(Table1[[#This Row],[actual_price]]&lt;10000, 3, IF(Table1[[#This Row],[actual_price]]&lt;20000, 4, 5))))</f>
        <v>5</v>
      </c>
      <c r="T785" t="str">
        <f t="shared" si="103"/>
        <v>1000 and above</v>
      </c>
      <c r="U785" s="11">
        <v>1269</v>
      </c>
      <c r="V785" t="s">
        <v>899</v>
      </c>
      <c r="W785" t="s">
        <v>900</v>
      </c>
      <c r="X785" t="s">
        <v>901</v>
      </c>
      <c r="Y785" t="s">
        <v>902</v>
      </c>
      <c r="Z785" t="s">
        <v>903</v>
      </c>
      <c r="AA785" t="s">
        <v>904</v>
      </c>
    </row>
    <row r="786" spans="1:27">
      <c r="A786" t="s">
        <v>905</v>
      </c>
      <c r="B786" t="s">
        <v>906</v>
      </c>
      <c r="C786" t="str">
        <f t="shared" si="104"/>
        <v>7SEVEN¬Æ Compatible Lg Smart Tv Rem…</v>
      </c>
      <c r="D786" t="s">
        <v>364</v>
      </c>
      <c r="E786" t="str">
        <f>IFERROR(VLOOKUP(TRIM(CLEAN(D786)),#REF!, 2, FALSE), "Other")</f>
        <v>Other</v>
      </c>
      <c r="F786" s="9">
        <v>349</v>
      </c>
      <c r="G786" s="9">
        <v>599</v>
      </c>
      <c r="H786" s="9">
        <f t="shared" si="97"/>
        <v>250</v>
      </c>
      <c r="I786" s="9">
        <f>(F786*U786)</f>
        <v>99116</v>
      </c>
      <c r="J786" s="18" t="str">
        <f>ROUND((Table1[[#This Row],[actual_price]]-Table1[[#This Row],[discounted_price]])/Table1[[#This Row],[actual_price]]*100, 0) &amp; "%"</f>
        <v>42%</v>
      </c>
      <c r="K786" s="18" t="str">
        <f t="shared" si="98"/>
        <v>&lt;50%</v>
      </c>
      <c r="L786" s="18">
        <f t="shared" si="99"/>
        <v>42</v>
      </c>
      <c r="M786" s="15" t="str">
        <f t="shared" si="100"/>
        <v>Medium</v>
      </c>
      <c r="N786" s="1">
        <v>0.42</v>
      </c>
      <c r="O786">
        <v>4.2</v>
      </c>
      <c r="P786" t="str">
        <f t="shared" si="101"/>
        <v>Good</v>
      </c>
      <c r="Q786">
        <f>G786*U786</f>
        <v>170116</v>
      </c>
      <c r="R786" t="str">
        <f t="shared" si="102"/>
        <v>#0-#999</v>
      </c>
      <c r="S786">
        <f>IF(Table1[[#This Row],[actual_price]]&lt;1000, 1, IF(Table1[[#This Row],[actual_price]]&lt;5000, 2, IF(Table1[[#This Row],[actual_price]]&lt;10000, 3, IF(Table1[[#This Row],[actual_price]]&lt;20000, 4, 5))))</f>
        <v>1</v>
      </c>
      <c r="T786" t="str">
        <f t="shared" si="103"/>
        <v>Fewer than 1000</v>
      </c>
      <c r="U786" s="11">
        <v>284</v>
      </c>
      <c r="V786" t="s">
        <v>907</v>
      </c>
      <c r="W786" t="s">
        <v>908</v>
      </c>
      <c r="X786" t="s">
        <v>909</v>
      </c>
      <c r="Y786" t="s">
        <v>910</v>
      </c>
      <c r="Z786" t="s">
        <v>911</v>
      </c>
      <c r="AA786" t="s">
        <v>912</v>
      </c>
    </row>
    <row r="787" spans="1:27">
      <c r="A787" t="s">
        <v>944</v>
      </c>
      <c r="B787" t="s">
        <v>945</v>
      </c>
      <c r="C787" t="str">
        <f t="shared" si="104"/>
        <v>AmazonBasics New Release ABS USB-A …</v>
      </c>
      <c r="D787" t="s">
        <v>16</v>
      </c>
      <c r="E787" t="str">
        <f>IFERROR(VLOOKUP(TRIM(CLEAN(D787)),#REF!, 2, FALSE), "Other")</f>
        <v>Other</v>
      </c>
      <c r="F787" s="9">
        <v>689</v>
      </c>
      <c r="G787" s="9">
        <v>1500</v>
      </c>
      <c r="H787" s="9">
        <f t="shared" si="97"/>
        <v>811</v>
      </c>
      <c r="I787" s="9">
        <f>(F787*U787)</f>
        <v>29145389</v>
      </c>
      <c r="J787" s="18" t="str">
        <f>ROUND((Table1[[#This Row],[actual_price]]-Table1[[#This Row],[discounted_price]])/Table1[[#This Row],[actual_price]]*100, 0) &amp; "%"</f>
        <v>54%</v>
      </c>
      <c r="K787" s="18" t="str">
        <f t="shared" si="98"/>
        <v>≥ 50%</v>
      </c>
      <c r="L787" s="18">
        <f t="shared" si="99"/>
        <v>54</v>
      </c>
      <c r="M787" s="15" t="str">
        <f t="shared" si="100"/>
        <v>High</v>
      </c>
      <c r="N787" s="1">
        <v>0.54</v>
      </c>
      <c r="O787">
        <v>4.2</v>
      </c>
      <c r="P787" t="str">
        <f t="shared" si="101"/>
        <v>Good</v>
      </c>
      <c r="Q787">
        <f>G787*U787</f>
        <v>63451500</v>
      </c>
      <c r="R787" t="str">
        <f t="shared" si="102"/>
        <v>#1k-#4.9k</v>
      </c>
      <c r="S787">
        <f>IF(Table1[[#This Row],[actual_price]]&lt;1000, 1, IF(Table1[[#This Row],[actual_price]]&lt;5000, 2, IF(Table1[[#This Row],[actual_price]]&lt;10000, 3, IF(Table1[[#This Row],[actual_price]]&lt;20000, 4, 5))))</f>
        <v>2</v>
      </c>
      <c r="T787" t="str">
        <f t="shared" si="103"/>
        <v>1000 and above</v>
      </c>
      <c r="U787" s="11">
        <v>42301</v>
      </c>
      <c r="V787" t="s">
        <v>946</v>
      </c>
      <c r="W787" t="s">
        <v>947</v>
      </c>
      <c r="X787" t="s">
        <v>948</v>
      </c>
      <c r="Y787" t="s">
        <v>949</v>
      </c>
      <c r="Z787" t="s">
        <v>950</v>
      </c>
      <c r="AA787" t="s">
        <v>951</v>
      </c>
    </row>
    <row r="788" spans="1:27">
      <c r="A788" t="s">
        <v>1001</v>
      </c>
      <c r="B788" t="s">
        <v>1002</v>
      </c>
      <c r="C788" t="str">
        <f t="shared" si="104"/>
        <v>TP-Link Nano USB WiFi Dongle 150Mbp…</v>
      </c>
      <c r="D788" t="s">
        <v>80</v>
      </c>
      <c r="E788" t="str">
        <f>IFERROR(VLOOKUP(TRIM(CLEAN(D788)),#REF!, 2, FALSE), "Other")</f>
        <v>Other</v>
      </c>
      <c r="F788" s="9">
        <v>749</v>
      </c>
      <c r="G788" s="9">
        <v>1339</v>
      </c>
      <c r="H788" s="9">
        <f t="shared" si="97"/>
        <v>590</v>
      </c>
      <c r="I788" s="9">
        <f>(F788*U788)</f>
        <v>134589308</v>
      </c>
      <c r="J788" s="18" t="str">
        <f>ROUND((Table1[[#This Row],[actual_price]]-Table1[[#This Row],[discounted_price]])/Table1[[#This Row],[actual_price]]*100, 0) &amp; "%"</f>
        <v>44%</v>
      </c>
      <c r="K788" s="18" t="str">
        <f t="shared" si="98"/>
        <v>&lt;50%</v>
      </c>
      <c r="L788" s="18">
        <f t="shared" si="99"/>
        <v>44</v>
      </c>
      <c r="M788" s="15" t="str">
        <f t="shared" si="100"/>
        <v>Medium</v>
      </c>
      <c r="N788" s="1">
        <v>0.44</v>
      </c>
      <c r="O788">
        <v>4.2</v>
      </c>
      <c r="P788" t="str">
        <f t="shared" si="101"/>
        <v>Good</v>
      </c>
      <c r="Q788">
        <f>G788*U788</f>
        <v>240607588</v>
      </c>
      <c r="R788" t="str">
        <f t="shared" si="102"/>
        <v>#1k-#4.9k</v>
      </c>
      <c r="S788">
        <f>IF(Table1[[#This Row],[actual_price]]&lt;1000, 1, IF(Table1[[#This Row],[actual_price]]&lt;5000, 2, IF(Table1[[#This Row],[actual_price]]&lt;10000, 3, IF(Table1[[#This Row],[actual_price]]&lt;20000, 4, 5))))</f>
        <v>2</v>
      </c>
      <c r="T788" t="str">
        <f t="shared" si="103"/>
        <v>1000 and above</v>
      </c>
      <c r="U788" s="11">
        <v>179692</v>
      </c>
      <c r="V788" t="s">
        <v>1003</v>
      </c>
      <c r="W788" t="s">
        <v>82</v>
      </c>
      <c r="X788" t="s">
        <v>83</v>
      </c>
      <c r="Y788" t="s">
        <v>84</v>
      </c>
      <c r="Z788" t="s">
        <v>85</v>
      </c>
      <c r="AA788" t="s">
        <v>86</v>
      </c>
    </row>
    <row r="789" spans="1:27">
      <c r="A789" t="s">
        <v>1004</v>
      </c>
      <c r="B789" t="s">
        <v>1005</v>
      </c>
      <c r="C789" t="str">
        <f t="shared" si="104"/>
        <v>Kodak 80 cm (32 inches) HD Ready Ce…</v>
      </c>
      <c r="D789" t="s">
        <v>135</v>
      </c>
      <c r="E789" t="str">
        <f>IFERROR(VLOOKUP(TRIM(CLEAN(D789)),#REF!, 2, FALSE), "Other")</f>
        <v>Other</v>
      </c>
      <c r="F789" s="9">
        <v>9999</v>
      </c>
      <c r="G789" s="9">
        <v>12999</v>
      </c>
      <c r="H789" s="9">
        <f t="shared" si="97"/>
        <v>3000</v>
      </c>
      <c r="I789" s="9">
        <f>(F789*U789)</f>
        <v>60873912</v>
      </c>
      <c r="J789" s="18" t="str">
        <f>ROUND((Table1[[#This Row],[actual_price]]-Table1[[#This Row],[discounted_price]])/Table1[[#This Row],[actual_price]]*100, 0) &amp; "%"</f>
        <v>23%</v>
      </c>
      <c r="K789" s="18" t="str">
        <f t="shared" si="98"/>
        <v>&lt;50%</v>
      </c>
      <c r="L789" s="18">
        <f t="shared" si="99"/>
        <v>23</v>
      </c>
      <c r="M789" s="15" t="str">
        <f t="shared" si="100"/>
        <v>Mild</v>
      </c>
      <c r="N789" s="1">
        <v>0.23</v>
      </c>
      <c r="O789">
        <v>4.2</v>
      </c>
      <c r="P789" t="str">
        <f t="shared" si="101"/>
        <v>Good</v>
      </c>
      <c r="Q789">
        <f>G789*U789</f>
        <v>79137912</v>
      </c>
      <c r="R789" t="str">
        <f t="shared" si="102"/>
        <v>#10k-#19.9k</v>
      </c>
      <c r="S789">
        <f>IF(Table1[[#This Row],[actual_price]]&lt;1000, 1, IF(Table1[[#This Row],[actual_price]]&lt;5000, 2, IF(Table1[[#This Row],[actual_price]]&lt;10000, 3, IF(Table1[[#This Row],[actual_price]]&lt;20000, 4, 5))))</f>
        <v>4</v>
      </c>
      <c r="T789" t="str">
        <f t="shared" si="103"/>
        <v>1000 and above</v>
      </c>
      <c r="U789" s="11">
        <v>6088</v>
      </c>
      <c r="V789" t="s">
        <v>1006</v>
      </c>
      <c r="W789" t="s">
        <v>1007</v>
      </c>
      <c r="X789" t="s">
        <v>1008</v>
      </c>
      <c r="Y789" t="s">
        <v>1009</v>
      </c>
      <c r="Z789" t="s">
        <v>1010</v>
      </c>
      <c r="AA789" t="s">
        <v>1011</v>
      </c>
    </row>
    <row r="790" spans="1:27">
      <c r="A790" t="s">
        <v>1027</v>
      </c>
      <c r="B790" t="s">
        <v>1028</v>
      </c>
      <c r="C790" t="str">
        <f t="shared" si="104"/>
        <v>Ambrane Fast 100W Output Cable with…</v>
      </c>
      <c r="D790" t="s">
        <v>16</v>
      </c>
      <c r="E790" t="str">
        <f>IFERROR(VLOOKUP(TRIM(CLEAN(D790)),#REF!, 2, FALSE), "Other")</f>
        <v>Other</v>
      </c>
      <c r="F790" s="9">
        <v>499</v>
      </c>
      <c r="G790" s="9">
        <v>899</v>
      </c>
      <c r="H790" s="9">
        <f t="shared" si="97"/>
        <v>400</v>
      </c>
      <c r="I790" s="9">
        <f>(F790*U790)</f>
        <v>458581</v>
      </c>
      <c r="J790" s="18" t="str">
        <f>ROUND((Table1[[#This Row],[actual_price]]-Table1[[#This Row],[discounted_price]])/Table1[[#This Row],[actual_price]]*100, 0) &amp; "%"</f>
        <v>44%</v>
      </c>
      <c r="K790" s="18" t="str">
        <f t="shared" si="98"/>
        <v>&lt;50%</v>
      </c>
      <c r="L790" s="18">
        <f t="shared" si="99"/>
        <v>44</v>
      </c>
      <c r="M790" s="15" t="str">
        <f t="shared" si="100"/>
        <v>Medium</v>
      </c>
      <c r="N790" s="1">
        <v>0.44</v>
      </c>
      <c r="O790">
        <v>4.2</v>
      </c>
      <c r="P790" t="str">
        <f t="shared" si="101"/>
        <v>Good</v>
      </c>
      <c r="Q790">
        <f>G790*U790</f>
        <v>826181</v>
      </c>
      <c r="R790" t="str">
        <f t="shared" si="102"/>
        <v>#0-#999</v>
      </c>
      <c r="S790">
        <f>IF(Table1[[#This Row],[actual_price]]&lt;1000, 1, IF(Table1[[#This Row],[actual_price]]&lt;5000, 2, IF(Table1[[#This Row],[actual_price]]&lt;10000, 3, IF(Table1[[#This Row],[actual_price]]&lt;20000, 4, 5))))</f>
        <v>1</v>
      </c>
      <c r="T790" t="str">
        <f t="shared" si="103"/>
        <v>Fewer than 1000</v>
      </c>
      <c r="U790" s="11">
        <v>919</v>
      </c>
      <c r="V790" t="s">
        <v>1029</v>
      </c>
      <c r="W790" t="s">
        <v>1030</v>
      </c>
      <c r="X790" t="s">
        <v>1031</v>
      </c>
      <c r="Y790" t="s">
        <v>1032</v>
      </c>
      <c r="Z790" t="s">
        <v>1033</v>
      </c>
      <c r="AA790" t="s">
        <v>1034</v>
      </c>
    </row>
    <row r="791" spans="1:27">
      <c r="A791" t="s">
        <v>1035</v>
      </c>
      <c r="B791" t="s">
        <v>1036</v>
      </c>
      <c r="C791" t="str">
        <f t="shared" si="104"/>
        <v>BlueRigger Digital Optical Audio To…</v>
      </c>
      <c r="D791" t="s">
        <v>1037</v>
      </c>
      <c r="E791" t="str">
        <f>IFERROR(VLOOKUP(TRIM(CLEAN(D791)),#REF!, 2, FALSE), "Other")</f>
        <v>Other</v>
      </c>
      <c r="F791" s="9">
        <v>416</v>
      </c>
      <c r="G791" s="9">
        <v>599</v>
      </c>
      <c r="H791" s="9">
        <f t="shared" si="97"/>
        <v>183</v>
      </c>
      <c r="I791" s="9">
        <f>(F791*U791)</f>
        <v>12489568</v>
      </c>
      <c r="J791" s="18" t="str">
        <f>ROUND((Table1[[#This Row],[actual_price]]-Table1[[#This Row],[discounted_price]])/Table1[[#This Row],[actual_price]]*100, 0) &amp; "%"</f>
        <v>31%</v>
      </c>
      <c r="K791" s="18" t="str">
        <f t="shared" si="98"/>
        <v>&lt;50%</v>
      </c>
      <c r="L791" s="18">
        <f t="shared" si="99"/>
        <v>31</v>
      </c>
      <c r="M791" s="15" t="str">
        <f t="shared" si="100"/>
        <v>Medium</v>
      </c>
      <c r="N791" s="1">
        <v>0.31</v>
      </c>
      <c r="O791">
        <v>4.2</v>
      </c>
      <c r="P791" t="str">
        <f t="shared" si="101"/>
        <v>Good</v>
      </c>
      <c r="Q791">
        <f>G791*U791</f>
        <v>17983777</v>
      </c>
      <c r="R791" t="str">
        <f t="shared" si="102"/>
        <v>#0-#999</v>
      </c>
      <c r="S791">
        <f>IF(Table1[[#This Row],[actual_price]]&lt;1000, 1, IF(Table1[[#This Row],[actual_price]]&lt;5000, 2, IF(Table1[[#This Row],[actual_price]]&lt;10000, 3, IF(Table1[[#This Row],[actual_price]]&lt;20000, 4, 5))))</f>
        <v>1</v>
      </c>
      <c r="T791" t="str">
        <f t="shared" si="103"/>
        <v>1000 and above</v>
      </c>
      <c r="U791" s="11">
        <v>30023</v>
      </c>
      <c r="V791" t="s">
        <v>1038</v>
      </c>
      <c r="W791" t="s">
        <v>1039</v>
      </c>
      <c r="X791" t="s">
        <v>1040</v>
      </c>
      <c r="Y791" t="s">
        <v>1041</v>
      </c>
      <c r="Z791" t="s">
        <v>1042</v>
      </c>
      <c r="AA791" t="s">
        <v>1043</v>
      </c>
    </row>
    <row r="792" spans="1:27">
      <c r="A792" t="s">
        <v>1044</v>
      </c>
      <c r="B792" t="s">
        <v>1045</v>
      </c>
      <c r="C792" t="str">
        <f t="shared" si="104"/>
        <v>Duracell Type-C To Micro 1.2M braid…</v>
      </c>
      <c r="D792" t="s">
        <v>16</v>
      </c>
      <c r="E792" t="str">
        <f>IFERROR(VLOOKUP(TRIM(CLEAN(D792)),#REF!, 2, FALSE), "Other")</f>
        <v>Other</v>
      </c>
      <c r="F792" s="9">
        <v>368</v>
      </c>
      <c r="G792" s="9">
        <v>699</v>
      </c>
      <c r="H792" s="9">
        <f t="shared" si="97"/>
        <v>331</v>
      </c>
      <c r="I792" s="9">
        <f>(F792*U792)</f>
        <v>142416</v>
      </c>
      <c r="J792" s="18" t="str">
        <f>ROUND((Table1[[#This Row],[actual_price]]-Table1[[#This Row],[discounted_price]])/Table1[[#This Row],[actual_price]]*100, 0) &amp; "%"</f>
        <v>47%</v>
      </c>
      <c r="K792" s="18" t="str">
        <f t="shared" si="98"/>
        <v>&lt;50%</v>
      </c>
      <c r="L792" s="18">
        <f t="shared" si="99"/>
        <v>47</v>
      </c>
      <c r="M792" s="15" t="str">
        <f t="shared" si="100"/>
        <v>Medium</v>
      </c>
      <c r="N792" s="1">
        <v>0.47</v>
      </c>
      <c r="O792">
        <v>4.2</v>
      </c>
      <c r="P792" t="str">
        <f t="shared" si="101"/>
        <v>Good</v>
      </c>
      <c r="Q792">
        <f>G792*U792</f>
        <v>270513</v>
      </c>
      <c r="R792" t="str">
        <f t="shared" si="102"/>
        <v>#0-#999</v>
      </c>
      <c r="S792">
        <f>IF(Table1[[#This Row],[actual_price]]&lt;1000, 1, IF(Table1[[#This Row],[actual_price]]&lt;5000, 2, IF(Table1[[#This Row],[actual_price]]&lt;10000, 3, IF(Table1[[#This Row],[actual_price]]&lt;20000, 4, 5))))</f>
        <v>1</v>
      </c>
      <c r="T792" t="str">
        <f t="shared" si="103"/>
        <v>Fewer than 1000</v>
      </c>
      <c r="U792" s="11">
        <v>387</v>
      </c>
      <c r="V792" t="s">
        <v>1046</v>
      </c>
      <c r="W792" t="s">
        <v>1047</v>
      </c>
      <c r="X792" t="s">
        <v>1048</v>
      </c>
      <c r="Y792" t="s">
        <v>1049</v>
      </c>
      <c r="Z792" t="s">
        <v>1050</v>
      </c>
      <c r="AA792" t="s">
        <v>1051</v>
      </c>
    </row>
    <row r="793" spans="1:27">
      <c r="A793" t="s">
        <v>1154</v>
      </c>
      <c r="B793" t="s">
        <v>1155</v>
      </c>
      <c r="C793" t="str">
        <f t="shared" si="104"/>
        <v>Wayona Nylon Braided Lightning USB …</v>
      </c>
      <c r="D793" t="s">
        <v>16</v>
      </c>
      <c r="E793" t="str">
        <f>IFERROR(VLOOKUP(TRIM(CLEAN(D793)),#REF!, 2, FALSE), "Other")</f>
        <v>Other</v>
      </c>
      <c r="F793" s="9">
        <v>399</v>
      </c>
      <c r="G793" s="9">
        <v>1299</v>
      </c>
      <c r="H793" s="9">
        <f t="shared" si="97"/>
        <v>900</v>
      </c>
      <c r="I793" s="9">
        <f>(F793*U793)</f>
        <v>5234880</v>
      </c>
      <c r="J793" s="18" t="str">
        <f>ROUND((Table1[[#This Row],[actual_price]]-Table1[[#This Row],[discounted_price]])/Table1[[#This Row],[actual_price]]*100, 0) &amp; "%"</f>
        <v>69%</v>
      </c>
      <c r="K793" s="18" t="str">
        <f t="shared" si="98"/>
        <v>≥ 50%</v>
      </c>
      <c r="L793" s="18">
        <f t="shared" si="99"/>
        <v>69</v>
      </c>
      <c r="M793" s="15" t="str">
        <f t="shared" si="100"/>
        <v>High</v>
      </c>
      <c r="N793" s="1">
        <v>0.69</v>
      </c>
      <c r="O793">
        <v>4.2</v>
      </c>
      <c r="P793" t="str">
        <f t="shared" si="101"/>
        <v>Good</v>
      </c>
      <c r="Q793">
        <f>G793*U793</f>
        <v>17042880</v>
      </c>
      <c r="R793" t="str">
        <f t="shared" si="102"/>
        <v>#1k-#4.9k</v>
      </c>
      <c r="S793">
        <f>IF(Table1[[#This Row],[actual_price]]&lt;1000, 1, IF(Table1[[#This Row],[actual_price]]&lt;5000, 2, IF(Table1[[#This Row],[actual_price]]&lt;10000, 3, IF(Table1[[#This Row],[actual_price]]&lt;20000, 4, 5))))</f>
        <v>2</v>
      </c>
      <c r="T793" t="str">
        <f t="shared" si="103"/>
        <v>1000 and above</v>
      </c>
      <c r="U793" s="11">
        <v>13120</v>
      </c>
      <c r="V793" t="s">
        <v>1156</v>
      </c>
      <c r="W793" t="s">
        <v>745</v>
      </c>
      <c r="X793" t="s">
        <v>746</v>
      </c>
      <c r="Y793" t="s">
        <v>747</v>
      </c>
      <c r="Z793" t="s">
        <v>748</v>
      </c>
      <c r="AA793" t="s">
        <v>749</v>
      </c>
    </row>
    <row r="794" spans="1:27">
      <c r="A794" t="s">
        <v>1293</v>
      </c>
      <c r="B794" t="s">
        <v>1294</v>
      </c>
      <c r="C794" t="str">
        <f t="shared" si="104"/>
        <v>BlueRigger Digital Optical Audio To…</v>
      </c>
      <c r="D794" t="s">
        <v>1037</v>
      </c>
      <c r="E794" t="str">
        <f>IFERROR(VLOOKUP(TRIM(CLEAN(D794)),#REF!, 2, FALSE), "Other")</f>
        <v>Other</v>
      </c>
      <c r="F794" s="9">
        <v>486</v>
      </c>
      <c r="G794" s="9">
        <v>1999</v>
      </c>
      <c r="H794" s="9">
        <f t="shared" si="97"/>
        <v>1513</v>
      </c>
      <c r="I794" s="9">
        <f>(F794*U794)</f>
        <v>14591178</v>
      </c>
      <c r="J794" s="18" t="str">
        <f>ROUND((Table1[[#This Row],[actual_price]]-Table1[[#This Row],[discounted_price]])/Table1[[#This Row],[actual_price]]*100, 0) &amp; "%"</f>
        <v>76%</v>
      </c>
      <c r="K794" s="18" t="str">
        <f t="shared" si="98"/>
        <v>≥ 50%</v>
      </c>
      <c r="L794" s="18">
        <f t="shared" si="99"/>
        <v>76</v>
      </c>
      <c r="M794" s="15" t="str">
        <f t="shared" si="100"/>
        <v>High</v>
      </c>
      <c r="N794" s="1">
        <v>0.76</v>
      </c>
      <c r="O794">
        <v>4.2</v>
      </c>
      <c r="P794" t="str">
        <f t="shared" si="101"/>
        <v>Good</v>
      </c>
      <c r="Q794">
        <f>G794*U794</f>
        <v>60015977</v>
      </c>
      <c r="R794" t="str">
        <f t="shared" si="102"/>
        <v>#1k-#4.9k</v>
      </c>
      <c r="S794">
        <f>IF(Table1[[#This Row],[actual_price]]&lt;1000, 1, IF(Table1[[#This Row],[actual_price]]&lt;5000, 2, IF(Table1[[#This Row],[actual_price]]&lt;10000, 3, IF(Table1[[#This Row],[actual_price]]&lt;20000, 4, 5))))</f>
        <v>2</v>
      </c>
      <c r="T794" t="str">
        <f t="shared" si="103"/>
        <v>1000 and above</v>
      </c>
      <c r="U794" s="11">
        <v>30023</v>
      </c>
      <c r="V794" t="s">
        <v>1295</v>
      </c>
      <c r="W794" t="s">
        <v>1039</v>
      </c>
      <c r="X794" t="s">
        <v>1040</v>
      </c>
      <c r="Y794" t="s">
        <v>1041</v>
      </c>
      <c r="Z794" t="s">
        <v>1042</v>
      </c>
      <c r="AA794" t="s">
        <v>1043</v>
      </c>
    </row>
    <row r="795" spans="1:27">
      <c r="A795" t="s">
        <v>1296</v>
      </c>
      <c r="B795" t="s">
        <v>1297</v>
      </c>
      <c r="C795" t="str">
        <f t="shared" si="104"/>
        <v>VW 60 cm (24 inches) Premium Series…</v>
      </c>
      <c r="D795" t="s">
        <v>400</v>
      </c>
      <c r="E795" t="str">
        <f>IFERROR(VLOOKUP(TRIM(CLEAN(D795)),#REF!, 2, FALSE), "Other")</f>
        <v>Other</v>
      </c>
      <c r="F795" s="9">
        <v>5699</v>
      </c>
      <c r="G795" s="9">
        <v>11000</v>
      </c>
      <c r="H795" s="9">
        <f t="shared" si="97"/>
        <v>5301</v>
      </c>
      <c r="I795" s="9">
        <f>(F795*U795)</f>
        <v>22813097</v>
      </c>
      <c r="J795" s="18" t="str">
        <f>ROUND((Table1[[#This Row],[actual_price]]-Table1[[#This Row],[discounted_price]])/Table1[[#This Row],[actual_price]]*100, 0) &amp; "%"</f>
        <v>48%</v>
      </c>
      <c r="K795" s="18" t="str">
        <f t="shared" si="98"/>
        <v>&lt;50%</v>
      </c>
      <c r="L795" s="18">
        <f t="shared" si="99"/>
        <v>48</v>
      </c>
      <c r="M795" s="15" t="str">
        <f t="shared" si="100"/>
        <v>Medium</v>
      </c>
      <c r="N795" s="1">
        <v>0.48</v>
      </c>
      <c r="O795">
        <v>4.2</v>
      </c>
      <c r="P795" t="str">
        <f t="shared" si="101"/>
        <v>Good</v>
      </c>
      <c r="Q795">
        <f>G795*U795</f>
        <v>44033000</v>
      </c>
      <c r="R795" t="str">
        <f t="shared" si="102"/>
        <v>#10k-#19.9k</v>
      </c>
      <c r="S795">
        <f>IF(Table1[[#This Row],[actual_price]]&lt;1000, 1, IF(Table1[[#This Row],[actual_price]]&lt;5000, 2, IF(Table1[[#This Row],[actual_price]]&lt;10000, 3, IF(Table1[[#This Row],[actual_price]]&lt;20000, 4, 5))))</f>
        <v>4</v>
      </c>
      <c r="T795" t="str">
        <f t="shared" si="103"/>
        <v>1000 and above</v>
      </c>
      <c r="U795" s="11">
        <v>4003</v>
      </c>
      <c r="V795" t="s">
        <v>1298</v>
      </c>
      <c r="W795" t="s">
        <v>402</v>
      </c>
      <c r="X795" t="s">
        <v>403</v>
      </c>
      <c r="Y795" t="s">
        <v>404</v>
      </c>
      <c r="Z795" t="s">
        <v>405</v>
      </c>
      <c r="AA795" t="s">
        <v>10152</v>
      </c>
    </row>
    <row r="796" spans="1:27">
      <c r="A796" t="s">
        <v>1335</v>
      </c>
      <c r="B796" t="s">
        <v>1336</v>
      </c>
      <c r="C796" t="str">
        <f t="shared" si="104"/>
        <v>MI 108 cm (43 inches) 5A Series Ful…</v>
      </c>
      <c r="D796" t="s">
        <v>135</v>
      </c>
      <c r="E796" t="str">
        <f>IFERROR(VLOOKUP(TRIM(CLEAN(D796)),#REF!, 2, FALSE), "Other")</f>
        <v>Other</v>
      </c>
      <c r="F796" s="9">
        <v>24999</v>
      </c>
      <c r="G796" s="9">
        <v>35999</v>
      </c>
      <c r="H796" s="9">
        <f t="shared" si="97"/>
        <v>11000</v>
      </c>
      <c r="I796" s="9">
        <f>(F796*U796)</f>
        <v>820967160</v>
      </c>
      <c r="J796" s="18" t="str">
        <f>ROUND((Table1[[#This Row],[actual_price]]-Table1[[#This Row],[discounted_price]])/Table1[[#This Row],[actual_price]]*100, 0) &amp; "%"</f>
        <v>31%</v>
      </c>
      <c r="K796" s="18" t="str">
        <f t="shared" si="98"/>
        <v>&lt;50%</v>
      </c>
      <c r="L796" s="18">
        <f t="shared" si="99"/>
        <v>31</v>
      </c>
      <c r="M796" s="15" t="str">
        <f t="shared" si="100"/>
        <v>Medium</v>
      </c>
      <c r="N796" s="1">
        <v>0.31</v>
      </c>
      <c r="O796">
        <v>4.2</v>
      </c>
      <c r="P796" t="str">
        <f t="shared" si="101"/>
        <v>Good</v>
      </c>
      <c r="Q796">
        <f>G796*U796</f>
        <v>1182207160</v>
      </c>
      <c r="R796" t="str">
        <f t="shared" si="102"/>
        <v>#20k+</v>
      </c>
      <c r="S796">
        <f>IF(Table1[[#This Row],[actual_price]]&lt;1000, 1, IF(Table1[[#This Row],[actual_price]]&lt;5000, 2, IF(Table1[[#This Row],[actual_price]]&lt;10000, 3, IF(Table1[[#This Row],[actual_price]]&lt;20000, 4, 5))))</f>
        <v>5</v>
      </c>
      <c r="T796" t="str">
        <f t="shared" si="103"/>
        <v>1000 and above</v>
      </c>
      <c r="U796" s="11">
        <v>32840</v>
      </c>
      <c r="V796" t="s">
        <v>740</v>
      </c>
      <c r="W796" t="s">
        <v>137</v>
      </c>
      <c r="X796" t="s">
        <v>138</v>
      </c>
      <c r="Y796" t="s">
        <v>139</v>
      </c>
      <c r="Z796" t="s">
        <v>140</v>
      </c>
      <c r="AA796" t="s">
        <v>1337</v>
      </c>
    </row>
    <row r="797" spans="1:27">
      <c r="A797" t="s">
        <v>1402</v>
      </c>
      <c r="B797" t="s">
        <v>1403</v>
      </c>
      <c r="C797" t="str">
        <f t="shared" si="104"/>
        <v>TCL 80 cm (32 inches) HD Ready Cert…</v>
      </c>
      <c r="D797" t="s">
        <v>135</v>
      </c>
      <c r="E797" t="str">
        <f>IFERROR(VLOOKUP(TRIM(CLEAN(D797)),#REF!, 2, FALSE), "Other")</f>
        <v>Other</v>
      </c>
      <c r="F797" s="9">
        <v>11990</v>
      </c>
      <c r="G797" s="9">
        <v>31990</v>
      </c>
      <c r="H797" s="9">
        <f t="shared" si="97"/>
        <v>20000</v>
      </c>
      <c r="I797" s="9">
        <f>(F797*U797)</f>
        <v>767360</v>
      </c>
      <c r="J797" s="18" t="str">
        <f>ROUND((Table1[[#This Row],[actual_price]]-Table1[[#This Row],[discounted_price]])/Table1[[#This Row],[actual_price]]*100, 0) &amp; "%"</f>
        <v>63%</v>
      </c>
      <c r="K797" s="18" t="str">
        <f t="shared" si="98"/>
        <v>≥ 50%</v>
      </c>
      <c r="L797" s="18">
        <f t="shared" si="99"/>
        <v>63</v>
      </c>
      <c r="M797" s="15" t="str">
        <f t="shared" si="100"/>
        <v>High</v>
      </c>
      <c r="N797" s="1">
        <v>0.63</v>
      </c>
      <c r="O797">
        <v>4.2</v>
      </c>
      <c r="P797" t="str">
        <f t="shared" si="101"/>
        <v>Good</v>
      </c>
      <c r="Q797">
        <f>G797*U797</f>
        <v>2047360</v>
      </c>
      <c r="R797" t="str">
        <f t="shared" si="102"/>
        <v>#20k+</v>
      </c>
      <c r="S797">
        <f>IF(Table1[[#This Row],[actual_price]]&lt;1000, 1, IF(Table1[[#This Row],[actual_price]]&lt;5000, 2, IF(Table1[[#This Row],[actual_price]]&lt;10000, 3, IF(Table1[[#This Row],[actual_price]]&lt;20000, 4, 5))))</f>
        <v>5</v>
      </c>
      <c r="T797" t="str">
        <f t="shared" si="103"/>
        <v>Fewer than 1000</v>
      </c>
      <c r="U797" s="11">
        <v>64</v>
      </c>
      <c r="V797" t="s">
        <v>572</v>
      </c>
      <c r="W797" t="s">
        <v>1404</v>
      </c>
      <c r="X797" t="s">
        <v>1405</v>
      </c>
      <c r="Y797" t="s">
        <v>1406</v>
      </c>
      <c r="Z797" t="s">
        <v>1407</v>
      </c>
      <c r="AA797" t="s">
        <v>1408</v>
      </c>
    </row>
    <row r="798" spans="1:27">
      <c r="A798" t="s">
        <v>1452</v>
      </c>
      <c r="B798" t="s">
        <v>1453</v>
      </c>
      <c r="C798" t="str">
        <f t="shared" si="104"/>
        <v>Amazon Basics USB C to Lightning TP…</v>
      </c>
      <c r="D798" t="s">
        <v>16</v>
      </c>
      <c r="E798" t="str">
        <f>IFERROR(VLOOKUP(TRIM(CLEAN(D798)),#REF!, 2, FALSE), "Other")</f>
        <v>Other</v>
      </c>
      <c r="F798" s="9">
        <v>799</v>
      </c>
      <c r="G798" s="9">
        <v>1999</v>
      </c>
      <c r="H798" s="9">
        <f t="shared" si="97"/>
        <v>1200</v>
      </c>
      <c r="I798" s="9">
        <f>(F798*U798)</f>
        <v>6857817</v>
      </c>
      <c r="J798" s="18" t="str">
        <f>ROUND((Table1[[#This Row],[actual_price]]-Table1[[#This Row],[discounted_price]])/Table1[[#This Row],[actual_price]]*100, 0) &amp; "%"</f>
        <v>60%</v>
      </c>
      <c r="K798" s="18" t="str">
        <f t="shared" si="98"/>
        <v>≥ 50%</v>
      </c>
      <c r="L798" s="18">
        <f t="shared" si="99"/>
        <v>60</v>
      </c>
      <c r="M798" s="15" t="str">
        <f t="shared" si="100"/>
        <v>High</v>
      </c>
      <c r="N798" s="1">
        <v>0.6</v>
      </c>
      <c r="O798">
        <v>4.2</v>
      </c>
      <c r="P798" t="str">
        <f t="shared" si="101"/>
        <v>Good</v>
      </c>
      <c r="Q798">
        <f>G798*U798</f>
        <v>17157417</v>
      </c>
      <c r="R798" t="str">
        <f t="shared" si="102"/>
        <v>#1k-#4.9k</v>
      </c>
      <c r="S798">
        <f>IF(Table1[[#This Row],[actual_price]]&lt;1000, 1, IF(Table1[[#This Row],[actual_price]]&lt;5000, 2, IF(Table1[[#This Row],[actual_price]]&lt;10000, 3, IF(Table1[[#This Row],[actual_price]]&lt;20000, 4, 5))))</f>
        <v>2</v>
      </c>
      <c r="T798" t="str">
        <f t="shared" si="103"/>
        <v>1000 and above</v>
      </c>
      <c r="U798" s="11">
        <v>8583</v>
      </c>
      <c r="V798" t="s">
        <v>1454</v>
      </c>
      <c r="W798" t="s">
        <v>1455</v>
      </c>
      <c r="X798" t="s">
        <v>1456</v>
      </c>
      <c r="Y798" t="s">
        <v>1457</v>
      </c>
      <c r="Z798" t="s">
        <v>1458</v>
      </c>
      <c r="AA798" t="s">
        <v>1459</v>
      </c>
    </row>
    <row r="799" spans="1:27">
      <c r="A799" t="s">
        <v>1509</v>
      </c>
      <c r="B799" t="s">
        <v>1510</v>
      </c>
      <c r="C799" t="str">
        <f t="shared" si="104"/>
        <v>Wayona Nylon Braided Usb Syncing An…</v>
      </c>
      <c r="D799" t="s">
        <v>16</v>
      </c>
      <c r="E799" t="str">
        <f>IFERROR(VLOOKUP(TRIM(CLEAN(D799)),#REF!, 2, FALSE), "Other")</f>
        <v>Other</v>
      </c>
      <c r="F799" s="9">
        <v>649</v>
      </c>
      <c r="G799" s="9">
        <v>1999</v>
      </c>
      <c r="H799" s="9">
        <f t="shared" si="97"/>
        <v>1350</v>
      </c>
      <c r="I799" s="9">
        <f>(F799*U799)</f>
        <v>15750581</v>
      </c>
      <c r="J799" s="18" t="str">
        <f>ROUND((Table1[[#This Row],[actual_price]]-Table1[[#This Row],[discounted_price]])/Table1[[#This Row],[actual_price]]*100, 0) &amp; "%"</f>
        <v>68%</v>
      </c>
      <c r="K799" s="18" t="str">
        <f t="shared" si="98"/>
        <v>≥ 50%</v>
      </c>
      <c r="L799" s="18">
        <f t="shared" si="99"/>
        <v>68</v>
      </c>
      <c r="M799" s="15" t="str">
        <f t="shared" si="100"/>
        <v>High</v>
      </c>
      <c r="N799" s="1">
        <v>0.68</v>
      </c>
      <c r="O799">
        <v>4.2</v>
      </c>
      <c r="P799" t="str">
        <f t="shared" si="101"/>
        <v>Good</v>
      </c>
      <c r="Q799">
        <f>G799*U799</f>
        <v>48513731</v>
      </c>
      <c r="R799" t="str">
        <f t="shared" si="102"/>
        <v>#1k-#4.9k</v>
      </c>
      <c r="S799">
        <f>IF(Table1[[#This Row],[actual_price]]&lt;1000, 1, IF(Table1[[#This Row],[actual_price]]&lt;5000, 2, IF(Table1[[#This Row],[actual_price]]&lt;10000, 3, IF(Table1[[#This Row],[actual_price]]&lt;20000, 4, 5))))</f>
        <v>2</v>
      </c>
      <c r="T799" t="str">
        <f t="shared" si="103"/>
        <v>1000 and above</v>
      </c>
      <c r="U799" s="11">
        <v>24269</v>
      </c>
      <c r="V799" t="s">
        <v>1511</v>
      </c>
      <c r="W799" t="s">
        <v>18</v>
      </c>
      <c r="X799" t="s">
        <v>19</v>
      </c>
      <c r="Y799" t="s">
        <v>20</v>
      </c>
      <c r="Z799" t="s">
        <v>21</v>
      </c>
      <c r="AA799" t="s">
        <v>645</v>
      </c>
    </row>
    <row r="800" spans="1:27">
      <c r="A800" t="s">
        <v>1560</v>
      </c>
      <c r="B800" t="s">
        <v>1561</v>
      </c>
      <c r="C800" t="str">
        <f t="shared" si="104"/>
        <v>Rts‚Ñ¢ High Speed 3D Full HD 1080p …</v>
      </c>
      <c r="D800" t="s">
        <v>103</v>
      </c>
      <c r="E800" t="str">
        <f>IFERROR(VLOOKUP(TRIM(CLEAN(D800)),#REF!, 2, FALSE), "Other")</f>
        <v>Other</v>
      </c>
      <c r="F800" s="9">
        <v>598</v>
      </c>
      <c r="G800" s="9">
        <v>4999</v>
      </c>
      <c r="H800" s="9">
        <f t="shared" si="97"/>
        <v>4401</v>
      </c>
      <c r="I800" s="9">
        <f>(F800*U800)</f>
        <v>544180</v>
      </c>
      <c r="J800" s="18" t="str">
        <f>ROUND((Table1[[#This Row],[actual_price]]-Table1[[#This Row],[discounted_price]])/Table1[[#This Row],[actual_price]]*100, 0) &amp; "%"</f>
        <v>88%</v>
      </c>
      <c r="K800" s="18" t="str">
        <f t="shared" si="98"/>
        <v>≥ 50%</v>
      </c>
      <c r="L800" s="18">
        <f t="shared" si="99"/>
        <v>88</v>
      </c>
      <c r="M800" s="15" t="str">
        <f t="shared" si="100"/>
        <v>High</v>
      </c>
      <c r="N800" s="1">
        <v>0.88</v>
      </c>
      <c r="O800">
        <v>4.2</v>
      </c>
      <c r="P800" t="str">
        <f t="shared" si="101"/>
        <v>Good</v>
      </c>
      <c r="Q800">
        <f>G800*U800</f>
        <v>4549090</v>
      </c>
      <c r="R800" t="str">
        <f t="shared" si="102"/>
        <v>#1k-#4.9k</v>
      </c>
      <c r="S800">
        <f>IF(Table1[[#This Row],[actual_price]]&lt;1000, 1, IF(Table1[[#This Row],[actual_price]]&lt;5000, 2, IF(Table1[[#This Row],[actual_price]]&lt;10000, 3, IF(Table1[[#This Row],[actual_price]]&lt;20000, 4, 5))))</f>
        <v>2</v>
      </c>
      <c r="T800" t="str">
        <f t="shared" si="103"/>
        <v>Fewer than 1000</v>
      </c>
      <c r="U800" s="11">
        <v>910</v>
      </c>
      <c r="V800" t="s">
        <v>1562</v>
      </c>
      <c r="W800" t="s">
        <v>1563</v>
      </c>
      <c r="X800" t="s">
        <v>1564</v>
      </c>
      <c r="Y800" t="s">
        <v>1565</v>
      </c>
      <c r="Z800" t="s">
        <v>1566</v>
      </c>
      <c r="AA800" t="s">
        <v>1567</v>
      </c>
    </row>
    <row r="801" spans="1:27">
      <c r="A801" t="s">
        <v>1671</v>
      </c>
      <c r="B801" t="s">
        <v>1672</v>
      </c>
      <c r="C801" t="str">
        <f t="shared" si="104"/>
        <v>Smashtronics¬Æ - Case for Firetv Re…</v>
      </c>
      <c r="D801" t="s">
        <v>364</v>
      </c>
      <c r="E801" t="str">
        <f>IFERROR(VLOOKUP(TRIM(CLEAN(D801)),#REF!, 2, FALSE), "Other")</f>
        <v>Other</v>
      </c>
      <c r="F801" s="9">
        <v>199</v>
      </c>
      <c r="G801" s="9">
        <v>399</v>
      </c>
      <c r="H801" s="9">
        <f t="shared" si="97"/>
        <v>200</v>
      </c>
      <c r="I801" s="9">
        <f>(F801*U801)</f>
        <v>265665</v>
      </c>
      <c r="J801" s="18" t="str">
        <f>ROUND((Table1[[#This Row],[actual_price]]-Table1[[#This Row],[discounted_price]])/Table1[[#This Row],[actual_price]]*100, 0) &amp; "%"</f>
        <v>50%</v>
      </c>
      <c r="K801" s="18" t="str">
        <f t="shared" si="98"/>
        <v>≥ 50%</v>
      </c>
      <c r="L801" s="18">
        <f t="shared" si="99"/>
        <v>50</v>
      </c>
      <c r="M801" s="15" t="str">
        <f t="shared" si="100"/>
        <v>High</v>
      </c>
      <c r="N801" s="1">
        <v>0.5</v>
      </c>
      <c r="O801">
        <v>4.2</v>
      </c>
      <c r="P801" t="str">
        <f t="shared" si="101"/>
        <v>Good</v>
      </c>
      <c r="Q801">
        <f>G801*U801</f>
        <v>532665</v>
      </c>
      <c r="R801" t="str">
        <f t="shared" si="102"/>
        <v>#0-#999</v>
      </c>
      <c r="S801">
        <f>IF(Table1[[#This Row],[actual_price]]&lt;1000, 1, IF(Table1[[#This Row],[actual_price]]&lt;5000, 2, IF(Table1[[#This Row],[actual_price]]&lt;10000, 3, IF(Table1[[#This Row],[actual_price]]&lt;20000, 4, 5))))</f>
        <v>1</v>
      </c>
      <c r="T801" t="str">
        <f t="shared" si="103"/>
        <v>1000 and above</v>
      </c>
      <c r="U801" s="11">
        <v>1335</v>
      </c>
      <c r="V801" t="s">
        <v>1673</v>
      </c>
      <c r="W801" t="s">
        <v>1674</v>
      </c>
      <c r="X801" t="s">
        <v>1675</v>
      </c>
      <c r="Y801" t="s">
        <v>1676</v>
      </c>
      <c r="Z801" t="s">
        <v>1677</v>
      </c>
      <c r="AA801" t="s">
        <v>1678</v>
      </c>
    </row>
    <row r="802" spans="1:27">
      <c r="A802" t="s">
        <v>1693</v>
      </c>
      <c r="B802" t="s">
        <v>1694</v>
      </c>
      <c r="C802" t="str">
        <f t="shared" si="104"/>
        <v>AmazonBasics USB Type-C to USB Type…</v>
      </c>
      <c r="D802" t="s">
        <v>16</v>
      </c>
      <c r="E802" t="str">
        <f>IFERROR(VLOOKUP(TRIM(CLEAN(D802)),#REF!, 2, FALSE), "Other")</f>
        <v>Other</v>
      </c>
      <c r="F802" s="9">
        <v>549</v>
      </c>
      <c r="G802" s="9">
        <v>995</v>
      </c>
      <c r="H802" s="9">
        <f t="shared" si="97"/>
        <v>446</v>
      </c>
      <c r="I802" s="9">
        <f>(F802*U802)</f>
        <v>16330554</v>
      </c>
      <c r="J802" s="18" t="str">
        <f>ROUND((Table1[[#This Row],[actual_price]]-Table1[[#This Row],[discounted_price]])/Table1[[#This Row],[actual_price]]*100, 0) &amp; "%"</f>
        <v>45%</v>
      </c>
      <c r="K802" s="18" t="str">
        <f t="shared" si="98"/>
        <v>&lt;50%</v>
      </c>
      <c r="L802" s="18">
        <f t="shared" si="99"/>
        <v>45</v>
      </c>
      <c r="M802" s="15" t="str">
        <f t="shared" si="100"/>
        <v>Medium</v>
      </c>
      <c r="N802" s="1">
        <v>0.45</v>
      </c>
      <c r="O802">
        <v>4.2</v>
      </c>
      <c r="P802" t="str">
        <f t="shared" si="101"/>
        <v>Good</v>
      </c>
      <c r="Q802">
        <f>G802*U802</f>
        <v>29597270</v>
      </c>
      <c r="R802" t="str">
        <f t="shared" si="102"/>
        <v>#0-#999</v>
      </c>
      <c r="S802">
        <f>IF(Table1[[#This Row],[actual_price]]&lt;1000, 1, IF(Table1[[#This Row],[actual_price]]&lt;5000, 2, IF(Table1[[#This Row],[actual_price]]&lt;10000, 3, IF(Table1[[#This Row],[actual_price]]&lt;20000, 4, 5))))</f>
        <v>1</v>
      </c>
      <c r="T802" t="str">
        <f t="shared" si="103"/>
        <v>1000 and above</v>
      </c>
      <c r="U802" s="11">
        <v>29746</v>
      </c>
      <c r="V802" t="s">
        <v>1695</v>
      </c>
      <c r="W802" t="s">
        <v>471</v>
      </c>
      <c r="X802" t="s">
        <v>472</v>
      </c>
      <c r="Y802" t="s">
        <v>473</v>
      </c>
      <c r="Z802" t="s">
        <v>474</v>
      </c>
      <c r="AA802" t="s">
        <v>475</v>
      </c>
    </row>
    <row r="803" spans="1:27">
      <c r="A803" t="s">
        <v>1728</v>
      </c>
      <c r="B803" t="s">
        <v>1729</v>
      </c>
      <c r="C803" t="str">
        <f t="shared" si="104"/>
        <v>Storite High Speed Micro USB 3.0 Ca…</v>
      </c>
      <c r="D803" t="s">
        <v>16</v>
      </c>
      <c r="E803" t="str">
        <f>IFERROR(VLOOKUP(TRIM(CLEAN(D803)),#REF!, 2, FALSE), "Other")</f>
        <v>Other</v>
      </c>
      <c r="F803" s="9">
        <v>299</v>
      </c>
      <c r="G803" s="9">
        <v>799</v>
      </c>
      <c r="H803" s="9">
        <f t="shared" si="97"/>
        <v>500</v>
      </c>
      <c r="I803" s="9">
        <f>(F803*U803)</f>
        <v>632983</v>
      </c>
      <c r="J803" s="18" t="str">
        <f>ROUND((Table1[[#This Row],[actual_price]]-Table1[[#This Row],[discounted_price]])/Table1[[#This Row],[actual_price]]*100, 0) &amp; "%"</f>
        <v>63%</v>
      </c>
      <c r="K803" s="18" t="str">
        <f t="shared" si="98"/>
        <v>≥ 50%</v>
      </c>
      <c r="L803" s="18">
        <f t="shared" si="99"/>
        <v>63</v>
      </c>
      <c r="M803" s="15" t="str">
        <f t="shared" si="100"/>
        <v>High</v>
      </c>
      <c r="N803" s="1">
        <v>0.63</v>
      </c>
      <c r="O803">
        <v>4.2</v>
      </c>
      <c r="P803" t="str">
        <f t="shared" si="101"/>
        <v>Good</v>
      </c>
      <c r="Q803">
        <f>G803*U803</f>
        <v>1691483</v>
      </c>
      <c r="R803" t="str">
        <f t="shared" si="102"/>
        <v>#0-#999</v>
      </c>
      <c r="S803">
        <f>IF(Table1[[#This Row],[actual_price]]&lt;1000, 1, IF(Table1[[#This Row],[actual_price]]&lt;5000, 2, IF(Table1[[#This Row],[actual_price]]&lt;10000, 3, IF(Table1[[#This Row],[actual_price]]&lt;20000, 4, 5))))</f>
        <v>1</v>
      </c>
      <c r="T803" t="str">
        <f t="shared" si="103"/>
        <v>1000 and above</v>
      </c>
      <c r="U803" s="11">
        <v>2117</v>
      </c>
      <c r="V803" t="s">
        <v>1730</v>
      </c>
      <c r="W803" t="s">
        <v>1731</v>
      </c>
      <c r="X803" t="s">
        <v>1732</v>
      </c>
      <c r="Y803" t="s">
        <v>1733</v>
      </c>
      <c r="Z803" t="s">
        <v>1734</v>
      </c>
      <c r="AA803" t="s">
        <v>1735</v>
      </c>
    </row>
    <row r="804" spans="1:27">
      <c r="A804" t="s">
        <v>1749</v>
      </c>
      <c r="B804" t="s">
        <v>1750</v>
      </c>
      <c r="C804" t="str">
        <f t="shared" si="104"/>
        <v>CableCreation RCA to 3.5mm Male Aud…</v>
      </c>
      <c r="D804" t="s">
        <v>915</v>
      </c>
      <c r="E804" t="str">
        <f>IFERROR(VLOOKUP(TRIM(CLEAN(D804)),#REF!, 2, FALSE), "Other")</f>
        <v>Other</v>
      </c>
      <c r="F804" s="9">
        <v>439</v>
      </c>
      <c r="G804" s="9">
        <v>758</v>
      </c>
      <c r="H804" s="9">
        <f t="shared" si="97"/>
        <v>319</v>
      </c>
      <c r="I804" s="9">
        <f>(F804*U804)</f>
        <v>1885944</v>
      </c>
      <c r="J804" s="18" t="str">
        <f>ROUND((Table1[[#This Row],[actual_price]]-Table1[[#This Row],[discounted_price]])/Table1[[#This Row],[actual_price]]*100, 0) &amp; "%"</f>
        <v>42%</v>
      </c>
      <c r="K804" s="18" t="str">
        <f t="shared" si="98"/>
        <v>&lt;50%</v>
      </c>
      <c r="L804" s="18">
        <f t="shared" si="99"/>
        <v>42</v>
      </c>
      <c r="M804" s="15" t="str">
        <f t="shared" si="100"/>
        <v>Medium</v>
      </c>
      <c r="N804" s="1">
        <v>0.42</v>
      </c>
      <c r="O804">
        <v>4.2</v>
      </c>
      <c r="P804" t="str">
        <f t="shared" si="101"/>
        <v>Good</v>
      </c>
      <c r="Q804">
        <f>G804*U804</f>
        <v>3256368</v>
      </c>
      <c r="R804" t="str">
        <f t="shared" si="102"/>
        <v>#0-#999</v>
      </c>
      <c r="S804">
        <f>IF(Table1[[#This Row],[actual_price]]&lt;1000, 1, IF(Table1[[#This Row],[actual_price]]&lt;5000, 2, IF(Table1[[#This Row],[actual_price]]&lt;10000, 3, IF(Table1[[#This Row],[actual_price]]&lt;20000, 4, 5))))</f>
        <v>1</v>
      </c>
      <c r="T804" t="str">
        <f t="shared" si="103"/>
        <v>1000 and above</v>
      </c>
      <c r="U804" s="11">
        <v>4296</v>
      </c>
      <c r="V804" t="s">
        <v>1751</v>
      </c>
      <c r="W804" t="s">
        <v>1752</v>
      </c>
      <c r="X804" t="s">
        <v>1753</v>
      </c>
      <c r="Y804" t="s">
        <v>1754</v>
      </c>
      <c r="Z804" t="s">
        <v>1755</v>
      </c>
      <c r="AA804" t="s">
        <v>1756</v>
      </c>
    </row>
    <row r="805" spans="1:27">
      <c r="A805" t="s">
        <v>1760</v>
      </c>
      <c r="B805" t="s">
        <v>1761</v>
      </c>
      <c r="C805" t="str">
        <f t="shared" si="104"/>
        <v>boAt Rugged V3 Braided Micro USB Ca…</v>
      </c>
      <c r="D805" t="s">
        <v>16</v>
      </c>
      <c r="E805" t="str">
        <f>IFERROR(VLOOKUP(TRIM(CLEAN(D805)),#REF!, 2, FALSE), "Other")</f>
        <v>Other</v>
      </c>
      <c r="F805" s="9">
        <v>299</v>
      </c>
      <c r="G805" s="9">
        <v>799</v>
      </c>
      <c r="H805" s="9">
        <f t="shared" si="97"/>
        <v>500</v>
      </c>
      <c r="I805" s="9">
        <f>(F805*U805)</f>
        <v>28214537</v>
      </c>
      <c r="J805" s="18" t="str">
        <f>ROUND((Table1[[#This Row],[actual_price]]-Table1[[#This Row],[discounted_price]])/Table1[[#This Row],[actual_price]]*100, 0) &amp; "%"</f>
        <v>63%</v>
      </c>
      <c r="K805" s="18" t="str">
        <f t="shared" si="98"/>
        <v>≥ 50%</v>
      </c>
      <c r="L805" s="18">
        <f t="shared" si="99"/>
        <v>63</v>
      </c>
      <c r="M805" s="15" t="str">
        <f t="shared" si="100"/>
        <v>High</v>
      </c>
      <c r="N805" s="1">
        <v>0.63</v>
      </c>
      <c r="O805">
        <v>4.2</v>
      </c>
      <c r="P805" t="str">
        <f t="shared" si="101"/>
        <v>Good</v>
      </c>
      <c r="Q805">
        <f>G805*U805</f>
        <v>75396037</v>
      </c>
      <c r="R805" t="str">
        <f t="shared" si="102"/>
        <v>#0-#999</v>
      </c>
      <c r="S805">
        <f>IF(Table1[[#This Row],[actual_price]]&lt;1000, 1, IF(Table1[[#This Row],[actual_price]]&lt;5000, 2, IF(Table1[[#This Row],[actual_price]]&lt;10000, 3, IF(Table1[[#This Row],[actual_price]]&lt;20000, 4, 5))))</f>
        <v>1</v>
      </c>
      <c r="T805" t="str">
        <f t="shared" si="103"/>
        <v>1000 and above</v>
      </c>
      <c r="U805" s="11">
        <v>94363</v>
      </c>
      <c r="V805" t="s">
        <v>1762</v>
      </c>
      <c r="W805" t="s">
        <v>42</v>
      </c>
      <c r="X805" t="s">
        <v>43</v>
      </c>
      <c r="Y805" t="s">
        <v>44</v>
      </c>
      <c r="Z805" t="s">
        <v>45</v>
      </c>
      <c r="AA805" t="s">
        <v>46</v>
      </c>
    </row>
    <row r="806" spans="1:27">
      <c r="A806" t="s">
        <v>1763</v>
      </c>
      <c r="B806" t="s">
        <v>1764</v>
      </c>
      <c r="C806" t="str">
        <f t="shared" si="104"/>
        <v>Amazon Basics USB A to Lightning PV…</v>
      </c>
      <c r="D806" t="s">
        <v>16</v>
      </c>
      <c r="E806" t="str">
        <f>IFERROR(VLOOKUP(TRIM(CLEAN(D806)),#REF!, 2, FALSE), "Other")</f>
        <v>Other</v>
      </c>
      <c r="F806" s="9">
        <v>789</v>
      </c>
      <c r="G806" s="9">
        <v>1999</v>
      </c>
      <c r="H806" s="9">
        <f t="shared" si="97"/>
        <v>1210</v>
      </c>
      <c r="I806" s="9">
        <f>(F806*U806)</f>
        <v>27252060</v>
      </c>
      <c r="J806" s="18" t="str">
        <f>ROUND((Table1[[#This Row],[actual_price]]-Table1[[#This Row],[discounted_price]])/Table1[[#This Row],[actual_price]]*100, 0) &amp; "%"</f>
        <v>61%</v>
      </c>
      <c r="K806" s="18" t="str">
        <f t="shared" si="98"/>
        <v>≥ 50%</v>
      </c>
      <c r="L806" s="18">
        <f t="shared" si="99"/>
        <v>61</v>
      </c>
      <c r="M806" s="15" t="str">
        <f t="shared" si="100"/>
        <v>High</v>
      </c>
      <c r="N806" s="1">
        <v>0.61</v>
      </c>
      <c r="O806">
        <v>4.2</v>
      </c>
      <c r="P806" t="str">
        <f t="shared" si="101"/>
        <v>Good</v>
      </c>
      <c r="Q806">
        <f>G806*U806</f>
        <v>69045460</v>
      </c>
      <c r="R806" t="str">
        <f t="shared" si="102"/>
        <v>#1k-#4.9k</v>
      </c>
      <c r="S806">
        <f>IF(Table1[[#This Row],[actual_price]]&lt;1000, 1, IF(Table1[[#This Row],[actual_price]]&lt;5000, 2, IF(Table1[[#This Row],[actual_price]]&lt;10000, 3, IF(Table1[[#This Row],[actual_price]]&lt;20000, 4, 5))))</f>
        <v>2</v>
      </c>
      <c r="T806" t="str">
        <f t="shared" si="103"/>
        <v>1000 and above</v>
      </c>
      <c r="U806" s="11">
        <v>34540</v>
      </c>
      <c r="V806" t="s">
        <v>1765</v>
      </c>
      <c r="W806" t="s">
        <v>1766</v>
      </c>
      <c r="X806" t="s">
        <v>1767</v>
      </c>
      <c r="Y806" t="s">
        <v>1768</v>
      </c>
      <c r="Z806" t="s">
        <v>1769</v>
      </c>
      <c r="AA806" t="s">
        <v>1770</v>
      </c>
    </row>
    <row r="807" spans="1:27">
      <c r="A807" t="s">
        <v>1779</v>
      </c>
      <c r="B807" t="s">
        <v>1780</v>
      </c>
      <c r="C807" t="str">
        <f t="shared" si="104"/>
        <v>Wayona Nylon Braided Usb Type C 3Ft…</v>
      </c>
      <c r="D807" t="s">
        <v>16</v>
      </c>
      <c r="E807" t="str">
        <f>IFERROR(VLOOKUP(TRIM(CLEAN(D807)),#REF!, 2, FALSE), "Other")</f>
        <v>Other</v>
      </c>
      <c r="F807" s="9">
        <v>325</v>
      </c>
      <c r="G807" s="9">
        <v>1099</v>
      </c>
      <c r="H807" s="9">
        <f t="shared" si="97"/>
        <v>774</v>
      </c>
      <c r="I807" s="9">
        <f>(F807*U807)</f>
        <v>3437200</v>
      </c>
      <c r="J807" s="18" t="str">
        <f>ROUND((Table1[[#This Row],[actual_price]]-Table1[[#This Row],[discounted_price]])/Table1[[#This Row],[actual_price]]*100, 0) &amp; "%"</f>
        <v>70%</v>
      </c>
      <c r="K807" s="18" t="str">
        <f t="shared" si="98"/>
        <v>≥ 50%</v>
      </c>
      <c r="L807" s="18">
        <f t="shared" si="99"/>
        <v>70</v>
      </c>
      <c r="M807" s="15" t="str">
        <f t="shared" si="100"/>
        <v>High</v>
      </c>
      <c r="N807" s="1">
        <v>0.7</v>
      </c>
      <c r="O807">
        <v>4.2</v>
      </c>
      <c r="P807" t="str">
        <f t="shared" si="101"/>
        <v>Good</v>
      </c>
      <c r="Q807">
        <f>G807*U807</f>
        <v>11623024</v>
      </c>
      <c r="R807" t="str">
        <f t="shared" si="102"/>
        <v>#1k-#4.9k</v>
      </c>
      <c r="S807">
        <f>IF(Table1[[#This Row],[actual_price]]&lt;1000, 1, IF(Table1[[#This Row],[actual_price]]&lt;5000, 2, IF(Table1[[#This Row],[actual_price]]&lt;10000, 3, IF(Table1[[#This Row],[actual_price]]&lt;20000, 4, 5))))</f>
        <v>2</v>
      </c>
      <c r="T807" t="str">
        <f t="shared" si="103"/>
        <v>1000 and above</v>
      </c>
      <c r="U807" s="11">
        <v>10576</v>
      </c>
      <c r="V807" t="s">
        <v>1781</v>
      </c>
      <c r="W807" t="s">
        <v>621</v>
      </c>
      <c r="X807" t="s">
        <v>622</v>
      </c>
      <c r="Y807" t="s">
        <v>623</v>
      </c>
      <c r="Z807" t="s">
        <v>624</v>
      </c>
      <c r="AA807" t="s">
        <v>625</v>
      </c>
    </row>
    <row r="808" spans="1:27">
      <c r="A808" t="s">
        <v>1805</v>
      </c>
      <c r="B808" t="s">
        <v>1806</v>
      </c>
      <c r="C808" t="str">
        <f t="shared" si="104"/>
        <v>Lapster usb 2.0 mantra cable, mantr…</v>
      </c>
      <c r="D808" t="s">
        <v>16</v>
      </c>
      <c r="E808" t="str">
        <f>IFERROR(VLOOKUP(TRIM(CLEAN(D808)),#REF!, 2, FALSE), "Other")</f>
        <v>Other</v>
      </c>
      <c r="F808" s="9">
        <v>199</v>
      </c>
      <c r="G808" s="9">
        <v>999</v>
      </c>
      <c r="H808" s="9">
        <f t="shared" si="97"/>
        <v>800</v>
      </c>
      <c r="I808" s="9">
        <f>(F808*U808)</f>
        <v>16915</v>
      </c>
      <c r="J808" s="18" t="str">
        <f>ROUND((Table1[[#This Row],[actual_price]]-Table1[[#This Row],[discounted_price]])/Table1[[#This Row],[actual_price]]*100, 0) &amp; "%"</f>
        <v>80%</v>
      </c>
      <c r="K808" s="18" t="str">
        <f t="shared" si="98"/>
        <v>≥ 50%</v>
      </c>
      <c r="L808" s="18">
        <f t="shared" si="99"/>
        <v>80</v>
      </c>
      <c r="M808" s="15" t="str">
        <f t="shared" si="100"/>
        <v>High</v>
      </c>
      <c r="N808" s="1">
        <v>0.8</v>
      </c>
      <c r="O808">
        <v>4.2</v>
      </c>
      <c r="P808" t="str">
        <f t="shared" si="101"/>
        <v>Good</v>
      </c>
      <c r="Q808">
        <f>G808*U808</f>
        <v>84915</v>
      </c>
      <c r="R808" t="str">
        <f t="shared" si="102"/>
        <v>#0-#999</v>
      </c>
      <c r="S808">
        <f>IF(Table1[[#This Row],[actual_price]]&lt;1000, 1, IF(Table1[[#This Row],[actual_price]]&lt;5000, 2, IF(Table1[[#This Row],[actual_price]]&lt;10000, 3, IF(Table1[[#This Row],[actual_price]]&lt;20000, 4, 5))))</f>
        <v>1</v>
      </c>
      <c r="T808" t="str">
        <f t="shared" si="103"/>
        <v>Fewer than 1000</v>
      </c>
      <c r="U808" s="11">
        <v>85</v>
      </c>
      <c r="V808" t="s">
        <v>1807</v>
      </c>
      <c r="W808" t="s">
        <v>1808</v>
      </c>
      <c r="X808" t="s">
        <v>1809</v>
      </c>
      <c r="Y808" t="s">
        <v>1810</v>
      </c>
      <c r="Z808" t="s">
        <v>1811</v>
      </c>
      <c r="AA808" t="s">
        <v>1812</v>
      </c>
    </row>
    <row r="809" spans="1:27">
      <c r="A809" t="s">
        <v>1842</v>
      </c>
      <c r="B809" t="s">
        <v>1843</v>
      </c>
      <c r="C809" t="str">
        <f t="shared" si="104"/>
        <v>Dealfreez Case Compatible for Fire …</v>
      </c>
      <c r="D809" t="s">
        <v>364</v>
      </c>
      <c r="E809" t="str">
        <f>IFERROR(VLOOKUP(TRIM(CLEAN(D809)),#REF!, 2, FALSE), "Other")</f>
        <v>Other</v>
      </c>
      <c r="F809" s="9">
        <v>349</v>
      </c>
      <c r="G809" s="9">
        <v>999</v>
      </c>
      <c r="H809" s="9">
        <f t="shared" si="97"/>
        <v>650</v>
      </c>
      <c r="I809" s="9">
        <f>(F809*U809)</f>
        <v>179037</v>
      </c>
      <c r="J809" s="18" t="str">
        <f>ROUND((Table1[[#This Row],[actual_price]]-Table1[[#This Row],[discounted_price]])/Table1[[#This Row],[actual_price]]*100, 0) &amp; "%"</f>
        <v>65%</v>
      </c>
      <c r="K809" s="18" t="str">
        <f t="shared" si="98"/>
        <v>≥ 50%</v>
      </c>
      <c r="L809" s="18">
        <f t="shared" si="99"/>
        <v>65</v>
      </c>
      <c r="M809" s="15" t="str">
        <f t="shared" si="100"/>
        <v>High</v>
      </c>
      <c r="N809" s="1">
        <v>0.65</v>
      </c>
      <c r="O809">
        <v>4.2</v>
      </c>
      <c r="P809" t="str">
        <f t="shared" si="101"/>
        <v>Good</v>
      </c>
      <c r="Q809">
        <f>G809*U809</f>
        <v>512487</v>
      </c>
      <c r="R809" t="str">
        <f t="shared" si="102"/>
        <v>#0-#999</v>
      </c>
      <c r="S809">
        <f>IF(Table1[[#This Row],[actual_price]]&lt;1000, 1, IF(Table1[[#This Row],[actual_price]]&lt;5000, 2, IF(Table1[[#This Row],[actual_price]]&lt;10000, 3, IF(Table1[[#This Row],[actual_price]]&lt;20000, 4, 5))))</f>
        <v>1</v>
      </c>
      <c r="T809" t="str">
        <f t="shared" si="103"/>
        <v>Fewer than 1000</v>
      </c>
      <c r="U809" s="11">
        <v>513</v>
      </c>
      <c r="V809" t="s">
        <v>1844</v>
      </c>
      <c r="W809" t="s">
        <v>1845</v>
      </c>
      <c r="X809" t="s">
        <v>1846</v>
      </c>
      <c r="Y809" t="s">
        <v>1847</v>
      </c>
      <c r="Z809" t="s">
        <v>1848</v>
      </c>
      <c r="AA809" t="s">
        <v>1849</v>
      </c>
    </row>
    <row r="810" spans="1:27">
      <c r="A810" t="s">
        <v>1861</v>
      </c>
      <c r="B810" t="s">
        <v>1862</v>
      </c>
      <c r="C810" t="str">
        <f t="shared" si="104"/>
        <v>Airtel Digital TV HD Set Top Box wi…</v>
      </c>
      <c r="D810" t="s">
        <v>1537</v>
      </c>
      <c r="E810" t="str">
        <f>IFERROR(VLOOKUP(TRIM(CLEAN(D810)),#REF!, 2, FALSE), "Other")</f>
        <v>Other</v>
      </c>
      <c r="F810" s="9">
        <v>917</v>
      </c>
      <c r="G810" s="9">
        <v>2299</v>
      </c>
      <c r="H810" s="9">
        <f t="shared" si="97"/>
        <v>1382</v>
      </c>
      <c r="I810" s="9">
        <f>(F810*U810)</f>
        <v>3026100</v>
      </c>
      <c r="J810" s="18" t="str">
        <f>ROUND((Table1[[#This Row],[actual_price]]-Table1[[#This Row],[discounted_price]])/Table1[[#This Row],[actual_price]]*100, 0) &amp; "%"</f>
        <v>60%</v>
      </c>
      <c r="K810" s="18" t="str">
        <f t="shared" si="98"/>
        <v>≥ 50%</v>
      </c>
      <c r="L810" s="18">
        <f t="shared" si="99"/>
        <v>60</v>
      </c>
      <c r="M810" s="15" t="str">
        <f t="shared" si="100"/>
        <v>High</v>
      </c>
      <c r="N810" s="1">
        <v>0.6</v>
      </c>
      <c r="O810">
        <v>4.2</v>
      </c>
      <c r="P810" t="str">
        <f t="shared" si="101"/>
        <v>Good</v>
      </c>
      <c r="Q810">
        <f>G810*U810</f>
        <v>7586700</v>
      </c>
      <c r="R810" t="str">
        <f t="shared" si="102"/>
        <v>#1k-#4.9k</v>
      </c>
      <c r="S810">
        <f>IF(Table1[[#This Row],[actual_price]]&lt;1000, 1, IF(Table1[[#This Row],[actual_price]]&lt;5000, 2, IF(Table1[[#This Row],[actual_price]]&lt;10000, 3, IF(Table1[[#This Row],[actual_price]]&lt;20000, 4, 5))))</f>
        <v>2</v>
      </c>
      <c r="T810" t="str">
        <f t="shared" si="103"/>
        <v>1000 and above</v>
      </c>
      <c r="U810" s="11">
        <v>3300</v>
      </c>
      <c r="V810" t="s">
        <v>1863</v>
      </c>
      <c r="W810" t="s">
        <v>1864</v>
      </c>
      <c r="X810" t="s">
        <v>1865</v>
      </c>
      <c r="Y810" t="s">
        <v>1866</v>
      </c>
      <c r="Z810" t="s">
        <v>1867</v>
      </c>
      <c r="AA810" t="s">
        <v>1868</v>
      </c>
    </row>
    <row r="811" spans="1:27">
      <c r="A811" t="s">
        <v>1888</v>
      </c>
      <c r="B811" t="s">
        <v>1889</v>
      </c>
      <c r="C811" t="str">
        <f t="shared" si="104"/>
        <v>Mi 100 cm (40 inches) Horizon Editi…</v>
      </c>
      <c r="D811" t="s">
        <v>135</v>
      </c>
      <c r="E811" t="str">
        <f>IFERROR(VLOOKUP(TRIM(CLEAN(D811)),#REF!, 2, FALSE), "Other")</f>
        <v>Other</v>
      </c>
      <c r="F811" s="9">
        <v>21999</v>
      </c>
      <c r="G811" s="9">
        <v>29999</v>
      </c>
      <c r="H811" s="9">
        <f t="shared" si="97"/>
        <v>8000</v>
      </c>
      <c r="I811" s="9">
        <f>(F811*U811)</f>
        <v>722447160</v>
      </c>
      <c r="J811" s="18" t="str">
        <f>ROUND((Table1[[#This Row],[actual_price]]-Table1[[#This Row],[discounted_price]])/Table1[[#This Row],[actual_price]]*100, 0) &amp; "%"</f>
        <v>27%</v>
      </c>
      <c r="K811" s="18" t="str">
        <f t="shared" si="98"/>
        <v>&lt;50%</v>
      </c>
      <c r="L811" s="18">
        <f t="shared" si="99"/>
        <v>27</v>
      </c>
      <c r="M811" s="15" t="str">
        <f t="shared" si="100"/>
        <v>Mild</v>
      </c>
      <c r="N811" s="1">
        <v>0.27</v>
      </c>
      <c r="O811">
        <v>4.2</v>
      </c>
      <c r="P811" t="str">
        <f t="shared" si="101"/>
        <v>Good</v>
      </c>
      <c r="Q811">
        <f>G811*U811</f>
        <v>985167160</v>
      </c>
      <c r="R811" t="str">
        <f t="shared" si="102"/>
        <v>#20k+</v>
      </c>
      <c r="S811">
        <f>IF(Table1[[#This Row],[actual_price]]&lt;1000, 1, IF(Table1[[#This Row],[actual_price]]&lt;5000, 2, IF(Table1[[#This Row],[actual_price]]&lt;10000, 3, IF(Table1[[#This Row],[actual_price]]&lt;20000, 4, 5))))</f>
        <v>5</v>
      </c>
      <c r="T811" t="str">
        <f t="shared" si="103"/>
        <v>1000 and above</v>
      </c>
      <c r="U811" s="11">
        <v>32840</v>
      </c>
      <c r="V811" t="s">
        <v>1890</v>
      </c>
      <c r="W811" t="s">
        <v>137</v>
      </c>
      <c r="X811" t="s">
        <v>138</v>
      </c>
      <c r="Y811" t="s">
        <v>139</v>
      </c>
      <c r="Z811" t="s">
        <v>140</v>
      </c>
      <c r="AA811" t="s">
        <v>741</v>
      </c>
    </row>
    <row r="812" spans="1:27">
      <c r="A812" t="s">
        <v>1986</v>
      </c>
      <c r="B812" t="s">
        <v>1987</v>
      </c>
      <c r="C812" t="str">
        <f t="shared" si="104"/>
        <v>Tuarso 8K HDMI 2.1 Cable 48Gbps , 1…</v>
      </c>
      <c r="D812" t="s">
        <v>103</v>
      </c>
      <c r="E812" t="str">
        <f>IFERROR(VLOOKUP(TRIM(CLEAN(D812)),#REF!, 2, FALSE), "Other")</f>
        <v>Other</v>
      </c>
      <c r="F812" s="9">
        <v>599</v>
      </c>
      <c r="G812" s="9">
        <v>1999</v>
      </c>
      <c r="H812" s="9">
        <f t="shared" si="97"/>
        <v>1400</v>
      </c>
      <c r="I812" s="9">
        <f>(F812*U812)</f>
        <v>28153</v>
      </c>
      <c r="J812" s="18" t="str">
        <f>ROUND((Table1[[#This Row],[actual_price]]-Table1[[#This Row],[discounted_price]])/Table1[[#This Row],[actual_price]]*100, 0) &amp; "%"</f>
        <v>70%</v>
      </c>
      <c r="K812" s="18" t="str">
        <f t="shared" si="98"/>
        <v>≥ 50%</v>
      </c>
      <c r="L812" s="18">
        <f t="shared" si="99"/>
        <v>70</v>
      </c>
      <c r="M812" s="15" t="str">
        <f t="shared" si="100"/>
        <v>High</v>
      </c>
      <c r="N812" s="1">
        <v>0.7</v>
      </c>
      <c r="O812">
        <v>4.2</v>
      </c>
      <c r="P812" t="str">
        <f t="shared" si="101"/>
        <v>Good</v>
      </c>
      <c r="Q812">
        <f>G812*U812</f>
        <v>93953</v>
      </c>
      <c r="R812" t="str">
        <f t="shared" si="102"/>
        <v>#1k-#4.9k</v>
      </c>
      <c r="S812">
        <f>IF(Table1[[#This Row],[actual_price]]&lt;1000, 1, IF(Table1[[#This Row],[actual_price]]&lt;5000, 2, IF(Table1[[#This Row],[actual_price]]&lt;10000, 3, IF(Table1[[#This Row],[actual_price]]&lt;20000, 4, 5))))</f>
        <v>2</v>
      </c>
      <c r="T812" t="str">
        <f t="shared" si="103"/>
        <v>Fewer than 1000</v>
      </c>
      <c r="U812" s="11">
        <v>47</v>
      </c>
      <c r="V812" t="s">
        <v>1988</v>
      </c>
      <c r="W812" t="s">
        <v>1989</v>
      </c>
      <c r="X812" t="s">
        <v>1990</v>
      </c>
      <c r="Y812" t="s">
        <v>1991</v>
      </c>
      <c r="Z812" t="s">
        <v>1992</v>
      </c>
      <c r="AA812" t="s">
        <v>1993</v>
      </c>
    </row>
    <row r="813" spans="1:27">
      <c r="A813" t="s">
        <v>2010</v>
      </c>
      <c r="B813" t="s">
        <v>1672</v>
      </c>
      <c r="C813" t="str">
        <f t="shared" si="104"/>
        <v>Smashtronics¬Æ - Case for Firetv Re…</v>
      </c>
      <c r="D813" t="s">
        <v>364</v>
      </c>
      <c r="E813" t="str">
        <f>IFERROR(VLOOKUP(TRIM(CLEAN(D813)),#REF!, 2, FALSE), "Other")</f>
        <v>Other</v>
      </c>
      <c r="F813" s="9">
        <v>199</v>
      </c>
      <c r="G813" s="9">
        <v>399</v>
      </c>
      <c r="H813" s="9">
        <f t="shared" si="97"/>
        <v>200</v>
      </c>
      <c r="I813" s="9">
        <f>(F813*U813)</f>
        <v>265665</v>
      </c>
      <c r="J813" s="18" t="str">
        <f>ROUND((Table1[[#This Row],[actual_price]]-Table1[[#This Row],[discounted_price]])/Table1[[#This Row],[actual_price]]*100, 0) &amp; "%"</f>
        <v>50%</v>
      </c>
      <c r="K813" s="18" t="str">
        <f t="shared" si="98"/>
        <v>≥ 50%</v>
      </c>
      <c r="L813" s="18">
        <f t="shared" si="99"/>
        <v>50</v>
      </c>
      <c r="M813" s="15" t="str">
        <f t="shared" si="100"/>
        <v>High</v>
      </c>
      <c r="N813" s="1">
        <v>0.5</v>
      </c>
      <c r="O813">
        <v>4.2</v>
      </c>
      <c r="P813" t="str">
        <f t="shared" si="101"/>
        <v>Good</v>
      </c>
      <c r="Q813">
        <f>G813*U813</f>
        <v>532665</v>
      </c>
      <c r="R813" t="str">
        <f t="shared" si="102"/>
        <v>#0-#999</v>
      </c>
      <c r="S813">
        <f>IF(Table1[[#This Row],[actual_price]]&lt;1000, 1, IF(Table1[[#This Row],[actual_price]]&lt;5000, 2, IF(Table1[[#This Row],[actual_price]]&lt;10000, 3, IF(Table1[[#This Row],[actual_price]]&lt;20000, 4, 5))))</f>
        <v>1</v>
      </c>
      <c r="T813" t="str">
        <f t="shared" si="103"/>
        <v>1000 and above</v>
      </c>
      <c r="U813" s="11">
        <v>1335</v>
      </c>
      <c r="V813" t="s">
        <v>1673</v>
      </c>
      <c r="W813" t="s">
        <v>1674</v>
      </c>
      <c r="X813" t="s">
        <v>1675</v>
      </c>
      <c r="Y813" t="s">
        <v>1676</v>
      </c>
      <c r="Z813" t="s">
        <v>1677</v>
      </c>
      <c r="AA813" t="s">
        <v>1678</v>
      </c>
    </row>
    <row r="814" spans="1:27">
      <c r="A814" t="s">
        <v>2043</v>
      </c>
      <c r="B814" t="s">
        <v>2044</v>
      </c>
      <c r="C814" t="str">
        <f t="shared" si="104"/>
        <v>TIZUM High Speed HDMI Cable Aura -G…</v>
      </c>
      <c r="D814" t="s">
        <v>103</v>
      </c>
      <c r="E814" t="str">
        <f>IFERROR(VLOOKUP(TRIM(CLEAN(D814)),#REF!, 2, FALSE), "Other")</f>
        <v>Other</v>
      </c>
      <c r="F814" s="9">
        <v>379</v>
      </c>
      <c r="G814" s="9">
        <v>999</v>
      </c>
      <c r="H814" s="9">
        <f t="shared" si="97"/>
        <v>620</v>
      </c>
      <c r="I814" s="9">
        <f>(F814*U814)</f>
        <v>4605987</v>
      </c>
      <c r="J814" s="18" t="str">
        <f>ROUND((Table1[[#This Row],[actual_price]]-Table1[[#This Row],[discounted_price]])/Table1[[#This Row],[actual_price]]*100, 0) &amp; "%"</f>
        <v>62%</v>
      </c>
      <c r="K814" s="18" t="str">
        <f t="shared" si="98"/>
        <v>≥ 50%</v>
      </c>
      <c r="L814" s="18">
        <f t="shared" si="99"/>
        <v>62</v>
      </c>
      <c r="M814" s="15" t="str">
        <f t="shared" si="100"/>
        <v>High</v>
      </c>
      <c r="N814" s="1">
        <v>0.62</v>
      </c>
      <c r="O814">
        <v>4.2</v>
      </c>
      <c r="P814" t="str">
        <f t="shared" si="101"/>
        <v>Good</v>
      </c>
      <c r="Q814">
        <f>G814*U814</f>
        <v>12140847</v>
      </c>
      <c r="R814" t="str">
        <f t="shared" si="102"/>
        <v>#0-#999</v>
      </c>
      <c r="S814">
        <f>IF(Table1[[#This Row],[actual_price]]&lt;1000, 1, IF(Table1[[#This Row],[actual_price]]&lt;5000, 2, IF(Table1[[#This Row],[actual_price]]&lt;10000, 3, IF(Table1[[#This Row],[actual_price]]&lt;20000, 4, 5))))</f>
        <v>1</v>
      </c>
      <c r="T814" t="str">
        <f t="shared" si="103"/>
        <v>1000 and above</v>
      </c>
      <c r="U814" s="11">
        <v>12153</v>
      </c>
      <c r="V814" t="s">
        <v>2045</v>
      </c>
      <c r="W814" t="s">
        <v>203</v>
      </c>
      <c r="X814" t="s">
        <v>204</v>
      </c>
      <c r="Y814" t="s">
        <v>205</v>
      </c>
      <c r="Z814" t="s">
        <v>206</v>
      </c>
      <c r="AA814" t="s">
        <v>207</v>
      </c>
    </row>
    <row r="815" spans="1:27">
      <c r="A815" t="s">
        <v>2046</v>
      </c>
      <c r="B815" t="s">
        <v>2047</v>
      </c>
      <c r="C815" t="str">
        <f t="shared" si="104"/>
        <v>Technotech High Speed HDMI Cable 5 …</v>
      </c>
      <c r="D815" t="s">
        <v>103</v>
      </c>
      <c r="E815" t="str">
        <f>IFERROR(VLOOKUP(TRIM(CLEAN(D815)),#REF!, 2, FALSE), "Other")</f>
        <v>Other</v>
      </c>
      <c r="F815" s="9">
        <v>185</v>
      </c>
      <c r="G815" s="9">
        <v>499</v>
      </c>
      <c r="H815" s="9">
        <f t="shared" si="97"/>
        <v>314</v>
      </c>
      <c r="I815" s="9">
        <f>(F815*U815)</f>
        <v>4625</v>
      </c>
      <c r="J815" s="18" t="str">
        <f>ROUND((Table1[[#This Row],[actual_price]]-Table1[[#This Row],[discounted_price]])/Table1[[#This Row],[actual_price]]*100, 0) &amp; "%"</f>
        <v>63%</v>
      </c>
      <c r="K815" s="18" t="str">
        <f t="shared" si="98"/>
        <v>≥ 50%</v>
      </c>
      <c r="L815" s="18">
        <f t="shared" si="99"/>
        <v>63</v>
      </c>
      <c r="M815" s="15" t="str">
        <f t="shared" si="100"/>
        <v>High</v>
      </c>
      <c r="N815" s="1">
        <v>0.63</v>
      </c>
      <c r="O815">
        <v>4.2</v>
      </c>
      <c r="P815" t="str">
        <f t="shared" si="101"/>
        <v>Good</v>
      </c>
      <c r="Q815">
        <f>G815*U815</f>
        <v>12475</v>
      </c>
      <c r="R815" t="str">
        <f t="shared" si="102"/>
        <v>#0-#999</v>
      </c>
      <c r="S815">
        <f>IF(Table1[[#This Row],[actual_price]]&lt;1000, 1, IF(Table1[[#This Row],[actual_price]]&lt;5000, 2, IF(Table1[[#This Row],[actual_price]]&lt;10000, 3, IF(Table1[[#This Row],[actual_price]]&lt;20000, 4, 5))))</f>
        <v>1</v>
      </c>
      <c r="T815" t="str">
        <f t="shared" si="103"/>
        <v>Fewer than 1000</v>
      </c>
      <c r="U815" s="11">
        <v>25</v>
      </c>
      <c r="V815" t="s">
        <v>2048</v>
      </c>
      <c r="W815" t="s">
        <v>2049</v>
      </c>
      <c r="X815" t="s">
        <v>2050</v>
      </c>
      <c r="Y815" t="s">
        <v>2051</v>
      </c>
      <c r="Z815" t="s">
        <v>2052</v>
      </c>
      <c r="AA815" t="s">
        <v>2053</v>
      </c>
    </row>
    <row r="816" spans="1:27">
      <c r="A816" t="s">
        <v>2054</v>
      </c>
      <c r="B816" t="s">
        <v>2055</v>
      </c>
      <c r="C816" t="str">
        <f t="shared" si="104"/>
        <v>NK STAR 950 Mbps USB WiFi Adapter W…</v>
      </c>
      <c r="D816" t="s">
        <v>80</v>
      </c>
      <c r="E816" t="str">
        <f>IFERROR(VLOOKUP(TRIM(CLEAN(D816)),#REF!, 2, FALSE), "Other")</f>
        <v>Other</v>
      </c>
      <c r="F816" s="9">
        <v>218</v>
      </c>
      <c r="G816" s="9">
        <v>999</v>
      </c>
      <c r="H816" s="9">
        <f t="shared" si="97"/>
        <v>781</v>
      </c>
      <c r="I816" s="9">
        <f>(F816*U816)</f>
        <v>35534</v>
      </c>
      <c r="J816" s="18" t="str">
        <f>ROUND((Table1[[#This Row],[actual_price]]-Table1[[#This Row],[discounted_price]])/Table1[[#This Row],[actual_price]]*100, 0) &amp; "%"</f>
        <v>78%</v>
      </c>
      <c r="K816" s="18" t="str">
        <f t="shared" si="98"/>
        <v>≥ 50%</v>
      </c>
      <c r="L816" s="18">
        <f t="shared" si="99"/>
        <v>78</v>
      </c>
      <c r="M816" s="15" t="str">
        <f t="shared" si="100"/>
        <v>High</v>
      </c>
      <c r="N816" s="1">
        <v>0.78</v>
      </c>
      <c r="O816">
        <v>4.2</v>
      </c>
      <c r="P816" t="str">
        <f t="shared" si="101"/>
        <v>Good</v>
      </c>
      <c r="Q816">
        <f>G816*U816</f>
        <v>162837</v>
      </c>
      <c r="R816" t="str">
        <f t="shared" si="102"/>
        <v>#0-#999</v>
      </c>
      <c r="S816">
        <f>IF(Table1[[#This Row],[actual_price]]&lt;1000, 1, IF(Table1[[#This Row],[actual_price]]&lt;5000, 2, IF(Table1[[#This Row],[actual_price]]&lt;10000, 3, IF(Table1[[#This Row],[actual_price]]&lt;20000, 4, 5))))</f>
        <v>1</v>
      </c>
      <c r="T816" t="str">
        <f t="shared" si="103"/>
        <v>Fewer than 1000</v>
      </c>
      <c r="U816" s="11">
        <v>163</v>
      </c>
      <c r="V816" t="s">
        <v>2056</v>
      </c>
      <c r="W816" t="s">
        <v>2057</v>
      </c>
      <c r="X816" t="s">
        <v>2058</v>
      </c>
      <c r="Y816" t="s">
        <v>2059</v>
      </c>
      <c r="Z816" t="s">
        <v>2060</v>
      </c>
      <c r="AA816" t="s">
        <v>2061</v>
      </c>
    </row>
    <row r="817" spans="1:27">
      <c r="A817" t="s">
        <v>2078</v>
      </c>
      <c r="B817" t="s">
        <v>2079</v>
      </c>
      <c r="C817" t="str">
        <f t="shared" si="104"/>
        <v>Kodak 126 cm (50 inches) Bezel-Less…</v>
      </c>
      <c r="D817" t="s">
        <v>135</v>
      </c>
      <c r="E817" t="str">
        <f>IFERROR(VLOOKUP(TRIM(CLEAN(D817)),#REF!, 2, FALSE), "Other")</f>
        <v>Other</v>
      </c>
      <c r="F817" s="9">
        <v>26999</v>
      </c>
      <c r="G817" s="9">
        <v>42999</v>
      </c>
      <c r="H817" s="9">
        <f t="shared" si="97"/>
        <v>16000</v>
      </c>
      <c r="I817" s="9">
        <f>(F817*U817)</f>
        <v>40768490</v>
      </c>
      <c r="J817" s="18" t="str">
        <f>ROUND((Table1[[#This Row],[actual_price]]-Table1[[#This Row],[discounted_price]])/Table1[[#This Row],[actual_price]]*100, 0) &amp; "%"</f>
        <v>37%</v>
      </c>
      <c r="K817" s="18" t="str">
        <f t="shared" si="98"/>
        <v>&lt;50%</v>
      </c>
      <c r="L817" s="18">
        <f t="shared" si="99"/>
        <v>37</v>
      </c>
      <c r="M817" s="15" t="str">
        <f t="shared" si="100"/>
        <v>Medium</v>
      </c>
      <c r="N817" s="1">
        <v>0.37</v>
      </c>
      <c r="O817">
        <v>4.2</v>
      </c>
      <c r="P817" t="str">
        <f t="shared" si="101"/>
        <v>Good</v>
      </c>
      <c r="Q817">
        <f>G817*U817</f>
        <v>64928490</v>
      </c>
      <c r="R817" t="str">
        <f t="shared" si="102"/>
        <v>#20k+</v>
      </c>
      <c r="S817">
        <f>IF(Table1[[#This Row],[actual_price]]&lt;1000, 1, IF(Table1[[#This Row],[actual_price]]&lt;5000, 2, IF(Table1[[#This Row],[actual_price]]&lt;10000, 3, IF(Table1[[#This Row],[actual_price]]&lt;20000, 4, 5))))</f>
        <v>5</v>
      </c>
      <c r="T817" t="str">
        <f t="shared" si="103"/>
        <v>1000 and above</v>
      </c>
      <c r="U817" s="11">
        <v>1510</v>
      </c>
      <c r="V817" t="s">
        <v>2080</v>
      </c>
      <c r="W817" t="s">
        <v>2081</v>
      </c>
      <c r="X817" t="s">
        <v>2082</v>
      </c>
      <c r="Y817" t="s">
        <v>2083</v>
      </c>
      <c r="Z817" t="s">
        <v>2084</v>
      </c>
      <c r="AA817" t="s">
        <v>2085</v>
      </c>
    </row>
    <row r="818" spans="1:27">
      <c r="A818" t="s">
        <v>2110</v>
      </c>
      <c r="B818" t="s">
        <v>2111</v>
      </c>
      <c r="C818" t="str">
        <f t="shared" si="104"/>
        <v>MI 80 cm (32 inches) HD Ready Smart…</v>
      </c>
      <c r="D818" t="s">
        <v>135</v>
      </c>
      <c r="E818" t="str">
        <f>IFERROR(VLOOKUP(TRIM(CLEAN(D818)),#REF!, 2, FALSE), "Other")</f>
        <v>Other</v>
      </c>
      <c r="F818" s="9">
        <v>16999</v>
      </c>
      <c r="G818" s="9">
        <v>25999</v>
      </c>
      <c r="H818" s="9">
        <f t="shared" si="97"/>
        <v>9000</v>
      </c>
      <c r="I818" s="9">
        <f>(F818*U818)</f>
        <v>558247160</v>
      </c>
      <c r="J818" s="18" t="str">
        <f>ROUND((Table1[[#This Row],[actual_price]]-Table1[[#This Row],[discounted_price]])/Table1[[#This Row],[actual_price]]*100, 0) &amp; "%"</f>
        <v>35%</v>
      </c>
      <c r="K818" s="18" t="str">
        <f t="shared" si="98"/>
        <v>&lt;50%</v>
      </c>
      <c r="L818" s="18">
        <f t="shared" si="99"/>
        <v>35</v>
      </c>
      <c r="M818" s="15" t="str">
        <f t="shared" si="100"/>
        <v>Medium</v>
      </c>
      <c r="N818" s="1">
        <v>0.35</v>
      </c>
      <c r="O818">
        <v>4.2</v>
      </c>
      <c r="P818" t="str">
        <f t="shared" si="101"/>
        <v>Good</v>
      </c>
      <c r="Q818">
        <f>G818*U818</f>
        <v>853807160</v>
      </c>
      <c r="R818" t="str">
        <f t="shared" si="102"/>
        <v>#20k+</v>
      </c>
      <c r="S818">
        <f>IF(Table1[[#This Row],[actual_price]]&lt;1000, 1, IF(Table1[[#This Row],[actual_price]]&lt;5000, 2, IF(Table1[[#This Row],[actual_price]]&lt;10000, 3, IF(Table1[[#This Row],[actual_price]]&lt;20000, 4, 5))))</f>
        <v>5</v>
      </c>
      <c r="T818" t="str">
        <f t="shared" si="103"/>
        <v>1000 and above</v>
      </c>
      <c r="U818" s="11">
        <v>32840</v>
      </c>
      <c r="V818" t="s">
        <v>2112</v>
      </c>
      <c r="W818" t="s">
        <v>137</v>
      </c>
      <c r="X818" t="s">
        <v>138</v>
      </c>
      <c r="Y818" t="s">
        <v>139</v>
      </c>
      <c r="Z818" t="s">
        <v>140</v>
      </c>
      <c r="AA818" t="s">
        <v>141</v>
      </c>
    </row>
    <row r="819" spans="1:27">
      <c r="A819" t="s">
        <v>2146</v>
      </c>
      <c r="B819" t="s">
        <v>2147</v>
      </c>
      <c r="C819" t="str">
        <f t="shared" si="104"/>
        <v>Shopoflux Silicone Remote Cover for…</v>
      </c>
      <c r="D819" t="s">
        <v>364</v>
      </c>
      <c r="E819" t="str">
        <f>IFERROR(VLOOKUP(TRIM(CLEAN(D819)),#REF!, 2, FALSE), "Other")</f>
        <v>Other</v>
      </c>
      <c r="F819" s="9">
        <v>246</v>
      </c>
      <c r="G819" s="9">
        <v>600</v>
      </c>
      <c r="H819" s="9">
        <f t="shared" si="97"/>
        <v>354</v>
      </c>
      <c r="I819" s="9">
        <f>(F819*U819)</f>
        <v>35178</v>
      </c>
      <c r="J819" s="18" t="str">
        <f>ROUND((Table1[[#This Row],[actual_price]]-Table1[[#This Row],[discounted_price]])/Table1[[#This Row],[actual_price]]*100, 0) &amp; "%"</f>
        <v>59%</v>
      </c>
      <c r="K819" s="18" t="str">
        <f t="shared" si="98"/>
        <v>≥ 50%</v>
      </c>
      <c r="L819" s="18">
        <f t="shared" si="99"/>
        <v>59</v>
      </c>
      <c r="M819" s="15" t="str">
        <f t="shared" si="100"/>
        <v>High</v>
      </c>
      <c r="N819" s="1">
        <v>0.59</v>
      </c>
      <c r="O819">
        <v>4.2</v>
      </c>
      <c r="P819" t="str">
        <f t="shared" si="101"/>
        <v>Good</v>
      </c>
      <c r="Q819">
        <f>G819*U819</f>
        <v>85800</v>
      </c>
      <c r="R819" t="str">
        <f t="shared" si="102"/>
        <v>#0-#999</v>
      </c>
      <c r="S819">
        <f>IF(Table1[[#This Row],[actual_price]]&lt;1000, 1, IF(Table1[[#This Row],[actual_price]]&lt;5000, 2, IF(Table1[[#This Row],[actual_price]]&lt;10000, 3, IF(Table1[[#This Row],[actual_price]]&lt;20000, 4, 5))))</f>
        <v>1</v>
      </c>
      <c r="T819" t="str">
        <f t="shared" si="103"/>
        <v>Fewer than 1000</v>
      </c>
      <c r="U819" s="11">
        <v>143</v>
      </c>
      <c r="V819" t="s">
        <v>2148</v>
      </c>
      <c r="W819" t="s">
        <v>2149</v>
      </c>
      <c r="X819" t="s">
        <v>2150</v>
      </c>
      <c r="Y819" t="s">
        <v>2151</v>
      </c>
      <c r="Z819" t="s">
        <v>2152</v>
      </c>
      <c r="AA819" t="s">
        <v>2153</v>
      </c>
    </row>
    <row r="820" spans="1:27">
      <c r="A820" t="s">
        <v>2209</v>
      </c>
      <c r="B820" t="s">
        <v>2210</v>
      </c>
      <c r="C820" t="str">
        <f t="shared" si="104"/>
        <v>TCL 108 cm (43 inches) 4K Ultra HD …</v>
      </c>
      <c r="D820" t="s">
        <v>135</v>
      </c>
      <c r="E820" t="str">
        <f>IFERROR(VLOOKUP(TRIM(CLEAN(D820)),#REF!, 2, FALSE), "Other")</f>
        <v>Other</v>
      </c>
      <c r="F820" s="9">
        <v>24990</v>
      </c>
      <c r="G820" s="9">
        <v>51990</v>
      </c>
      <c r="H820" s="9">
        <f t="shared" si="97"/>
        <v>27000</v>
      </c>
      <c r="I820" s="9">
        <f>(F820*U820)</f>
        <v>73745490</v>
      </c>
      <c r="J820" s="18" t="str">
        <f>ROUND((Table1[[#This Row],[actual_price]]-Table1[[#This Row],[discounted_price]])/Table1[[#This Row],[actual_price]]*100, 0) &amp; "%"</f>
        <v>52%</v>
      </c>
      <c r="K820" s="18" t="str">
        <f t="shared" si="98"/>
        <v>≥ 50%</v>
      </c>
      <c r="L820" s="18">
        <f t="shared" si="99"/>
        <v>52</v>
      </c>
      <c r="M820" s="15" t="str">
        <f t="shared" si="100"/>
        <v>High</v>
      </c>
      <c r="N820" s="1">
        <v>0.52</v>
      </c>
      <c r="O820">
        <v>4.2</v>
      </c>
      <c r="P820" t="str">
        <f t="shared" si="101"/>
        <v>Good</v>
      </c>
      <c r="Q820">
        <f>G820*U820</f>
        <v>153422490</v>
      </c>
      <c r="R820" t="str">
        <f t="shared" si="102"/>
        <v>#20k+</v>
      </c>
      <c r="S820">
        <f>IF(Table1[[#This Row],[actual_price]]&lt;1000, 1, IF(Table1[[#This Row],[actual_price]]&lt;5000, 2, IF(Table1[[#This Row],[actual_price]]&lt;10000, 3, IF(Table1[[#This Row],[actual_price]]&lt;20000, 4, 5))))</f>
        <v>5</v>
      </c>
      <c r="T820" t="str">
        <f t="shared" si="103"/>
        <v>1000 and above</v>
      </c>
      <c r="U820" s="11">
        <v>2951</v>
      </c>
      <c r="V820" t="s">
        <v>2211</v>
      </c>
      <c r="W820" t="s">
        <v>2212</v>
      </c>
      <c r="X820" t="s">
        <v>2213</v>
      </c>
      <c r="Y820" t="s">
        <v>2214</v>
      </c>
      <c r="Z820" t="s">
        <v>2215</v>
      </c>
      <c r="AA820" t="s">
        <v>2216</v>
      </c>
    </row>
    <row r="821" spans="1:27">
      <c r="A821" t="s">
        <v>2236</v>
      </c>
      <c r="B821" t="s">
        <v>2237</v>
      </c>
      <c r="C821" t="str">
        <f t="shared" si="104"/>
        <v>Kodak 80 cm (32 inches) HD Ready Ce…</v>
      </c>
      <c r="D821" t="s">
        <v>135</v>
      </c>
      <c r="E821" t="str">
        <f>IFERROR(VLOOKUP(TRIM(CLEAN(D821)),#REF!, 2, FALSE), "Other")</f>
        <v>Other</v>
      </c>
      <c r="F821" s="9">
        <v>10499</v>
      </c>
      <c r="G821" s="9">
        <v>19499</v>
      </c>
      <c r="H821" s="9">
        <f t="shared" si="97"/>
        <v>9000</v>
      </c>
      <c r="I821" s="9">
        <f>(F821*U821)</f>
        <v>15853490</v>
      </c>
      <c r="J821" s="18" t="str">
        <f>ROUND((Table1[[#This Row],[actual_price]]-Table1[[#This Row],[discounted_price]])/Table1[[#This Row],[actual_price]]*100, 0) &amp; "%"</f>
        <v>46%</v>
      </c>
      <c r="K821" s="18" t="str">
        <f t="shared" si="98"/>
        <v>&lt;50%</v>
      </c>
      <c r="L821" s="18">
        <f t="shared" si="99"/>
        <v>46</v>
      </c>
      <c r="M821" s="15" t="str">
        <f t="shared" si="100"/>
        <v>Medium</v>
      </c>
      <c r="N821" s="1">
        <v>0.46</v>
      </c>
      <c r="O821">
        <v>4.2</v>
      </c>
      <c r="P821" t="str">
        <f t="shared" si="101"/>
        <v>Good</v>
      </c>
      <c r="Q821">
        <f>G821*U821</f>
        <v>29443490</v>
      </c>
      <c r="R821" t="str">
        <f t="shared" si="102"/>
        <v>#10k-#19.9k</v>
      </c>
      <c r="S821">
        <f>IF(Table1[[#This Row],[actual_price]]&lt;1000, 1, IF(Table1[[#This Row],[actual_price]]&lt;5000, 2, IF(Table1[[#This Row],[actual_price]]&lt;10000, 3, IF(Table1[[#This Row],[actual_price]]&lt;20000, 4, 5))))</f>
        <v>4</v>
      </c>
      <c r="T821" t="str">
        <f t="shared" si="103"/>
        <v>1000 and above</v>
      </c>
      <c r="U821" s="11">
        <v>1510</v>
      </c>
      <c r="V821" t="s">
        <v>2238</v>
      </c>
      <c r="W821" t="s">
        <v>2081</v>
      </c>
      <c r="X821" t="s">
        <v>2082</v>
      </c>
      <c r="Y821" t="s">
        <v>2083</v>
      </c>
      <c r="Z821" t="s">
        <v>2084</v>
      </c>
      <c r="AA821" t="s">
        <v>2085</v>
      </c>
    </row>
    <row r="822" spans="1:27">
      <c r="A822" t="s">
        <v>2282</v>
      </c>
      <c r="B822" t="s">
        <v>2283</v>
      </c>
      <c r="C822" t="str">
        <f t="shared" si="104"/>
        <v>Fire-Boltt Ninja Call Pro Plus 1.83…</v>
      </c>
      <c r="D822" t="s">
        <v>2284</v>
      </c>
      <c r="E822" t="str">
        <f>IFERROR(VLOOKUP(TRIM(CLEAN(D822)),#REF!, 2, FALSE), "Other")</f>
        <v>Other</v>
      </c>
      <c r="F822" s="9">
        <v>1799</v>
      </c>
      <c r="G822" s="9">
        <v>19999</v>
      </c>
      <c r="H822" s="9">
        <f t="shared" si="97"/>
        <v>18200</v>
      </c>
      <c r="I822" s="9">
        <f>(F822*U822)</f>
        <v>25072663</v>
      </c>
      <c r="J822" s="18" t="str">
        <f>ROUND((Table1[[#This Row],[actual_price]]-Table1[[#This Row],[discounted_price]])/Table1[[#This Row],[actual_price]]*100, 0) &amp; "%"</f>
        <v>91%</v>
      </c>
      <c r="K822" s="18" t="str">
        <f t="shared" si="98"/>
        <v>≥ 50%</v>
      </c>
      <c r="L822" s="18">
        <f t="shared" si="99"/>
        <v>91</v>
      </c>
      <c r="M822" s="15" t="str">
        <f t="shared" si="100"/>
        <v>High</v>
      </c>
      <c r="N822" s="1">
        <v>0.91</v>
      </c>
      <c r="O822">
        <v>4.2</v>
      </c>
      <c r="P822" t="str">
        <f t="shared" si="101"/>
        <v>Good</v>
      </c>
      <c r="Q822">
        <f>G822*U822</f>
        <v>278726063</v>
      </c>
      <c r="R822" t="str">
        <f t="shared" si="102"/>
        <v>#10k-#19.9k</v>
      </c>
      <c r="S822">
        <f>IF(Table1[[#This Row],[actual_price]]&lt;1000, 1, IF(Table1[[#This Row],[actual_price]]&lt;5000, 2, IF(Table1[[#This Row],[actual_price]]&lt;10000, 3, IF(Table1[[#This Row],[actual_price]]&lt;20000, 4, 5))))</f>
        <v>4</v>
      </c>
      <c r="T822" t="str">
        <f t="shared" si="103"/>
        <v>1000 and above</v>
      </c>
      <c r="U822" s="11">
        <v>13937</v>
      </c>
      <c r="V822" t="s">
        <v>2285</v>
      </c>
      <c r="W822" t="s">
        <v>2286</v>
      </c>
      <c r="X822" t="s">
        <v>2287</v>
      </c>
      <c r="Y822" t="s">
        <v>2288</v>
      </c>
      <c r="Z822" t="s">
        <v>2289</v>
      </c>
      <c r="AA822" t="s">
        <v>2290</v>
      </c>
    </row>
    <row r="823" spans="1:27">
      <c r="A823" t="s">
        <v>2383</v>
      </c>
      <c r="B823" t="s">
        <v>2384</v>
      </c>
      <c r="C823" t="str">
        <f t="shared" si="104"/>
        <v>Samsung Galaxy M04 Dark Blue, 4GB R…</v>
      </c>
      <c r="D823" t="s">
        <v>2318</v>
      </c>
      <c r="E823" t="str">
        <f>IFERROR(VLOOKUP(TRIM(CLEAN(D823)),#REF!, 2, FALSE), "Other")</f>
        <v>Other</v>
      </c>
      <c r="F823" s="9">
        <v>9499</v>
      </c>
      <c r="G823" s="9">
        <v>11999</v>
      </c>
      <c r="H823" s="9">
        <f t="shared" si="97"/>
        <v>2500</v>
      </c>
      <c r="I823" s="9">
        <f>(F823*U823)</f>
        <v>2697716</v>
      </c>
      <c r="J823" s="18" t="str">
        <f>ROUND((Table1[[#This Row],[actual_price]]-Table1[[#This Row],[discounted_price]])/Table1[[#This Row],[actual_price]]*100, 0) &amp; "%"</f>
        <v>21%</v>
      </c>
      <c r="K823" s="18" t="str">
        <f t="shared" si="98"/>
        <v>&lt;50%</v>
      </c>
      <c r="L823" s="18">
        <f t="shared" si="99"/>
        <v>21</v>
      </c>
      <c r="M823" s="15" t="str">
        <f t="shared" si="100"/>
        <v>Mild</v>
      </c>
      <c r="N823" s="1">
        <v>0.21</v>
      </c>
      <c r="O823">
        <v>4.2</v>
      </c>
      <c r="P823" t="str">
        <f t="shared" si="101"/>
        <v>Good</v>
      </c>
      <c r="Q823">
        <f>G823*U823</f>
        <v>3407716</v>
      </c>
      <c r="R823" t="str">
        <f t="shared" si="102"/>
        <v>#10k-#19.9k</v>
      </c>
      <c r="S823">
        <f>IF(Table1[[#This Row],[actual_price]]&lt;1000, 1, IF(Table1[[#This Row],[actual_price]]&lt;5000, 2, IF(Table1[[#This Row],[actual_price]]&lt;10000, 3, IF(Table1[[#This Row],[actual_price]]&lt;20000, 4, 5))))</f>
        <v>4</v>
      </c>
      <c r="T823" t="str">
        <f t="shared" si="103"/>
        <v>Fewer than 1000</v>
      </c>
      <c r="U823" s="11">
        <v>284</v>
      </c>
      <c r="V823" t="s">
        <v>2385</v>
      </c>
      <c r="W823" t="s">
        <v>2386</v>
      </c>
      <c r="X823" t="s">
        <v>2387</v>
      </c>
      <c r="Y823" t="s">
        <v>2388</v>
      </c>
      <c r="Z823" t="s">
        <v>2389</v>
      </c>
      <c r="AA823" t="s">
        <v>2390</v>
      </c>
    </row>
    <row r="824" spans="1:27">
      <c r="A824" t="s">
        <v>2426</v>
      </c>
      <c r="B824" t="s">
        <v>2427</v>
      </c>
      <c r="C824" t="str">
        <f t="shared" si="104"/>
        <v>Samsung Galaxy M04 Light Green, 4GB…</v>
      </c>
      <c r="D824" t="s">
        <v>2318</v>
      </c>
      <c r="E824" t="str">
        <f>IFERROR(VLOOKUP(TRIM(CLEAN(D824)),#REF!, 2, FALSE), "Other")</f>
        <v>Other</v>
      </c>
      <c r="F824" s="9">
        <v>9499</v>
      </c>
      <c r="G824" s="9">
        <v>11999</v>
      </c>
      <c r="H824" s="9">
        <f t="shared" si="97"/>
        <v>2500</v>
      </c>
      <c r="I824" s="9">
        <f>(F824*U824)</f>
        <v>2697716</v>
      </c>
      <c r="J824" s="18" t="str">
        <f>ROUND((Table1[[#This Row],[actual_price]]-Table1[[#This Row],[discounted_price]])/Table1[[#This Row],[actual_price]]*100, 0) &amp; "%"</f>
        <v>21%</v>
      </c>
      <c r="K824" s="18" t="str">
        <f t="shared" si="98"/>
        <v>&lt;50%</v>
      </c>
      <c r="L824" s="18">
        <f t="shared" si="99"/>
        <v>21</v>
      </c>
      <c r="M824" s="15" t="str">
        <f t="shared" si="100"/>
        <v>Mild</v>
      </c>
      <c r="N824" s="1">
        <v>0.21</v>
      </c>
      <c r="O824">
        <v>4.2</v>
      </c>
      <c r="P824" t="str">
        <f t="shared" si="101"/>
        <v>Good</v>
      </c>
      <c r="Q824">
        <f>G824*U824</f>
        <v>3407716</v>
      </c>
      <c r="R824" t="str">
        <f t="shared" si="102"/>
        <v>#10k-#19.9k</v>
      </c>
      <c r="S824">
        <f>IF(Table1[[#This Row],[actual_price]]&lt;1000, 1, IF(Table1[[#This Row],[actual_price]]&lt;5000, 2, IF(Table1[[#This Row],[actual_price]]&lt;10000, 3, IF(Table1[[#This Row],[actual_price]]&lt;20000, 4, 5))))</f>
        <v>4</v>
      </c>
      <c r="T824" t="str">
        <f t="shared" si="103"/>
        <v>Fewer than 1000</v>
      </c>
      <c r="U824" s="11">
        <v>284</v>
      </c>
      <c r="V824" t="s">
        <v>2385</v>
      </c>
      <c r="W824" t="s">
        <v>2386</v>
      </c>
      <c r="X824" t="s">
        <v>2387</v>
      </c>
      <c r="Y824" t="s">
        <v>2388</v>
      </c>
      <c r="Z824" t="s">
        <v>2389</v>
      </c>
      <c r="AA824" t="s">
        <v>2390</v>
      </c>
    </row>
    <row r="825" spans="1:27">
      <c r="A825" t="s">
        <v>2465</v>
      </c>
      <c r="B825" t="s">
        <v>2466</v>
      </c>
      <c r="C825" t="str">
        <f t="shared" si="104"/>
        <v>Fire-Boltt Ninja 3 Smartwatch Full …</v>
      </c>
      <c r="D825" t="s">
        <v>2284</v>
      </c>
      <c r="E825" t="str">
        <f>IFERROR(VLOOKUP(TRIM(CLEAN(D825)),#REF!, 2, FALSE), "Other")</f>
        <v>Other</v>
      </c>
      <c r="F825" s="9">
        <v>1499</v>
      </c>
      <c r="G825" s="9">
        <v>7999</v>
      </c>
      <c r="H825" s="9">
        <f t="shared" si="97"/>
        <v>6500</v>
      </c>
      <c r="I825" s="9">
        <f>(F825*U825)</f>
        <v>33931364</v>
      </c>
      <c r="J825" s="18" t="str">
        <f>ROUND((Table1[[#This Row],[actual_price]]-Table1[[#This Row],[discounted_price]])/Table1[[#This Row],[actual_price]]*100, 0) &amp; "%"</f>
        <v>81%</v>
      </c>
      <c r="K825" s="18" t="str">
        <f t="shared" si="98"/>
        <v>≥ 50%</v>
      </c>
      <c r="L825" s="18">
        <f t="shared" si="99"/>
        <v>81</v>
      </c>
      <c r="M825" s="15" t="str">
        <f t="shared" si="100"/>
        <v>High</v>
      </c>
      <c r="N825" s="1">
        <v>0.81</v>
      </c>
      <c r="O825">
        <v>4.2</v>
      </c>
      <c r="P825" t="str">
        <f t="shared" si="101"/>
        <v>Good</v>
      </c>
      <c r="Q825">
        <f>G825*U825</f>
        <v>181065364</v>
      </c>
      <c r="R825" t="str">
        <f t="shared" si="102"/>
        <v>#5k-#9.9k</v>
      </c>
      <c r="S825">
        <f>IF(Table1[[#This Row],[actual_price]]&lt;1000, 1, IF(Table1[[#This Row],[actual_price]]&lt;5000, 2, IF(Table1[[#This Row],[actual_price]]&lt;10000, 3, IF(Table1[[#This Row],[actual_price]]&lt;20000, 4, 5))))</f>
        <v>3</v>
      </c>
      <c r="T825" t="str">
        <f t="shared" si="103"/>
        <v>1000 and above</v>
      </c>
      <c r="U825" s="11">
        <v>22636</v>
      </c>
      <c r="V825" t="s">
        <v>2467</v>
      </c>
      <c r="W825" t="s">
        <v>2468</v>
      </c>
      <c r="X825" t="s">
        <v>2469</v>
      </c>
      <c r="Y825" t="s">
        <v>2470</v>
      </c>
      <c r="Z825" t="s">
        <v>2471</v>
      </c>
      <c r="AA825" t="s">
        <v>2472</v>
      </c>
    </row>
    <row r="826" spans="1:27">
      <c r="A826" t="s">
        <v>2492</v>
      </c>
      <c r="B826" t="s">
        <v>2283</v>
      </c>
      <c r="C826" t="str">
        <f t="shared" si="104"/>
        <v>Fire-Boltt Ninja Call Pro Plus 1.83…</v>
      </c>
      <c r="D826" t="s">
        <v>2284</v>
      </c>
      <c r="E826" t="str">
        <f>IFERROR(VLOOKUP(TRIM(CLEAN(D826)),#REF!, 2, FALSE), "Other")</f>
        <v>Other</v>
      </c>
      <c r="F826" s="9">
        <v>1799</v>
      </c>
      <c r="G826" s="9">
        <v>19999</v>
      </c>
      <c r="H826" s="9">
        <f t="shared" si="97"/>
        <v>18200</v>
      </c>
      <c r="I826" s="9">
        <f>(F826*U826)</f>
        <v>25072663</v>
      </c>
      <c r="J826" s="18" t="str">
        <f>ROUND((Table1[[#This Row],[actual_price]]-Table1[[#This Row],[discounted_price]])/Table1[[#This Row],[actual_price]]*100, 0) &amp; "%"</f>
        <v>91%</v>
      </c>
      <c r="K826" s="18" t="str">
        <f t="shared" si="98"/>
        <v>≥ 50%</v>
      </c>
      <c r="L826" s="18">
        <f t="shared" si="99"/>
        <v>91</v>
      </c>
      <c r="M826" s="15" t="str">
        <f t="shared" si="100"/>
        <v>High</v>
      </c>
      <c r="N826" s="1">
        <v>0.91</v>
      </c>
      <c r="O826">
        <v>4.2</v>
      </c>
      <c r="P826" t="str">
        <f t="shared" si="101"/>
        <v>Good</v>
      </c>
      <c r="Q826">
        <f>G826*U826</f>
        <v>278726063</v>
      </c>
      <c r="R826" t="str">
        <f t="shared" si="102"/>
        <v>#10k-#19.9k</v>
      </c>
      <c r="S826">
        <f>IF(Table1[[#This Row],[actual_price]]&lt;1000, 1, IF(Table1[[#This Row],[actual_price]]&lt;5000, 2, IF(Table1[[#This Row],[actual_price]]&lt;10000, 3, IF(Table1[[#This Row],[actual_price]]&lt;20000, 4, 5))))</f>
        <v>4</v>
      </c>
      <c r="T826" t="str">
        <f t="shared" si="103"/>
        <v>1000 and above</v>
      </c>
      <c r="U826" s="11">
        <v>13937</v>
      </c>
      <c r="V826" t="s">
        <v>2493</v>
      </c>
      <c r="W826" t="s">
        <v>2286</v>
      </c>
      <c r="X826" t="s">
        <v>2287</v>
      </c>
      <c r="Y826" t="s">
        <v>2288</v>
      </c>
      <c r="Z826" t="s">
        <v>2289</v>
      </c>
      <c r="AA826" t="s">
        <v>2290</v>
      </c>
    </row>
    <row r="827" spans="1:27">
      <c r="A827" t="s">
        <v>2494</v>
      </c>
      <c r="B827" t="s">
        <v>2495</v>
      </c>
      <c r="C827" t="str">
        <f t="shared" si="104"/>
        <v>Fire-Boltt India's No 1 Smartwatch …</v>
      </c>
      <c r="D827" t="s">
        <v>2284</v>
      </c>
      <c r="E827" t="str">
        <f>IFERROR(VLOOKUP(TRIM(CLEAN(D827)),#REF!, 2, FALSE), "Other")</f>
        <v>Other</v>
      </c>
      <c r="F827" s="9">
        <v>2199</v>
      </c>
      <c r="G827" s="9">
        <v>9999</v>
      </c>
      <c r="H827" s="9">
        <f t="shared" si="97"/>
        <v>7800</v>
      </c>
      <c r="I827" s="9">
        <f>(F827*U827)</f>
        <v>64806729</v>
      </c>
      <c r="J827" s="18" t="str">
        <f>ROUND((Table1[[#This Row],[actual_price]]-Table1[[#This Row],[discounted_price]])/Table1[[#This Row],[actual_price]]*100, 0) &amp; "%"</f>
        <v>78%</v>
      </c>
      <c r="K827" s="18" t="str">
        <f t="shared" si="98"/>
        <v>≥ 50%</v>
      </c>
      <c r="L827" s="18">
        <f t="shared" si="99"/>
        <v>78</v>
      </c>
      <c r="M827" s="15" t="str">
        <f t="shared" si="100"/>
        <v>High</v>
      </c>
      <c r="N827" s="1">
        <v>0.78</v>
      </c>
      <c r="O827">
        <v>4.2</v>
      </c>
      <c r="P827" t="str">
        <f t="shared" si="101"/>
        <v>Good</v>
      </c>
      <c r="Q827">
        <f>G827*U827</f>
        <v>294680529</v>
      </c>
      <c r="R827" t="str">
        <f t="shared" si="102"/>
        <v>#5k-#9.9k</v>
      </c>
      <c r="S827">
        <f>IF(Table1[[#This Row],[actual_price]]&lt;1000, 1, IF(Table1[[#This Row],[actual_price]]&lt;5000, 2, IF(Table1[[#This Row],[actual_price]]&lt;10000, 3, IF(Table1[[#This Row],[actual_price]]&lt;20000, 4, 5))))</f>
        <v>3</v>
      </c>
      <c r="T827" t="str">
        <f t="shared" si="103"/>
        <v>1000 and above</v>
      </c>
      <c r="U827" s="11">
        <v>29471</v>
      </c>
      <c r="V827" t="s">
        <v>2496</v>
      </c>
      <c r="W827" t="s">
        <v>2497</v>
      </c>
      <c r="X827" t="s">
        <v>2498</v>
      </c>
      <c r="Y827" t="s">
        <v>2499</v>
      </c>
      <c r="Z827" t="s">
        <v>2500</v>
      </c>
      <c r="AA827" t="s">
        <v>2501</v>
      </c>
    </row>
    <row r="828" spans="1:27">
      <c r="A828" t="s">
        <v>2513</v>
      </c>
      <c r="B828" t="s">
        <v>2283</v>
      </c>
      <c r="C828" t="str">
        <f t="shared" si="104"/>
        <v>Fire-Boltt Ninja Call Pro Plus 1.83…</v>
      </c>
      <c r="D828" t="s">
        <v>2284</v>
      </c>
      <c r="E828" t="str">
        <f>IFERROR(VLOOKUP(TRIM(CLEAN(D828)),#REF!, 2, FALSE), "Other")</f>
        <v>Other</v>
      </c>
      <c r="F828" s="9">
        <v>1799</v>
      </c>
      <c r="G828" s="9">
        <v>19999</v>
      </c>
      <c r="H828" s="9">
        <f t="shared" si="97"/>
        <v>18200</v>
      </c>
      <c r="I828" s="9">
        <f>(F828*U828)</f>
        <v>25072663</v>
      </c>
      <c r="J828" s="18" t="str">
        <f>ROUND((Table1[[#This Row],[actual_price]]-Table1[[#This Row],[discounted_price]])/Table1[[#This Row],[actual_price]]*100, 0) &amp; "%"</f>
        <v>91%</v>
      </c>
      <c r="K828" s="18" t="str">
        <f t="shared" si="98"/>
        <v>≥ 50%</v>
      </c>
      <c r="L828" s="18">
        <f t="shared" si="99"/>
        <v>91</v>
      </c>
      <c r="M828" s="15" t="str">
        <f t="shared" si="100"/>
        <v>High</v>
      </c>
      <c r="N828" s="1">
        <v>0.91</v>
      </c>
      <c r="O828">
        <v>4.2</v>
      </c>
      <c r="P828" t="str">
        <f t="shared" si="101"/>
        <v>Good</v>
      </c>
      <c r="Q828">
        <f>G828*U828</f>
        <v>278726063</v>
      </c>
      <c r="R828" t="str">
        <f t="shared" si="102"/>
        <v>#10k-#19.9k</v>
      </c>
      <c r="S828">
        <f>IF(Table1[[#This Row],[actual_price]]&lt;1000, 1, IF(Table1[[#This Row],[actual_price]]&lt;5000, 2, IF(Table1[[#This Row],[actual_price]]&lt;10000, 3, IF(Table1[[#This Row],[actual_price]]&lt;20000, 4, 5))))</f>
        <v>4</v>
      </c>
      <c r="T828" t="str">
        <f t="shared" si="103"/>
        <v>1000 and above</v>
      </c>
      <c r="U828" s="11">
        <v>13937</v>
      </c>
      <c r="V828" t="s">
        <v>2493</v>
      </c>
      <c r="W828" t="s">
        <v>2286</v>
      </c>
      <c r="X828" t="s">
        <v>2287</v>
      </c>
      <c r="Y828" t="s">
        <v>2288</v>
      </c>
      <c r="Z828" t="s">
        <v>2289</v>
      </c>
      <c r="AA828" t="s">
        <v>2290</v>
      </c>
    </row>
    <row r="829" spans="1:27">
      <c r="A829" t="s">
        <v>14</v>
      </c>
      <c r="B829" t="s">
        <v>15</v>
      </c>
      <c r="C829" t="str">
        <f t="shared" si="104"/>
        <v>Wayona Nylon Braided USB to Lightni…</v>
      </c>
      <c r="D829" t="s">
        <v>16</v>
      </c>
      <c r="E829" t="str">
        <f>IFERROR(VLOOKUP(TRIM(CLEAN(D829)),#REF!, 2, FALSE), "Other")</f>
        <v>Other</v>
      </c>
      <c r="F829" s="9">
        <v>399</v>
      </c>
      <c r="G829" s="9">
        <v>1099</v>
      </c>
      <c r="H829" s="9">
        <f t="shared" si="97"/>
        <v>700</v>
      </c>
      <c r="I829" s="9">
        <f>(F829*U829)</f>
        <v>9683730</v>
      </c>
      <c r="J829" s="18" t="str">
        <f>ROUND((Table1[[#This Row],[actual_price]]-Table1[[#This Row],[discounted_price]])/Table1[[#This Row],[actual_price]]*100, 0) &amp; "%"</f>
        <v>64%</v>
      </c>
      <c r="K829" s="18" t="str">
        <f t="shared" si="98"/>
        <v>≥ 50%</v>
      </c>
      <c r="L829" s="18">
        <f t="shared" si="99"/>
        <v>64</v>
      </c>
      <c r="M829" s="15" t="str">
        <f t="shared" si="100"/>
        <v>High</v>
      </c>
      <c r="N829" s="1">
        <v>0.64</v>
      </c>
      <c r="O829">
        <v>4.2</v>
      </c>
      <c r="P829" t="str">
        <f t="shared" si="101"/>
        <v>Good</v>
      </c>
      <c r="Q829">
        <f>G829*U829</f>
        <v>26672730</v>
      </c>
      <c r="R829" t="str">
        <f t="shared" si="102"/>
        <v>#1k-#4.9k</v>
      </c>
      <c r="S829">
        <f>IF(Table1[[#This Row],[actual_price]]&lt;1000, 1, IF(Table1[[#This Row],[actual_price]]&lt;5000, 2, IF(Table1[[#This Row],[actual_price]]&lt;10000, 3, IF(Table1[[#This Row],[actual_price]]&lt;20000, 4, 5))))</f>
        <v>2</v>
      </c>
      <c r="T829" t="str">
        <f t="shared" si="103"/>
        <v>1000 and above</v>
      </c>
      <c r="U829" s="11">
        <v>24270</v>
      </c>
      <c r="V829" t="s">
        <v>17</v>
      </c>
      <c r="W829" t="s">
        <v>18</v>
      </c>
      <c r="X829" t="s">
        <v>19</v>
      </c>
      <c r="Y829" t="s">
        <v>20</v>
      </c>
      <c r="Z829" t="s">
        <v>21</v>
      </c>
      <c r="AA829" t="s">
        <v>645</v>
      </c>
    </row>
    <row r="830" spans="1:27">
      <c r="A830" t="s">
        <v>2525</v>
      </c>
      <c r="B830" t="s">
        <v>2283</v>
      </c>
      <c r="C830" t="str">
        <f t="shared" si="104"/>
        <v>Fire-Boltt Ninja Call Pro Plus 1.83…</v>
      </c>
      <c r="D830" t="s">
        <v>2284</v>
      </c>
      <c r="E830" t="str">
        <f>IFERROR(VLOOKUP(TRIM(CLEAN(D830)),#REF!, 2, FALSE), "Other")</f>
        <v>Other</v>
      </c>
      <c r="F830" s="9">
        <v>1799</v>
      </c>
      <c r="G830" s="9">
        <v>19999</v>
      </c>
      <c r="H830" s="9">
        <f t="shared" si="97"/>
        <v>18200</v>
      </c>
      <c r="I830" s="9">
        <f>(F830*U830)</f>
        <v>25072663</v>
      </c>
      <c r="J830" s="18" t="str">
        <f>ROUND((Table1[[#This Row],[actual_price]]-Table1[[#This Row],[discounted_price]])/Table1[[#This Row],[actual_price]]*100, 0) &amp; "%"</f>
        <v>91%</v>
      </c>
      <c r="K830" s="18" t="str">
        <f t="shared" si="98"/>
        <v>≥ 50%</v>
      </c>
      <c r="L830" s="18">
        <f t="shared" si="99"/>
        <v>91</v>
      </c>
      <c r="M830" s="15" t="str">
        <f t="shared" si="100"/>
        <v>High</v>
      </c>
      <c r="N830" s="1">
        <v>0.91</v>
      </c>
      <c r="O830">
        <v>4.2</v>
      </c>
      <c r="P830" t="str">
        <f t="shared" si="101"/>
        <v>Good</v>
      </c>
      <c r="Q830">
        <f>G830*U830</f>
        <v>278726063</v>
      </c>
      <c r="R830" t="str">
        <f t="shared" si="102"/>
        <v>#10k-#19.9k</v>
      </c>
      <c r="S830">
        <f>IF(Table1[[#This Row],[actual_price]]&lt;1000, 1, IF(Table1[[#This Row],[actual_price]]&lt;5000, 2, IF(Table1[[#This Row],[actual_price]]&lt;10000, 3, IF(Table1[[#This Row],[actual_price]]&lt;20000, 4, 5))))</f>
        <v>4</v>
      </c>
      <c r="T830" t="str">
        <f t="shared" si="103"/>
        <v>1000 and above</v>
      </c>
      <c r="U830" s="11">
        <v>13937</v>
      </c>
      <c r="V830" t="s">
        <v>2526</v>
      </c>
      <c r="W830" t="s">
        <v>2286</v>
      </c>
      <c r="X830" t="s">
        <v>2287</v>
      </c>
      <c r="Y830" t="s">
        <v>2288</v>
      </c>
      <c r="Z830" t="s">
        <v>2289</v>
      </c>
      <c r="AA830" t="s">
        <v>2290</v>
      </c>
    </row>
    <row r="831" spans="1:27">
      <c r="A831" t="s">
        <v>2560</v>
      </c>
      <c r="B831" t="s">
        <v>2283</v>
      </c>
      <c r="C831" t="str">
        <f t="shared" si="104"/>
        <v>Fire-Boltt Ninja Call Pro Plus 1.83…</v>
      </c>
      <c r="D831" t="s">
        <v>2284</v>
      </c>
      <c r="E831" t="str">
        <f>IFERROR(VLOOKUP(TRIM(CLEAN(D831)),#REF!, 2, FALSE), "Other")</f>
        <v>Other</v>
      </c>
      <c r="F831" s="9">
        <v>1799</v>
      </c>
      <c r="G831" s="9">
        <v>19999</v>
      </c>
      <c r="H831" s="9">
        <f t="shared" si="97"/>
        <v>18200</v>
      </c>
      <c r="I831" s="9">
        <f>(F831*U831)</f>
        <v>25072663</v>
      </c>
      <c r="J831" s="18" t="str">
        <f>ROUND((Table1[[#This Row],[actual_price]]-Table1[[#This Row],[discounted_price]])/Table1[[#This Row],[actual_price]]*100, 0) &amp; "%"</f>
        <v>91%</v>
      </c>
      <c r="K831" s="18" t="str">
        <f t="shared" si="98"/>
        <v>≥ 50%</v>
      </c>
      <c r="L831" s="18">
        <f t="shared" si="99"/>
        <v>91</v>
      </c>
      <c r="M831" s="15" t="str">
        <f t="shared" si="100"/>
        <v>High</v>
      </c>
      <c r="N831" s="1">
        <v>0.91</v>
      </c>
      <c r="O831">
        <v>4.2</v>
      </c>
      <c r="P831" t="str">
        <f t="shared" si="101"/>
        <v>Good</v>
      </c>
      <c r="Q831">
        <f>G831*U831</f>
        <v>278726063</v>
      </c>
      <c r="R831" t="str">
        <f t="shared" si="102"/>
        <v>#10k-#19.9k</v>
      </c>
      <c r="S831">
        <f>IF(Table1[[#This Row],[actual_price]]&lt;1000, 1, IF(Table1[[#This Row],[actual_price]]&lt;5000, 2, IF(Table1[[#This Row],[actual_price]]&lt;10000, 3, IF(Table1[[#This Row],[actual_price]]&lt;20000, 4, 5))))</f>
        <v>4</v>
      </c>
      <c r="T831" t="str">
        <f t="shared" si="103"/>
        <v>1000 and above</v>
      </c>
      <c r="U831" s="11">
        <v>13937</v>
      </c>
      <c r="V831" t="s">
        <v>2285</v>
      </c>
      <c r="W831" t="s">
        <v>2286</v>
      </c>
      <c r="X831" t="s">
        <v>2287</v>
      </c>
      <c r="Y831" t="s">
        <v>2288</v>
      </c>
      <c r="Z831" t="s">
        <v>2289</v>
      </c>
      <c r="AA831" t="s">
        <v>2290</v>
      </c>
    </row>
    <row r="832" spans="1:27">
      <c r="A832" t="s">
        <v>2571</v>
      </c>
      <c r="B832" t="s">
        <v>2572</v>
      </c>
      <c r="C832" t="str">
        <f t="shared" si="104"/>
        <v>realme narzo 50 (Speed Blue, 4GB RA…</v>
      </c>
      <c r="D832" t="s">
        <v>2318</v>
      </c>
      <c r="E832" t="str">
        <f>IFERROR(VLOOKUP(TRIM(CLEAN(D832)),#REF!, 2, FALSE), "Other")</f>
        <v>Other</v>
      </c>
      <c r="F832" s="9">
        <v>12999</v>
      </c>
      <c r="G832" s="9">
        <v>15999</v>
      </c>
      <c r="H832" s="9">
        <f t="shared" si="97"/>
        <v>3000</v>
      </c>
      <c r="I832" s="9">
        <f>(F832*U832)</f>
        <v>172184754</v>
      </c>
      <c r="J832" s="18" t="str">
        <f>ROUND((Table1[[#This Row],[actual_price]]-Table1[[#This Row],[discounted_price]])/Table1[[#This Row],[actual_price]]*100, 0) &amp; "%"</f>
        <v>19%</v>
      </c>
      <c r="K832" s="18" t="str">
        <f t="shared" si="98"/>
        <v>&lt;50%</v>
      </c>
      <c r="L832" s="18">
        <f t="shared" si="99"/>
        <v>19</v>
      </c>
      <c r="M832" s="15" t="str">
        <f t="shared" si="100"/>
        <v>Mild</v>
      </c>
      <c r="N832" s="1">
        <v>0.19</v>
      </c>
      <c r="O832">
        <v>4.2</v>
      </c>
      <c r="P832" t="str">
        <f t="shared" si="101"/>
        <v>Good</v>
      </c>
      <c r="Q832">
        <f>G832*U832</f>
        <v>211922754</v>
      </c>
      <c r="R832" t="str">
        <f t="shared" si="102"/>
        <v>#10k-#19.9k</v>
      </c>
      <c r="S832">
        <f>IF(Table1[[#This Row],[actual_price]]&lt;1000, 1, IF(Table1[[#This Row],[actual_price]]&lt;5000, 2, IF(Table1[[#This Row],[actual_price]]&lt;10000, 3, IF(Table1[[#This Row],[actual_price]]&lt;20000, 4, 5))))</f>
        <v>4</v>
      </c>
      <c r="T832" t="str">
        <f t="shared" si="103"/>
        <v>1000 and above</v>
      </c>
      <c r="U832" s="11">
        <v>13246</v>
      </c>
      <c r="V832" t="s">
        <v>2573</v>
      </c>
      <c r="W832" t="s">
        <v>2574</v>
      </c>
      <c r="X832" t="s">
        <v>2575</v>
      </c>
      <c r="Y832" t="s">
        <v>2576</v>
      </c>
      <c r="Z832" t="s">
        <v>2577</v>
      </c>
      <c r="AA832" t="s">
        <v>2578</v>
      </c>
    </row>
    <row r="833" spans="1:27">
      <c r="A833" t="s">
        <v>2590</v>
      </c>
      <c r="B833" t="s">
        <v>2591</v>
      </c>
      <c r="C833" t="str">
        <f t="shared" si="104"/>
        <v>OPPO A74 5G (Fantastic Purple,6GB R…</v>
      </c>
      <c r="D833" t="s">
        <v>2318</v>
      </c>
      <c r="E833" t="str">
        <f>IFERROR(VLOOKUP(TRIM(CLEAN(D833)),#REF!, 2, FALSE), "Other")</f>
        <v>Other</v>
      </c>
      <c r="F833" s="9">
        <v>15490</v>
      </c>
      <c r="G833" s="9">
        <v>20990</v>
      </c>
      <c r="H833" s="9">
        <f t="shared" si="97"/>
        <v>5500</v>
      </c>
      <c r="I833" s="9">
        <f>(F833*U833)</f>
        <v>509868840</v>
      </c>
      <c r="J833" s="18" t="str">
        <f>ROUND((Table1[[#This Row],[actual_price]]-Table1[[#This Row],[discounted_price]])/Table1[[#This Row],[actual_price]]*100, 0) &amp; "%"</f>
        <v>26%</v>
      </c>
      <c r="K833" s="18" t="str">
        <f t="shared" si="98"/>
        <v>&lt;50%</v>
      </c>
      <c r="L833" s="18">
        <f t="shared" si="99"/>
        <v>26</v>
      </c>
      <c r="M833" s="15" t="str">
        <f t="shared" si="100"/>
        <v>Mild</v>
      </c>
      <c r="N833" s="1">
        <v>0.26</v>
      </c>
      <c r="O833">
        <v>4.2</v>
      </c>
      <c r="P833" t="str">
        <f t="shared" si="101"/>
        <v>Good</v>
      </c>
      <c r="Q833">
        <f>G833*U833</f>
        <v>690906840</v>
      </c>
      <c r="R833" t="str">
        <f t="shared" si="102"/>
        <v>#20k+</v>
      </c>
      <c r="S833">
        <f>IF(Table1[[#This Row],[actual_price]]&lt;1000, 1, IF(Table1[[#This Row],[actual_price]]&lt;5000, 2, IF(Table1[[#This Row],[actual_price]]&lt;10000, 3, IF(Table1[[#This Row],[actual_price]]&lt;20000, 4, 5))))</f>
        <v>5</v>
      </c>
      <c r="T833" t="str">
        <f t="shared" si="103"/>
        <v>1000 and above</v>
      </c>
      <c r="U833" s="11">
        <v>32916</v>
      </c>
      <c r="V833" t="s">
        <v>2592</v>
      </c>
      <c r="W833" t="s">
        <v>2593</v>
      </c>
      <c r="X833" t="s">
        <v>2594</v>
      </c>
      <c r="Y833" t="s">
        <v>2595</v>
      </c>
      <c r="Z833" t="s">
        <v>2596</v>
      </c>
      <c r="AA833" t="s">
        <v>2597</v>
      </c>
    </row>
    <row r="834" spans="1:27">
      <c r="A834" t="s">
        <v>39</v>
      </c>
      <c r="B834" t="s">
        <v>40</v>
      </c>
      <c r="C834" t="str">
        <f t="shared" si="104"/>
        <v>boAt Deuce USB 300 2 in 1 Type-C &amp; …</v>
      </c>
      <c r="D834" t="s">
        <v>16</v>
      </c>
      <c r="E834" t="str">
        <f>IFERROR(VLOOKUP(TRIM(CLEAN(D834)),#REF!, 2, FALSE), "Other")</f>
        <v>Other</v>
      </c>
      <c r="F834" s="9">
        <v>329</v>
      </c>
      <c r="G834" s="9">
        <v>699</v>
      </c>
      <c r="H834" s="9">
        <f t="shared" ref="H834:H897" si="105">G834 - F834</f>
        <v>370</v>
      </c>
      <c r="I834" s="9">
        <f>(F834*U834)</f>
        <v>31045756</v>
      </c>
      <c r="J834" s="18" t="str">
        <f>ROUND((Table1[[#This Row],[actual_price]]-Table1[[#This Row],[discounted_price]])/Table1[[#This Row],[actual_price]]*100, 0) &amp; "%"</f>
        <v>53%</v>
      </c>
      <c r="K834" s="18" t="str">
        <f t="shared" ref="K834:K897" si="106">IF(L834&gt;=50, "≥ 50%", "&lt;50%")</f>
        <v>≥ 50%</v>
      </c>
      <c r="L834" s="18">
        <f t="shared" ref="L834:L897" si="107">VALUE(SUBSTITUTE(J834, "%", ""))</f>
        <v>53</v>
      </c>
      <c r="M834" s="15" t="str">
        <f t="shared" ref="M834:M897" si="108">IF(L834&lt;10, "Low", IF(L834&lt;30, "Mild", IF(L834&lt;50, "Medium", "High")))</f>
        <v>High</v>
      </c>
      <c r="N834" s="1">
        <v>0.53</v>
      </c>
      <c r="O834">
        <v>4.2</v>
      </c>
      <c r="P834" t="str">
        <f t="shared" ref="P834:P897" si="109">IF(O834&gt;=4.5, "Excellent", IF(O834&gt;=3.5, "Good", IF(O834&gt;=2.5, "Average", "Poor")))</f>
        <v>Good</v>
      </c>
      <c r="Q834">
        <f>G834*U834</f>
        <v>65960436</v>
      </c>
      <c r="R834" t="str">
        <f t="shared" ref="R834:R897" si="110">IF(G834&lt;1000, "#0-#999", IF(G834&lt;5000, "#1k-#4.9k", IF(G834&lt;10000, "#5k-#9.9k", IF(G834&lt;20000, "#10k-#19.9k", "#20k+"))))</f>
        <v>#0-#999</v>
      </c>
      <c r="S834">
        <f>IF(Table1[[#This Row],[actual_price]]&lt;1000, 1, IF(Table1[[#This Row],[actual_price]]&lt;5000, 2, IF(Table1[[#This Row],[actual_price]]&lt;10000, 3, IF(Table1[[#This Row],[actual_price]]&lt;20000, 4, 5))))</f>
        <v>1</v>
      </c>
      <c r="T834" t="str">
        <f t="shared" ref="T834:T897" si="111">IF(U834 &gt; 1000, "1000 and above", "Fewer than 1000")</f>
        <v>1000 and above</v>
      </c>
      <c r="U834" s="11">
        <v>94364</v>
      </c>
      <c r="V834" t="s">
        <v>41</v>
      </c>
      <c r="W834" t="s">
        <v>42</v>
      </c>
      <c r="X834" t="s">
        <v>43</v>
      </c>
      <c r="Y834" t="s">
        <v>44</v>
      </c>
      <c r="Z834" t="s">
        <v>45</v>
      </c>
      <c r="AA834" t="s">
        <v>46</v>
      </c>
    </row>
    <row r="835" spans="1:27">
      <c r="A835" t="s">
        <v>2635</v>
      </c>
      <c r="B835" t="s">
        <v>2636</v>
      </c>
      <c r="C835" t="str">
        <f t="shared" si="104"/>
        <v>boAt Xtend Smartwatch with Alexa Bu…</v>
      </c>
      <c r="D835" t="s">
        <v>2284</v>
      </c>
      <c r="E835" t="str">
        <f>IFERROR(VLOOKUP(TRIM(CLEAN(D835)),#REF!, 2, FALSE), "Other")</f>
        <v>Other</v>
      </c>
      <c r="F835" s="9">
        <v>2299</v>
      </c>
      <c r="G835" s="9">
        <v>7990</v>
      </c>
      <c r="H835" s="9">
        <f t="shared" si="105"/>
        <v>5691</v>
      </c>
      <c r="I835" s="9">
        <f>(F835*U835)</f>
        <v>160060978</v>
      </c>
      <c r="J835" s="18" t="str">
        <f>ROUND((Table1[[#This Row],[actual_price]]-Table1[[#This Row],[discounted_price]])/Table1[[#This Row],[actual_price]]*100, 0) &amp; "%"</f>
        <v>71%</v>
      </c>
      <c r="K835" s="18" t="str">
        <f t="shared" si="106"/>
        <v>≥ 50%</v>
      </c>
      <c r="L835" s="18">
        <f t="shared" si="107"/>
        <v>71</v>
      </c>
      <c r="M835" s="15" t="str">
        <f t="shared" si="108"/>
        <v>High</v>
      </c>
      <c r="N835" s="1">
        <v>0.71</v>
      </c>
      <c r="O835">
        <v>4.2</v>
      </c>
      <c r="P835" t="str">
        <f t="shared" si="109"/>
        <v>Good</v>
      </c>
      <c r="Q835">
        <f>G835*U835</f>
        <v>556279780</v>
      </c>
      <c r="R835" t="str">
        <f t="shared" si="110"/>
        <v>#5k-#9.9k</v>
      </c>
      <c r="S835">
        <f>IF(Table1[[#This Row],[actual_price]]&lt;1000, 1, IF(Table1[[#This Row],[actual_price]]&lt;5000, 2, IF(Table1[[#This Row],[actual_price]]&lt;10000, 3, IF(Table1[[#This Row],[actual_price]]&lt;20000, 4, 5))))</f>
        <v>3</v>
      </c>
      <c r="T835" t="str">
        <f t="shared" si="111"/>
        <v>1000 and above</v>
      </c>
      <c r="U835" s="11">
        <v>69622</v>
      </c>
      <c r="V835" t="s">
        <v>2637</v>
      </c>
      <c r="W835" t="s">
        <v>2638</v>
      </c>
      <c r="X835" t="s">
        <v>2639</v>
      </c>
      <c r="Y835" t="s">
        <v>2640</v>
      </c>
      <c r="Z835" t="s">
        <v>2641</v>
      </c>
      <c r="AA835" t="s">
        <v>2642</v>
      </c>
    </row>
    <row r="836" spans="1:27">
      <c r="A836" t="s">
        <v>2728</v>
      </c>
      <c r="B836" t="s">
        <v>2729</v>
      </c>
      <c r="C836" t="str">
        <f t="shared" si="104"/>
        <v>OnePlus 10R 5G (Forest Green, 8GB R…</v>
      </c>
      <c r="D836" t="s">
        <v>2318</v>
      </c>
      <c r="E836" t="str">
        <f>IFERROR(VLOOKUP(TRIM(CLEAN(D836)),#REF!, 2, FALSE), "Other")</f>
        <v>Other</v>
      </c>
      <c r="F836" s="9">
        <v>34999</v>
      </c>
      <c r="G836" s="9">
        <v>38999</v>
      </c>
      <c r="H836" s="9">
        <f t="shared" si="105"/>
        <v>4000</v>
      </c>
      <c r="I836" s="9">
        <f>(F836*U836)</f>
        <v>386003971</v>
      </c>
      <c r="J836" s="18" t="str">
        <f>ROUND((Table1[[#This Row],[actual_price]]-Table1[[#This Row],[discounted_price]])/Table1[[#This Row],[actual_price]]*100, 0) &amp; "%"</f>
        <v>10%</v>
      </c>
      <c r="K836" s="18" t="str">
        <f t="shared" si="106"/>
        <v>&lt;50%</v>
      </c>
      <c r="L836" s="18">
        <f t="shared" si="107"/>
        <v>10</v>
      </c>
      <c r="M836" s="15" t="str">
        <f t="shared" si="108"/>
        <v>Mild</v>
      </c>
      <c r="N836" s="1">
        <v>0.1</v>
      </c>
      <c r="O836">
        <v>4.2</v>
      </c>
      <c r="P836" t="str">
        <f t="shared" si="109"/>
        <v>Good</v>
      </c>
      <c r="Q836">
        <f>G836*U836</f>
        <v>430119971</v>
      </c>
      <c r="R836" t="str">
        <f t="shared" si="110"/>
        <v>#20k+</v>
      </c>
      <c r="S836">
        <f>IF(Table1[[#This Row],[actual_price]]&lt;1000, 1, IF(Table1[[#This Row],[actual_price]]&lt;5000, 2, IF(Table1[[#This Row],[actual_price]]&lt;10000, 3, IF(Table1[[#This Row],[actual_price]]&lt;20000, 4, 5))))</f>
        <v>5</v>
      </c>
      <c r="T836" t="str">
        <f t="shared" si="111"/>
        <v>1000 and above</v>
      </c>
      <c r="U836" s="11">
        <v>11029</v>
      </c>
      <c r="V836" t="s">
        <v>2730</v>
      </c>
      <c r="W836" t="s">
        <v>2731</v>
      </c>
      <c r="X836" t="s">
        <v>2732</v>
      </c>
      <c r="Y836" t="s">
        <v>2733</v>
      </c>
      <c r="Z836" t="s">
        <v>2734</v>
      </c>
      <c r="AA836" t="s">
        <v>2735</v>
      </c>
    </row>
    <row r="837" spans="1:27">
      <c r="A837" t="s">
        <v>2783</v>
      </c>
      <c r="B837" t="s">
        <v>2784</v>
      </c>
      <c r="C837" t="str">
        <f t="shared" si="104"/>
        <v>MI Xiaomi 22.5W Fast USB Type C Cha…</v>
      </c>
      <c r="D837" t="s">
        <v>2450</v>
      </c>
      <c r="E837" t="str">
        <f>IFERROR(VLOOKUP(TRIM(CLEAN(D837)),#REF!, 2, FALSE), "Other")</f>
        <v>Other</v>
      </c>
      <c r="F837" s="9">
        <v>649</v>
      </c>
      <c r="G837" s="9">
        <v>999</v>
      </c>
      <c r="H837" s="9">
        <f t="shared" si="105"/>
        <v>350</v>
      </c>
      <c r="I837" s="9">
        <f>(F837*U837)</f>
        <v>853435</v>
      </c>
      <c r="J837" s="18" t="str">
        <f>ROUND((Table1[[#This Row],[actual_price]]-Table1[[#This Row],[discounted_price]])/Table1[[#This Row],[actual_price]]*100, 0) &amp; "%"</f>
        <v>35%</v>
      </c>
      <c r="K837" s="18" t="str">
        <f t="shared" si="106"/>
        <v>&lt;50%</v>
      </c>
      <c r="L837" s="18">
        <f t="shared" si="107"/>
        <v>35</v>
      </c>
      <c r="M837" s="15" t="str">
        <f t="shared" si="108"/>
        <v>Medium</v>
      </c>
      <c r="N837" s="1">
        <v>0.35</v>
      </c>
      <c r="O837">
        <v>4.2</v>
      </c>
      <c r="P837" t="str">
        <f t="shared" si="109"/>
        <v>Good</v>
      </c>
      <c r="Q837">
        <f>G837*U837</f>
        <v>1313685</v>
      </c>
      <c r="R837" t="str">
        <f t="shared" si="110"/>
        <v>#0-#999</v>
      </c>
      <c r="S837">
        <f>IF(Table1[[#This Row],[actual_price]]&lt;1000, 1, IF(Table1[[#This Row],[actual_price]]&lt;5000, 2, IF(Table1[[#This Row],[actual_price]]&lt;10000, 3, IF(Table1[[#This Row],[actual_price]]&lt;20000, 4, 5))))</f>
        <v>1</v>
      </c>
      <c r="T837" t="str">
        <f t="shared" si="111"/>
        <v>1000 and above</v>
      </c>
      <c r="U837" s="11">
        <v>1315</v>
      </c>
      <c r="V837" t="s">
        <v>2785</v>
      </c>
      <c r="W837" t="s">
        <v>2786</v>
      </c>
      <c r="X837" t="s">
        <v>2787</v>
      </c>
      <c r="Y837" t="s">
        <v>2788</v>
      </c>
      <c r="Z837" t="s">
        <v>2789</v>
      </c>
      <c r="AA837" t="s">
        <v>2790</v>
      </c>
    </row>
    <row r="838" spans="1:27">
      <c r="A838" t="s">
        <v>98</v>
      </c>
      <c r="B838" t="s">
        <v>99</v>
      </c>
      <c r="C838" t="str">
        <f t="shared" si="104"/>
        <v>boAt Rugged v3 Extra Tough Unbreaka…</v>
      </c>
      <c r="D838" t="s">
        <v>16</v>
      </c>
      <c r="E838" t="str">
        <f>IFERROR(VLOOKUP(TRIM(CLEAN(D838)),#REF!, 2, FALSE), "Other")</f>
        <v>Other</v>
      </c>
      <c r="F838" s="9">
        <v>299</v>
      </c>
      <c r="G838" s="9">
        <v>799</v>
      </c>
      <c r="H838" s="9">
        <f t="shared" si="105"/>
        <v>500</v>
      </c>
      <c r="I838" s="9">
        <f>(F838*U838)</f>
        <v>28214836</v>
      </c>
      <c r="J838" s="18" t="str">
        <f>ROUND((Table1[[#This Row],[actual_price]]-Table1[[#This Row],[discounted_price]])/Table1[[#This Row],[actual_price]]*100, 0) &amp; "%"</f>
        <v>63%</v>
      </c>
      <c r="K838" s="18" t="str">
        <f t="shared" si="106"/>
        <v>≥ 50%</v>
      </c>
      <c r="L838" s="18">
        <f t="shared" si="107"/>
        <v>63</v>
      </c>
      <c r="M838" s="15" t="str">
        <f t="shared" si="108"/>
        <v>High</v>
      </c>
      <c r="N838" s="1">
        <v>0.63</v>
      </c>
      <c r="O838">
        <v>4.2</v>
      </c>
      <c r="P838" t="str">
        <f t="shared" si="109"/>
        <v>Good</v>
      </c>
      <c r="Q838">
        <f>G838*U838</f>
        <v>75396836</v>
      </c>
      <c r="R838" t="str">
        <f t="shared" si="110"/>
        <v>#0-#999</v>
      </c>
      <c r="S838">
        <f>IF(Table1[[#This Row],[actual_price]]&lt;1000, 1, IF(Table1[[#This Row],[actual_price]]&lt;5000, 2, IF(Table1[[#This Row],[actual_price]]&lt;10000, 3, IF(Table1[[#This Row],[actual_price]]&lt;20000, 4, 5))))</f>
        <v>1</v>
      </c>
      <c r="T838" t="str">
        <f t="shared" si="111"/>
        <v>1000 and above</v>
      </c>
      <c r="U838" s="11">
        <v>94364</v>
      </c>
      <c r="V838" t="s">
        <v>100</v>
      </c>
      <c r="W838" t="s">
        <v>42</v>
      </c>
      <c r="X838" t="s">
        <v>43</v>
      </c>
      <c r="Y838" t="s">
        <v>44</v>
      </c>
      <c r="Z838" t="s">
        <v>45</v>
      </c>
      <c r="AA838" t="s">
        <v>46</v>
      </c>
    </row>
    <row r="839" spans="1:27">
      <c r="A839" t="s">
        <v>2889</v>
      </c>
      <c r="B839" t="s">
        <v>2890</v>
      </c>
      <c r="C839" t="str">
        <f t="shared" si="104"/>
        <v>OPPO A74 5G (Fluid Black, 6GB RAM, …</v>
      </c>
      <c r="D839" t="s">
        <v>2318</v>
      </c>
      <c r="E839" t="str">
        <f>IFERROR(VLOOKUP(TRIM(CLEAN(D839)),#REF!, 2, FALSE), "Other")</f>
        <v>Other</v>
      </c>
      <c r="F839" s="9">
        <v>15490</v>
      </c>
      <c r="G839" s="9">
        <v>20990</v>
      </c>
      <c r="H839" s="9">
        <f t="shared" si="105"/>
        <v>5500</v>
      </c>
      <c r="I839" s="9">
        <f>(F839*U839)</f>
        <v>509868840</v>
      </c>
      <c r="J839" s="18" t="str">
        <f>ROUND((Table1[[#This Row],[actual_price]]-Table1[[#This Row],[discounted_price]])/Table1[[#This Row],[actual_price]]*100, 0) &amp; "%"</f>
        <v>26%</v>
      </c>
      <c r="K839" s="18" t="str">
        <f t="shared" si="106"/>
        <v>&lt;50%</v>
      </c>
      <c r="L839" s="18">
        <f t="shared" si="107"/>
        <v>26</v>
      </c>
      <c r="M839" s="15" t="str">
        <f t="shared" si="108"/>
        <v>Mild</v>
      </c>
      <c r="N839" s="1">
        <v>0.26</v>
      </c>
      <c r="O839">
        <v>4.2</v>
      </c>
      <c r="P839" t="str">
        <f t="shared" si="109"/>
        <v>Good</v>
      </c>
      <c r="Q839">
        <f>G839*U839</f>
        <v>690906840</v>
      </c>
      <c r="R839" t="str">
        <f t="shared" si="110"/>
        <v>#20k+</v>
      </c>
      <c r="S839">
        <f>IF(Table1[[#This Row],[actual_price]]&lt;1000, 1, IF(Table1[[#This Row],[actual_price]]&lt;5000, 2, IF(Table1[[#This Row],[actual_price]]&lt;10000, 3, IF(Table1[[#This Row],[actual_price]]&lt;20000, 4, 5))))</f>
        <v>5</v>
      </c>
      <c r="T839" t="str">
        <f t="shared" si="111"/>
        <v>1000 and above</v>
      </c>
      <c r="U839" s="11">
        <v>32916</v>
      </c>
      <c r="V839" t="s">
        <v>2891</v>
      </c>
      <c r="W839" t="s">
        <v>2593</v>
      </c>
      <c r="X839" t="s">
        <v>2594</v>
      </c>
      <c r="Y839" t="s">
        <v>2595</v>
      </c>
      <c r="Z839" t="s">
        <v>2596</v>
      </c>
      <c r="AA839" t="s">
        <v>2597</v>
      </c>
    </row>
    <row r="840" spans="1:27">
      <c r="A840" t="s">
        <v>2927</v>
      </c>
      <c r="B840" t="s">
        <v>2928</v>
      </c>
      <c r="C840" t="str">
        <f t="shared" si="104"/>
        <v>OPPO A31 (Mystery Black, 6GB RAM, 1…</v>
      </c>
      <c r="D840" t="s">
        <v>2318</v>
      </c>
      <c r="E840" t="str">
        <f>IFERROR(VLOOKUP(TRIM(CLEAN(D840)),#REF!, 2, FALSE), "Other")</f>
        <v>Other</v>
      </c>
      <c r="F840" s="9">
        <v>12490</v>
      </c>
      <c r="G840" s="9">
        <v>15990</v>
      </c>
      <c r="H840" s="9">
        <f t="shared" si="105"/>
        <v>3500</v>
      </c>
      <c r="I840" s="9">
        <f>(F840*U840)</f>
        <v>730739940</v>
      </c>
      <c r="J840" s="18" t="str">
        <f>ROUND((Table1[[#This Row],[actual_price]]-Table1[[#This Row],[discounted_price]])/Table1[[#This Row],[actual_price]]*100, 0) &amp; "%"</f>
        <v>22%</v>
      </c>
      <c r="K840" s="18" t="str">
        <f t="shared" si="106"/>
        <v>&lt;50%</v>
      </c>
      <c r="L840" s="18">
        <f t="shared" si="107"/>
        <v>22</v>
      </c>
      <c r="M840" s="15" t="str">
        <f t="shared" si="108"/>
        <v>Mild</v>
      </c>
      <c r="N840" s="1">
        <v>0.22</v>
      </c>
      <c r="O840">
        <v>4.2</v>
      </c>
      <c r="P840" t="str">
        <f t="shared" si="109"/>
        <v>Good</v>
      </c>
      <c r="Q840">
        <f>G840*U840</f>
        <v>935510940</v>
      </c>
      <c r="R840" t="str">
        <f t="shared" si="110"/>
        <v>#10k-#19.9k</v>
      </c>
      <c r="S840">
        <f>IF(Table1[[#This Row],[actual_price]]&lt;1000, 1, IF(Table1[[#This Row],[actual_price]]&lt;5000, 2, IF(Table1[[#This Row],[actual_price]]&lt;10000, 3, IF(Table1[[#This Row],[actual_price]]&lt;20000, 4, 5))))</f>
        <v>4</v>
      </c>
      <c r="T840" t="str">
        <f t="shared" si="111"/>
        <v>1000 and above</v>
      </c>
      <c r="U840" s="11">
        <v>58506</v>
      </c>
      <c r="V840" t="s">
        <v>2929</v>
      </c>
      <c r="W840" t="s">
        <v>2930</v>
      </c>
      <c r="X840" t="s">
        <v>2931</v>
      </c>
      <c r="Y840" t="s">
        <v>2932</v>
      </c>
      <c r="Z840" t="s">
        <v>2933</v>
      </c>
      <c r="AA840" t="s">
        <v>2934</v>
      </c>
    </row>
    <row r="841" spans="1:27">
      <c r="A841" t="s">
        <v>110</v>
      </c>
      <c r="B841" t="s">
        <v>111</v>
      </c>
      <c r="C841" t="str">
        <f t="shared" si="104"/>
        <v>Portronics Konnect CL 20W POR-1067 …</v>
      </c>
      <c r="D841" t="s">
        <v>16</v>
      </c>
      <c r="E841" t="str">
        <f>IFERROR(VLOOKUP(TRIM(CLEAN(D841)),#REF!, 2, FALSE), "Other")</f>
        <v>Other</v>
      </c>
      <c r="F841" s="9">
        <v>350</v>
      </c>
      <c r="G841" s="9">
        <v>899</v>
      </c>
      <c r="H841" s="9">
        <f t="shared" si="105"/>
        <v>549</v>
      </c>
      <c r="I841" s="9">
        <f>(F841*U841)</f>
        <v>792050</v>
      </c>
      <c r="J841" s="18" t="str">
        <f>ROUND((Table1[[#This Row],[actual_price]]-Table1[[#This Row],[discounted_price]])/Table1[[#This Row],[actual_price]]*100, 0) &amp; "%"</f>
        <v>61%</v>
      </c>
      <c r="K841" s="18" t="str">
        <f t="shared" si="106"/>
        <v>≥ 50%</v>
      </c>
      <c r="L841" s="18">
        <f t="shared" si="107"/>
        <v>61</v>
      </c>
      <c r="M841" s="15" t="str">
        <f t="shared" si="108"/>
        <v>High</v>
      </c>
      <c r="N841" s="1">
        <v>0.61</v>
      </c>
      <c r="O841">
        <v>4.2</v>
      </c>
      <c r="P841" t="str">
        <f t="shared" si="109"/>
        <v>Good</v>
      </c>
      <c r="Q841">
        <f>G841*U841</f>
        <v>2034437</v>
      </c>
      <c r="R841" t="str">
        <f t="shared" si="110"/>
        <v>#0-#999</v>
      </c>
      <c r="S841">
        <f>IF(Table1[[#This Row],[actual_price]]&lt;1000, 1, IF(Table1[[#This Row],[actual_price]]&lt;5000, 2, IF(Table1[[#This Row],[actual_price]]&lt;10000, 3, IF(Table1[[#This Row],[actual_price]]&lt;20000, 4, 5))))</f>
        <v>1</v>
      </c>
      <c r="T841" t="str">
        <f t="shared" si="111"/>
        <v>1000 and above</v>
      </c>
      <c r="U841" s="11">
        <v>2263</v>
      </c>
      <c r="V841" t="s">
        <v>112</v>
      </c>
      <c r="W841" t="s">
        <v>113</v>
      </c>
      <c r="X841" t="s">
        <v>114</v>
      </c>
      <c r="Y841" t="s">
        <v>115</v>
      </c>
      <c r="Z841" t="s">
        <v>116</v>
      </c>
      <c r="AA841" t="s">
        <v>117</v>
      </c>
    </row>
    <row r="842" spans="1:27">
      <c r="A842" t="s">
        <v>2967</v>
      </c>
      <c r="B842" t="s">
        <v>2968</v>
      </c>
      <c r="C842" t="str">
        <f t="shared" ref="C842:C905" si="112">LEFT(B842, 35) &amp; "…"</f>
        <v>Portronics CarPower Mini Car Charge…</v>
      </c>
      <c r="D842" t="s">
        <v>2409</v>
      </c>
      <c r="E842" t="str">
        <f>IFERROR(VLOOKUP(TRIM(CLEAN(D842)),#REF!, 2, FALSE), "Other")</f>
        <v>Other</v>
      </c>
      <c r="F842" s="9">
        <v>337</v>
      </c>
      <c r="G842" s="9">
        <v>699</v>
      </c>
      <c r="H842" s="9">
        <f t="shared" si="105"/>
        <v>362</v>
      </c>
      <c r="I842" s="9">
        <f>(F842*U842)</f>
        <v>1674553</v>
      </c>
      <c r="J842" s="18" t="str">
        <f>ROUND((Table1[[#This Row],[actual_price]]-Table1[[#This Row],[discounted_price]])/Table1[[#This Row],[actual_price]]*100, 0) &amp; "%"</f>
        <v>52%</v>
      </c>
      <c r="K842" s="18" t="str">
        <f t="shared" si="106"/>
        <v>≥ 50%</v>
      </c>
      <c r="L842" s="18">
        <f t="shared" si="107"/>
        <v>52</v>
      </c>
      <c r="M842" s="15" t="str">
        <f t="shared" si="108"/>
        <v>High</v>
      </c>
      <c r="N842" s="1">
        <v>0.52</v>
      </c>
      <c r="O842">
        <v>4.2</v>
      </c>
      <c r="P842" t="str">
        <f t="shared" si="109"/>
        <v>Good</v>
      </c>
      <c r="Q842">
        <f>G842*U842</f>
        <v>3473331</v>
      </c>
      <c r="R842" t="str">
        <f t="shared" si="110"/>
        <v>#0-#999</v>
      </c>
      <c r="S842">
        <f>IF(Table1[[#This Row],[actual_price]]&lt;1000, 1, IF(Table1[[#This Row],[actual_price]]&lt;5000, 2, IF(Table1[[#This Row],[actual_price]]&lt;10000, 3, IF(Table1[[#This Row],[actual_price]]&lt;20000, 4, 5))))</f>
        <v>1</v>
      </c>
      <c r="T842" t="str">
        <f t="shared" si="111"/>
        <v>1000 and above</v>
      </c>
      <c r="U842" s="11">
        <v>4969</v>
      </c>
      <c r="V842" t="s">
        <v>2969</v>
      </c>
      <c r="W842" t="s">
        <v>2970</v>
      </c>
      <c r="X842" t="s">
        <v>2971</v>
      </c>
      <c r="Y842" t="s">
        <v>2972</v>
      </c>
      <c r="Z842" t="s">
        <v>2973</v>
      </c>
      <c r="AA842" t="s">
        <v>2974</v>
      </c>
    </row>
    <row r="843" spans="1:27">
      <c r="A843" t="s">
        <v>2993</v>
      </c>
      <c r="B843" t="s">
        <v>2994</v>
      </c>
      <c r="C843" t="str">
        <f t="shared" si="112"/>
        <v>Samsung Ehs64 Ehs64Avfwecinu Hands-…</v>
      </c>
      <c r="D843" t="s">
        <v>2376</v>
      </c>
      <c r="E843" t="str">
        <f>IFERROR(VLOOKUP(TRIM(CLEAN(D843)),#REF!, 2, FALSE), "Other")</f>
        <v>Other</v>
      </c>
      <c r="F843" s="9">
        <v>499</v>
      </c>
      <c r="G843" s="9">
        <v>499</v>
      </c>
      <c r="H843" s="9">
        <f t="shared" si="105"/>
        <v>0</v>
      </c>
      <c r="I843" s="9">
        <f>(F843*U843)</f>
        <v>15737961</v>
      </c>
      <c r="J843" s="18" t="str">
        <f>ROUND((Table1[[#This Row],[actual_price]]-Table1[[#This Row],[discounted_price]])/Table1[[#This Row],[actual_price]]*100, 0) &amp; "%"</f>
        <v>0%</v>
      </c>
      <c r="K843" s="18" t="str">
        <f t="shared" si="106"/>
        <v>&lt;50%</v>
      </c>
      <c r="L843" s="18">
        <f t="shared" si="107"/>
        <v>0</v>
      </c>
      <c r="M843" s="15" t="str">
        <f t="shared" si="108"/>
        <v>Low</v>
      </c>
      <c r="N843" s="1">
        <v>0</v>
      </c>
      <c r="O843">
        <v>4.2</v>
      </c>
      <c r="P843" t="str">
        <f t="shared" si="109"/>
        <v>Good</v>
      </c>
      <c r="Q843">
        <f>G843*U843</f>
        <v>15737961</v>
      </c>
      <c r="R843" t="str">
        <f t="shared" si="110"/>
        <v>#0-#999</v>
      </c>
      <c r="S843">
        <f>IF(Table1[[#This Row],[actual_price]]&lt;1000, 1, IF(Table1[[#This Row],[actual_price]]&lt;5000, 2, IF(Table1[[#This Row],[actual_price]]&lt;10000, 3, IF(Table1[[#This Row],[actual_price]]&lt;20000, 4, 5))))</f>
        <v>1</v>
      </c>
      <c r="T843" t="str">
        <f t="shared" si="111"/>
        <v>1000 and above</v>
      </c>
      <c r="U843" s="11">
        <v>31539</v>
      </c>
      <c r="V843" t="s">
        <v>2995</v>
      </c>
      <c r="W843" t="s">
        <v>2996</v>
      </c>
      <c r="X843" t="s">
        <v>2997</v>
      </c>
      <c r="Y843" t="s">
        <v>2998</v>
      </c>
      <c r="Z843" t="s">
        <v>2999</v>
      </c>
      <c r="AA843" t="s">
        <v>3000</v>
      </c>
    </row>
    <row r="844" spans="1:27">
      <c r="A844" t="s">
        <v>3008</v>
      </c>
      <c r="B844" t="s">
        <v>3009</v>
      </c>
      <c r="C844" t="str">
        <f t="shared" si="112"/>
        <v>Samsung Galaxy M04 Dark Blue, 4GB R…</v>
      </c>
      <c r="D844" t="s">
        <v>2318</v>
      </c>
      <c r="E844" t="str">
        <f>IFERROR(VLOOKUP(TRIM(CLEAN(D844)),#REF!, 2, FALSE), "Other")</f>
        <v>Other</v>
      </c>
      <c r="F844" s="9">
        <v>10499</v>
      </c>
      <c r="G844" s="9">
        <v>13499</v>
      </c>
      <c r="H844" s="9">
        <f t="shared" si="105"/>
        <v>3000</v>
      </c>
      <c r="I844" s="9">
        <f>(F844*U844)</f>
        <v>2981716</v>
      </c>
      <c r="J844" s="18" t="str">
        <f>ROUND((Table1[[#This Row],[actual_price]]-Table1[[#This Row],[discounted_price]])/Table1[[#This Row],[actual_price]]*100, 0) &amp; "%"</f>
        <v>22%</v>
      </c>
      <c r="K844" s="18" t="str">
        <f t="shared" si="106"/>
        <v>&lt;50%</v>
      </c>
      <c r="L844" s="18">
        <f t="shared" si="107"/>
        <v>22</v>
      </c>
      <c r="M844" s="15" t="str">
        <f t="shared" si="108"/>
        <v>Mild</v>
      </c>
      <c r="N844" s="1">
        <v>0.22</v>
      </c>
      <c r="O844">
        <v>4.2</v>
      </c>
      <c r="P844" t="str">
        <f t="shared" si="109"/>
        <v>Good</v>
      </c>
      <c r="Q844">
        <f>G844*U844</f>
        <v>3833716</v>
      </c>
      <c r="R844" t="str">
        <f t="shared" si="110"/>
        <v>#10k-#19.9k</v>
      </c>
      <c r="S844">
        <f>IF(Table1[[#This Row],[actual_price]]&lt;1000, 1, IF(Table1[[#This Row],[actual_price]]&lt;5000, 2, IF(Table1[[#This Row],[actual_price]]&lt;10000, 3, IF(Table1[[#This Row],[actual_price]]&lt;20000, 4, 5))))</f>
        <v>4</v>
      </c>
      <c r="T844" t="str">
        <f t="shared" si="111"/>
        <v>Fewer than 1000</v>
      </c>
      <c r="U844" s="11">
        <v>284</v>
      </c>
      <c r="V844" t="s">
        <v>2385</v>
      </c>
      <c r="W844" t="s">
        <v>2386</v>
      </c>
      <c r="X844" t="s">
        <v>2387</v>
      </c>
      <c r="Y844" t="s">
        <v>2388</v>
      </c>
      <c r="Z844" t="s">
        <v>2389</v>
      </c>
      <c r="AA844" t="s">
        <v>2390</v>
      </c>
    </row>
    <row r="845" spans="1:27">
      <c r="A845" t="s">
        <v>3027</v>
      </c>
      <c r="B845" t="s">
        <v>3028</v>
      </c>
      <c r="C845" t="str">
        <f t="shared" si="112"/>
        <v>Fire-Boltt Ring 3 Smart Watch 1.8 B…</v>
      </c>
      <c r="D845" t="s">
        <v>2284</v>
      </c>
      <c r="E845" t="str">
        <f>IFERROR(VLOOKUP(TRIM(CLEAN(D845)),#REF!, 2, FALSE), "Other")</f>
        <v>Other</v>
      </c>
      <c r="F845" s="9">
        <v>2999</v>
      </c>
      <c r="G845" s="9">
        <v>9999</v>
      </c>
      <c r="H845" s="9">
        <f t="shared" si="105"/>
        <v>7000</v>
      </c>
      <c r="I845" s="9">
        <f>(F845*U845)</f>
        <v>62616121</v>
      </c>
      <c r="J845" s="18" t="str">
        <f>ROUND((Table1[[#This Row],[actual_price]]-Table1[[#This Row],[discounted_price]])/Table1[[#This Row],[actual_price]]*100, 0) &amp; "%"</f>
        <v>70%</v>
      </c>
      <c r="K845" s="18" t="str">
        <f t="shared" si="106"/>
        <v>≥ 50%</v>
      </c>
      <c r="L845" s="18">
        <f t="shared" si="107"/>
        <v>70</v>
      </c>
      <c r="M845" s="15" t="str">
        <f t="shared" si="108"/>
        <v>High</v>
      </c>
      <c r="N845" s="1">
        <v>0.7</v>
      </c>
      <c r="O845">
        <v>4.2</v>
      </c>
      <c r="P845" t="str">
        <f t="shared" si="109"/>
        <v>Good</v>
      </c>
      <c r="Q845">
        <f>G845*U845</f>
        <v>208769121</v>
      </c>
      <c r="R845" t="str">
        <f t="shared" si="110"/>
        <v>#5k-#9.9k</v>
      </c>
      <c r="S845">
        <f>IF(Table1[[#This Row],[actual_price]]&lt;1000, 1, IF(Table1[[#This Row],[actual_price]]&lt;5000, 2, IF(Table1[[#This Row],[actual_price]]&lt;10000, 3, IF(Table1[[#This Row],[actual_price]]&lt;20000, 4, 5))))</f>
        <v>3</v>
      </c>
      <c r="T845" t="str">
        <f t="shared" si="111"/>
        <v>1000 and above</v>
      </c>
      <c r="U845" s="11">
        <v>20879</v>
      </c>
      <c r="V845" t="s">
        <v>3029</v>
      </c>
      <c r="W845" t="s">
        <v>3030</v>
      </c>
      <c r="X845" t="s">
        <v>3031</v>
      </c>
      <c r="Y845" t="s">
        <v>3032</v>
      </c>
      <c r="Z845" t="s">
        <v>3033</v>
      </c>
      <c r="AA845" t="s">
        <v>3034</v>
      </c>
    </row>
    <row r="846" spans="1:27">
      <c r="A846" t="s">
        <v>3035</v>
      </c>
      <c r="B846" t="s">
        <v>3036</v>
      </c>
      <c r="C846" t="str">
        <f t="shared" si="112"/>
        <v>Amozo Ultra Hybrid Camera and Drop …</v>
      </c>
      <c r="D846" t="s">
        <v>3037</v>
      </c>
      <c r="E846" t="str">
        <f>IFERROR(VLOOKUP(TRIM(CLEAN(D846)),#REF!, 2, FALSE), "Other")</f>
        <v>Other</v>
      </c>
      <c r="F846" s="9">
        <v>279</v>
      </c>
      <c r="G846" s="9">
        <v>1499</v>
      </c>
      <c r="H846" s="9">
        <f t="shared" si="105"/>
        <v>1220</v>
      </c>
      <c r="I846" s="9">
        <f>(F846*U846)</f>
        <v>738234</v>
      </c>
      <c r="J846" s="18" t="str">
        <f>ROUND((Table1[[#This Row],[actual_price]]-Table1[[#This Row],[discounted_price]])/Table1[[#This Row],[actual_price]]*100, 0) &amp; "%"</f>
        <v>81%</v>
      </c>
      <c r="K846" s="18" t="str">
        <f t="shared" si="106"/>
        <v>≥ 50%</v>
      </c>
      <c r="L846" s="18">
        <f t="shared" si="107"/>
        <v>81</v>
      </c>
      <c r="M846" s="15" t="str">
        <f t="shared" si="108"/>
        <v>High</v>
      </c>
      <c r="N846" s="1">
        <v>0.81</v>
      </c>
      <c r="O846">
        <v>4.2</v>
      </c>
      <c r="P846" t="str">
        <f t="shared" si="109"/>
        <v>Good</v>
      </c>
      <c r="Q846">
        <f>G846*U846</f>
        <v>3966354</v>
      </c>
      <c r="R846" t="str">
        <f t="shared" si="110"/>
        <v>#1k-#4.9k</v>
      </c>
      <c r="S846">
        <f>IF(Table1[[#This Row],[actual_price]]&lt;1000, 1, IF(Table1[[#This Row],[actual_price]]&lt;5000, 2, IF(Table1[[#This Row],[actual_price]]&lt;10000, 3, IF(Table1[[#This Row],[actual_price]]&lt;20000, 4, 5))))</f>
        <v>2</v>
      </c>
      <c r="T846" t="str">
        <f t="shared" si="111"/>
        <v>1000 and above</v>
      </c>
      <c r="U846" s="11">
        <v>2646</v>
      </c>
      <c r="V846" t="s">
        <v>3038</v>
      </c>
      <c r="W846" t="s">
        <v>3039</v>
      </c>
      <c r="X846" t="s">
        <v>3040</v>
      </c>
      <c r="Y846" t="s">
        <v>3041</v>
      </c>
      <c r="Z846" t="s">
        <v>3042</v>
      </c>
      <c r="AA846" t="s">
        <v>3043</v>
      </c>
    </row>
    <row r="847" spans="1:27">
      <c r="A847" t="s">
        <v>3075</v>
      </c>
      <c r="B847" t="s">
        <v>3076</v>
      </c>
      <c r="C847" t="str">
        <f t="shared" si="112"/>
        <v>Mi 10W Wall Charger for Mobile Phon…</v>
      </c>
      <c r="D847" t="s">
        <v>2450</v>
      </c>
      <c r="E847" t="str">
        <f>IFERROR(VLOOKUP(TRIM(CLEAN(D847)),#REF!, 2, FALSE), "Other")</f>
        <v>Other</v>
      </c>
      <c r="F847" s="9">
        <v>499</v>
      </c>
      <c r="G847" s="9">
        <v>599</v>
      </c>
      <c r="H847" s="9">
        <f t="shared" si="105"/>
        <v>100</v>
      </c>
      <c r="I847" s="9">
        <f>(F847*U847)</f>
        <v>10936084</v>
      </c>
      <c r="J847" s="18" t="str">
        <f>ROUND((Table1[[#This Row],[actual_price]]-Table1[[#This Row],[discounted_price]])/Table1[[#This Row],[actual_price]]*100, 0) &amp; "%"</f>
        <v>17%</v>
      </c>
      <c r="K847" s="18" t="str">
        <f t="shared" si="106"/>
        <v>&lt;50%</v>
      </c>
      <c r="L847" s="18">
        <f t="shared" si="107"/>
        <v>17</v>
      </c>
      <c r="M847" s="15" t="str">
        <f t="shared" si="108"/>
        <v>Mild</v>
      </c>
      <c r="N847" s="1">
        <v>0.17</v>
      </c>
      <c r="O847">
        <v>4.2</v>
      </c>
      <c r="P847" t="str">
        <f t="shared" si="109"/>
        <v>Good</v>
      </c>
      <c r="Q847">
        <f>G847*U847</f>
        <v>13127684</v>
      </c>
      <c r="R847" t="str">
        <f t="shared" si="110"/>
        <v>#0-#999</v>
      </c>
      <c r="S847">
        <f>IF(Table1[[#This Row],[actual_price]]&lt;1000, 1, IF(Table1[[#This Row],[actual_price]]&lt;5000, 2, IF(Table1[[#This Row],[actual_price]]&lt;10000, 3, IF(Table1[[#This Row],[actual_price]]&lt;20000, 4, 5))))</f>
        <v>1</v>
      </c>
      <c r="T847" t="str">
        <f t="shared" si="111"/>
        <v>1000 and above</v>
      </c>
      <c r="U847" s="11">
        <v>21916</v>
      </c>
      <c r="V847" t="s">
        <v>3077</v>
      </c>
      <c r="W847" t="s">
        <v>3078</v>
      </c>
      <c r="X847" t="s">
        <v>3079</v>
      </c>
      <c r="Y847" t="s">
        <v>3080</v>
      </c>
      <c r="Z847" t="s">
        <v>3081</v>
      </c>
      <c r="AA847" t="s">
        <v>3082</v>
      </c>
    </row>
    <row r="848" spans="1:27">
      <c r="A848" t="s">
        <v>3083</v>
      </c>
      <c r="B848" t="s">
        <v>2495</v>
      </c>
      <c r="C848" t="str">
        <f t="shared" si="112"/>
        <v>Fire-Boltt India's No 1 Smartwatch …</v>
      </c>
      <c r="D848" t="s">
        <v>2284</v>
      </c>
      <c r="E848" t="str">
        <f>IFERROR(VLOOKUP(TRIM(CLEAN(D848)),#REF!, 2, FALSE), "Other")</f>
        <v>Other</v>
      </c>
      <c r="F848" s="9">
        <v>2199</v>
      </c>
      <c r="G848" s="9">
        <v>9999</v>
      </c>
      <c r="H848" s="9">
        <f t="shared" si="105"/>
        <v>7800</v>
      </c>
      <c r="I848" s="9">
        <f>(F848*U848)</f>
        <v>64808928</v>
      </c>
      <c r="J848" s="18" t="str">
        <f>ROUND((Table1[[#This Row],[actual_price]]-Table1[[#This Row],[discounted_price]])/Table1[[#This Row],[actual_price]]*100, 0) &amp; "%"</f>
        <v>78%</v>
      </c>
      <c r="K848" s="18" t="str">
        <f t="shared" si="106"/>
        <v>≥ 50%</v>
      </c>
      <c r="L848" s="18">
        <f t="shared" si="107"/>
        <v>78</v>
      </c>
      <c r="M848" s="15" t="str">
        <f t="shared" si="108"/>
        <v>High</v>
      </c>
      <c r="N848" s="1">
        <v>0.78</v>
      </c>
      <c r="O848">
        <v>4.2</v>
      </c>
      <c r="P848" t="str">
        <f t="shared" si="109"/>
        <v>Good</v>
      </c>
      <c r="Q848">
        <f>G848*U848</f>
        <v>294690528</v>
      </c>
      <c r="R848" t="str">
        <f t="shared" si="110"/>
        <v>#5k-#9.9k</v>
      </c>
      <c r="S848">
        <f>IF(Table1[[#This Row],[actual_price]]&lt;1000, 1, IF(Table1[[#This Row],[actual_price]]&lt;5000, 2, IF(Table1[[#This Row],[actual_price]]&lt;10000, 3, IF(Table1[[#This Row],[actual_price]]&lt;20000, 4, 5))))</f>
        <v>3</v>
      </c>
      <c r="T848" t="str">
        <f t="shared" si="111"/>
        <v>1000 and above</v>
      </c>
      <c r="U848" s="11">
        <v>29472</v>
      </c>
      <c r="V848" t="s">
        <v>3084</v>
      </c>
      <c r="W848" t="s">
        <v>2497</v>
      </c>
      <c r="X848" t="s">
        <v>2498</v>
      </c>
      <c r="Y848" t="s">
        <v>2499</v>
      </c>
      <c r="Z848" t="s">
        <v>2500</v>
      </c>
      <c r="AA848" t="s">
        <v>2501</v>
      </c>
    </row>
    <row r="849" spans="1:27">
      <c r="A849" t="s">
        <v>3085</v>
      </c>
      <c r="B849" t="s">
        <v>3086</v>
      </c>
      <c r="C849" t="str">
        <f t="shared" si="112"/>
        <v>STRIFF 12 Pieces Highly Flexible Si…</v>
      </c>
      <c r="D849" t="s">
        <v>2794</v>
      </c>
      <c r="E849" t="str">
        <f>IFERROR(VLOOKUP(TRIM(CLEAN(D849)),#REF!, 2, FALSE), "Other")</f>
        <v>Other</v>
      </c>
      <c r="F849" s="9">
        <v>95</v>
      </c>
      <c r="G849" s="9">
        <v>499</v>
      </c>
      <c r="H849" s="9">
        <f t="shared" si="105"/>
        <v>404</v>
      </c>
      <c r="I849" s="9">
        <f>(F849*U849)</f>
        <v>185155</v>
      </c>
      <c r="J849" s="18" t="str">
        <f>ROUND((Table1[[#This Row],[actual_price]]-Table1[[#This Row],[discounted_price]])/Table1[[#This Row],[actual_price]]*100, 0) &amp; "%"</f>
        <v>81%</v>
      </c>
      <c r="K849" s="18" t="str">
        <f t="shared" si="106"/>
        <v>≥ 50%</v>
      </c>
      <c r="L849" s="18">
        <f t="shared" si="107"/>
        <v>81</v>
      </c>
      <c r="M849" s="15" t="str">
        <f t="shared" si="108"/>
        <v>High</v>
      </c>
      <c r="N849" s="1">
        <v>0.81</v>
      </c>
      <c r="O849">
        <v>4.2</v>
      </c>
      <c r="P849" t="str">
        <f t="shared" si="109"/>
        <v>Good</v>
      </c>
      <c r="Q849">
        <f>G849*U849</f>
        <v>972551</v>
      </c>
      <c r="R849" t="str">
        <f t="shared" si="110"/>
        <v>#0-#999</v>
      </c>
      <c r="S849">
        <f>IF(Table1[[#This Row],[actual_price]]&lt;1000, 1, IF(Table1[[#This Row],[actual_price]]&lt;5000, 2, IF(Table1[[#This Row],[actual_price]]&lt;10000, 3, IF(Table1[[#This Row],[actual_price]]&lt;20000, 4, 5))))</f>
        <v>1</v>
      </c>
      <c r="T849" t="str">
        <f t="shared" si="111"/>
        <v>1000 and above</v>
      </c>
      <c r="U849" s="11">
        <v>1949</v>
      </c>
      <c r="V849" t="s">
        <v>3087</v>
      </c>
      <c r="W849" t="s">
        <v>3088</v>
      </c>
      <c r="X849" t="s">
        <v>3089</v>
      </c>
      <c r="Y849" t="s">
        <v>3090</v>
      </c>
      <c r="Z849" t="s">
        <v>3091</v>
      </c>
      <c r="AA849" t="s">
        <v>3092</v>
      </c>
    </row>
    <row r="850" spans="1:27">
      <c r="A850" t="s">
        <v>3195</v>
      </c>
      <c r="B850" t="s">
        <v>3196</v>
      </c>
      <c r="C850" t="str">
        <f t="shared" si="112"/>
        <v>Myvn 30W Warp/20W Dash Charging Usb…</v>
      </c>
      <c r="D850" t="s">
        <v>2450</v>
      </c>
      <c r="E850" t="str">
        <f>IFERROR(VLOOKUP(TRIM(CLEAN(D850)),#REF!, 2, FALSE), "Other")</f>
        <v>Other</v>
      </c>
      <c r="F850" s="9">
        <v>329</v>
      </c>
      <c r="G850" s="9">
        <v>999</v>
      </c>
      <c r="H850" s="9">
        <f t="shared" si="105"/>
        <v>670</v>
      </c>
      <c r="I850" s="9">
        <f>(F850*U850)</f>
        <v>1148868</v>
      </c>
      <c r="J850" s="18" t="str">
        <f>ROUND((Table1[[#This Row],[actual_price]]-Table1[[#This Row],[discounted_price]])/Table1[[#This Row],[actual_price]]*100, 0) &amp; "%"</f>
        <v>67%</v>
      </c>
      <c r="K850" s="18" t="str">
        <f t="shared" si="106"/>
        <v>≥ 50%</v>
      </c>
      <c r="L850" s="18">
        <f t="shared" si="107"/>
        <v>67</v>
      </c>
      <c r="M850" s="15" t="str">
        <f t="shared" si="108"/>
        <v>High</v>
      </c>
      <c r="N850" s="1">
        <v>0.67</v>
      </c>
      <c r="O850">
        <v>4.2</v>
      </c>
      <c r="P850" t="str">
        <f t="shared" si="109"/>
        <v>Good</v>
      </c>
      <c r="Q850">
        <f>G850*U850</f>
        <v>3488508</v>
      </c>
      <c r="R850" t="str">
        <f t="shared" si="110"/>
        <v>#0-#999</v>
      </c>
      <c r="S850">
        <f>IF(Table1[[#This Row],[actual_price]]&lt;1000, 1, IF(Table1[[#This Row],[actual_price]]&lt;5000, 2, IF(Table1[[#This Row],[actual_price]]&lt;10000, 3, IF(Table1[[#This Row],[actual_price]]&lt;20000, 4, 5))))</f>
        <v>1</v>
      </c>
      <c r="T850" t="str">
        <f t="shared" si="111"/>
        <v>1000 and above</v>
      </c>
      <c r="U850" s="11">
        <v>3492</v>
      </c>
      <c r="V850" t="s">
        <v>3197</v>
      </c>
      <c r="W850" t="s">
        <v>3198</v>
      </c>
      <c r="X850" t="s">
        <v>3199</v>
      </c>
      <c r="Y850" t="s">
        <v>3200</v>
      </c>
      <c r="Z850" t="s">
        <v>3201</v>
      </c>
      <c r="AA850" t="s">
        <v>3202</v>
      </c>
    </row>
    <row r="851" spans="1:27">
      <c r="A851" t="s">
        <v>3250</v>
      </c>
      <c r="B851" t="s">
        <v>3251</v>
      </c>
      <c r="C851" t="str">
        <f t="shared" si="112"/>
        <v>Fire-Boltt Ninja 3 Smartwatch Full …</v>
      </c>
      <c r="D851" t="s">
        <v>2284</v>
      </c>
      <c r="E851" t="str">
        <f>IFERROR(VLOOKUP(TRIM(CLEAN(D851)),#REF!, 2, FALSE), "Other")</f>
        <v>Other</v>
      </c>
      <c r="F851" s="9">
        <v>1499</v>
      </c>
      <c r="G851" s="9">
        <v>9999</v>
      </c>
      <c r="H851" s="9">
        <f t="shared" si="105"/>
        <v>8500</v>
      </c>
      <c r="I851" s="9">
        <f>(F851*U851)</f>
        <v>33934362</v>
      </c>
      <c r="J851" s="18" t="str">
        <f>ROUND((Table1[[#This Row],[actual_price]]-Table1[[#This Row],[discounted_price]])/Table1[[#This Row],[actual_price]]*100, 0) &amp; "%"</f>
        <v>85%</v>
      </c>
      <c r="K851" s="18" t="str">
        <f t="shared" si="106"/>
        <v>≥ 50%</v>
      </c>
      <c r="L851" s="18">
        <f t="shared" si="107"/>
        <v>85</v>
      </c>
      <c r="M851" s="15" t="str">
        <f t="shared" si="108"/>
        <v>High</v>
      </c>
      <c r="N851" s="1">
        <v>0.85</v>
      </c>
      <c r="O851">
        <v>4.2</v>
      </c>
      <c r="P851" t="str">
        <f t="shared" si="109"/>
        <v>Good</v>
      </c>
      <c r="Q851">
        <f>G851*U851</f>
        <v>226357362</v>
      </c>
      <c r="R851" t="str">
        <f t="shared" si="110"/>
        <v>#5k-#9.9k</v>
      </c>
      <c r="S851">
        <f>IF(Table1[[#This Row],[actual_price]]&lt;1000, 1, IF(Table1[[#This Row],[actual_price]]&lt;5000, 2, IF(Table1[[#This Row],[actual_price]]&lt;10000, 3, IF(Table1[[#This Row],[actual_price]]&lt;20000, 4, 5))))</f>
        <v>3</v>
      </c>
      <c r="T851" t="str">
        <f t="shared" si="111"/>
        <v>1000 and above</v>
      </c>
      <c r="U851" s="11">
        <v>22638</v>
      </c>
      <c r="V851" t="s">
        <v>3252</v>
      </c>
      <c r="W851" t="s">
        <v>2468</v>
      </c>
      <c r="X851" t="s">
        <v>2469</v>
      </c>
      <c r="Y851" t="s">
        <v>2470</v>
      </c>
      <c r="Z851" t="s">
        <v>2471</v>
      </c>
      <c r="AA851" t="s">
        <v>2472</v>
      </c>
    </row>
    <row r="852" spans="1:27">
      <c r="A852" t="s">
        <v>3269</v>
      </c>
      <c r="B852" t="s">
        <v>3270</v>
      </c>
      <c r="C852" t="str">
        <f t="shared" si="112"/>
        <v>STRIFF 12 Pieces Highly Flexible Si…</v>
      </c>
      <c r="D852" t="s">
        <v>2794</v>
      </c>
      <c r="E852" t="str">
        <f>IFERROR(VLOOKUP(TRIM(CLEAN(D852)),#REF!, 2, FALSE), "Other")</f>
        <v>Other</v>
      </c>
      <c r="F852" s="9">
        <v>79</v>
      </c>
      <c r="G852" s="9">
        <v>499</v>
      </c>
      <c r="H852" s="9">
        <f t="shared" si="105"/>
        <v>420</v>
      </c>
      <c r="I852" s="9">
        <f>(F852*U852)</f>
        <v>153971</v>
      </c>
      <c r="J852" s="18" t="str">
        <f>ROUND((Table1[[#This Row],[actual_price]]-Table1[[#This Row],[discounted_price]])/Table1[[#This Row],[actual_price]]*100, 0) &amp; "%"</f>
        <v>84%</v>
      </c>
      <c r="K852" s="18" t="str">
        <f t="shared" si="106"/>
        <v>≥ 50%</v>
      </c>
      <c r="L852" s="18">
        <f t="shared" si="107"/>
        <v>84</v>
      </c>
      <c r="M852" s="15" t="str">
        <f t="shared" si="108"/>
        <v>High</v>
      </c>
      <c r="N852" s="1">
        <v>0.84</v>
      </c>
      <c r="O852">
        <v>4.2</v>
      </c>
      <c r="P852" t="str">
        <f t="shared" si="109"/>
        <v>Good</v>
      </c>
      <c r="Q852">
        <f>G852*U852</f>
        <v>972551</v>
      </c>
      <c r="R852" t="str">
        <f t="shared" si="110"/>
        <v>#0-#999</v>
      </c>
      <c r="S852">
        <f>IF(Table1[[#This Row],[actual_price]]&lt;1000, 1, IF(Table1[[#This Row],[actual_price]]&lt;5000, 2, IF(Table1[[#This Row],[actual_price]]&lt;10000, 3, IF(Table1[[#This Row],[actual_price]]&lt;20000, 4, 5))))</f>
        <v>1</v>
      </c>
      <c r="T852" t="str">
        <f t="shared" si="111"/>
        <v>1000 and above</v>
      </c>
      <c r="U852" s="11">
        <v>1949</v>
      </c>
      <c r="V852" t="s">
        <v>3271</v>
      </c>
      <c r="W852" t="s">
        <v>3088</v>
      </c>
      <c r="X852" t="s">
        <v>3089</v>
      </c>
      <c r="Y852" t="s">
        <v>3090</v>
      </c>
      <c r="Z852" t="s">
        <v>3091</v>
      </c>
      <c r="AA852" t="s">
        <v>3092</v>
      </c>
    </row>
    <row r="853" spans="1:27">
      <c r="A853" t="s">
        <v>3279</v>
      </c>
      <c r="B853" t="s">
        <v>3280</v>
      </c>
      <c r="C853" t="str">
        <f t="shared" si="112"/>
        <v>Samsung Original EHS64 Wired in Ear…</v>
      </c>
      <c r="D853" t="s">
        <v>2376</v>
      </c>
      <c r="E853" t="str">
        <f>IFERROR(VLOOKUP(TRIM(CLEAN(D853)),#REF!, 2, FALSE), "Other")</f>
        <v>Other</v>
      </c>
      <c r="F853" s="9">
        <v>949</v>
      </c>
      <c r="G853" s="9">
        <v>999</v>
      </c>
      <c r="H853" s="9">
        <f t="shared" si="105"/>
        <v>50</v>
      </c>
      <c r="I853" s="9">
        <f>(F853*U853)</f>
        <v>29930511</v>
      </c>
      <c r="J853" s="18" t="str">
        <f>ROUND((Table1[[#This Row],[actual_price]]-Table1[[#This Row],[discounted_price]])/Table1[[#This Row],[actual_price]]*100, 0) &amp; "%"</f>
        <v>5%</v>
      </c>
      <c r="K853" s="18" t="str">
        <f t="shared" si="106"/>
        <v>&lt;50%</v>
      </c>
      <c r="L853" s="18">
        <f t="shared" si="107"/>
        <v>5</v>
      </c>
      <c r="M853" s="15" t="str">
        <f t="shared" si="108"/>
        <v>Low</v>
      </c>
      <c r="N853" s="1">
        <v>0.05</v>
      </c>
      <c r="O853">
        <v>4.2</v>
      </c>
      <c r="P853" t="str">
        <f t="shared" si="109"/>
        <v>Good</v>
      </c>
      <c r="Q853">
        <f>G853*U853</f>
        <v>31507461</v>
      </c>
      <c r="R853" t="str">
        <f t="shared" si="110"/>
        <v>#0-#999</v>
      </c>
      <c r="S853">
        <f>IF(Table1[[#This Row],[actual_price]]&lt;1000, 1, IF(Table1[[#This Row],[actual_price]]&lt;5000, 2, IF(Table1[[#This Row],[actual_price]]&lt;10000, 3, IF(Table1[[#This Row],[actual_price]]&lt;20000, 4, 5))))</f>
        <v>1</v>
      </c>
      <c r="T853" t="str">
        <f t="shared" si="111"/>
        <v>1000 and above</v>
      </c>
      <c r="U853" s="11">
        <v>31539</v>
      </c>
      <c r="V853" t="s">
        <v>3281</v>
      </c>
      <c r="W853" t="s">
        <v>2996</v>
      </c>
      <c r="X853" t="s">
        <v>2997</v>
      </c>
      <c r="Y853" t="s">
        <v>2998</v>
      </c>
      <c r="Z853" t="s">
        <v>2999</v>
      </c>
      <c r="AA853" t="s">
        <v>3000</v>
      </c>
    </row>
    <row r="854" spans="1:27">
      <c r="A854" t="s">
        <v>3532</v>
      </c>
      <c r="B854" t="s">
        <v>3533</v>
      </c>
      <c r="C854" t="str">
        <f t="shared" si="112"/>
        <v>Fire-Boltt Ninja 3 Smartwatch Full …</v>
      </c>
      <c r="D854" t="s">
        <v>2284</v>
      </c>
      <c r="E854" t="str">
        <f>IFERROR(VLOOKUP(TRIM(CLEAN(D854)),#REF!, 2, FALSE), "Other")</f>
        <v>Other</v>
      </c>
      <c r="F854" s="9">
        <v>1499</v>
      </c>
      <c r="G854" s="9">
        <v>7999</v>
      </c>
      <c r="H854" s="9">
        <f t="shared" si="105"/>
        <v>6500</v>
      </c>
      <c r="I854" s="9">
        <f>(F854*U854)</f>
        <v>33934362</v>
      </c>
      <c r="J854" s="18" t="str">
        <f>ROUND((Table1[[#This Row],[actual_price]]-Table1[[#This Row],[discounted_price]])/Table1[[#This Row],[actual_price]]*100, 0) &amp; "%"</f>
        <v>81%</v>
      </c>
      <c r="K854" s="18" t="str">
        <f t="shared" si="106"/>
        <v>≥ 50%</v>
      </c>
      <c r="L854" s="18">
        <f t="shared" si="107"/>
        <v>81</v>
      </c>
      <c r="M854" s="15" t="str">
        <f t="shared" si="108"/>
        <v>High</v>
      </c>
      <c r="N854" s="1">
        <v>0.81</v>
      </c>
      <c r="O854">
        <v>4.2</v>
      </c>
      <c r="P854" t="str">
        <f t="shared" si="109"/>
        <v>Good</v>
      </c>
      <c r="Q854">
        <f>G854*U854</f>
        <v>181081362</v>
      </c>
      <c r="R854" t="str">
        <f t="shared" si="110"/>
        <v>#5k-#9.9k</v>
      </c>
      <c r="S854">
        <f>IF(Table1[[#This Row],[actual_price]]&lt;1000, 1, IF(Table1[[#This Row],[actual_price]]&lt;5000, 2, IF(Table1[[#This Row],[actual_price]]&lt;10000, 3, IF(Table1[[#This Row],[actual_price]]&lt;20000, 4, 5))))</f>
        <v>3</v>
      </c>
      <c r="T854" t="str">
        <f t="shared" si="111"/>
        <v>1000 and above</v>
      </c>
      <c r="U854" s="11">
        <v>22638</v>
      </c>
      <c r="V854" t="s">
        <v>3534</v>
      </c>
      <c r="W854" t="s">
        <v>2468</v>
      </c>
      <c r="X854" t="s">
        <v>2469</v>
      </c>
      <c r="Y854" t="s">
        <v>2470</v>
      </c>
      <c r="Z854" t="s">
        <v>2471</v>
      </c>
      <c r="AA854" t="s">
        <v>2472</v>
      </c>
    </row>
    <row r="855" spans="1:27">
      <c r="A855" t="s">
        <v>3572</v>
      </c>
      <c r="B855" t="s">
        <v>3573</v>
      </c>
      <c r="C855" t="str">
        <f t="shared" si="112"/>
        <v>Samsung Galaxy S20 FE 5G (Cloud Nav…</v>
      </c>
      <c r="D855" t="s">
        <v>2318</v>
      </c>
      <c r="E855" t="str">
        <f>IFERROR(VLOOKUP(TRIM(CLEAN(D855)),#REF!, 2, FALSE), "Other")</f>
        <v>Other</v>
      </c>
      <c r="F855" s="9">
        <v>37990</v>
      </c>
      <c r="G855" s="9">
        <v>74999</v>
      </c>
      <c r="H855" s="9">
        <f t="shared" si="105"/>
        <v>37009</v>
      </c>
      <c r="I855" s="9">
        <f>(F855*U855)</f>
        <v>1055742100</v>
      </c>
      <c r="J855" s="18" t="str">
        <f>ROUND((Table1[[#This Row],[actual_price]]-Table1[[#This Row],[discounted_price]])/Table1[[#This Row],[actual_price]]*100, 0) &amp; "%"</f>
        <v>49%</v>
      </c>
      <c r="K855" s="18" t="str">
        <f t="shared" si="106"/>
        <v>&lt;50%</v>
      </c>
      <c r="L855" s="18">
        <f t="shared" si="107"/>
        <v>49</v>
      </c>
      <c r="M855" s="15" t="str">
        <f t="shared" si="108"/>
        <v>Medium</v>
      </c>
      <c r="N855" s="1">
        <v>0.49</v>
      </c>
      <c r="O855">
        <v>4.2</v>
      </c>
      <c r="P855" t="str">
        <f t="shared" si="109"/>
        <v>Good</v>
      </c>
      <c r="Q855">
        <f>G855*U855</f>
        <v>2084222210</v>
      </c>
      <c r="R855" t="str">
        <f t="shared" si="110"/>
        <v>#20k+</v>
      </c>
      <c r="S855">
        <f>IF(Table1[[#This Row],[actual_price]]&lt;1000, 1, IF(Table1[[#This Row],[actual_price]]&lt;5000, 2, IF(Table1[[#This Row],[actual_price]]&lt;10000, 3, IF(Table1[[#This Row],[actual_price]]&lt;20000, 4, 5))))</f>
        <v>5</v>
      </c>
      <c r="T855" t="str">
        <f t="shared" si="111"/>
        <v>1000 and above</v>
      </c>
      <c r="U855" s="11">
        <v>27790</v>
      </c>
      <c r="V855" t="s">
        <v>3574</v>
      </c>
      <c r="W855" t="s">
        <v>3575</v>
      </c>
      <c r="X855" t="s">
        <v>3576</v>
      </c>
      <c r="Y855" t="s">
        <v>3577</v>
      </c>
      <c r="Z855" t="s">
        <v>3578</v>
      </c>
      <c r="AA855" t="s">
        <v>3579</v>
      </c>
    </row>
    <row r="856" spans="1:27">
      <c r="A856" t="s">
        <v>3651</v>
      </c>
      <c r="B856" t="s">
        <v>3652</v>
      </c>
      <c r="C856" t="str">
        <f t="shared" si="112"/>
        <v>DYAZO USB 3.0 Type C Female to USB …</v>
      </c>
      <c r="D856" t="s">
        <v>2531</v>
      </c>
      <c r="E856" t="str">
        <f>IFERROR(VLOOKUP(TRIM(CLEAN(D856)),#REF!, 2, FALSE), "Other")</f>
        <v>Other</v>
      </c>
      <c r="F856" s="9">
        <v>139</v>
      </c>
      <c r="G856" s="9">
        <v>499</v>
      </c>
      <c r="H856" s="9">
        <f t="shared" si="105"/>
        <v>360</v>
      </c>
      <c r="I856" s="9">
        <f>(F856*U856)</f>
        <v>690969</v>
      </c>
      <c r="J856" s="18" t="str">
        <f>ROUND((Table1[[#This Row],[actual_price]]-Table1[[#This Row],[discounted_price]])/Table1[[#This Row],[actual_price]]*100, 0) &amp; "%"</f>
        <v>72%</v>
      </c>
      <c r="K856" s="18" t="str">
        <f t="shared" si="106"/>
        <v>≥ 50%</v>
      </c>
      <c r="L856" s="18">
        <f t="shared" si="107"/>
        <v>72</v>
      </c>
      <c r="M856" s="15" t="str">
        <f t="shared" si="108"/>
        <v>High</v>
      </c>
      <c r="N856" s="1">
        <v>0.72</v>
      </c>
      <c r="O856">
        <v>4.2</v>
      </c>
      <c r="P856" t="str">
        <f t="shared" si="109"/>
        <v>Good</v>
      </c>
      <c r="Q856">
        <f>G856*U856</f>
        <v>2480529</v>
      </c>
      <c r="R856" t="str">
        <f t="shared" si="110"/>
        <v>#0-#999</v>
      </c>
      <c r="S856">
        <f>IF(Table1[[#This Row],[actual_price]]&lt;1000, 1, IF(Table1[[#This Row],[actual_price]]&lt;5000, 2, IF(Table1[[#This Row],[actual_price]]&lt;10000, 3, IF(Table1[[#This Row],[actual_price]]&lt;20000, 4, 5))))</f>
        <v>1</v>
      </c>
      <c r="T856" t="str">
        <f t="shared" si="111"/>
        <v>1000 and above</v>
      </c>
      <c r="U856" s="11">
        <v>4971</v>
      </c>
      <c r="V856" t="s">
        <v>3653</v>
      </c>
      <c r="W856" t="s">
        <v>3654</v>
      </c>
      <c r="X856" t="s">
        <v>3655</v>
      </c>
      <c r="Y856" t="s">
        <v>3656</v>
      </c>
      <c r="Z856" t="s">
        <v>3657</v>
      </c>
      <c r="AA856" t="s">
        <v>3658</v>
      </c>
    </row>
    <row r="857" spans="1:27">
      <c r="A857" t="s">
        <v>3773</v>
      </c>
      <c r="B857" t="s">
        <v>3774</v>
      </c>
      <c r="C857" t="str">
        <f t="shared" si="112"/>
        <v>HP v236w USB 2.0 64GB Pen Drive, Me…</v>
      </c>
      <c r="D857" t="s">
        <v>3679</v>
      </c>
      <c r="E857" t="str">
        <f>IFERROR(VLOOKUP(TRIM(CLEAN(D857)),#REF!, 2, FALSE), "Other")</f>
        <v>Other</v>
      </c>
      <c r="F857" s="9">
        <v>475</v>
      </c>
      <c r="G857" s="9">
        <v>1500</v>
      </c>
      <c r="H857" s="9">
        <f t="shared" si="105"/>
        <v>1025</v>
      </c>
      <c r="I857" s="9">
        <f>(F857*U857)</f>
        <v>30529675</v>
      </c>
      <c r="J857" s="18" t="str">
        <f>ROUND((Table1[[#This Row],[actual_price]]-Table1[[#This Row],[discounted_price]])/Table1[[#This Row],[actual_price]]*100, 0) &amp; "%"</f>
        <v>68%</v>
      </c>
      <c r="K857" s="18" t="str">
        <f t="shared" si="106"/>
        <v>≥ 50%</v>
      </c>
      <c r="L857" s="18">
        <f t="shared" si="107"/>
        <v>68</v>
      </c>
      <c r="M857" s="15" t="str">
        <f t="shared" si="108"/>
        <v>High</v>
      </c>
      <c r="N857" s="1">
        <v>0.68</v>
      </c>
      <c r="O857">
        <v>4.2</v>
      </c>
      <c r="P857" t="str">
        <f t="shared" si="109"/>
        <v>Good</v>
      </c>
      <c r="Q857">
        <f>G857*U857</f>
        <v>96409500</v>
      </c>
      <c r="R857" t="str">
        <f t="shared" si="110"/>
        <v>#1k-#4.9k</v>
      </c>
      <c r="S857">
        <f>IF(Table1[[#This Row],[actual_price]]&lt;1000, 1, IF(Table1[[#This Row],[actual_price]]&lt;5000, 2, IF(Table1[[#This Row],[actual_price]]&lt;10000, 3, IF(Table1[[#This Row],[actual_price]]&lt;20000, 4, 5))))</f>
        <v>2</v>
      </c>
      <c r="T857" t="str">
        <f t="shared" si="111"/>
        <v>1000 and above</v>
      </c>
      <c r="U857" s="11">
        <v>64273</v>
      </c>
      <c r="V857" t="s">
        <v>3775</v>
      </c>
      <c r="W857" t="s">
        <v>3776</v>
      </c>
      <c r="X857" t="s">
        <v>3777</v>
      </c>
      <c r="Y857" t="s">
        <v>3778</v>
      </c>
      <c r="Z857" t="s">
        <v>3779</v>
      </c>
      <c r="AA857" t="s">
        <v>3780</v>
      </c>
    </row>
    <row r="858" spans="1:27">
      <c r="A858" t="s">
        <v>2465</v>
      </c>
      <c r="B858" t="s">
        <v>2466</v>
      </c>
      <c r="C858" t="str">
        <f t="shared" si="112"/>
        <v>Fire-Boltt Ninja 3 Smartwatch Full …</v>
      </c>
      <c r="D858" t="s">
        <v>2284</v>
      </c>
      <c r="E858" t="str">
        <f>IFERROR(VLOOKUP(TRIM(CLEAN(D858)),#REF!, 2, FALSE), "Other")</f>
        <v>Other</v>
      </c>
      <c r="F858" s="9">
        <v>1499</v>
      </c>
      <c r="G858" s="9">
        <v>7999</v>
      </c>
      <c r="H858" s="9">
        <f t="shared" si="105"/>
        <v>6500</v>
      </c>
      <c r="I858" s="9">
        <f>(F858*U858)</f>
        <v>33934362</v>
      </c>
      <c r="J858" s="18" t="str">
        <f>ROUND((Table1[[#This Row],[actual_price]]-Table1[[#This Row],[discounted_price]])/Table1[[#This Row],[actual_price]]*100, 0) &amp; "%"</f>
        <v>81%</v>
      </c>
      <c r="K858" s="18" t="str">
        <f t="shared" si="106"/>
        <v>≥ 50%</v>
      </c>
      <c r="L858" s="18">
        <f t="shared" si="107"/>
        <v>81</v>
      </c>
      <c r="M858" s="15" t="str">
        <f t="shared" si="108"/>
        <v>High</v>
      </c>
      <c r="N858" s="1">
        <v>0.81</v>
      </c>
      <c r="O858">
        <v>4.2</v>
      </c>
      <c r="P858" t="str">
        <f t="shared" si="109"/>
        <v>Good</v>
      </c>
      <c r="Q858">
        <f>G858*U858</f>
        <v>181081362</v>
      </c>
      <c r="R858" t="str">
        <f t="shared" si="110"/>
        <v>#5k-#9.9k</v>
      </c>
      <c r="S858">
        <f>IF(Table1[[#This Row],[actual_price]]&lt;1000, 1, IF(Table1[[#This Row],[actual_price]]&lt;5000, 2, IF(Table1[[#This Row],[actual_price]]&lt;10000, 3, IF(Table1[[#This Row],[actual_price]]&lt;20000, 4, 5))))</f>
        <v>3</v>
      </c>
      <c r="T858" t="str">
        <f t="shared" si="111"/>
        <v>1000 and above</v>
      </c>
      <c r="U858" s="11">
        <v>22638</v>
      </c>
      <c r="V858" t="s">
        <v>2467</v>
      </c>
      <c r="W858" t="s">
        <v>2468</v>
      </c>
      <c r="X858" t="s">
        <v>2469</v>
      </c>
      <c r="Y858" t="s">
        <v>2470</v>
      </c>
      <c r="Z858" t="s">
        <v>2471</v>
      </c>
      <c r="AA858" t="s">
        <v>2472</v>
      </c>
    </row>
    <row r="859" spans="1:27">
      <c r="A859" t="s">
        <v>2494</v>
      </c>
      <c r="B859" t="s">
        <v>2495</v>
      </c>
      <c r="C859" t="str">
        <f t="shared" si="112"/>
        <v>Fire-Boltt India's No 1 Smartwatch …</v>
      </c>
      <c r="D859" t="s">
        <v>2284</v>
      </c>
      <c r="E859" t="str">
        <f>IFERROR(VLOOKUP(TRIM(CLEAN(D859)),#REF!, 2, FALSE), "Other")</f>
        <v>Other</v>
      </c>
      <c r="F859" s="9">
        <v>2199</v>
      </c>
      <c r="G859" s="9">
        <v>9999</v>
      </c>
      <c r="H859" s="9">
        <f t="shared" si="105"/>
        <v>7800</v>
      </c>
      <c r="I859" s="9">
        <f>(F859*U859)</f>
        <v>64822122</v>
      </c>
      <c r="J859" s="18" t="str">
        <f>ROUND((Table1[[#This Row],[actual_price]]-Table1[[#This Row],[discounted_price]])/Table1[[#This Row],[actual_price]]*100, 0) &amp; "%"</f>
        <v>78%</v>
      </c>
      <c r="K859" s="18" t="str">
        <f t="shared" si="106"/>
        <v>≥ 50%</v>
      </c>
      <c r="L859" s="18">
        <f t="shared" si="107"/>
        <v>78</v>
      </c>
      <c r="M859" s="15" t="str">
        <f t="shared" si="108"/>
        <v>High</v>
      </c>
      <c r="N859" s="1">
        <v>0.78</v>
      </c>
      <c r="O859">
        <v>4.2</v>
      </c>
      <c r="P859" t="str">
        <f t="shared" si="109"/>
        <v>Good</v>
      </c>
      <c r="Q859">
        <f>G859*U859</f>
        <v>294750522</v>
      </c>
      <c r="R859" t="str">
        <f t="shared" si="110"/>
        <v>#5k-#9.9k</v>
      </c>
      <c r="S859">
        <f>IF(Table1[[#This Row],[actual_price]]&lt;1000, 1, IF(Table1[[#This Row],[actual_price]]&lt;5000, 2, IF(Table1[[#This Row],[actual_price]]&lt;10000, 3, IF(Table1[[#This Row],[actual_price]]&lt;20000, 4, 5))))</f>
        <v>3</v>
      </c>
      <c r="T859" t="str">
        <f t="shared" si="111"/>
        <v>1000 and above</v>
      </c>
      <c r="U859" s="11">
        <v>29478</v>
      </c>
      <c r="V859" t="s">
        <v>2496</v>
      </c>
      <c r="W859" t="s">
        <v>3814</v>
      </c>
      <c r="X859" t="s">
        <v>3815</v>
      </c>
      <c r="Y859" t="s">
        <v>3816</v>
      </c>
      <c r="Z859" t="s">
        <v>3817</v>
      </c>
      <c r="AA859" t="s">
        <v>3818</v>
      </c>
    </row>
    <row r="860" spans="1:27">
      <c r="A860" t="s">
        <v>14</v>
      </c>
      <c r="B860" t="s">
        <v>15</v>
      </c>
      <c r="C860" t="str">
        <f t="shared" si="112"/>
        <v>Wayona Nylon Braided USB to Lightni…</v>
      </c>
      <c r="D860" t="s">
        <v>16</v>
      </c>
      <c r="E860" t="str">
        <f>IFERROR(VLOOKUP(TRIM(CLEAN(D860)),#REF!, 2, FALSE), "Other")</f>
        <v>Other</v>
      </c>
      <c r="F860" s="9">
        <v>399</v>
      </c>
      <c r="G860" s="9">
        <v>1099</v>
      </c>
      <c r="H860" s="9">
        <f t="shared" si="105"/>
        <v>700</v>
      </c>
      <c r="I860" s="9">
        <f>(F860*U860)</f>
        <v>9683331</v>
      </c>
      <c r="J860" s="18" t="str">
        <f>ROUND((Table1[[#This Row],[actual_price]]-Table1[[#This Row],[discounted_price]])/Table1[[#This Row],[actual_price]]*100, 0) &amp; "%"</f>
        <v>64%</v>
      </c>
      <c r="K860" s="18" t="str">
        <f t="shared" si="106"/>
        <v>≥ 50%</v>
      </c>
      <c r="L860" s="18">
        <f t="shared" si="107"/>
        <v>64</v>
      </c>
      <c r="M860" s="15" t="str">
        <f t="shared" si="108"/>
        <v>High</v>
      </c>
      <c r="N860" s="1">
        <v>0.64</v>
      </c>
      <c r="O860">
        <v>4.2</v>
      </c>
      <c r="P860" t="str">
        <f t="shared" si="109"/>
        <v>Good</v>
      </c>
      <c r="Q860">
        <f>G860*U860</f>
        <v>26671631</v>
      </c>
      <c r="R860" t="str">
        <f t="shared" si="110"/>
        <v>#1k-#4.9k</v>
      </c>
      <c r="S860">
        <f>IF(Table1[[#This Row],[actual_price]]&lt;1000, 1, IF(Table1[[#This Row],[actual_price]]&lt;5000, 2, IF(Table1[[#This Row],[actual_price]]&lt;10000, 3, IF(Table1[[#This Row],[actual_price]]&lt;20000, 4, 5))))</f>
        <v>2</v>
      </c>
      <c r="T860" t="str">
        <f t="shared" si="111"/>
        <v>1000 and above</v>
      </c>
      <c r="U860" s="11">
        <v>24269</v>
      </c>
      <c r="V860" t="s">
        <v>17</v>
      </c>
      <c r="W860" t="s">
        <v>18</v>
      </c>
      <c r="X860" t="s">
        <v>19</v>
      </c>
      <c r="Y860" t="s">
        <v>20</v>
      </c>
      <c r="Z860" t="s">
        <v>21</v>
      </c>
      <c r="AA860" t="s">
        <v>597</v>
      </c>
    </row>
    <row r="861" spans="1:27">
      <c r="A861" t="s">
        <v>3871</v>
      </c>
      <c r="B861" t="s">
        <v>3872</v>
      </c>
      <c r="C861" t="str">
        <f t="shared" si="112"/>
        <v>boAt BassHeads 122 Wired Earphones …</v>
      </c>
      <c r="D861" t="s">
        <v>2376</v>
      </c>
      <c r="E861" t="str">
        <f>IFERROR(VLOOKUP(TRIM(CLEAN(D861)),#REF!, 2, FALSE), "Other")</f>
        <v>Other</v>
      </c>
      <c r="F861" s="9">
        <v>399</v>
      </c>
      <c r="G861" s="9">
        <v>1290</v>
      </c>
      <c r="H861" s="9">
        <f t="shared" si="105"/>
        <v>891</v>
      </c>
      <c r="I861" s="9">
        <f>(F861*U861)</f>
        <v>82194</v>
      </c>
      <c r="J861" s="18" t="str">
        <f>ROUND((Table1[[#This Row],[actual_price]]-Table1[[#This Row],[discounted_price]])/Table1[[#This Row],[actual_price]]*100, 0) &amp; "%"</f>
        <v>69%</v>
      </c>
      <c r="K861" s="18" t="str">
        <f t="shared" si="106"/>
        <v>≥ 50%</v>
      </c>
      <c r="L861" s="18">
        <f t="shared" si="107"/>
        <v>69</v>
      </c>
      <c r="M861" s="15" t="str">
        <f t="shared" si="108"/>
        <v>High</v>
      </c>
      <c r="N861" s="1">
        <v>0.69</v>
      </c>
      <c r="O861">
        <v>4.2</v>
      </c>
      <c r="P861" t="str">
        <f t="shared" si="109"/>
        <v>Good</v>
      </c>
      <c r="Q861">
        <f>G861*U861</f>
        <v>265740</v>
      </c>
      <c r="R861" t="str">
        <f t="shared" si="110"/>
        <v>#1k-#4.9k</v>
      </c>
      <c r="S861">
        <f>IF(Table1[[#This Row],[actual_price]]&lt;1000, 1, IF(Table1[[#This Row],[actual_price]]&lt;5000, 2, IF(Table1[[#This Row],[actual_price]]&lt;10000, 3, IF(Table1[[#This Row],[actual_price]]&lt;20000, 4, 5))))</f>
        <v>2</v>
      </c>
      <c r="T861" t="str">
        <f t="shared" si="111"/>
        <v>Fewer than 1000</v>
      </c>
      <c r="U861" s="11">
        <v>206</v>
      </c>
      <c r="V861" t="s">
        <v>3873</v>
      </c>
      <c r="W861" t="s">
        <v>3874</v>
      </c>
      <c r="X861" t="s">
        <v>3875</v>
      </c>
      <c r="Y861" t="s">
        <v>3876</v>
      </c>
      <c r="Z861" t="s">
        <v>3877</v>
      </c>
      <c r="AA861" t="s">
        <v>3878</v>
      </c>
    </row>
    <row r="862" spans="1:27">
      <c r="A862" t="s">
        <v>3879</v>
      </c>
      <c r="B862" t="s">
        <v>3880</v>
      </c>
      <c r="C862" t="str">
        <f t="shared" si="112"/>
        <v>Dell USB Wireless Keyboard and Mous…</v>
      </c>
      <c r="D862" t="s">
        <v>3881</v>
      </c>
      <c r="E862" t="str">
        <f>IFERROR(VLOOKUP(TRIM(CLEAN(D862)),#REF!, 2, FALSE), "Other")</f>
        <v>Other</v>
      </c>
      <c r="F862" s="9">
        <v>1399</v>
      </c>
      <c r="G862" s="9">
        <v>2498</v>
      </c>
      <c r="H862" s="9">
        <f t="shared" si="105"/>
        <v>1099</v>
      </c>
      <c r="I862" s="9">
        <f>(F862*U862)</f>
        <v>47170083</v>
      </c>
      <c r="J862" s="18" t="str">
        <f>ROUND((Table1[[#This Row],[actual_price]]-Table1[[#This Row],[discounted_price]])/Table1[[#This Row],[actual_price]]*100, 0) &amp; "%"</f>
        <v>44%</v>
      </c>
      <c r="K862" s="18" t="str">
        <f t="shared" si="106"/>
        <v>&lt;50%</v>
      </c>
      <c r="L862" s="18">
        <f t="shared" si="107"/>
        <v>44</v>
      </c>
      <c r="M862" s="15" t="str">
        <f t="shared" si="108"/>
        <v>Medium</v>
      </c>
      <c r="N862" s="1">
        <v>0.44</v>
      </c>
      <c r="O862">
        <v>4.2</v>
      </c>
      <c r="P862" t="str">
        <f t="shared" si="109"/>
        <v>Good</v>
      </c>
      <c r="Q862">
        <f>G862*U862</f>
        <v>84225066</v>
      </c>
      <c r="R862" t="str">
        <f t="shared" si="110"/>
        <v>#1k-#4.9k</v>
      </c>
      <c r="S862">
        <f>IF(Table1[[#This Row],[actual_price]]&lt;1000, 1, IF(Table1[[#This Row],[actual_price]]&lt;5000, 2, IF(Table1[[#This Row],[actual_price]]&lt;10000, 3, IF(Table1[[#This Row],[actual_price]]&lt;20000, 4, 5))))</f>
        <v>2</v>
      </c>
      <c r="T862" t="str">
        <f t="shared" si="111"/>
        <v>1000 and above</v>
      </c>
      <c r="U862" s="11">
        <v>33717</v>
      </c>
      <c r="V862" t="s">
        <v>3882</v>
      </c>
      <c r="W862" t="s">
        <v>3883</v>
      </c>
      <c r="X862" t="s">
        <v>3884</v>
      </c>
      <c r="Y862" t="s">
        <v>3885</v>
      </c>
      <c r="Z862" t="s">
        <v>3886</v>
      </c>
      <c r="AA862" t="s">
        <v>3887</v>
      </c>
    </row>
    <row r="863" spans="1:27">
      <c r="A863" t="s">
        <v>2635</v>
      </c>
      <c r="B863" t="s">
        <v>2636</v>
      </c>
      <c r="C863" t="str">
        <f t="shared" si="112"/>
        <v>boAt Xtend Smartwatch with Alexa Bu…</v>
      </c>
      <c r="D863" t="s">
        <v>2284</v>
      </c>
      <c r="E863" t="str">
        <f>IFERROR(VLOOKUP(TRIM(CLEAN(D863)),#REF!, 2, FALSE), "Other")</f>
        <v>Other</v>
      </c>
      <c r="F863" s="9">
        <v>2299</v>
      </c>
      <c r="G863" s="9">
        <v>7990</v>
      </c>
      <c r="H863" s="9">
        <f t="shared" si="105"/>
        <v>5691</v>
      </c>
      <c r="I863" s="9">
        <f>(F863*U863)</f>
        <v>160054081</v>
      </c>
      <c r="J863" s="18" t="str">
        <f>ROUND((Table1[[#This Row],[actual_price]]-Table1[[#This Row],[discounted_price]])/Table1[[#This Row],[actual_price]]*100, 0) &amp; "%"</f>
        <v>71%</v>
      </c>
      <c r="K863" s="18" t="str">
        <f t="shared" si="106"/>
        <v>≥ 50%</v>
      </c>
      <c r="L863" s="18">
        <f t="shared" si="107"/>
        <v>71</v>
      </c>
      <c r="M863" s="15" t="str">
        <f t="shared" si="108"/>
        <v>High</v>
      </c>
      <c r="N863" s="1">
        <v>0.71</v>
      </c>
      <c r="O863">
        <v>4.2</v>
      </c>
      <c r="P863" t="str">
        <f t="shared" si="109"/>
        <v>Good</v>
      </c>
      <c r="Q863">
        <f>G863*U863</f>
        <v>556255810</v>
      </c>
      <c r="R863" t="str">
        <f t="shared" si="110"/>
        <v>#5k-#9.9k</v>
      </c>
      <c r="S863">
        <f>IF(Table1[[#This Row],[actual_price]]&lt;1000, 1, IF(Table1[[#This Row],[actual_price]]&lt;5000, 2, IF(Table1[[#This Row],[actual_price]]&lt;10000, 3, IF(Table1[[#This Row],[actual_price]]&lt;20000, 4, 5))))</f>
        <v>3</v>
      </c>
      <c r="T863" t="str">
        <f t="shared" si="111"/>
        <v>1000 and above</v>
      </c>
      <c r="U863" s="11">
        <v>69619</v>
      </c>
      <c r="V863" t="s">
        <v>2637</v>
      </c>
      <c r="W863" t="s">
        <v>2638</v>
      </c>
      <c r="X863" t="s">
        <v>2639</v>
      </c>
      <c r="Y863" t="s">
        <v>2640</v>
      </c>
      <c r="Z863" t="s">
        <v>2641</v>
      </c>
      <c r="AA863" t="s">
        <v>2642</v>
      </c>
    </row>
    <row r="864" spans="1:27">
      <c r="A864" t="s">
        <v>3968</v>
      </c>
      <c r="B864" t="s">
        <v>3969</v>
      </c>
      <c r="C864" t="str">
        <f t="shared" si="112"/>
        <v>TP-Link AC750 Wifi Range Extender |…</v>
      </c>
      <c r="D864" t="s">
        <v>3970</v>
      </c>
      <c r="E864" t="str">
        <f>IFERROR(VLOOKUP(TRIM(CLEAN(D864)),#REF!, 2, FALSE), "Other")</f>
        <v>Other</v>
      </c>
      <c r="F864" s="9">
        <v>1889</v>
      </c>
      <c r="G864" s="9">
        <v>5499</v>
      </c>
      <c r="H864" s="9">
        <f t="shared" si="105"/>
        <v>3610</v>
      </c>
      <c r="I864" s="9">
        <f>(F864*U864)</f>
        <v>93601839</v>
      </c>
      <c r="J864" s="18" t="str">
        <f>ROUND((Table1[[#This Row],[actual_price]]-Table1[[#This Row],[discounted_price]])/Table1[[#This Row],[actual_price]]*100, 0) &amp; "%"</f>
        <v>66%</v>
      </c>
      <c r="K864" s="18" t="str">
        <f t="shared" si="106"/>
        <v>≥ 50%</v>
      </c>
      <c r="L864" s="18">
        <f t="shared" si="107"/>
        <v>66</v>
      </c>
      <c r="M864" s="15" t="str">
        <f t="shared" si="108"/>
        <v>High</v>
      </c>
      <c r="N864" s="1">
        <v>0.66</v>
      </c>
      <c r="O864">
        <v>4.2</v>
      </c>
      <c r="P864" t="str">
        <f t="shared" si="109"/>
        <v>Good</v>
      </c>
      <c r="Q864">
        <f>G864*U864</f>
        <v>272480949</v>
      </c>
      <c r="R864" t="str">
        <f t="shared" si="110"/>
        <v>#5k-#9.9k</v>
      </c>
      <c r="S864">
        <f>IF(Table1[[#This Row],[actual_price]]&lt;1000, 1, IF(Table1[[#This Row],[actual_price]]&lt;5000, 2, IF(Table1[[#This Row],[actual_price]]&lt;10000, 3, IF(Table1[[#This Row],[actual_price]]&lt;20000, 4, 5))))</f>
        <v>3</v>
      </c>
      <c r="T864" t="str">
        <f t="shared" si="111"/>
        <v>1000 and above</v>
      </c>
      <c r="U864" s="11">
        <v>49551</v>
      </c>
      <c r="V864" t="s">
        <v>3971</v>
      </c>
      <c r="W864" t="s">
        <v>3972</v>
      </c>
      <c r="X864" t="s">
        <v>3973</v>
      </c>
      <c r="Y864" t="s">
        <v>3974</v>
      </c>
      <c r="Z864" t="s">
        <v>3975</v>
      </c>
      <c r="AA864" t="s">
        <v>3976</v>
      </c>
    </row>
    <row r="865" spans="1:27">
      <c r="A865" t="s">
        <v>4074</v>
      </c>
      <c r="B865" t="s">
        <v>4075</v>
      </c>
      <c r="C865" t="str">
        <f t="shared" si="112"/>
        <v>STRIFF Mpad Mouse Mat 230X190X3mm G…</v>
      </c>
      <c r="D865" t="s">
        <v>4076</v>
      </c>
      <c r="E865" t="str">
        <f>IFERROR(VLOOKUP(TRIM(CLEAN(D865)),#REF!, 2, FALSE), "Other")</f>
        <v>Other</v>
      </c>
      <c r="F865" s="9">
        <v>129</v>
      </c>
      <c r="G865" s="9">
        <v>999</v>
      </c>
      <c r="H865" s="9">
        <f t="shared" si="105"/>
        <v>870</v>
      </c>
      <c r="I865" s="9">
        <f>(F865*U865)</f>
        <v>63339</v>
      </c>
      <c r="J865" s="18" t="str">
        <f>ROUND((Table1[[#This Row],[actual_price]]-Table1[[#This Row],[discounted_price]])/Table1[[#This Row],[actual_price]]*100, 0) &amp; "%"</f>
        <v>87%</v>
      </c>
      <c r="K865" s="18" t="str">
        <f t="shared" si="106"/>
        <v>≥ 50%</v>
      </c>
      <c r="L865" s="18">
        <f t="shared" si="107"/>
        <v>87</v>
      </c>
      <c r="M865" s="15" t="str">
        <f t="shared" si="108"/>
        <v>High</v>
      </c>
      <c r="N865" s="1">
        <v>0.87</v>
      </c>
      <c r="O865">
        <v>4.2</v>
      </c>
      <c r="P865" t="str">
        <f t="shared" si="109"/>
        <v>Good</v>
      </c>
      <c r="Q865">
        <f>G865*U865</f>
        <v>490509</v>
      </c>
      <c r="R865" t="str">
        <f t="shared" si="110"/>
        <v>#0-#999</v>
      </c>
      <c r="S865">
        <f>IF(Table1[[#This Row],[actual_price]]&lt;1000, 1, IF(Table1[[#This Row],[actual_price]]&lt;5000, 2, IF(Table1[[#This Row],[actual_price]]&lt;10000, 3, IF(Table1[[#This Row],[actual_price]]&lt;20000, 4, 5))))</f>
        <v>1</v>
      </c>
      <c r="T865" t="str">
        <f t="shared" si="111"/>
        <v>Fewer than 1000</v>
      </c>
      <c r="U865" s="11">
        <v>491</v>
      </c>
      <c r="V865" t="s">
        <v>4077</v>
      </c>
      <c r="W865" t="s">
        <v>4078</v>
      </c>
      <c r="X865" t="s">
        <v>4079</v>
      </c>
      <c r="Y865" t="s">
        <v>4080</v>
      </c>
      <c r="Z865" t="s">
        <v>4081</v>
      </c>
      <c r="AA865" t="s">
        <v>4082</v>
      </c>
    </row>
    <row r="866" spans="1:27">
      <c r="A866" t="s">
        <v>4124</v>
      </c>
      <c r="B866" t="s">
        <v>4125</v>
      </c>
      <c r="C866" t="str">
        <f t="shared" si="112"/>
        <v>HP X200 Wireless Mouse with 2.4 GHz…</v>
      </c>
      <c r="D866" t="s">
        <v>3688</v>
      </c>
      <c r="E866" t="str">
        <f>IFERROR(VLOOKUP(TRIM(CLEAN(D866)),#REF!, 2, FALSE), "Other")</f>
        <v>Other</v>
      </c>
      <c r="F866" s="9">
        <v>681</v>
      </c>
      <c r="G866" s="9">
        <v>1199</v>
      </c>
      <c r="H866" s="9">
        <f t="shared" si="105"/>
        <v>518</v>
      </c>
      <c r="I866" s="9">
        <f>(F866*U866)</f>
        <v>5623698</v>
      </c>
      <c r="J866" s="18" t="str">
        <f>ROUND((Table1[[#This Row],[actual_price]]-Table1[[#This Row],[discounted_price]])/Table1[[#This Row],[actual_price]]*100, 0) &amp; "%"</f>
        <v>43%</v>
      </c>
      <c r="K866" s="18" t="str">
        <f t="shared" si="106"/>
        <v>&lt;50%</v>
      </c>
      <c r="L866" s="18">
        <f t="shared" si="107"/>
        <v>43</v>
      </c>
      <c r="M866" s="15" t="str">
        <f t="shared" si="108"/>
        <v>Medium</v>
      </c>
      <c r="N866" s="1">
        <v>0.43</v>
      </c>
      <c r="O866">
        <v>4.2</v>
      </c>
      <c r="P866" t="str">
        <f t="shared" si="109"/>
        <v>Good</v>
      </c>
      <c r="Q866">
        <f>G866*U866</f>
        <v>9901342</v>
      </c>
      <c r="R866" t="str">
        <f t="shared" si="110"/>
        <v>#1k-#4.9k</v>
      </c>
      <c r="S866">
        <f>IF(Table1[[#This Row],[actual_price]]&lt;1000, 1, IF(Table1[[#This Row],[actual_price]]&lt;5000, 2, IF(Table1[[#This Row],[actual_price]]&lt;10000, 3, IF(Table1[[#This Row],[actual_price]]&lt;20000, 4, 5))))</f>
        <v>2</v>
      </c>
      <c r="T866" t="str">
        <f t="shared" si="111"/>
        <v>1000 and above</v>
      </c>
      <c r="U866" s="11">
        <v>8258</v>
      </c>
      <c r="V866" t="s">
        <v>4126</v>
      </c>
      <c r="W866" t="s">
        <v>4127</v>
      </c>
      <c r="X866" t="s">
        <v>4128</v>
      </c>
      <c r="Y866" t="s">
        <v>4129</v>
      </c>
      <c r="Z866" t="s">
        <v>4130</v>
      </c>
      <c r="AA866" t="s">
        <v>10167</v>
      </c>
    </row>
    <row r="867" spans="1:27">
      <c r="A867" t="s">
        <v>4344</v>
      </c>
      <c r="B867" t="s">
        <v>4345</v>
      </c>
      <c r="C867" t="str">
        <f t="shared" si="112"/>
        <v>HP 682 Black Original Ink Cartridge…</v>
      </c>
      <c r="D867" t="s">
        <v>4000</v>
      </c>
      <c r="E867" t="str">
        <f>IFERROR(VLOOKUP(TRIM(CLEAN(D867)),#REF!, 2, FALSE), "Other")</f>
        <v>Other</v>
      </c>
      <c r="F867" s="9">
        <v>828</v>
      </c>
      <c r="G867" s="9">
        <v>861</v>
      </c>
      <c r="H867" s="9">
        <f t="shared" si="105"/>
        <v>33</v>
      </c>
      <c r="I867" s="9">
        <f>(F867*U867)</f>
        <v>3781476</v>
      </c>
      <c r="J867" s="18" t="str">
        <f>ROUND((Table1[[#This Row],[actual_price]]-Table1[[#This Row],[discounted_price]])/Table1[[#This Row],[actual_price]]*100, 0) &amp; "%"</f>
        <v>4%</v>
      </c>
      <c r="K867" s="18" t="str">
        <f t="shared" si="106"/>
        <v>&lt;50%</v>
      </c>
      <c r="L867" s="18">
        <f t="shared" si="107"/>
        <v>4</v>
      </c>
      <c r="M867" s="15" t="str">
        <f t="shared" si="108"/>
        <v>Low</v>
      </c>
      <c r="N867" s="1">
        <v>0.04</v>
      </c>
      <c r="O867">
        <v>4.2</v>
      </c>
      <c r="P867" t="str">
        <f t="shared" si="109"/>
        <v>Good</v>
      </c>
      <c r="Q867">
        <f>G867*U867</f>
        <v>3932187</v>
      </c>
      <c r="R867" t="str">
        <f t="shared" si="110"/>
        <v>#0-#999</v>
      </c>
      <c r="S867">
        <f>IF(Table1[[#This Row],[actual_price]]&lt;1000, 1, IF(Table1[[#This Row],[actual_price]]&lt;5000, 2, IF(Table1[[#This Row],[actual_price]]&lt;10000, 3, IF(Table1[[#This Row],[actual_price]]&lt;20000, 4, 5))))</f>
        <v>1</v>
      </c>
      <c r="T867" t="str">
        <f t="shared" si="111"/>
        <v>1000 and above</v>
      </c>
      <c r="U867" s="11">
        <v>4567</v>
      </c>
      <c r="V867" t="s">
        <v>4346</v>
      </c>
      <c r="W867" t="s">
        <v>4347</v>
      </c>
      <c r="X867" t="s">
        <v>4348</v>
      </c>
      <c r="Y867" t="s">
        <v>4349</v>
      </c>
      <c r="Z867" t="s">
        <v>4350</v>
      </c>
      <c r="AA867" t="s">
        <v>4351</v>
      </c>
    </row>
    <row r="868" spans="1:27">
      <c r="A868" t="s">
        <v>4370</v>
      </c>
      <c r="B868" t="s">
        <v>4371</v>
      </c>
      <c r="C868" t="str">
        <f t="shared" si="112"/>
        <v>TP-Link TL-WA850RE Single_Band 300M…</v>
      </c>
      <c r="D868" t="s">
        <v>3970</v>
      </c>
      <c r="E868" t="str">
        <f>IFERROR(VLOOKUP(TRIM(CLEAN(D868)),#REF!, 2, FALSE), "Other")</f>
        <v>Other</v>
      </c>
      <c r="F868" s="9">
        <v>1469</v>
      </c>
      <c r="G868" s="9">
        <v>2499</v>
      </c>
      <c r="H868" s="9">
        <f t="shared" si="105"/>
        <v>1030</v>
      </c>
      <c r="I868" s="9">
        <f>(F868*U868)</f>
        <v>230101222</v>
      </c>
      <c r="J868" s="18" t="str">
        <f>ROUND((Table1[[#This Row],[actual_price]]-Table1[[#This Row],[discounted_price]])/Table1[[#This Row],[actual_price]]*100, 0) &amp; "%"</f>
        <v>41%</v>
      </c>
      <c r="K868" s="18" t="str">
        <f t="shared" si="106"/>
        <v>&lt;50%</v>
      </c>
      <c r="L868" s="18">
        <f t="shared" si="107"/>
        <v>41</v>
      </c>
      <c r="M868" s="15" t="str">
        <f t="shared" si="108"/>
        <v>Medium</v>
      </c>
      <c r="N868" s="1">
        <v>0.41</v>
      </c>
      <c r="O868">
        <v>4.2</v>
      </c>
      <c r="P868" t="str">
        <f t="shared" si="109"/>
        <v>Good</v>
      </c>
      <c r="Q868">
        <f>G868*U868</f>
        <v>391438362</v>
      </c>
      <c r="R868" t="str">
        <f t="shared" si="110"/>
        <v>#1k-#4.9k</v>
      </c>
      <c r="S868">
        <f>IF(Table1[[#This Row],[actual_price]]&lt;1000, 1, IF(Table1[[#This Row],[actual_price]]&lt;5000, 2, IF(Table1[[#This Row],[actual_price]]&lt;10000, 3, IF(Table1[[#This Row],[actual_price]]&lt;20000, 4, 5))))</f>
        <v>2</v>
      </c>
      <c r="T868" t="str">
        <f t="shared" si="111"/>
        <v>1000 and above</v>
      </c>
      <c r="U868" s="11">
        <v>156638</v>
      </c>
      <c r="V868" t="s">
        <v>4372</v>
      </c>
      <c r="W868" t="s">
        <v>4373</v>
      </c>
      <c r="X868" t="s">
        <v>4374</v>
      </c>
      <c r="Y868" t="s">
        <v>4375</v>
      </c>
      <c r="Z868" t="s">
        <v>4376</v>
      </c>
      <c r="AA868" t="s">
        <v>4377</v>
      </c>
    </row>
    <row r="869" spans="1:27">
      <c r="A869" t="s">
        <v>3027</v>
      </c>
      <c r="B869" t="s">
        <v>3028</v>
      </c>
      <c r="C869" t="str">
        <f t="shared" si="112"/>
        <v>Fire-Boltt Ring 3 Smart Watch 1.8 B…</v>
      </c>
      <c r="D869" t="s">
        <v>2284</v>
      </c>
      <c r="E869" t="str">
        <f>IFERROR(VLOOKUP(TRIM(CLEAN(D869)),#REF!, 2, FALSE), "Other")</f>
        <v>Other</v>
      </c>
      <c r="F869" s="9">
        <v>2999</v>
      </c>
      <c r="G869" s="9">
        <v>9999</v>
      </c>
      <c r="H869" s="9">
        <f t="shared" si="105"/>
        <v>7000</v>
      </c>
      <c r="I869" s="9">
        <f>(F869*U869)</f>
        <v>62622119</v>
      </c>
      <c r="J869" s="18" t="str">
        <f>ROUND((Table1[[#This Row],[actual_price]]-Table1[[#This Row],[discounted_price]])/Table1[[#This Row],[actual_price]]*100, 0) &amp; "%"</f>
        <v>70%</v>
      </c>
      <c r="K869" s="18" t="str">
        <f t="shared" si="106"/>
        <v>≥ 50%</v>
      </c>
      <c r="L869" s="18">
        <f t="shared" si="107"/>
        <v>70</v>
      </c>
      <c r="M869" s="15" t="str">
        <f t="shared" si="108"/>
        <v>High</v>
      </c>
      <c r="N869" s="1">
        <v>0.7</v>
      </c>
      <c r="O869">
        <v>4.2</v>
      </c>
      <c r="P869" t="str">
        <f t="shared" si="109"/>
        <v>Good</v>
      </c>
      <c r="Q869">
        <f>G869*U869</f>
        <v>208789119</v>
      </c>
      <c r="R869" t="str">
        <f t="shared" si="110"/>
        <v>#5k-#9.9k</v>
      </c>
      <c r="S869">
        <f>IF(Table1[[#This Row],[actual_price]]&lt;1000, 1, IF(Table1[[#This Row],[actual_price]]&lt;5000, 2, IF(Table1[[#This Row],[actual_price]]&lt;10000, 3, IF(Table1[[#This Row],[actual_price]]&lt;20000, 4, 5))))</f>
        <v>3</v>
      </c>
      <c r="T869" t="str">
        <f t="shared" si="111"/>
        <v>1000 and above</v>
      </c>
      <c r="U869" s="11">
        <v>20881</v>
      </c>
      <c r="V869" t="s">
        <v>3029</v>
      </c>
      <c r="W869" t="s">
        <v>3030</v>
      </c>
      <c r="X869" t="s">
        <v>3031</v>
      </c>
      <c r="Y869" t="s">
        <v>3032</v>
      </c>
      <c r="Z869" t="s">
        <v>3033</v>
      </c>
      <c r="AA869" t="s">
        <v>3034</v>
      </c>
    </row>
    <row r="870" spans="1:27">
      <c r="A870" t="s">
        <v>4427</v>
      </c>
      <c r="B870" t="s">
        <v>4428</v>
      </c>
      <c r="C870" t="str">
        <f t="shared" si="112"/>
        <v>Acer EK220Q 21.5 Inch (54.61 cm) Fu…</v>
      </c>
      <c r="D870" t="s">
        <v>4429</v>
      </c>
      <c r="E870" t="str">
        <f>IFERROR(VLOOKUP(TRIM(CLEAN(D870)),#REF!, 2, FALSE), "Other")</f>
        <v>Other</v>
      </c>
      <c r="F870" s="9">
        <v>6299</v>
      </c>
      <c r="G870" s="9">
        <v>13750</v>
      </c>
      <c r="H870" s="9">
        <f t="shared" si="105"/>
        <v>7451</v>
      </c>
      <c r="I870" s="9">
        <f>(F870*U870)</f>
        <v>12686186</v>
      </c>
      <c r="J870" s="18" t="str">
        <f>ROUND((Table1[[#This Row],[actual_price]]-Table1[[#This Row],[discounted_price]])/Table1[[#This Row],[actual_price]]*100, 0) &amp; "%"</f>
        <v>54%</v>
      </c>
      <c r="K870" s="18" t="str">
        <f t="shared" si="106"/>
        <v>≥ 50%</v>
      </c>
      <c r="L870" s="18">
        <f t="shared" si="107"/>
        <v>54</v>
      </c>
      <c r="M870" s="15" t="str">
        <f t="shared" si="108"/>
        <v>High</v>
      </c>
      <c r="N870" s="1">
        <v>0.54</v>
      </c>
      <c r="O870">
        <v>4.2</v>
      </c>
      <c r="P870" t="str">
        <f t="shared" si="109"/>
        <v>Good</v>
      </c>
      <c r="Q870">
        <f>G870*U870</f>
        <v>27692500</v>
      </c>
      <c r="R870" t="str">
        <f t="shared" si="110"/>
        <v>#10k-#19.9k</v>
      </c>
      <c r="S870">
        <f>IF(Table1[[#This Row],[actual_price]]&lt;1000, 1, IF(Table1[[#This Row],[actual_price]]&lt;5000, 2, IF(Table1[[#This Row],[actual_price]]&lt;10000, 3, IF(Table1[[#This Row],[actual_price]]&lt;20000, 4, 5))))</f>
        <v>4</v>
      </c>
      <c r="T870" t="str">
        <f t="shared" si="111"/>
        <v>1000 and above</v>
      </c>
      <c r="U870" s="11">
        <v>2014</v>
      </c>
      <c r="V870" t="s">
        <v>4430</v>
      </c>
      <c r="W870" t="s">
        <v>4431</v>
      </c>
      <c r="X870" t="s">
        <v>4432</v>
      </c>
      <c r="Y870" t="s">
        <v>4433</v>
      </c>
      <c r="Z870" t="s">
        <v>4434</v>
      </c>
      <c r="AA870" t="s">
        <v>4435</v>
      </c>
    </row>
    <row r="871" spans="1:27">
      <c r="A871" t="s">
        <v>4477</v>
      </c>
      <c r="B871" t="s">
        <v>4478</v>
      </c>
      <c r="C871" t="str">
        <f t="shared" si="112"/>
        <v>Gizga Essentials Professional 3-in-…</v>
      </c>
      <c r="D871" t="s">
        <v>4479</v>
      </c>
      <c r="E871" t="str">
        <f>IFERROR(VLOOKUP(TRIM(CLEAN(D871)),#REF!, 2, FALSE), "Other")</f>
        <v>Other</v>
      </c>
      <c r="F871" s="9">
        <v>299</v>
      </c>
      <c r="G871" s="9">
        <v>499</v>
      </c>
      <c r="H871" s="9">
        <f t="shared" si="105"/>
        <v>200</v>
      </c>
      <c r="I871" s="9">
        <f>(F871*U871)</f>
        <v>7305168</v>
      </c>
      <c r="J871" s="18" t="str">
        <f>ROUND((Table1[[#This Row],[actual_price]]-Table1[[#This Row],[discounted_price]])/Table1[[#This Row],[actual_price]]*100, 0) &amp; "%"</f>
        <v>40%</v>
      </c>
      <c r="K871" s="18" t="str">
        <f t="shared" si="106"/>
        <v>&lt;50%</v>
      </c>
      <c r="L871" s="18">
        <f t="shared" si="107"/>
        <v>40</v>
      </c>
      <c r="M871" s="15" t="str">
        <f t="shared" si="108"/>
        <v>Medium</v>
      </c>
      <c r="N871" s="1">
        <v>0.4</v>
      </c>
      <c r="O871">
        <v>4.2</v>
      </c>
      <c r="P871" t="str">
        <f t="shared" si="109"/>
        <v>Good</v>
      </c>
      <c r="Q871">
        <f>G871*U871</f>
        <v>12191568</v>
      </c>
      <c r="R871" t="str">
        <f t="shared" si="110"/>
        <v>#0-#999</v>
      </c>
      <c r="S871">
        <f>IF(Table1[[#This Row],[actual_price]]&lt;1000, 1, IF(Table1[[#This Row],[actual_price]]&lt;5000, 2, IF(Table1[[#This Row],[actual_price]]&lt;10000, 3, IF(Table1[[#This Row],[actual_price]]&lt;20000, 4, 5))))</f>
        <v>1</v>
      </c>
      <c r="T871" t="str">
        <f t="shared" si="111"/>
        <v>1000 and above</v>
      </c>
      <c r="U871" s="11">
        <v>24432</v>
      </c>
      <c r="V871" t="s">
        <v>4480</v>
      </c>
      <c r="W871" t="s">
        <v>4481</v>
      </c>
      <c r="X871" t="s">
        <v>4482</v>
      </c>
      <c r="Y871" t="s">
        <v>4483</v>
      </c>
      <c r="Z871" t="s">
        <v>4484</v>
      </c>
      <c r="AA871" t="s">
        <v>4485</v>
      </c>
    </row>
    <row r="872" spans="1:27">
      <c r="A872" t="s">
        <v>4494</v>
      </c>
      <c r="B872" t="s">
        <v>4495</v>
      </c>
      <c r="C872" t="str">
        <f t="shared" si="112"/>
        <v>TP-Link Tapo 360¬∞ 2MP 1080p Full H…</v>
      </c>
      <c r="D872" t="s">
        <v>4496</v>
      </c>
      <c r="E872" t="str">
        <f>IFERROR(VLOOKUP(TRIM(CLEAN(D872)),#REF!, 2, FALSE), "Other")</f>
        <v>Other</v>
      </c>
      <c r="F872" s="9">
        <v>2499</v>
      </c>
      <c r="G872" s="9">
        <v>3299</v>
      </c>
      <c r="H872" s="9">
        <f t="shared" si="105"/>
        <v>800</v>
      </c>
      <c r="I872" s="9">
        <f>(F872*U872)</f>
        <v>232686888</v>
      </c>
      <c r="J872" s="18" t="str">
        <f>ROUND((Table1[[#This Row],[actual_price]]-Table1[[#This Row],[discounted_price]])/Table1[[#This Row],[actual_price]]*100, 0) &amp; "%"</f>
        <v>24%</v>
      </c>
      <c r="K872" s="18" t="str">
        <f t="shared" si="106"/>
        <v>&lt;50%</v>
      </c>
      <c r="L872" s="18">
        <f t="shared" si="107"/>
        <v>24</v>
      </c>
      <c r="M872" s="15" t="str">
        <f t="shared" si="108"/>
        <v>Mild</v>
      </c>
      <c r="N872" s="1">
        <v>0.24</v>
      </c>
      <c r="O872">
        <v>4.2</v>
      </c>
      <c r="P872" t="str">
        <f t="shared" si="109"/>
        <v>Good</v>
      </c>
      <c r="Q872">
        <f>G872*U872</f>
        <v>307176488</v>
      </c>
      <c r="R872" t="str">
        <f t="shared" si="110"/>
        <v>#1k-#4.9k</v>
      </c>
      <c r="S872">
        <f>IF(Table1[[#This Row],[actual_price]]&lt;1000, 1, IF(Table1[[#This Row],[actual_price]]&lt;5000, 2, IF(Table1[[#This Row],[actual_price]]&lt;10000, 3, IF(Table1[[#This Row],[actual_price]]&lt;20000, 4, 5))))</f>
        <v>2</v>
      </c>
      <c r="T872" t="str">
        <f t="shared" si="111"/>
        <v>1000 and above</v>
      </c>
      <c r="U872" s="11">
        <v>93112</v>
      </c>
      <c r="V872" t="s">
        <v>4497</v>
      </c>
      <c r="W872" t="s">
        <v>4498</v>
      </c>
      <c r="X872" t="s">
        <v>4499</v>
      </c>
      <c r="Y872" t="s">
        <v>4500</v>
      </c>
      <c r="Z872" t="s">
        <v>4501</v>
      </c>
      <c r="AA872" t="s">
        <v>4502</v>
      </c>
    </row>
    <row r="873" spans="1:27">
      <c r="A873" t="s">
        <v>4571</v>
      </c>
      <c r="B873" t="s">
        <v>4572</v>
      </c>
      <c r="C873" t="str">
        <f t="shared" si="112"/>
        <v>Redgear Pro Wireless Gamepad with 2…</v>
      </c>
      <c r="D873" t="s">
        <v>4573</v>
      </c>
      <c r="E873" t="str">
        <f>IFERROR(VLOOKUP(TRIM(CLEAN(D873)),#REF!, 2, FALSE), "Other")</f>
        <v>Other</v>
      </c>
      <c r="F873" s="9">
        <v>1699</v>
      </c>
      <c r="G873" s="9">
        <v>3999</v>
      </c>
      <c r="H873" s="9">
        <f t="shared" si="105"/>
        <v>2300</v>
      </c>
      <c r="I873" s="9">
        <f>(F873*U873)</f>
        <v>43304112</v>
      </c>
      <c r="J873" s="18" t="str">
        <f>ROUND((Table1[[#This Row],[actual_price]]-Table1[[#This Row],[discounted_price]])/Table1[[#This Row],[actual_price]]*100, 0) &amp; "%"</f>
        <v>58%</v>
      </c>
      <c r="K873" s="18" t="str">
        <f t="shared" si="106"/>
        <v>≥ 50%</v>
      </c>
      <c r="L873" s="18">
        <f t="shared" si="107"/>
        <v>58</v>
      </c>
      <c r="M873" s="15" t="str">
        <f t="shared" si="108"/>
        <v>High</v>
      </c>
      <c r="N873" s="1">
        <v>0.57999999999999996</v>
      </c>
      <c r="O873">
        <v>4.2</v>
      </c>
      <c r="P873" t="str">
        <f t="shared" si="109"/>
        <v>Good</v>
      </c>
      <c r="Q873">
        <f>G873*U873</f>
        <v>101926512</v>
      </c>
      <c r="R873" t="str">
        <f t="shared" si="110"/>
        <v>#1k-#4.9k</v>
      </c>
      <c r="S873">
        <f>IF(Table1[[#This Row],[actual_price]]&lt;1000, 1, IF(Table1[[#This Row],[actual_price]]&lt;5000, 2, IF(Table1[[#This Row],[actual_price]]&lt;10000, 3, IF(Table1[[#This Row],[actual_price]]&lt;20000, 4, 5))))</f>
        <v>2</v>
      </c>
      <c r="T873" t="str">
        <f t="shared" si="111"/>
        <v>1000 and above</v>
      </c>
      <c r="U873" s="11">
        <v>25488</v>
      </c>
      <c r="V873" t="s">
        <v>4574</v>
      </c>
      <c r="W873" t="s">
        <v>4575</v>
      </c>
      <c r="X873" t="s">
        <v>4576</v>
      </c>
      <c r="Y873" t="s">
        <v>4577</v>
      </c>
      <c r="Z873" t="s">
        <v>4578</v>
      </c>
      <c r="AA873" t="s">
        <v>4579</v>
      </c>
    </row>
    <row r="874" spans="1:27">
      <c r="A874" t="s">
        <v>4588</v>
      </c>
      <c r="B874" t="s">
        <v>4589</v>
      </c>
      <c r="C874" t="str">
        <f t="shared" si="112"/>
        <v>TP-link N300 WiFi Wireless Router T…</v>
      </c>
      <c r="D874" t="s">
        <v>4142</v>
      </c>
      <c r="E874" t="str">
        <f>IFERROR(VLOOKUP(TRIM(CLEAN(D874)),#REF!, 2, FALSE), "Other")</f>
        <v>Other</v>
      </c>
      <c r="F874" s="9">
        <v>1149</v>
      </c>
      <c r="G874" s="9">
        <v>1699</v>
      </c>
      <c r="H874" s="9">
        <f t="shared" si="105"/>
        <v>550</v>
      </c>
      <c r="I874" s="9">
        <f>(F874*U874)</f>
        <v>140727222</v>
      </c>
      <c r="J874" s="18" t="str">
        <f>ROUND((Table1[[#This Row],[actual_price]]-Table1[[#This Row],[discounted_price]])/Table1[[#This Row],[actual_price]]*100, 0) &amp; "%"</f>
        <v>32%</v>
      </c>
      <c r="K874" s="18" t="str">
        <f t="shared" si="106"/>
        <v>&lt;50%</v>
      </c>
      <c r="L874" s="18">
        <f t="shared" si="107"/>
        <v>32</v>
      </c>
      <c r="M874" s="15" t="str">
        <f t="shared" si="108"/>
        <v>Medium</v>
      </c>
      <c r="N874" s="1">
        <v>0.32</v>
      </c>
      <c r="O874">
        <v>4.2</v>
      </c>
      <c r="P874" t="str">
        <f t="shared" si="109"/>
        <v>Good</v>
      </c>
      <c r="Q874">
        <f>G874*U874</f>
        <v>208090122</v>
      </c>
      <c r="R874" t="str">
        <f t="shared" si="110"/>
        <v>#1k-#4.9k</v>
      </c>
      <c r="S874">
        <f>IF(Table1[[#This Row],[actual_price]]&lt;1000, 1, IF(Table1[[#This Row],[actual_price]]&lt;5000, 2, IF(Table1[[#This Row],[actual_price]]&lt;10000, 3, IF(Table1[[#This Row],[actual_price]]&lt;20000, 4, 5))))</f>
        <v>2</v>
      </c>
      <c r="T874" t="str">
        <f t="shared" si="111"/>
        <v>1000 and above</v>
      </c>
      <c r="U874" s="11">
        <v>122478</v>
      </c>
      <c r="V874" t="s">
        <v>4590</v>
      </c>
      <c r="W874" t="s">
        <v>4591</v>
      </c>
      <c r="X874" t="s">
        <v>4592</v>
      </c>
      <c r="Y874" t="s">
        <v>4593</v>
      </c>
      <c r="Z874" t="s">
        <v>4594</v>
      </c>
      <c r="AA874" t="s">
        <v>4595</v>
      </c>
    </row>
    <row r="875" spans="1:27">
      <c r="A875" t="s">
        <v>4706</v>
      </c>
      <c r="B875" t="s">
        <v>4707</v>
      </c>
      <c r="C875" t="str">
        <f t="shared" si="112"/>
        <v>Portronics MPORT 31C 4-in-1 USB Hub…</v>
      </c>
      <c r="D875" t="s">
        <v>4647</v>
      </c>
      <c r="E875" t="str">
        <f>IFERROR(VLOOKUP(TRIM(CLEAN(D875)),#REF!, 2, FALSE), "Other")</f>
        <v>Other</v>
      </c>
      <c r="F875" s="9">
        <v>570</v>
      </c>
      <c r="G875" s="9">
        <v>999</v>
      </c>
      <c r="H875" s="9">
        <f t="shared" si="105"/>
        <v>429</v>
      </c>
      <c r="I875" s="9">
        <f>(F875*U875)</f>
        <v>1824570</v>
      </c>
      <c r="J875" s="18" t="str">
        <f>ROUND((Table1[[#This Row],[actual_price]]-Table1[[#This Row],[discounted_price]])/Table1[[#This Row],[actual_price]]*100, 0) &amp; "%"</f>
        <v>43%</v>
      </c>
      <c r="K875" s="18" t="str">
        <f t="shared" si="106"/>
        <v>&lt;50%</v>
      </c>
      <c r="L875" s="18">
        <f t="shared" si="107"/>
        <v>43</v>
      </c>
      <c r="M875" s="15" t="str">
        <f t="shared" si="108"/>
        <v>Medium</v>
      </c>
      <c r="N875" s="1">
        <v>0.43</v>
      </c>
      <c r="O875">
        <v>4.2</v>
      </c>
      <c r="P875" t="str">
        <f t="shared" si="109"/>
        <v>Good</v>
      </c>
      <c r="Q875">
        <f>G875*U875</f>
        <v>3197799</v>
      </c>
      <c r="R875" t="str">
        <f t="shared" si="110"/>
        <v>#0-#999</v>
      </c>
      <c r="S875">
        <f>IF(Table1[[#This Row],[actual_price]]&lt;1000, 1, IF(Table1[[#This Row],[actual_price]]&lt;5000, 2, IF(Table1[[#This Row],[actual_price]]&lt;10000, 3, IF(Table1[[#This Row],[actual_price]]&lt;20000, 4, 5))))</f>
        <v>1</v>
      </c>
      <c r="T875" t="str">
        <f t="shared" si="111"/>
        <v>1000 and above</v>
      </c>
      <c r="U875" s="11">
        <v>3201</v>
      </c>
      <c r="V875" t="s">
        <v>4708</v>
      </c>
      <c r="W875" t="s">
        <v>4709</v>
      </c>
      <c r="X875" t="s">
        <v>4710</v>
      </c>
      <c r="Y875" t="s">
        <v>4711</v>
      </c>
      <c r="Z875" t="s">
        <v>4712</v>
      </c>
      <c r="AA875" t="s">
        <v>10172</v>
      </c>
    </row>
    <row r="876" spans="1:27">
      <c r="A876" t="s">
        <v>4757</v>
      </c>
      <c r="B876" t="s">
        <v>4758</v>
      </c>
      <c r="C876" t="str">
        <f t="shared" si="112"/>
        <v>STRIFF Laptop Stand Adjustable Lapt…</v>
      </c>
      <c r="D876" t="s">
        <v>3730</v>
      </c>
      <c r="E876" t="str">
        <f>IFERROR(VLOOKUP(TRIM(CLEAN(D876)),#REF!, 2, FALSE), "Other")</f>
        <v>Other</v>
      </c>
      <c r="F876" s="9">
        <v>299</v>
      </c>
      <c r="G876" s="9">
        <v>1499</v>
      </c>
      <c r="H876" s="9">
        <f t="shared" si="105"/>
        <v>1200</v>
      </c>
      <c r="I876" s="9">
        <f>(F876*U876)</f>
        <v>269997</v>
      </c>
      <c r="J876" s="18" t="str">
        <f>ROUND((Table1[[#This Row],[actual_price]]-Table1[[#This Row],[discounted_price]])/Table1[[#This Row],[actual_price]]*100, 0) &amp; "%"</f>
        <v>80%</v>
      </c>
      <c r="K876" s="18" t="str">
        <f t="shared" si="106"/>
        <v>≥ 50%</v>
      </c>
      <c r="L876" s="18">
        <f t="shared" si="107"/>
        <v>80</v>
      </c>
      <c r="M876" s="15" t="str">
        <f t="shared" si="108"/>
        <v>High</v>
      </c>
      <c r="N876" s="1">
        <v>0.8</v>
      </c>
      <c r="O876">
        <v>4.2</v>
      </c>
      <c r="P876" t="str">
        <f t="shared" si="109"/>
        <v>Good</v>
      </c>
      <c r="Q876">
        <f>G876*U876</f>
        <v>1353597</v>
      </c>
      <c r="R876" t="str">
        <f t="shared" si="110"/>
        <v>#1k-#4.9k</v>
      </c>
      <c r="S876">
        <f>IF(Table1[[#This Row],[actual_price]]&lt;1000, 1, IF(Table1[[#This Row],[actual_price]]&lt;5000, 2, IF(Table1[[#This Row],[actual_price]]&lt;10000, 3, IF(Table1[[#This Row],[actual_price]]&lt;20000, 4, 5))))</f>
        <v>2</v>
      </c>
      <c r="T876" t="str">
        <f t="shared" si="111"/>
        <v>Fewer than 1000</v>
      </c>
      <c r="U876" s="11">
        <v>903</v>
      </c>
      <c r="V876" t="s">
        <v>4759</v>
      </c>
      <c r="W876" t="s">
        <v>4760</v>
      </c>
      <c r="X876" t="s">
        <v>4761</v>
      </c>
      <c r="Y876" t="s">
        <v>4762</v>
      </c>
      <c r="Z876" t="s">
        <v>4763</v>
      </c>
      <c r="AA876" t="s">
        <v>4764</v>
      </c>
    </row>
    <row r="877" spans="1:27">
      <c r="A877" t="s">
        <v>4937</v>
      </c>
      <c r="B877" t="s">
        <v>4938</v>
      </c>
      <c r="C877" t="str">
        <f t="shared" si="112"/>
        <v>E-COSMOS Plug in LED Night Light Mi…</v>
      </c>
      <c r="D877" t="s">
        <v>4438</v>
      </c>
      <c r="E877" t="str">
        <f>IFERROR(VLOOKUP(TRIM(CLEAN(D877)),#REF!, 2, FALSE), "Other")</f>
        <v>Other</v>
      </c>
      <c r="F877" s="9">
        <v>89</v>
      </c>
      <c r="G877" s="9">
        <v>99</v>
      </c>
      <c r="H877" s="9">
        <f t="shared" si="105"/>
        <v>10</v>
      </c>
      <c r="I877" s="9">
        <f>(F877*U877)</f>
        <v>21449</v>
      </c>
      <c r="J877" s="18" t="str">
        <f>ROUND((Table1[[#This Row],[actual_price]]-Table1[[#This Row],[discounted_price]])/Table1[[#This Row],[actual_price]]*100, 0) &amp; "%"</f>
        <v>10%</v>
      </c>
      <c r="K877" s="18" t="str">
        <f t="shared" si="106"/>
        <v>&lt;50%</v>
      </c>
      <c r="L877" s="18">
        <f t="shared" si="107"/>
        <v>10</v>
      </c>
      <c r="M877" s="15" t="str">
        <f t="shared" si="108"/>
        <v>Mild</v>
      </c>
      <c r="N877" s="1">
        <v>0.1</v>
      </c>
      <c r="O877">
        <v>4.2</v>
      </c>
      <c r="P877" t="str">
        <f t="shared" si="109"/>
        <v>Good</v>
      </c>
      <c r="Q877">
        <f>G877*U877</f>
        <v>23859</v>
      </c>
      <c r="R877" t="str">
        <f t="shared" si="110"/>
        <v>#0-#999</v>
      </c>
      <c r="S877">
        <f>IF(Table1[[#This Row],[actual_price]]&lt;1000, 1, IF(Table1[[#This Row],[actual_price]]&lt;5000, 2, IF(Table1[[#This Row],[actual_price]]&lt;10000, 3, IF(Table1[[#This Row],[actual_price]]&lt;20000, 4, 5))))</f>
        <v>1</v>
      </c>
      <c r="T877" t="str">
        <f t="shared" si="111"/>
        <v>Fewer than 1000</v>
      </c>
      <c r="U877" s="11">
        <v>241</v>
      </c>
      <c r="V877" t="s">
        <v>4939</v>
      </c>
      <c r="W877" t="s">
        <v>4940</v>
      </c>
      <c r="X877" t="s">
        <v>4941</v>
      </c>
      <c r="Y877" t="s">
        <v>4942</v>
      </c>
      <c r="Z877" t="s">
        <v>4943</v>
      </c>
      <c r="AA877" t="s">
        <v>4944</v>
      </c>
    </row>
    <row r="878" spans="1:27">
      <c r="A878" t="s">
        <v>4953</v>
      </c>
      <c r="B878" t="s">
        <v>4954</v>
      </c>
      <c r="C878" t="str">
        <f t="shared" si="112"/>
        <v>Lapster Gel Mouse pad with Wrist Re…</v>
      </c>
      <c r="D878" t="s">
        <v>4076</v>
      </c>
      <c r="E878" t="str">
        <f>IFERROR(VLOOKUP(TRIM(CLEAN(D878)),#REF!, 2, FALSE), "Other")</f>
        <v>Other</v>
      </c>
      <c r="F878" s="9">
        <v>230</v>
      </c>
      <c r="G878" s="9">
        <v>999</v>
      </c>
      <c r="H878" s="9">
        <f t="shared" si="105"/>
        <v>769</v>
      </c>
      <c r="I878" s="9">
        <f>(F878*U878)</f>
        <v>351440</v>
      </c>
      <c r="J878" s="18" t="str">
        <f>ROUND((Table1[[#This Row],[actual_price]]-Table1[[#This Row],[discounted_price]])/Table1[[#This Row],[actual_price]]*100, 0) &amp; "%"</f>
        <v>77%</v>
      </c>
      <c r="K878" s="18" t="str">
        <f t="shared" si="106"/>
        <v>≥ 50%</v>
      </c>
      <c r="L878" s="18">
        <f t="shared" si="107"/>
        <v>77</v>
      </c>
      <c r="M878" s="15" t="str">
        <f t="shared" si="108"/>
        <v>High</v>
      </c>
      <c r="N878" s="1">
        <v>0.77</v>
      </c>
      <c r="O878">
        <v>4.2</v>
      </c>
      <c r="P878" t="str">
        <f t="shared" si="109"/>
        <v>Good</v>
      </c>
      <c r="Q878">
        <f>G878*U878</f>
        <v>1526472</v>
      </c>
      <c r="R878" t="str">
        <f t="shared" si="110"/>
        <v>#0-#999</v>
      </c>
      <c r="S878">
        <f>IF(Table1[[#This Row],[actual_price]]&lt;1000, 1, IF(Table1[[#This Row],[actual_price]]&lt;5000, 2, IF(Table1[[#This Row],[actual_price]]&lt;10000, 3, IF(Table1[[#This Row],[actual_price]]&lt;20000, 4, 5))))</f>
        <v>1</v>
      </c>
      <c r="T878" t="str">
        <f t="shared" si="111"/>
        <v>1000 and above</v>
      </c>
      <c r="U878" s="11">
        <v>1528</v>
      </c>
      <c r="V878" t="s">
        <v>4955</v>
      </c>
      <c r="W878" t="s">
        <v>4956</v>
      </c>
      <c r="X878" t="s">
        <v>4957</v>
      </c>
      <c r="Y878" t="s">
        <v>4958</v>
      </c>
      <c r="Z878" t="s">
        <v>4959</v>
      </c>
      <c r="AA878" t="s">
        <v>4960</v>
      </c>
    </row>
    <row r="879" spans="1:27">
      <c r="A879" t="s">
        <v>5044</v>
      </c>
      <c r="B879" t="s">
        <v>5045</v>
      </c>
      <c r="C879" t="str">
        <f t="shared" si="112"/>
        <v>Zinq Five Fan Cooling Pad and Lapto…</v>
      </c>
      <c r="D879" t="s">
        <v>5046</v>
      </c>
      <c r="E879" t="str">
        <f>IFERROR(VLOOKUP(TRIM(CLEAN(D879)),#REF!, 2, FALSE), "Other")</f>
        <v>Other</v>
      </c>
      <c r="F879" s="9">
        <v>999</v>
      </c>
      <c r="G879" s="9">
        <v>1999</v>
      </c>
      <c r="H879" s="9">
        <f t="shared" si="105"/>
        <v>1000</v>
      </c>
      <c r="I879" s="9">
        <f>(F879*U879)</f>
        <v>27413559</v>
      </c>
      <c r="J879" s="18" t="str">
        <f>ROUND((Table1[[#This Row],[actual_price]]-Table1[[#This Row],[discounted_price]])/Table1[[#This Row],[actual_price]]*100, 0) &amp; "%"</f>
        <v>50%</v>
      </c>
      <c r="K879" s="18" t="str">
        <f t="shared" si="106"/>
        <v>≥ 50%</v>
      </c>
      <c r="L879" s="18">
        <f t="shared" si="107"/>
        <v>50</v>
      </c>
      <c r="M879" s="15" t="str">
        <f t="shared" si="108"/>
        <v>High</v>
      </c>
      <c r="N879" s="1">
        <v>0.5</v>
      </c>
      <c r="O879">
        <v>4.2</v>
      </c>
      <c r="P879" t="str">
        <f t="shared" si="109"/>
        <v>Good</v>
      </c>
      <c r="Q879">
        <f>G879*U879</f>
        <v>54854559</v>
      </c>
      <c r="R879" t="str">
        <f t="shared" si="110"/>
        <v>#1k-#4.9k</v>
      </c>
      <c r="S879">
        <f>IF(Table1[[#This Row],[actual_price]]&lt;1000, 1, IF(Table1[[#This Row],[actual_price]]&lt;5000, 2, IF(Table1[[#This Row],[actual_price]]&lt;10000, 3, IF(Table1[[#This Row],[actual_price]]&lt;20000, 4, 5))))</f>
        <v>2</v>
      </c>
      <c r="T879" t="str">
        <f t="shared" si="111"/>
        <v>1000 and above</v>
      </c>
      <c r="U879" s="11">
        <v>27441</v>
      </c>
      <c r="V879" t="s">
        <v>5047</v>
      </c>
      <c r="W879" t="s">
        <v>5048</v>
      </c>
      <c r="X879" t="s">
        <v>5049</v>
      </c>
      <c r="Y879" t="s">
        <v>5050</v>
      </c>
      <c r="Z879" t="s">
        <v>5051</v>
      </c>
      <c r="AA879" t="s">
        <v>5052</v>
      </c>
    </row>
    <row r="880" spans="1:27">
      <c r="A880" t="s">
        <v>5061</v>
      </c>
      <c r="B880" t="s">
        <v>5062</v>
      </c>
      <c r="C880" t="str">
        <f t="shared" si="112"/>
        <v>HP Z3700 Wireless Optical Mouse wit…</v>
      </c>
      <c r="D880" t="s">
        <v>3688</v>
      </c>
      <c r="E880" t="str">
        <f>IFERROR(VLOOKUP(TRIM(CLEAN(D880)),#REF!, 2, FALSE), "Other")</f>
        <v>Other</v>
      </c>
      <c r="F880" s="9">
        <v>899</v>
      </c>
      <c r="G880" s="9">
        <v>1499</v>
      </c>
      <c r="H880" s="9">
        <f t="shared" si="105"/>
        <v>600</v>
      </c>
      <c r="I880" s="9">
        <f>(F880*U880)</f>
        <v>20833426</v>
      </c>
      <c r="J880" s="18" t="str">
        <f>ROUND((Table1[[#This Row],[actual_price]]-Table1[[#This Row],[discounted_price]])/Table1[[#This Row],[actual_price]]*100, 0) &amp; "%"</f>
        <v>40%</v>
      </c>
      <c r="K880" s="18" t="str">
        <f t="shared" si="106"/>
        <v>&lt;50%</v>
      </c>
      <c r="L880" s="18">
        <f t="shared" si="107"/>
        <v>40</v>
      </c>
      <c r="M880" s="15" t="str">
        <f t="shared" si="108"/>
        <v>Medium</v>
      </c>
      <c r="N880" s="1">
        <v>0.4</v>
      </c>
      <c r="O880">
        <v>4.2</v>
      </c>
      <c r="P880" t="str">
        <f t="shared" si="109"/>
        <v>Good</v>
      </c>
      <c r="Q880">
        <f>G880*U880</f>
        <v>34737826</v>
      </c>
      <c r="R880" t="str">
        <f t="shared" si="110"/>
        <v>#1k-#4.9k</v>
      </c>
      <c r="S880">
        <f>IF(Table1[[#This Row],[actual_price]]&lt;1000, 1, IF(Table1[[#This Row],[actual_price]]&lt;5000, 2, IF(Table1[[#This Row],[actual_price]]&lt;10000, 3, IF(Table1[[#This Row],[actual_price]]&lt;20000, 4, 5))))</f>
        <v>2</v>
      </c>
      <c r="T880" t="str">
        <f t="shared" si="111"/>
        <v>1000 and above</v>
      </c>
      <c r="U880" s="11">
        <v>23174</v>
      </c>
      <c r="V880" t="s">
        <v>5063</v>
      </c>
      <c r="W880" t="s">
        <v>5064</v>
      </c>
      <c r="X880" t="s">
        <v>5065</v>
      </c>
      <c r="Y880" t="s">
        <v>5066</v>
      </c>
      <c r="Z880" t="s">
        <v>5067</v>
      </c>
      <c r="AA880" t="s">
        <v>5068</v>
      </c>
    </row>
    <row r="881" spans="1:27">
      <c r="A881" t="s">
        <v>5095</v>
      </c>
      <c r="B881" t="s">
        <v>5096</v>
      </c>
      <c r="C881" t="str">
        <f t="shared" si="112"/>
        <v>boAt Stone 650 10W Bluetooth Speake…</v>
      </c>
      <c r="D881" t="s">
        <v>4199</v>
      </c>
      <c r="E881" t="str">
        <f>IFERROR(VLOOKUP(TRIM(CLEAN(D881)),#REF!, 2, FALSE), "Other")</f>
        <v>Other</v>
      </c>
      <c r="F881" s="9">
        <v>1799</v>
      </c>
      <c r="G881" s="9">
        <v>4990</v>
      </c>
      <c r="H881" s="9">
        <f t="shared" si="105"/>
        <v>3191</v>
      </c>
      <c r="I881" s="9">
        <f>(F881*U881)</f>
        <v>74165574</v>
      </c>
      <c r="J881" s="18" t="str">
        <f>ROUND((Table1[[#This Row],[actual_price]]-Table1[[#This Row],[discounted_price]])/Table1[[#This Row],[actual_price]]*100, 0) &amp; "%"</f>
        <v>64%</v>
      </c>
      <c r="K881" s="18" t="str">
        <f t="shared" si="106"/>
        <v>≥ 50%</v>
      </c>
      <c r="L881" s="18">
        <f t="shared" si="107"/>
        <v>64</v>
      </c>
      <c r="M881" s="15" t="str">
        <f t="shared" si="108"/>
        <v>High</v>
      </c>
      <c r="N881" s="1">
        <v>0.64</v>
      </c>
      <c r="O881">
        <v>4.2</v>
      </c>
      <c r="P881" t="str">
        <f t="shared" si="109"/>
        <v>Good</v>
      </c>
      <c r="Q881">
        <f>G881*U881</f>
        <v>205717740</v>
      </c>
      <c r="R881" t="str">
        <f t="shared" si="110"/>
        <v>#1k-#4.9k</v>
      </c>
      <c r="S881">
        <f>IF(Table1[[#This Row],[actual_price]]&lt;1000, 1, IF(Table1[[#This Row],[actual_price]]&lt;5000, 2, IF(Table1[[#This Row],[actual_price]]&lt;10000, 3, IF(Table1[[#This Row],[actual_price]]&lt;20000, 4, 5))))</f>
        <v>2</v>
      </c>
      <c r="T881" t="str">
        <f t="shared" si="111"/>
        <v>1000 and above</v>
      </c>
      <c r="U881" s="11">
        <v>41226</v>
      </c>
      <c r="V881" t="s">
        <v>5097</v>
      </c>
      <c r="W881" t="s">
        <v>5098</v>
      </c>
      <c r="X881" t="s">
        <v>5099</v>
      </c>
      <c r="Y881" t="s">
        <v>5100</v>
      </c>
      <c r="Z881" t="s">
        <v>5101</v>
      </c>
      <c r="AA881" t="s">
        <v>5102</v>
      </c>
    </row>
    <row r="882" spans="1:27">
      <c r="A882" t="s">
        <v>5266</v>
      </c>
      <c r="B882" t="s">
        <v>5267</v>
      </c>
      <c r="C882" t="str">
        <f t="shared" si="112"/>
        <v>Fire-Boltt Ninja Calling 1.69" Blue…</v>
      </c>
      <c r="D882" t="s">
        <v>2284</v>
      </c>
      <c r="E882" t="str">
        <f>IFERROR(VLOOKUP(TRIM(CLEAN(D882)),#REF!, 2, FALSE), "Other")</f>
        <v>Other</v>
      </c>
      <c r="F882" s="9">
        <v>1999</v>
      </c>
      <c r="G882" s="9">
        <v>7999</v>
      </c>
      <c r="H882" s="9">
        <f t="shared" si="105"/>
        <v>6000</v>
      </c>
      <c r="I882" s="9">
        <f>(F882*U882)</f>
        <v>62578695</v>
      </c>
      <c r="J882" s="18" t="str">
        <f>ROUND((Table1[[#This Row],[actual_price]]-Table1[[#This Row],[discounted_price]])/Table1[[#This Row],[actual_price]]*100, 0) &amp; "%"</f>
        <v>75%</v>
      </c>
      <c r="K882" s="18" t="str">
        <f t="shared" si="106"/>
        <v>≥ 50%</v>
      </c>
      <c r="L882" s="18">
        <f t="shared" si="107"/>
        <v>75</v>
      </c>
      <c r="M882" s="15" t="str">
        <f t="shared" si="108"/>
        <v>High</v>
      </c>
      <c r="N882" s="1">
        <v>0.75</v>
      </c>
      <c r="O882">
        <v>4.2</v>
      </c>
      <c r="P882" t="str">
        <f t="shared" si="109"/>
        <v>Good</v>
      </c>
      <c r="Q882">
        <f>G882*U882</f>
        <v>250408695</v>
      </c>
      <c r="R882" t="str">
        <f t="shared" si="110"/>
        <v>#5k-#9.9k</v>
      </c>
      <c r="S882">
        <f>IF(Table1[[#This Row],[actual_price]]&lt;1000, 1, IF(Table1[[#This Row],[actual_price]]&lt;5000, 2, IF(Table1[[#This Row],[actual_price]]&lt;10000, 3, IF(Table1[[#This Row],[actual_price]]&lt;20000, 4, 5))))</f>
        <v>3</v>
      </c>
      <c r="T882" t="str">
        <f t="shared" si="111"/>
        <v>1000 and above</v>
      </c>
      <c r="U882" s="11">
        <v>31305</v>
      </c>
      <c r="V882" t="s">
        <v>5268</v>
      </c>
      <c r="W882" t="s">
        <v>5269</v>
      </c>
      <c r="X882" t="s">
        <v>5270</v>
      </c>
      <c r="Y882" t="s">
        <v>5271</v>
      </c>
      <c r="Z882" t="s">
        <v>5272</v>
      </c>
      <c r="AA882" t="s">
        <v>5273</v>
      </c>
    </row>
    <row r="883" spans="1:27">
      <c r="A883" t="s">
        <v>5292</v>
      </c>
      <c r="B883" t="s">
        <v>5293</v>
      </c>
      <c r="C883" t="str">
        <f t="shared" si="112"/>
        <v>Logitech MK270r USB Wireless Keyboa…</v>
      </c>
      <c r="D883" t="s">
        <v>3881</v>
      </c>
      <c r="E883" t="str">
        <f>IFERROR(VLOOKUP(TRIM(CLEAN(D883)),#REF!, 2, FALSE), "Other")</f>
        <v>Other</v>
      </c>
      <c r="F883" s="9">
        <v>1345</v>
      </c>
      <c r="G883" s="9">
        <v>2295</v>
      </c>
      <c r="H883" s="9">
        <f t="shared" si="105"/>
        <v>950</v>
      </c>
      <c r="I883" s="9">
        <f>(F883*U883)</f>
        <v>23420485</v>
      </c>
      <c r="J883" s="18" t="str">
        <f>ROUND((Table1[[#This Row],[actual_price]]-Table1[[#This Row],[discounted_price]])/Table1[[#This Row],[actual_price]]*100, 0) &amp; "%"</f>
        <v>41%</v>
      </c>
      <c r="K883" s="18" t="str">
        <f t="shared" si="106"/>
        <v>&lt;50%</v>
      </c>
      <c r="L883" s="18">
        <f t="shared" si="107"/>
        <v>41</v>
      </c>
      <c r="M883" s="15" t="str">
        <f t="shared" si="108"/>
        <v>Medium</v>
      </c>
      <c r="N883" s="1">
        <v>0.41</v>
      </c>
      <c r="O883">
        <v>4.2</v>
      </c>
      <c r="P883" t="str">
        <f t="shared" si="109"/>
        <v>Good</v>
      </c>
      <c r="Q883">
        <f>G883*U883</f>
        <v>39962835</v>
      </c>
      <c r="R883" t="str">
        <f t="shared" si="110"/>
        <v>#1k-#4.9k</v>
      </c>
      <c r="S883">
        <f>IF(Table1[[#This Row],[actual_price]]&lt;1000, 1, IF(Table1[[#This Row],[actual_price]]&lt;5000, 2, IF(Table1[[#This Row],[actual_price]]&lt;10000, 3, IF(Table1[[#This Row],[actual_price]]&lt;20000, 4, 5))))</f>
        <v>2</v>
      </c>
      <c r="T883" t="str">
        <f t="shared" si="111"/>
        <v>1000 and above</v>
      </c>
      <c r="U883" s="11">
        <v>17413</v>
      </c>
      <c r="V883" t="s">
        <v>5294</v>
      </c>
      <c r="W883" t="s">
        <v>5295</v>
      </c>
      <c r="X883" t="s">
        <v>5296</v>
      </c>
      <c r="Y883" t="s">
        <v>5297</v>
      </c>
      <c r="Z883" t="s">
        <v>5298</v>
      </c>
      <c r="AA883" t="s">
        <v>5299</v>
      </c>
    </row>
    <row r="884" spans="1:27">
      <c r="A884" t="s">
        <v>5300</v>
      </c>
      <c r="B884" t="s">
        <v>5301</v>
      </c>
      <c r="C884" t="str">
        <f t="shared" si="112"/>
        <v>DIGITEK¬Æ (DTR-200MT) (18 CM) Porta…</v>
      </c>
      <c r="D884" t="s">
        <v>3987</v>
      </c>
      <c r="E884" t="str">
        <f>IFERROR(VLOOKUP(TRIM(CLEAN(D884)),#REF!, 2, FALSE), "Other")</f>
        <v>Other</v>
      </c>
      <c r="F884" s="9">
        <v>349</v>
      </c>
      <c r="G884" s="9">
        <v>995</v>
      </c>
      <c r="H884" s="9">
        <f t="shared" si="105"/>
        <v>646</v>
      </c>
      <c r="I884" s="9">
        <f>(F884*U884)</f>
        <v>2329924</v>
      </c>
      <c r="J884" s="18" t="str">
        <f>ROUND((Table1[[#This Row],[actual_price]]-Table1[[#This Row],[discounted_price]])/Table1[[#This Row],[actual_price]]*100, 0) &amp; "%"</f>
        <v>65%</v>
      </c>
      <c r="K884" s="18" t="str">
        <f t="shared" si="106"/>
        <v>≥ 50%</v>
      </c>
      <c r="L884" s="18">
        <f t="shared" si="107"/>
        <v>65</v>
      </c>
      <c r="M884" s="15" t="str">
        <f t="shared" si="108"/>
        <v>High</v>
      </c>
      <c r="N884" s="1">
        <v>0.65</v>
      </c>
      <c r="O884">
        <v>4.2</v>
      </c>
      <c r="P884" t="str">
        <f t="shared" si="109"/>
        <v>Good</v>
      </c>
      <c r="Q884">
        <f>G884*U884</f>
        <v>6642620</v>
      </c>
      <c r="R884" t="str">
        <f t="shared" si="110"/>
        <v>#0-#999</v>
      </c>
      <c r="S884">
        <f>IF(Table1[[#This Row],[actual_price]]&lt;1000, 1, IF(Table1[[#This Row],[actual_price]]&lt;5000, 2, IF(Table1[[#This Row],[actual_price]]&lt;10000, 3, IF(Table1[[#This Row],[actual_price]]&lt;20000, 4, 5))))</f>
        <v>1</v>
      </c>
      <c r="T884" t="str">
        <f t="shared" si="111"/>
        <v>1000 and above</v>
      </c>
      <c r="U884" s="11">
        <v>6676</v>
      </c>
      <c r="V884" t="s">
        <v>5302</v>
      </c>
      <c r="W884" t="s">
        <v>5303</v>
      </c>
      <c r="X884" t="s">
        <v>5304</v>
      </c>
      <c r="Y884" t="s">
        <v>5305</v>
      </c>
      <c r="Z884" t="s">
        <v>5306</v>
      </c>
      <c r="AA884" t="s">
        <v>5307</v>
      </c>
    </row>
    <row r="885" spans="1:27">
      <c r="A885" t="s">
        <v>5415</v>
      </c>
      <c r="B885" t="s">
        <v>5416</v>
      </c>
      <c r="C885" t="str">
        <f t="shared" si="112"/>
        <v>Classmate Pulse 6 Subject Notebook …</v>
      </c>
      <c r="D885" t="s">
        <v>4280</v>
      </c>
      <c r="E885" t="str">
        <f>IFERROR(VLOOKUP(TRIM(CLEAN(D885)),#REF!, 2, FALSE), "Other")</f>
        <v>Other</v>
      </c>
      <c r="F885" s="9">
        <v>114</v>
      </c>
      <c r="G885" s="9">
        <v>120</v>
      </c>
      <c r="H885" s="9">
        <f t="shared" si="105"/>
        <v>6</v>
      </c>
      <c r="I885" s="9">
        <f>(F885*U885)</f>
        <v>1018932</v>
      </c>
      <c r="J885" s="18" t="str">
        <f>ROUND((Table1[[#This Row],[actual_price]]-Table1[[#This Row],[discounted_price]])/Table1[[#This Row],[actual_price]]*100, 0) &amp; "%"</f>
        <v>5%</v>
      </c>
      <c r="K885" s="18" t="str">
        <f t="shared" si="106"/>
        <v>&lt;50%</v>
      </c>
      <c r="L885" s="18">
        <f t="shared" si="107"/>
        <v>5</v>
      </c>
      <c r="M885" s="15" t="str">
        <f t="shared" si="108"/>
        <v>Low</v>
      </c>
      <c r="N885" s="1">
        <v>0.05</v>
      </c>
      <c r="O885">
        <v>4.2</v>
      </c>
      <c r="P885" t="str">
        <f t="shared" si="109"/>
        <v>Good</v>
      </c>
      <c r="Q885">
        <f>G885*U885</f>
        <v>1072560</v>
      </c>
      <c r="R885" t="str">
        <f t="shared" si="110"/>
        <v>#0-#999</v>
      </c>
      <c r="S885">
        <f>IF(Table1[[#This Row],[actual_price]]&lt;1000, 1, IF(Table1[[#This Row],[actual_price]]&lt;5000, 2, IF(Table1[[#This Row],[actual_price]]&lt;10000, 3, IF(Table1[[#This Row],[actual_price]]&lt;20000, 4, 5))))</f>
        <v>1</v>
      </c>
      <c r="T885" t="str">
        <f t="shared" si="111"/>
        <v>1000 and above</v>
      </c>
      <c r="U885" s="11">
        <v>8938</v>
      </c>
      <c r="V885" t="s">
        <v>5417</v>
      </c>
      <c r="W885" t="s">
        <v>5418</v>
      </c>
      <c r="X885" t="s">
        <v>5419</v>
      </c>
      <c r="Y885" t="s">
        <v>5420</v>
      </c>
      <c r="Z885" t="s">
        <v>5421</v>
      </c>
      <c r="AA885" t="s">
        <v>5422</v>
      </c>
    </row>
    <row r="886" spans="1:27">
      <c r="A886" t="s">
        <v>5457</v>
      </c>
      <c r="B886" t="s">
        <v>5458</v>
      </c>
      <c r="C886" t="str">
        <f t="shared" si="112"/>
        <v>Ant Esports GM320 RGB Optical Wired…</v>
      </c>
      <c r="D886" t="s">
        <v>4058</v>
      </c>
      <c r="E886" t="str">
        <f>IFERROR(VLOOKUP(TRIM(CLEAN(D886)),#REF!, 2, FALSE), "Other")</f>
        <v>Other</v>
      </c>
      <c r="F886" s="9">
        <v>575</v>
      </c>
      <c r="G886" s="9">
        <v>2799</v>
      </c>
      <c r="H886" s="9">
        <f t="shared" si="105"/>
        <v>2224</v>
      </c>
      <c r="I886" s="9">
        <f>(F886*U886)</f>
        <v>4908775</v>
      </c>
      <c r="J886" s="18" t="str">
        <f>ROUND((Table1[[#This Row],[actual_price]]-Table1[[#This Row],[discounted_price]])/Table1[[#This Row],[actual_price]]*100, 0) &amp; "%"</f>
        <v>79%</v>
      </c>
      <c r="K886" s="18" t="str">
        <f t="shared" si="106"/>
        <v>≥ 50%</v>
      </c>
      <c r="L886" s="18">
        <f t="shared" si="107"/>
        <v>79</v>
      </c>
      <c r="M886" s="15" t="str">
        <f t="shared" si="108"/>
        <v>High</v>
      </c>
      <c r="N886" s="1">
        <v>0.79</v>
      </c>
      <c r="O886">
        <v>4.2</v>
      </c>
      <c r="P886" t="str">
        <f t="shared" si="109"/>
        <v>Good</v>
      </c>
      <c r="Q886">
        <f>G886*U886</f>
        <v>23895063</v>
      </c>
      <c r="R886" t="str">
        <f t="shared" si="110"/>
        <v>#1k-#4.9k</v>
      </c>
      <c r="S886">
        <f>IF(Table1[[#This Row],[actual_price]]&lt;1000, 1, IF(Table1[[#This Row],[actual_price]]&lt;5000, 2, IF(Table1[[#This Row],[actual_price]]&lt;10000, 3, IF(Table1[[#This Row],[actual_price]]&lt;20000, 4, 5))))</f>
        <v>2</v>
      </c>
      <c r="T886" t="str">
        <f t="shared" si="111"/>
        <v>1000 and above</v>
      </c>
      <c r="U886" s="11">
        <v>8537</v>
      </c>
      <c r="V886" t="s">
        <v>5459</v>
      </c>
      <c r="W886" t="s">
        <v>5460</v>
      </c>
      <c r="X886" t="s">
        <v>5461</v>
      </c>
      <c r="Y886" t="s">
        <v>5462</v>
      </c>
      <c r="Z886" t="s">
        <v>5463</v>
      </c>
      <c r="AA886" t="s">
        <v>10176</v>
      </c>
    </row>
    <row r="887" spans="1:27">
      <c r="A887" t="s">
        <v>5504</v>
      </c>
      <c r="B887" t="s">
        <v>5505</v>
      </c>
      <c r="C887" t="str">
        <f t="shared" si="112"/>
        <v>Lapster Caddy for ssd and HDD, Opti…</v>
      </c>
      <c r="D887" t="s">
        <v>5506</v>
      </c>
      <c r="E887" t="str">
        <f>IFERROR(VLOOKUP(TRIM(CLEAN(D887)),#REF!, 2, FALSE), "Other")</f>
        <v>Other</v>
      </c>
      <c r="F887" s="9">
        <v>199</v>
      </c>
      <c r="G887" s="9">
        <v>999</v>
      </c>
      <c r="H887" s="9">
        <f t="shared" si="105"/>
        <v>800</v>
      </c>
      <c r="I887" s="9">
        <f>(F887*U887)</f>
        <v>72038</v>
      </c>
      <c r="J887" s="18" t="str">
        <f>ROUND((Table1[[#This Row],[actual_price]]-Table1[[#This Row],[discounted_price]])/Table1[[#This Row],[actual_price]]*100, 0) &amp; "%"</f>
        <v>80%</v>
      </c>
      <c r="K887" s="18" t="str">
        <f t="shared" si="106"/>
        <v>≥ 50%</v>
      </c>
      <c r="L887" s="18">
        <f t="shared" si="107"/>
        <v>80</v>
      </c>
      <c r="M887" s="15" t="str">
        <f t="shared" si="108"/>
        <v>High</v>
      </c>
      <c r="N887" s="1">
        <v>0.8</v>
      </c>
      <c r="O887">
        <v>4.2</v>
      </c>
      <c r="P887" t="str">
        <f t="shared" si="109"/>
        <v>Good</v>
      </c>
      <c r="Q887">
        <f>G887*U887</f>
        <v>361638</v>
      </c>
      <c r="R887" t="str">
        <f t="shared" si="110"/>
        <v>#0-#999</v>
      </c>
      <c r="S887">
        <f>IF(Table1[[#This Row],[actual_price]]&lt;1000, 1, IF(Table1[[#This Row],[actual_price]]&lt;5000, 2, IF(Table1[[#This Row],[actual_price]]&lt;10000, 3, IF(Table1[[#This Row],[actual_price]]&lt;20000, 4, 5))))</f>
        <v>1</v>
      </c>
      <c r="T887" t="str">
        <f t="shared" si="111"/>
        <v>Fewer than 1000</v>
      </c>
      <c r="U887" s="11">
        <v>362</v>
      </c>
      <c r="V887" t="s">
        <v>5507</v>
      </c>
      <c r="W887" t="s">
        <v>5508</v>
      </c>
      <c r="X887" t="s">
        <v>5509</v>
      </c>
      <c r="Y887" t="s">
        <v>5510</v>
      </c>
      <c r="Z887" t="s">
        <v>5511</v>
      </c>
      <c r="AA887" t="s">
        <v>5512</v>
      </c>
    </row>
    <row r="888" spans="1:27">
      <c r="A888" t="s">
        <v>5649</v>
      </c>
      <c r="B888" t="s">
        <v>5650</v>
      </c>
      <c r="C888" t="str">
        <f t="shared" si="112"/>
        <v>Infinity (JBL Glide 510, 72 Hrs Pla…</v>
      </c>
      <c r="D888" t="s">
        <v>3371</v>
      </c>
      <c r="E888" t="str">
        <f>IFERROR(VLOOKUP(TRIM(CLEAN(D888)),#REF!, 2, FALSE), "Other")</f>
        <v>Other</v>
      </c>
      <c r="F888" s="9">
        <v>1499</v>
      </c>
      <c r="G888" s="9">
        <v>3999</v>
      </c>
      <c r="H888" s="9">
        <f t="shared" si="105"/>
        <v>2500</v>
      </c>
      <c r="I888" s="9">
        <f>(F888*U888)</f>
        <v>64119725</v>
      </c>
      <c r="J888" s="18" t="str">
        <f>ROUND((Table1[[#This Row],[actual_price]]-Table1[[#This Row],[discounted_price]])/Table1[[#This Row],[actual_price]]*100, 0) &amp; "%"</f>
        <v>63%</v>
      </c>
      <c r="K888" s="18" t="str">
        <f t="shared" si="106"/>
        <v>≥ 50%</v>
      </c>
      <c r="L888" s="18">
        <f t="shared" si="107"/>
        <v>63</v>
      </c>
      <c r="M888" s="15" t="str">
        <f t="shared" si="108"/>
        <v>High</v>
      </c>
      <c r="N888" s="1">
        <v>0.63</v>
      </c>
      <c r="O888">
        <v>4.2</v>
      </c>
      <c r="P888" t="str">
        <f t="shared" si="109"/>
        <v>Good</v>
      </c>
      <c r="Q888">
        <f>G888*U888</f>
        <v>171057225</v>
      </c>
      <c r="R888" t="str">
        <f t="shared" si="110"/>
        <v>#1k-#4.9k</v>
      </c>
      <c r="S888">
        <f>IF(Table1[[#This Row],[actual_price]]&lt;1000, 1, IF(Table1[[#This Row],[actual_price]]&lt;5000, 2, IF(Table1[[#This Row],[actual_price]]&lt;10000, 3, IF(Table1[[#This Row],[actual_price]]&lt;20000, 4, 5))))</f>
        <v>2</v>
      </c>
      <c r="T888" t="str">
        <f t="shared" si="111"/>
        <v>1000 and above</v>
      </c>
      <c r="U888" s="11">
        <v>42775</v>
      </c>
      <c r="V888" t="s">
        <v>5651</v>
      </c>
      <c r="W888" t="s">
        <v>5652</v>
      </c>
      <c r="X888" t="s">
        <v>5653</v>
      </c>
      <c r="Y888" t="s">
        <v>5654</v>
      </c>
      <c r="Z888" t="s">
        <v>5655</v>
      </c>
      <c r="AA888" t="s">
        <v>10177</v>
      </c>
    </row>
    <row r="889" spans="1:27">
      <c r="A889" t="s">
        <v>5712</v>
      </c>
      <c r="B889" t="s">
        <v>5713</v>
      </c>
      <c r="C889" t="str">
        <f t="shared" si="112"/>
        <v>Classmate Octane Neon- 25 Blue Gel …</v>
      </c>
      <c r="D889" t="s">
        <v>3847</v>
      </c>
      <c r="E889" t="str">
        <f>IFERROR(VLOOKUP(TRIM(CLEAN(D889)),#REF!, 2, FALSE), "Other")</f>
        <v>Other</v>
      </c>
      <c r="F889" s="9">
        <v>250</v>
      </c>
      <c r="G889" s="9">
        <v>250</v>
      </c>
      <c r="H889" s="9">
        <f t="shared" si="105"/>
        <v>0</v>
      </c>
      <c r="I889" s="9">
        <f>(F889*U889)</f>
        <v>657000</v>
      </c>
      <c r="J889" s="18" t="str">
        <f>ROUND((Table1[[#This Row],[actual_price]]-Table1[[#This Row],[discounted_price]])/Table1[[#This Row],[actual_price]]*100, 0) &amp; "%"</f>
        <v>0%</v>
      </c>
      <c r="K889" s="18" t="str">
        <f t="shared" si="106"/>
        <v>&lt;50%</v>
      </c>
      <c r="L889" s="18">
        <f t="shared" si="107"/>
        <v>0</v>
      </c>
      <c r="M889" s="15" t="str">
        <f t="shared" si="108"/>
        <v>Low</v>
      </c>
      <c r="N889" s="1">
        <v>0</v>
      </c>
      <c r="O889">
        <v>4.2</v>
      </c>
      <c r="P889" t="str">
        <f t="shared" si="109"/>
        <v>Good</v>
      </c>
      <c r="Q889">
        <f>G889*U889</f>
        <v>657000</v>
      </c>
      <c r="R889" t="str">
        <f t="shared" si="110"/>
        <v>#0-#999</v>
      </c>
      <c r="S889">
        <f>IF(Table1[[#This Row],[actual_price]]&lt;1000, 1, IF(Table1[[#This Row],[actual_price]]&lt;5000, 2, IF(Table1[[#This Row],[actual_price]]&lt;10000, 3, IF(Table1[[#This Row],[actual_price]]&lt;20000, 4, 5))))</f>
        <v>1</v>
      </c>
      <c r="T889" t="str">
        <f t="shared" si="111"/>
        <v>1000 and above</v>
      </c>
      <c r="U889" s="11">
        <v>2628</v>
      </c>
      <c r="V889" t="s">
        <v>5714</v>
      </c>
      <c r="W889" t="s">
        <v>5715</v>
      </c>
      <c r="X889" t="s">
        <v>5716</v>
      </c>
      <c r="Y889" t="s">
        <v>5717</v>
      </c>
      <c r="Z889" t="s">
        <v>5718</v>
      </c>
      <c r="AA889" t="s">
        <v>5719</v>
      </c>
    </row>
    <row r="890" spans="1:27">
      <c r="A890" t="s">
        <v>5729</v>
      </c>
      <c r="B890" t="s">
        <v>5730</v>
      </c>
      <c r="C890" t="str">
        <f t="shared" si="112"/>
        <v>Tukzer Stylus Pen, iPad Pencil with…</v>
      </c>
      <c r="D890" t="s">
        <v>2960</v>
      </c>
      <c r="E890" t="str">
        <f>IFERROR(VLOOKUP(TRIM(CLEAN(D890)),#REF!, 2, FALSE), "Other")</f>
        <v>Other</v>
      </c>
      <c r="F890" s="9">
        <v>2025</v>
      </c>
      <c r="G890" s="9">
        <v>5999</v>
      </c>
      <c r="H890" s="9">
        <f t="shared" si="105"/>
        <v>3974</v>
      </c>
      <c r="I890" s="9">
        <f>(F890*U890)</f>
        <v>12621825</v>
      </c>
      <c r="J890" s="18" t="str">
        <f>ROUND((Table1[[#This Row],[actual_price]]-Table1[[#This Row],[discounted_price]])/Table1[[#This Row],[actual_price]]*100, 0) &amp; "%"</f>
        <v>66%</v>
      </c>
      <c r="K890" s="18" t="str">
        <f t="shared" si="106"/>
        <v>≥ 50%</v>
      </c>
      <c r="L890" s="18">
        <f t="shared" si="107"/>
        <v>66</v>
      </c>
      <c r="M890" s="15" t="str">
        <f t="shared" si="108"/>
        <v>High</v>
      </c>
      <c r="N890" s="1">
        <v>0.66</v>
      </c>
      <c r="O890">
        <v>4.2</v>
      </c>
      <c r="P890" t="str">
        <f t="shared" si="109"/>
        <v>Good</v>
      </c>
      <c r="Q890">
        <f>G890*U890</f>
        <v>37391767</v>
      </c>
      <c r="R890" t="str">
        <f t="shared" si="110"/>
        <v>#5k-#9.9k</v>
      </c>
      <c r="S890">
        <f>IF(Table1[[#This Row],[actual_price]]&lt;1000, 1, IF(Table1[[#This Row],[actual_price]]&lt;5000, 2, IF(Table1[[#This Row],[actual_price]]&lt;10000, 3, IF(Table1[[#This Row],[actual_price]]&lt;20000, 4, 5))))</f>
        <v>3</v>
      </c>
      <c r="T890" t="str">
        <f t="shared" si="111"/>
        <v>1000 and above</v>
      </c>
      <c r="U890" s="11">
        <v>6233</v>
      </c>
      <c r="V890" t="s">
        <v>5731</v>
      </c>
      <c r="W890" t="s">
        <v>5732</v>
      </c>
      <c r="X890" t="s">
        <v>5733</v>
      </c>
      <c r="Y890" t="s">
        <v>5734</v>
      </c>
      <c r="Z890" t="s">
        <v>5735</v>
      </c>
      <c r="AA890" t="s">
        <v>5736</v>
      </c>
    </row>
    <row r="891" spans="1:27">
      <c r="A891" t="s">
        <v>5826</v>
      </c>
      <c r="B891" t="s">
        <v>5827</v>
      </c>
      <c r="C891" t="str">
        <f t="shared" si="112"/>
        <v>Zebronics Zeb-JUKEBAR 3900, 80W Mul…</v>
      </c>
      <c r="D891" t="s">
        <v>5828</v>
      </c>
      <c r="E891" t="str">
        <f>IFERROR(VLOOKUP(TRIM(CLEAN(D891)),#REF!, 2, FALSE), "Other")</f>
        <v>Other</v>
      </c>
      <c r="F891" s="9">
        <v>4999</v>
      </c>
      <c r="G891" s="9">
        <v>12499</v>
      </c>
      <c r="H891" s="9">
        <f t="shared" si="105"/>
        <v>7500</v>
      </c>
      <c r="I891" s="9">
        <f>(F891*U891)</f>
        <v>22700459</v>
      </c>
      <c r="J891" s="18" t="str">
        <f>ROUND((Table1[[#This Row],[actual_price]]-Table1[[#This Row],[discounted_price]])/Table1[[#This Row],[actual_price]]*100, 0) &amp; "%"</f>
        <v>60%</v>
      </c>
      <c r="K891" s="18" t="str">
        <f t="shared" si="106"/>
        <v>≥ 50%</v>
      </c>
      <c r="L891" s="18">
        <f t="shared" si="107"/>
        <v>60</v>
      </c>
      <c r="M891" s="15" t="str">
        <f t="shared" si="108"/>
        <v>High</v>
      </c>
      <c r="N891" s="1">
        <v>0.6</v>
      </c>
      <c r="O891">
        <v>4.2</v>
      </c>
      <c r="P891" t="str">
        <f t="shared" si="109"/>
        <v>Good</v>
      </c>
      <c r="Q891">
        <f>G891*U891</f>
        <v>56757959</v>
      </c>
      <c r="R891" t="str">
        <f t="shared" si="110"/>
        <v>#10k-#19.9k</v>
      </c>
      <c r="S891">
        <f>IF(Table1[[#This Row],[actual_price]]&lt;1000, 1, IF(Table1[[#This Row],[actual_price]]&lt;5000, 2, IF(Table1[[#This Row],[actual_price]]&lt;10000, 3, IF(Table1[[#This Row],[actual_price]]&lt;20000, 4, 5))))</f>
        <v>4</v>
      </c>
      <c r="T891" t="str">
        <f t="shared" si="111"/>
        <v>1000 and above</v>
      </c>
      <c r="U891" s="11">
        <v>4541</v>
      </c>
      <c r="V891" t="s">
        <v>5829</v>
      </c>
      <c r="W891" t="s">
        <v>5830</v>
      </c>
      <c r="X891" t="s">
        <v>5831</v>
      </c>
      <c r="Y891" t="s">
        <v>5832</v>
      </c>
      <c r="Z891" t="s">
        <v>5833</v>
      </c>
      <c r="AA891" t="s">
        <v>5834</v>
      </c>
    </row>
    <row r="892" spans="1:27">
      <c r="A892" t="s">
        <v>5835</v>
      </c>
      <c r="B892" t="s">
        <v>5836</v>
      </c>
      <c r="C892" t="str">
        <f t="shared" si="112"/>
        <v>boAt Bassheads 102 Wired in Ear Ear…</v>
      </c>
      <c r="D892" t="s">
        <v>2376</v>
      </c>
      <c r="E892" t="str">
        <f>IFERROR(VLOOKUP(TRIM(CLEAN(D892)),#REF!, 2, FALSE), "Other")</f>
        <v>Other</v>
      </c>
      <c r="F892" s="9">
        <v>399</v>
      </c>
      <c r="G892" s="9">
        <v>1290</v>
      </c>
      <c r="H892" s="9">
        <f t="shared" si="105"/>
        <v>891</v>
      </c>
      <c r="I892" s="9">
        <f>(F892*U892)</f>
        <v>30340758</v>
      </c>
      <c r="J892" s="18" t="str">
        <f>ROUND((Table1[[#This Row],[actual_price]]-Table1[[#This Row],[discounted_price]])/Table1[[#This Row],[actual_price]]*100, 0) &amp; "%"</f>
        <v>69%</v>
      </c>
      <c r="K892" s="18" t="str">
        <f t="shared" si="106"/>
        <v>≥ 50%</v>
      </c>
      <c r="L892" s="18">
        <f t="shared" si="107"/>
        <v>69</v>
      </c>
      <c r="M892" s="15" t="str">
        <f t="shared" si="108"/>
        <v>High</v>
      </c>
      <c r="N892" s="1">
        <v>0.69</v>
      </c>
      <c r="O892">
        <v>4.2</v>
      </c>
      <c r="P892" t="str">
        <f t="shared" si="109"/>
        <v>Good</v>
      </c>
      <c r="Q892">
        <f>G892*U892</f>
        <v>98094180</v>
      </c>
      <c r="R892" t="str">
        <f t="shared" si="110"/>
        <v>#1k-#4.9k</v>
      </c>
      <c r="S892">
        <f>IF(Table1[[#This Row],[actual_price]]&lt;1000, 1, IF(Table1[[#This Row],[actual_price]]&lt;5000, 2, IF(Table1[[#This Row],[actual_price]]&lt;10000, 3, IF(Table1[[#This Row],[actual_price]]&lt;20000, 4, 5))))</f>
        <v>2</v>
      </c>
      <c r="T892" t="str">
        <f t="shared" si="111"/>
        <v>1000 and above</v>
      </c>
      <c r="U892" s="11">
        <v>76042</v>
      </c>
      <c r="V892" t="s">
        <v>5837</v>
      </c>
      <c r="W892" t="s">
        <v>5838</v>
      </c>
      <c r="X892" t="s">
        <v>5839</v>
      </c>
      <c r="Y892" t="s">
        <v>5840</v>
      </c>
      <c r="Z892" t="s">
        <v>5841</v>
      </c>
      <c r="AA892" t="s">
        <v>5842</v>
      </c>
    </row>
    <row r="893" spans="1:27">
      <c r="A893" t="s">
        <v>5980</v>
      </c>
      <c r="B893" t="s">
        <v>5981</v>
      </c>
      <c r="C893" t="str">
        <f t="shared" si="112"/>
        <v>Robustrion [Anti-Scratch] &amp; [Smudge…</v>
      </c>
      <c r="D893" t="s">
        <v>4564</v>
      </c>
      <c r="E893" t="str">
        <f>IFERROR(VLOOKUP(TRIM(CLEAN(D893)),#REF!, 2, FALSE), "Other")</f>
        <v>Other</v>
      </c>
      <c r="F893" s="9">
        <v>379</v>
      </c>
      <c r="G893" s="9">
        <v>1499</v>
      </c>
      <c r="H893" s="9">
        <f t="shared" si="105"/>
        <v>1120</v>
      </c>
      <c r="I893" s="9">
        <f>(F893*U893)</f>
        <v>1572471</v>
      </c>
      <c r="J893" s="18" t="str">
        <f>ROUND((Table1[[#This Row],[actual_price]]-Table1[[#This Row],[discounted_price]])/Table1[[#This Row],[actual_price]]*100, 0) &amp; "%"</f>
        <v>75%</v>
      </c>
      <c r="K893" s="18" t="str">
        <f t="shared" si="106"/>
        <v>≥ 50%</v>
      </c>
      <c r="L893" s="18">
        <f t="shared" si="107"/>
        <v>75</v>
      </c>
      <c r="M893" s="15" t="str">
        <f t="shared" si="108"/>
        <v>High</v>
      </c>
      <c r="N893" s="1">
        <v>0.75</v>
      </c>
      <c r="O893">
        <v>4.2</v>
      </c>
      <c r="P893" t="str">
        <f t="shared" si="109"/>
        <v>Good</v>
      </c>
      <c r="Q893">
        <f>G893*U893</f>
        <v>6219351</v>
      </c>
      <c r="R893" t="str">
        <f t="shared" si="110"/>
        <v>#1k-#4.9k</v>
      </c>
      <c r="S893">
        <f>IF(Table1[[#This Row],[actual_price]]&lt;1000, 1, IF(Table1[[#This Row],[actual_price]]&lt;5000, 2, IF(Table1[[#This Row],[actual_price]]&lt;10000, 3, IF(Table1[[#This Row],[actual_price]]&lt;20000, 4, 5))))</f>
        <v>2</v>
      </c>
      <c r="T893" t="str">
        <f t="shared" si="111"/>
        <v>1000 and above</v>
      </c>
      <c r="U893" s="11">
        <v>4149</v>
      </c>
      <c r="V893" t="s">
        <v>5982</v>
      </c>
      <c r="W893" t="s">
        <v>5983</v>
      </c>
      <c r="X893" t="s">
        <v>5984</v>
      </c>
      <c r="Y893" t="s">
        <v>5985</v>
      </c>
      <c r="Z893" t="s">
        <v>5986</v>
      </c>
      <c r="AA893" t="s">
        <v>5987</v>
      </c>
    </row>
    <row r="894" spans="1:27">
      <c r="A894" t="s">
        <v>6017</v>
      </c>
      <c r="B894" t="s">
        <v>6018</v>
      </c>
      <c r="C894" t="str">
        <f t="shared" si="112"/>
        <v>Wecool Moonwalk M1 ENC True Wireles…</v>
      </c>
      <c r="D894" t="s">
        <v>2376</v>
      </c>
      <c r="E894" t="str">
        <f>IFERROR(VLOOKUP(TRIM(CLEAN(D894)),#REF!, 2, FALSE), "Other")</f>
        <v>Other</v>
      </c>
      <c r="F894" s="9">
        <v>889</v>
      </c>
      <c r="G894" s="9">
        <v>1999</v>
      </c>
      <c r="H894" s="9">
        <f t="shared" si="105"/>
        <v>1110</v>
      </c>
      <c r="I894" s="9">
        <f>(F894*U894)</f>
        <v>2030476</v>
      </c>
      <c r="J894" s="18" t="str">
        <f>ROUND((Table1[[#This Row],[actual_price]]-Table1[[#This Row],[discounted_price]])/Table1[[#This Row],[actual_price]]*100, 0) &amp; "%"</f>
        <v>56%</v>
      </c>
      <c r="K894" s="18" t="str">
        <f t="shared" si="106"/>
        <v>≥ 50%</v>
      </c>
      <c r="L894" s="18">
        <f t="shared" si="107"/>
        <v>56</v>
      </c>
      <c r="M894" s="15" t="str">
        <f t="shared" si="108"/>
        <v>High</v>
      </c>
      <c r="N894" s="1">
        <v>0.56000000000000005</v>
      </c>
      <c r="O894">
        <v>4.2</v>
      </c>
      <c r="P894" t="str">
        <f t="shared" si="109"/>
        <v>Good</v>
      </c>
      <c r="Q894">
        <f>G894*U894</f>
        <v>4565716</v>
      </c>
      <c r="R894" t="str">
        <f t="shared" si="110"/>
        <v>#1k-#4.9k</v>
      </c>
      <c r="S894">
        <f>IF(Table1[[#This Row],[actual_price]]&lt;1000, 1, IF(Table1[[#This Row],[actual_price]]&lt;5000, 2, IF(Table1[[#This Row],[actual_price]]&lt;10000, 3, IF(Table1[[#This Row],[actual_price]]&lt;20000, 4, 5))))</f>
        <v>2</v>
      </c>
      <c r="T894" t="str">
        <f t="shared" si="111"/>
        <v>1000 and above</v>
      </c>
      <c r="U894" s="11">
        <v>2284</v>
      </c>
      <c r="V894" t="s">
        <v>6019</v>
      </c>
      <c r="W894" t="s">
        <v>6020</v>
      </c>
      <c r="X894" t="s">
        <v>6021</v>
      </c>
      <c r="Y894" t="s">
        <v>6022</v>
      </c>
      <c r="Z894" t="s">
        <v>6023</v>
      </c>
      <c r="AA894" t="s">
        <v>6024</v>
      </c>
    </row>
    <row r="895" spans="1:27">
      <c r="A895" t="s">
        <v>6052</v>
      </c>
      <c r="B895" t="s">
        <v>6053</v>
      </c>
      <c r="C895" t="str">
        <f t="shared" si="112"/>
        <v>Amazfit GTS2 Mini (New Version) Sma…</v>
      </c>
      <c r="D895" t="s">
        <v>2284</v>
      </c>
      <c r="E895" t="str">
        <f>IFERROR(VLOOKUP(TRIM(CLEAN(D895)),#REF!, 2, FALSE), "Other")</f>
        <v>Other</v>
      </c>
      <c r="F895" s="9">
        <v>5998</v>
      </c>
      <c r="G895" s="9">
        <v>7999</v>
      </c>
      <c r="H895" s="9">
        <f t="shared" si="105"/>
        <v>2001</v>
      </c>
      <c r="I895" s="9">
        <f>(F895*U895)</f>
        <v>182069290</v>
      </c>
      <c r="J895" s="18" t="str">
        <f>ROUND((Table1[[#This Row],[actual_price]]-Table1[[#This Row],[discounted_price]])/Table1[[#This Row],[actual_price]]*100, 0) &amp; "%"</f>
        <v>25%</v>
      </c>
      <c r="K895" s="18" t="str">
        <f t="shared" si="106"/>
        <v>&lt;50%</v>
      </c>
      <c r="L895" s="18">
        <f t="shared" si="107"/>
        <v>25</v>
      </c>
      <c r="M895" s="15" t="str">
        <f t="shared" si="108"/>
        <v>Mild</v>
      </c>
      <c r="N895" s="1">
        <v>0.25</v>
      </c>
      <c r="O895">
        <v>4.2</v>
      </c>
      <c r="P895" t="str">
        <f t="shared" si="109"/>
        <v>Good</v>
      </c>
      <c r="Q895">
        <f>G895*U895</f>
        <v>242809645</v>
      </c>
      <c r="R895" t="str">
        <f t="shared" si="110"/>
        <v>#5k-#9.9k</v>
      </c>
      <c r="S895">
        <f>IF(Table1[[#This Row],[actual_price]]&lt;1000, 1, IF(Table1[[#This Row],[actual_price]]&lt;5000, 2, IF(Table1[[#This Row],[actual_price]]&lt;10000, 3, IF(Table1[[#This Row],[actual_price]]&lt;20000, 4, 5))))</f>
        <v>3</v>
      </c>
      <c r="T895" t="str">
        <f t="shared" si="111"/>
        <v>1000 and above</v>
      </c>
      <c r="U895" s="11">
        <v>30355</v>
      </c>
      <c r="V895" t="s">
        <v>6054</v>
      </c>
      <c r="W895" t="s">
        <v>6055</v>
      </c>
      <c r="X895" t="s">
        <v>6056</v>
      </c>
      <c r="Y895" t="s">
        <v>6057</v>
      </c>
      <c r="Z895" t="s">
        <v>6058</v>
      </c>
      <c r="AA895" t="s">
        <v>6059</v>
      </c>
    </row>
    <row r="896" spans="1:27">
      <c r="A896" t="s">
        <v>6060</v>
      </c>
      <c r="B896" t="s">
        <v>6061</v>
      </c>
      <c r="C896" t="str">
        <f t="shared" si="112"/>
        <v>Tabelito¬Æ Polyester Foam, Nylon Hy…</v>
      </c>
      <c r="D896" t="s">
        <v>4724</v>
      </c>
      <c r="E896" t="str">
        <f>IFERROR(VLOOKUP(TRIM(CLEAN(D896)),#REF!, 2, FALSE), "Other")</f>
        <v>Other</v>
      </c>
      <c r="F896" s="9">
        <v>299</v>
      </c>
      <c r="G896" s="9">
        <v>1499</v>
      </c>
      <c r="H896" s="9">
        <f t="shared" si="105"/>
        <v>1200</v>
      </c>
      <c r="I896" s="9">
        <f>(F896*U896)</f>
        <v>857532</v>
      </c>
      <c r="J896" s="18" t="str">
        <f>ROUND((Table1[[#This Row],[actual_price]]-Table1[[#This Row],[discounted_price]])/Table1[[#This Row],[actual_price]]*100, 0) &amp; "%"</f>
        <v>80%</v>
      </c>
      <c r="K896" s="18" t="str">
        <f t="shared" si="106"/>
        <v>≥ 50%</v>
      </c>
      <c r="L896" s="18">
        <f t="shared" si="107"/>
        <v>80</v>
      </c>
      <c r="M896" s="15" t="str">
        <f t="shared" si="108"/>
        <v>High</v>
      </c>
      <c r="N896" s="1">
        <v>0.8</v>
      </c>
      <c r="O896">
        <v>4.2</v>
      </c>
      <c r="P896" t="str">
        <f t="shared" si="109"/>
        <v>Good</v>
      </c>
      <c r="Q896">
        <f>G896*U896</f>
        <v>4299132</v>
      </c>
      <c r="R896" t="str">
        <f t="shared" si="110"/>
        <v>#1k-#4.9k</v>
      </c>
      <c r="S896">
        <f>IF(Table1[[#This Row],[actual_price]]&lt;1000, 1, IF(Table1[[#This Row],[actual_price]]&lt;5000, 2, IF(Table1[[#This Row],[actual_price]]&lt;10000, 3, IF(Table1[[#This Row],[actual_price]]&lt;20000, 4, 5))))</f>
        <v>2</v>
      </c>
      <c r="T896" t="str">
        <f t="shared" si="111"/>
        <v>1000 and above</v>
      </c>
      <c r="U896" s="11">
        <v>2868</v>
      </c>
      <c r="V896" t="s">
        <v>6062</v>
      </c>
      <c r="W896" t="s">
        <v>6063</v>
      </c>
      <c r="X896" t="s">
        <v>6064</v>
      </c>
      <c r="Y896" t="s">
        <v>6065</v>
      </c>
      <c r="Z896" t="s">
        <v>6066</v>
      </c>
      <c r="AA896" t="s">
        <v>6067</v>
      </c>
    </row>
    <row r="897" spans="1:27">
      <c r="A897" t="s">
        <v>6094</v>
      </c>
      <c r="B897" t="s">
        <v>6095</v>
      </c>
      <c r="C897" t="str">
        <f t="shared" si="112"/>
        <v>Classmate Pulse 1 Subject Notebook …</v>
      </c>
      <c r="D897" t="s">
        <v>4783</v>
      </c>
      <c r="E897" t="str">
        <f>IFERROR(VLOOKUP(TRIM(CLEAN(D897)),#REF!, 2, FALSE), "Other")</f>
        <v>Other</v>
      </c>
      <c r="F897" s="9">
        <v>300</v>
      </c>
      <c r="G897" s="9">
        <v>300</v>
      </c>
      <c r="H897" s="9">
        <f t="shared" si="105"/>
        <v>0</v>
      </c>
      <c r="I897" s="9">
        <f>(F897*U897)</f>
        <v>125700</v>
      </c>
      <c r="J897" s="18" t="str">
        <f>ROUND((Table1[[#This Row],[actual_price]]-Table1[[#This Row],[discounted_price]])/Table1[[#This Row],[actual_price]]*100, 0) &amp; "%"</f>
        <v>0%</v>
      </c>
      <c r="K897" s="18" t="str">
        <f t="shared" si="106"/>
        <v>&lt;50%</v>
      </c>
      <c r="L897" s="18">
        <f t="shared" si="107"/>
        <v>0</v>
      </c>
      <c r="M897" s="15" t="str">
        <f t="shared" si="108"/>
        <v>Low</v>
      </c>
      <c r="N897" s="1">
        <v>0</v>
      </c>
      <c r="O897">
        <v>4.2</v>
      </c>
      <c r="P897" t="str">
        <f t="shared" si="109"/>
        <v>Good</v>
      </c>
      <c r="Q897">
        <f>G897*U897</f>
        <v>125700</v>
      </c>
      <c r="R897" t="str">
        <f t="shared" si="110"/>
        <v>#0-#999</v>
      </c>
      <c r="S897">
        <f>IF(Table1[[#This Row],[actual_price]]&lt;1000, 1, IF(Table1[[#This Row],[actual_price]]&lt;5000, 2, IF(Table1[[#This Row],[actual_price]]&lt;10000, 3, IF(Table1[[#This Row],[actual_price]]&lt;20000, 4, 5))))</f>
        <v>1</v>
      </c>
      <c r="T897" t="str">
        <f t="shared" si="111"/>
        <v>Fewer than 1000</v>
      </c>
      <c r="U897" s="11">
        <v>419</v>
      </c>
      <c r="V897" t="s">
        <v>6096</v>
      </c>
      <c r="W897" t="s">
        <v>6097</v>
      </c>
      <c r="X897" t="s">
        <v>6098</v>
      </c>
      <c r="Y897" t="s">
        <v>6099</v>
      </c>
      <c r="Z897" t="s">
        <v>6100</v>
      </c>
      <c r="AA897" t="s">
        <v>6101</v>
      </c>
    </row>
    <row r="898" spans="1:27">
      <c r="A898" t="s">
        <v>476</v>
      </c>
      <c r="B898" t="s">
        <v>477</v>
      </c>
      <c r="C898" t="str">
        <f t="shared" si="112"/>
        <v>Redmi 80 cm (32 inches) Android 11 …</v>
      </c>
      <c r="D898" t="s">
        <v>135</v>
      </c>
      <c r="E898" t="str">
        <f>IFERROR(VLOOKUP(TRIM(CLEAN(D898)),#REF!, 2, FALSE), "Other")</f>
        <v>Other</v>
      </c>
      <c r="F898" s="9">
        <v>13999</v>
      </c>
      <c r="G898" s="9">
        <v>24999</v>
      </c>
      <c r="H898" s="9">
        <f t="shared" ref="H898:H961" si="113">G898 - F898</f>
        <v>11000</v>
      </c>
      <c r="I898" s="9">
        <f>(F898*U898)</f>
        <v>633272763</v>
      </c>
      <c r="J898" s="18" t="str">
        <f>ROUND((Table1[[#This Row],[actual_price]]-Table1[[#This Row],[discounted_price]])/Table1[[#This Row],[actual_price]]*100, 0) &amp; "%"</f>
        <v>44%</v>
      </c>
      <c r="K898" s="18" t="str">
        <f t="shared" ref="K898:K961" si="114">IF(L898&gt;=50, "≥ 50%", "&lt;50%")</f>
        <v>&lt;50%</v>
      </c>
      <c r="L898" s="18">
        <f t="shared" ref="L898:L961" si="115">VALUE(SUBSTITUTE(J898, "%", ""))</f>
        <v>44</v>
      </c>
      <c r="M898" s="15" t="str">
        <f t="shared" ref="M898:M961" si="116">IF(L898&lt;10, "Low", IF(L898&lt;30, "Mild", IF(L898&lt;50, "Medium", "High")))</f>
        <v>Medium</v>
      </c>
      <c r="N898" s="1">
        <v>0.44</v>
      </c>
      <c r="O898">
        <v>4.2</v>
      </c>
      <c r="P898" t="str">
        <f t="shared" ref="P898:P961" si="117">IF(O898&gt;=4.5, "Excellent", IF(O898&gt;=3.5, "Good", IF(O898&gt;=2.5, "Average", "Poor")))</f>
        <v>Good</v>
      </c>
      <c r="Q898">
        <f>G898*U898</f>
        <v>1130879763</v>
      </c>
      <c r="R898" t="str">
        <f t="shared" ref="R898:R961" si="118">IF(G898&lt;1000, "#0-#999", IF(G898&lt;5000, "#1k-#4.9k", IF(G898&lt;10000, "#5k-#9.9k", IF(G898&lt;20000, "#10k-#19.9k", "#20k+"))))</f>
        <v>#20k+</v>
      </c>
      <c r="S898">
        <f>IF(Table1[[#This Row],[actual_price]]&lt;1000, 1, IF(Table1[[#This Row],[actual_price]]&lt;5000, 2, IF(Table1[[#This Row],[actual_price]]&lt;10000, 3, IF(Table1[[#This Row],[actual_price]]&lt;20000, 4, 5))))</f>
        <v>5</v>
      </c>
      <c r="T898" t="str">
        <f t="shared" ref="T898:T961" si="119">IF(U898 &gt; 1000, "1000 and above", "Fewer than 1000")</f>
        <v>1000 and above</v>
      </c>
      <c r="U898" s="11">
        <v>45237</v>
      </c>
      <c r="V898" t="s">
        <v>478</v>
      </c>
      <c r="W898" t="s">
        <v>479</v>
      </c>
      <c r="X898" t="s">
        <v>480</v>
      </c>
      <c r="Y898" t="s">
        <v>481</v>
      </c>
      <c r="Z898" t="s">
        <v>482</v>
      </c>
      <c r="AA898" t="s">
        <v>483</v>
      </c>
    </row>
    <row r="899" spans="1:27">
      <c r="A899" t="s">
        <v>6382</v>
      </c>
      <c r="B899" t="s">
        <v>6383</v>
      </c>
      <c r="C899" t="str">
        <f t="shared" si="112"/>
        <v>GIZGA Club-laptop Neoprene Reversib…</v>
      </c>
      <c r="D899" t="s">
        <v>4724</v>
      </c>
      <c r="E899" t="str">
        <f>IFERROR(VLOOKUP(TRIM(CLEAN(D899)),#REF!, 2, FALSE), "Other")</f>
        <v>Other</v>
      </c>
      <c r="F899" s="9">
        <v>249</v>
      </c>
      <c r="G899" s="9">
        <v>499</v>
      </c>
      <c r="H899" s="9">
        <f t="shared" si="113"/>
        <v>250</v>
      </c>
      <c r="I899" s="9">
        <f>(F899*U899)</f>
        <v>5692140</v>
      </c>
      <c r="J899" s="18" t="str">
        <f>ROUND((Table1[[#This Row],[actual_price]]-Table1[[#This Row],[discounted_price]])/Table1[[#This Row],[actual_price]]*100, 0) &amp; "%"</f>
        <v>50%</v>
      </c>
      <c r="K899" s="18" t="str">
        <f t="shared" si="114"/>
        <v>≥ 50%</v>
      </c>
      <c r="L899" s="18">
        <f t="shared" si="115"/>
        <v>50</v>
      </c>
      <c r="M899" s="15" t="str">
        <f t="shared" si="116"/>
        <v>High</v>
      </c>
      <c r="N899" s="1">
        <v>0.5</v>
      </c>
      <c r="O899">
        <v>4.2</v>
      </c>
      <c r="P899" t="str">
        <f t="shared" si="117"/>
        <v>Good</v>
      </c>
      <c r="Q899">
        <f>G899*U899</f>
        <v>11407140</v>
      </c>
      <c r="R899" t="str">
        <f t="shared" si="118"/>
        <v>#0-#999</v>
      </c>
      <c r="S899">
        <f>IF(Table1[[#This Row],[actual_price]]&lt;1000, 1, IF(Table1[[#This Row],[actual_price]]&lt;5000, 2, IF(Table1[[#This Row],[actual_price]]&lt;10000, 3, IF(Table1[[#This Row],[actual_price]]&lt;20000, 4, 5))))</f>
        <v>1</v>
      </c>
      <c r="T899" t="str">
        <f t="shared" si="119"/>
        <v>1000 and above</v>
      </c>
      <c r="U899" s="11">
        <v>22860</v>
      </c>
      <c r="V899" t="s">
        <v>6384</v>
      </c>
      <c r="W899" t="s">
        <v>6385</v>
      </c>
      <c r="X899" t="s">
        <v>6386</v>
      </c>
      <c r="Y899" t="s">
        <v>6387</v>
      </c>
      <c r="Z899" t="s">
        <v>6388</v>
      </c>
      <c r="AA899" t="s">
        <v>6389</v>
      </c>
    </row>
    <row r="900" spans="1:27">
      <c r="A900" t="s">
        <v>6397</v>
      </c>
      <c r="B900" t="s">
        <v>6398</v>
      </c>
      <c r="C900" t="str">
        <f t="shared" si="112"/>
        <v>TP-Link TL-WA855RE 300 Mbps Wi-Fi R…</v>
      </c>
      <c r="D900" t="s">
        <v>3970</v>
      </c>
      <c r="E900" t="str">
        <f>IFERROR(VLOOKUP(TRIM(CLEAN(D900)),#REF!, 2, FALSE), "Other")</f>
        <v>Other</v>
      </c>
      <c r="F900" s="9">
        <v>1599</v>
      </c>
      <c r="G900" s="9">
        <v>3599</v>
      </c>
      <c r="H900" s="9">
        <f t="shared" si="113"/>
        <v>2000</v>
      </c>
      <c r="I900" s="9">
        <f>(F900*U900)</f>
        <v>25875018</v>
      </c>
      <c r="J900" s="18" t="str">
        <f>ROUND((Table1[[#This Row],[actual_price]]-Table1[[#This Row],[discounted_price]])/Table1[[#This Row],[actual_price]]*100, 0) &amp; "%"</f>
        <v>56%</v>
      </c>
      <c r="K900" s="18" t="str">
        <f t="shared" si="114"/>
        <v>≥ 50%</v>
      </c>
      <c r="L900" s="18">
        <f t="shared" si="115"/>
        <v>56</v>
      </c>
      <c r="M900" s="15" t="str">
        <f t="shared" si="116"/>
        <v>High</v>
      </c>
      <c r="N900" s="1">
        <v>0.56000000000000005</v>
      </c>
      <c r="O900">
        <v>4.2</v>
      </c>
      <c r="P900" t="str">
        <f t="shared" si="117"/>
        <v>Good</v>
      </c>
      <c r="Q900">
        <f>G900*U900</f>
        <v>58239018</v>
      </c>
      <c r="R900" t="str">
        <f t="shared" si="118"/>
        <v>#1k-#4.9k</v>
      </c>
      <c r="S900">
        <f>IF(Table1[[#This Row],[actual_price]]&lt;1000, 1, IF(Table1[[#This Row],[actual_price]]&lt;5000, 2, IF(Table1[[#This Row],[actual_price]]&lt;10000, 3, IF(Table1[[#This Row],[actual_price]]&lt;20000, 4, 5))))</f>
        <v>2</v>
      </c>
      <c r="T900" t="str">
        <f t="shared" si="119"/>
        <v>1000 and above</v>
      </c>
      <c r="U900" s="11">
        <v>16182</v>
      </c>
      <c r="V900" t="s">
        <v>6399</v>
      </c>
      <c r="W900" t="s">
        <v>6400</v>
      </c>
      <c r="X900" t="s">
        <v>6401</v>
      </c>
      <c r="Y900" t="s">
        <v>6402</v>
      </c>
      <c r="Z900" t="s">
        <v>6403</v>
      </c>
      <c r="AA900" t="s">
        <v>6404</v>
      </c>
    </row>
    <row r="901" spans="1:27">
      <c r="A901" t="s">
        <v>6405</v>
      </c>
      <c r="B901" t="s">
        <v>6406</v>
      </c>
      <c r="C901" t="str">
        <f t="shared" si="112"/>
        <v>boAt Stone 250 Portable Wireless Sp…</v>
      </c>
      <c r="D901" t="s">
        <v>4199</v>
      </c>
      <c r="E901" t="str">
        <f>IFERROR(VLOOKUP(TRIM(CLEAN(D901)),#REF!, 2, FALSE), "Other")</f>
        <v>Other</v>
      </c>
      <c r="F901" s="9">
        <v>1199</v>
      </c>
      <c r="G901" s="9">
        <v>3990</v>
      </c>
      <c r="H901" s="9">
        <f t="shared" si="113"/>
        <v>2791</v>
      </c>
      <c r="I901" s="9">
        <f>(F901*U901)</f>
        <v>3486692</v>
      </c>
      <c r="J901" s="18" t="str">
        <f>ROUND((Table1[[#This Row],[actual_price]]-Table1[[#This Row],[discounted_price]])/Table1[[#This Row],[actual_price]]*100, 0) &amp; "%"</f>
        <v>70%</v>
      </c>
      <c r="K901" s="18" t="str">
        <f t="shared" si="114"/>
        <v>≥ 50%</v>
      </c>
      <c r="L901" s="18">
        <f t="shared" si="115"/>
        <v>70</v>
      </c>
      <c r="M901" s="15" t="str">
        <f t="shared" si="116"/>
        <v>High</v>
      </c>
      <c r="N901" s="1">
        <v>0.7</v>
      </c>
      <c r="O901">
        <v>4.2</v>
      </c>
      <c r="P901" t="str">
        <f t="shared" si="117"/>
        <v>Good</v>
      </c>
      <c r="Q901">
        <f>G901*U901</f>
        <v>11602920</v>
      </c>
      <c r="R901" t="str">
        <f t="shared" si="118"/>
        <v>#1k-#4.9k</v>
      </c>
      <c r="S901">
        <f>IF(Table1[[#This Row],[actual_price]]&lt;1000, 1, IF(Table1[[#This Row],[actual_price]]&lt;5000, 2, IF(Table1[[#This Row],[actual_price]]&lt;10000, 3, IF(Table1[[#This Row],[actual_price]]&lt;20000, 4, 5))))</f>
        <v>2</v>
      </c>
      <c r="T901" t="str">
        <f t="shared" si="119"/>
        <v>1000 and above</v>
      </c>
      <c r="U901" s="11">
        <v>2908</v>
      </c>
      <c r="V901" t="s">
        <v>6407</v>
      </c>
      <c r="W901" t="s">
        <v>6408</v>
      </c>
      <c r="X901" t="s">
        <v>6409</v>
      </c>
      <c r="Y901" t="s">
        <v>6410</v>
      </c>
      <c r="Z901" t="s">
        <v>6411</v>
      </c>
      <c r="AA901" t="s">
        <v>6412</v>
      </c>
    </row>
    <row r="902" spans="1:27">
      <c r="A902" t="s">
        <v>6413</v>
      </c>
      <c r="B902" t="s">
        <v>6414</v>
      </c>
      <c r="C902" t="str">
        <f t="shared" si="112"/>
        <v>Offbeat¬Æ - DASH 2.4GHz Wireless + …</v>
      </c>
      <c r="D902" t="s">
        <v>3688</v>
      </c>
      <c r="E902" t="str">
        <f>IFERROR(VLOOKUP(TRIM(CLEAN(D902)),#REF!, 2, FALSE), "Other")</f>
        <v>Other</v>
      </c>
      <c r="F902" s="9">
        <v>1099</v>
      </c>
      <c r="G902" s="9">
        <v>1499</v>
      </c>
      <c r="H902" s="9">
        <f t="shared" si="113"/>
        <v>400</v>
      </c>
      <c r="I902" s="9">
        <f>(F902*U902)</f>
        <v>2610125</v>
      </c>
      <c r="J902" s="18" t="str">
        <f>ROUND((Table1[[#This Row],[actual_price]]-Table1[[#This Row],[discounted_price]])/Table1[[#This Row],[actual_price]]*100, 0) &amp; "%"</f>
        <v>27%</v>
      </c>
      <c r="K902" s="18" t="str">
        <f t="shared" si="114"/>
        <v>&lt;50%</v>
      </c>
      <c r="L902" s="18">
        <f t="shared" si="115"/>
        <v>27</v>
      </c>
      <c r="M902" s="15" t="str">
        <f t="shared" si="116"/>
        <v>Mild</v>
      </c>
      <c r="N902" s="1">
        <v>0.27</v>
      </c>
      <c r="O902">
        <v>4.2</v>
      </c>
      <c r="P902" t="str">
        <f t="shared" si="117"/>
        <v>Good</v>
      </c>
      <c r="Q902">
        <f>G902*U902</f>
        <v>3560125</v>
      </c>
      <c r="R902" t="str">
        <f t="shared" si="118"/>
        <v>#1k-#4.9k</v>
      </c>
      <c r="S902">
        <f>IF(Table1[[#This Row],[actual_price]]&lt;1000, 1, IF(Table1[[#This Row],[actual_price]]&lt;5000, 2, IF(Table1[[#This Row],[actual_price]]&lt;10000, 3, IF(Table1[[#This Row],[actual_price]]&lt;20000, 4, 5))))</f>
        <v>2</v>
      </c>
      <c r="T902" t="str">
        <f t="shared" si="119"/>
        <v>1000 and above</v>
      </c>
      <c r="U902" s="11">
        <v>2375</v>
      </c>
      <c r="V902" t="s">
        <v>6415</v>
      </c>
      <c r="W902" t="s">
        <v>6416</v>
      </c>
      <c r="X902" t="s">
        <v>6417</v>
      </c>
      <c r="Y902" t="s">
        <v>6418</v>
      </c>
      <c r="Z902" t="s">
        <v>6419</v>
      </c>
      <c r="AA902" t="s">
        <v>6420</v>
      </c>
    </row>
    <row r="903" spans="1:27">
      <c r="A903" t="s">
        <v>6437</v>
      </c>
      <c r="B903" t="s">
        <v>6438</v>
      </c>
      <c r="C903" t="str">
        <f t="shared" si="112"/>
        <v>Parker Moments Vector Timecheck Gol…</v>
      </c>
      <c r="D903" t="s">
        <v>6359</v>
      </c>
      <c r="E903" t="str">
        <f>IFERROR(VLOOKUP(TRIM(CLEAN(D903)),#REF!, 2, FALSE), "Other")</f>
        <v>Other</v>
      </c>
      <c r="F903" s="9">
        <v>420</v>
      </c>
      <c r="G903" s="9">
        <v>420</v>
      </c>
      <c r="H903" s="9">
        <f t="shared" si="113"/>
        <v>0</v>
      </c>
      <c r="I903" s="9">
        <f>(F903*U903)</f>
        <v>808920</v>
      </c>
      <c r="J903" s="18" t="str">
        <f>ROUND((Table1[[#This Row],[actual_price]]-Table1[[#This Row],[discounted_price]])/Table1[[#This Row],[actual_price]]*100, 0) &amp; "%"</f>
        <v>0%</v>
      </c>
      <c r="K903" s="18" t="str">
        <f t="shared" si="114"/>
        <v>&lt;50%</v>
      </c>
      <c r="L903" s="18">
        <f t="shared" si="115"/>
        <v>0</v>
      </c>
      <c r="M903" s="15" t="str">
        <f t="shared" si="116"/>
        <v>Low</v>
      </c>
      <c r="N903" s="1">
        <v>0</v>
      </c>
      <c r="O903">
        <v>4.2</v>
      </c>
      <c r="P903" t="str">
        <f t="shared" si="117"/>
        <v>Good</v>
      </c>
      <c r="Q903">
        <f>G903*U903</f>
        <v>808920</v>
      </c>
      <c r="R903" t="str">
        <f t="shared" si="118"/>
        <v>#0-#999</v>
      </c>
      <c r="S903">
        <f>IF(Table1[[#This Row],[actual_price]]&lt;1000, 1, IF(Table1[[#This Row],[actual_price]]&lt;5000, 2, IF(Table1[[#This Row],[actual_price]]&lt;10000, 3, IF(Table1[[#This Row],[actual_price]]&lt;20000, 4, 5))))</f>
        <v>1</v>
      </c>
      <c r="T903" t="str">
        <f t="shared" si="119"/>
        <v>1000 and above</v>
      </c>
      <c r="U903" s="11">
        <v>1926</v>
      </c>
      <c r="V903" t="s">
        <v>6439</v>
      </c>
      <c r="W903" t="s">
        <v>6440</v>
      </c>
      <c r="X903" t="s">
        <v>6441</v>
      </c>
      <c r="Y903" t="s">
        <v>6442</v>
      </c>
      <c r="Z903" t="s">
        <v>6443</v>
      </c>
      <c r="AA903" t="s">
        <v>6444</v>
      </c>
    </row>
    <row r="904" spans="1:27">
      <c r="A904" t="s">
        <v>6479</v>
      </c>
      <c r="B904" t="s">
        <v>6480</v>
      </c>
      <c r="C904" t="str">
        <f t="shared" si="112"/>
        <v>HP v222w 64GB USB 2.0 Pen Drive (Si…</v>
      </c>
      <c r="D904" t="s">
        <v>3679</v>
      </c>
      <c r="E904" t="str">
        <f>IFERROR(VLOOKUP(TRIM(CLEAN(D904)),#REF!, 2, FALSE), "Other")</f>
        <v>Other</v>
      </c>
      <c r="F904" s="9">
        <v>449</v>
      </c>
      <c r="G904" s="9">
        <v>1300</v>
      </c>
      <c r="H904" s="9">
        <f t="shared" si="113"/>
        <v>851</v>
      </c>
      <c r="I904" s="9">
        <f>(F904*U904)</f>
        <v>2226591</v>
      </c>
      <c r="J904" s="18" t="str">
        <f>ROUND((Table1[[#This Row],[actual_price]]-Table1[[#This Row],[discounted_price]])/Table1[[#This Row],[actual_price]]*100, 0) &amp; "%"</f>
        <v>65%</v>
      </c>
      <c r="K904" s="18" t="str">
        <f t="shared" si="114"/>
        <v>≥ 50%</v>
      </c>
      <c r="L904" s="18">
        <f t="shared" si="115"/>
        <v>65</v>
      </c>
      <c r="M904" s="15" t="str">
        <f t="shared" si="116"/>
        <v>High</v>
      </c>
      <c r="N904" s="1">
        <v>0.65</v>
      </c>
      <c r="O904">
        <v>4.2</v>
      </c>
      <c r="P904" t="str">
        <f t="shared" si="117"/>
        <v>Good</v>
      </c>
      <c r="Q904">
        <f>G904*U904</f>
        <v>6446700</v>
      </c>
      <c r="R904" t="str">
        <f t="shared" si="118"/>
        <v>#1k-#4.9k</v>
      </c>
      <c r="S904">
        <f>IF(Table1[[#This Row],[actual_price]]&lt;1000, 1, IF(Table1[[#This Row],[actual_price]]&lt;5000, 2, IF(Table1[[#This Row],[actual_price]]&lt;10000, 3, IF(Table1[[#This Row],[actual_price]]&lt;20000, 4, 5))))</f>
        <v>2</v>
      </c>
      <c r="T904" t="str">
        <f t="shared" si="119"/>
        <v>1000 and above</v>
      </c>
      <c r="U904" s="11">
        <v>4959</v>
      </c>
      <c r="V904" t="s">
        <v>6481</v>
      </c>
      <c r="W904" t="s">
        <v>6482</v>
      </c>
      <c r="X904" t="s">
        <v>6483</v>
      </c>
      <c r="Y904" t="s">
        <v>6484</v>
      </c>
      <c r="Z904" t="s">
        <v>6485</v>
      </c>
      <c r="AA904" t="s">
        <v>6486</v>
      </c>
    </row>
    <row r="905" spans="1:27">
      <c r="A905" t="s">
        <v>6512</v>
      </c>
      <c r="B905" t="s">
        <v>6513</v>
      </c>
      <c r="C905" t="str">
        <f t="shared" si="112"/>
        <v>boAt BassHeads 900 On-Ear Wired Hea…</v>
      </c>
      <c r="D905" t="s">
        <v>3371</v>
      </c>
      <c r="E905" t="str">
        <f>IFERROR(VLOOKUP(TRIM(CLEAN(D905)),#REF!, 2, FALSE), "Other")</f>
        <v>Other</v>
      </c>
      <c r="F905" s="9">
        <v>849</v>
      </c>
      <c r="G905" s="9">
        <v>2490</v>
      </c>
      <c r="H905" s="9">
        <f t="shared" si="113"/>
        <v>1641</v>
      </c>
      <c r="I905" s="9">
        <f>(F905*U905)</f>
        <v>77418612</v>
      </c>
      <c r="J905" s="18" t="str">
        <f>ROUND((Table1[[#This Row],[actual_price]]-Table1[[#This Row],[discounted_price]])/Table1[[#This Row],[actual_price]]*100, 0) &amp; "%"</f>
        <v>66%</v>
      </c>
      <c r="K905" s="18" t="str">
        <f t="shared" si="114"/>
        <v>≥ 50%</v>
      </c>
      <c r="L905" s="18">
        <f t="shared" si="115"/>
        <v>66</v>
      </c>
      <c r="M905" s="15" t="str">
        <f t="shared" si="116"/>
        <v>High</v>
      </c>
      <c r="N905" s="1">
        <v>0.66</v>
      </c>
      <c r="O905">
        <v>4.2</v>
      </c>
      <c r="P905" t="str">
        <f t="shared" si="117"/>
        <v>Good</v>
      </c>
      <c r="Q905">
        <f>G905*U905</f>
        <v>227058120</v>
      </c>
      <c r="R905" t="str">
        <f t="shared" si="118"/>
        <v>#1k-#4.9k</v>
      </c>
      <c r="S905">
        <f>IF(Table1[[#This Row],[actual_price]]&lt;1000, 1, IF(Table1[[#This Row],[actual_price]]&lt;5000, 2, IF(Table1[[#This Row],[actual_price]]&lt;10000, 3, IF(Table1[[#This Row],[actual_price]]&lt;20000, 4, 5))))</f>
        <v>2</v>
      </c>
      <c r="T905" t="str">
        <f t="shared" si="119"/>
        <v>1000 and above</v>
      </c>
      <c r="U905" s="11">
        <v>91188</v>
      </c>
      <c r="V905" t="s">
        <v>6514</v>
      </c>
      <c r="W905" t="s">
        <v>6515</v>
      </c>
      <c r="X905" t="s">
        <v>6516</v>
      </c>
      <c r="Y905" t="s">
        <v>6517</v>
      </c>
      <c r="Z905" t="s">
        <v>6518</v>
      </c>
      <c r="AA905" t="s">
        <v>6519</v>
      </c>
    </row>
    <row r="906" spans="1:27">
      <c r="A906" t="s">
        <v>6672</v>
      </c>
      <c r="B906" t="s">
        <v>6673</v>
      </c>
      <c r="C906" t="str">
        <f t="shared" ref="C906:C969" si="120">LEFT(B906, 35) &amp; "…"</f>
        <v>Bajaj DX-6 1000W Dry Iron with Adva…</v>
      </c>
      <c r="D906" t="s">
        <v>6674</v>
      </c>
      <c r="E906" t="str">
        <f>IFERROR(VLOOKUP(TRIM(CLEAN(D906)),#REF!, 2, FALSE), "Other")</f>
        <v>Other</v>
      </c>
      <c r="F906" s="9">
        <v>625</v>
      </c>
      <c r="G906" s="9">
        <v>1400</v>
      </c>
      <c r="H906" s="9">
        <f t="shared" si="113"/>
        <v>775</v>
      </c>
      <c r="I906" s="9">
        <f>(F906*U906)</f>
        <v>14572500</v>
      </c>
      <c r="J906" s="18" t="str">
        <f>ROUND((Table1[[#This Row],[actual_price]]-Table1[[#This Row],[discounted_price]])/Table1[[#This Row],[actual_price]]*100, 0) &amp; "%"</f>
        <v>55%</v>
      </c>
      <c r="K906" s="18" t="str">
        <f t="shared" si="114"/>
        <v>≥ 50%</v>
      </c>
      <c r="L906" s="18">
        <f t="shared" si="115"/>
        <v>55</v>
      </c>
      <c r="M906" s="15" t="str">
        <f t="shared" si="116"/>
        <v>High</v>
      </c>
      <c r="N906" s="1">
        <v>0.55000000000000004</v>
      </c>
      <c r="O906">
        <v>4.2</v>
      </c>
      <c r="P906" t="str">
        <f t="shared" si="117"/>
        <v>Good</v>
      </c>
      <c r="Q906">
        <f>G906*U906</f>
        <v>32642400</v>
      </c>
      <c r="R906" t="str">
        <f t="shared" si="118"/>
        <v>#1k-#4.9k</v>
      </c>
      <c r="S906">
        <f>IF(Table1[[#This Row],[actual_price]]&lt;1000, 1, IF(Table1[[#This Row],[actual_price]]&lt;5000, 2, IF(Table1[[#This Row],[actual_price]]&lt;10000, 3, IF(Table1[[#This Row],[actual_price]]&lt;20000, 4, 5))))</f>
        <v>2</v>
      </c>
      <c r="T906" t="str">
        <f t="shared" si="119"/>
        <v>1000 and above</v>
      </c>
      <c r="U906" s="11">
        <v>23316</v>
      </c>
      <c r="V906" t="s">
        <v>6675</v>
      </c>
      <c r="W906" t="s">
        <v>6676</v>
      </c>
      <c r="X906" t="s">
        <v>6677</v>
      </c>
      <c r="Y906" t="s">
        <v>6678</v>
      </c>
      <c r="Z906" t="s">
        <v>6679</v>
      </c>
      <c r="AA906" t="s">
        <v>6680</v>
      </c>
    </row>
    <row r="907" spans="1:27">
      <c r="A907" t="s">
        <v>6732</v>
      </c>
      <c r="B907" t="s">
        <v>6733</v>
      </c>
      <c r="C907" t="str">
        <f t="shared" si="120"/>
        <v>Bajaj New Shakti Neo 15L Vertical S…</v>
      </c>
      <c r="D907" t="s">
        <v>6734</v>
      </c>
      <c r="E907" t="str">
        <f>IFERROR(VLOOKUP(TRIM(CLEAN(D907)),#REF!, 2, FALSE), "Other")</f>
        <v>Other</v>
      </c>
      <c r="F907" s="9">
        <v>5499</v>
      </c>
      <c r="G907" s="9">
        <v>13150</v>
      </c>
      <c r="H907" s="9">
        <f t="shared" si="113"/>
        <v>7651</v>
      </c>
      <c r="I907" s="9">
        <f>(F907*U907)</f>
        <v>35182602</v>
      </c>
      <c r="J907" s="18" t="str">
        <f>ROUND((Table1[[#This Row],[actual_price]]-Table1[[#This Row],[discounted_price]])/Table1[[#This Row],[actual_price]]*100, 0) &amp; "%"</f>
        <v>58%</v>
      </c>
      <c r="K907" s="18" t="str">
        <f t="shared" si="114"/>
        <v>≥ 50%</v>
      </c>
      <c r="L907" s="18">
        <f t="shared" si="115"/>
        <v>58</v>
      </c>
      <c r="M907" s="15" t="str">
        <f t="shared" si="116"/>
        <v>High</v>
      </c>
      <c r="N907" s="1">
        <v>0.57999999999999996</v>
      </c>
      <c r="O907">
        <v>4.2</v>
      </c>
      <c r="P907" t="str">
        <f t="shared" si="117"/>
        <v>Good</v>
      </c>
      <c r="Q907">
        <f>G907*U907</f>
        <v>84133700</v>
      </c>
      <c r="R907" t="str">
        <f t="shared" si="118"/>
        <v>#10k-#19.9k</v>
      </c>
      <c r="S907">
        <f>IF(Table1[[#This Row],[actual_price]]&lt;1000, 1, IF(Table1[[#This Row],[actual_price]]&lt;5000, 2, IF(Table1[[#This Row],[actual_price]]&lt;10000, 3, IF(Table1[[#This Row],[actual_price]]&lt;20000, 4, 5))))</f>
        <v>4</v>
      </c>
      <c r="T907" t="str">
        <f t="shared" si="119"/>
        <v>1000 and above</v>
      </c>
      <c r="U907" s="11">
        <v>6398</v>
      </c>
      <c r="V907" t="s">
        <v>6735</v>
      </c>
      <c r="W907" t="s">
        <v>6736</v>
      </c>
      <c r="X907" t="s">
        <v>6737</v>
      </c>
      <c r="Y907" t="s">
        <v>6738</v>
      </c>
      <c r="Z907" t="s">
        <v>6739</v>
      </c>
      <c r="AA907" t="s">
        <v>6740</v>
      </c>
    </row>
    <row r="908" spans="1:27">
      <c r="A908" t="s">
        <v>6749</v>
      </c>
      <c r="B908" t="s">
        <v>6750</v>
      </c>
      <c r="C908" t="str">
        <f t="shared" si="120"/>
        <v>Bajaj Majesty DX-11 1000W Dry Iron …</v>
      </c>
      <c r="D908" t="s">
        <v>6674</v>
      </c>
      <c r="E908" t="str">
        <f>IFERROR(VLOOKUP(TRIM(CLEAN(D908)),#REF!, 2, FALSE), "Other")</f>
        <v>Other</v>
      </c>
      <c r="F908" s="9">
        <v>599</v>
      </c>
      <c r="G908" s="9">
        <v>785</v>
      </c>
      <c r="H908" s="9">
        <f t="shared" si="113"/>
        <v>186</v>
      </c>
      <c r="I908" s="9">
        <f>(F908*U908)</f>
        <v>14523953</v>
      </c>
      <c r="J908" s="18" t="str">
        <f>ROUND((Table1[[#This Row],[actual_price]]-Table1[[#This Row],[discounted_price]])/Table1[[#This Row],[actual_price]]*100, 0) &amp; "%"</f>
        <v>24%</v>
      </c>
      <c r="K908" s="18" t="str">
        <f t="shared" si="114"/>
        <v>&lt;50%</v>
      </c>
      <c r="L908" s="18">
        <f t="shared" si="115"/>
        <v>24</v>
      </c>
      <c r="M908" s="15" t="str">
        <f t="shared" si="116"/>
        <v>Mild</v>
      </c>
      <c r="N908" s="1">
        <v>0.24</v>
      </c>
      <c r="O908">
        <v>4.2</v>
      </c>
      <c r="P908" t="str">
        <f t="shared" si="117"/>
        <v>Good</v>
      </c>
      <c r="Q908">
        <f>G908*U908</f>
        <v>19033895</v>
      </c>
      <c r="R908" t="str">
        <f t="shared" si="118"/>
        <v>#0-#999</v>
      </c>
      <c r="S908">
        <f>IF(Table1[[#This Row],[actual_price]]&lt;1000, 1, IF(Table1[[#This Row],[actual_price]]&lt;5000, 2, IF(Table1[[#This Row],[actual_price]]&lt;10000, 3, IF(Table1[[#This Row],[actual_price]]&lt;20000, 4, 5))))</f>
        <v>1</v>
      </c>
      <c r="T908" t="str">
        <f t="shared" si="119"/>
        <v>1000 and above</v>
      </c>
      <c r="U908" s="11">
        <v>24247</v>
      </c>
      <c r="V908" t="s">
        <v>6751</v>
      </c>
      <c r="W908" t="s">
        <v>6752</v>
      </c>
      <c r="X908" t="s">
        <v>6753</v>
      </c>
      <c r="Y908" t="s">
        <v>6754</v>
      </c>
      <c r="Z908" t="s">
        <v>6755</v>
      </c>
      <c r="AA908" t="s">
        <v>6756</v>
      </c>
    </row>
    <row r="909" spans="1:27">
      <c r="A909" t="s">
        <v>6757</v>
      </c>
      <c r="B909" t="s">
        <v>6758</v>
      </c>
      <c r="C909" t="str">
        <f t="shared" si="120"/>
        <v>Bajaj Rex 500W Mixer Grinder with N…</v>
      </c>
      <c r="D909" t="s">
        <v>6683</v>
      </c>
      <c r="E909" t="str">
        <f>IFERROR(VLOOKUP(TRIM(CLEAN(D909)),#REF!, 2, FALSE), "Other")</f>
        <v>Other</v>
      </c>
      <c r="F909" s="9">
        <v>1999</v>
      </c>
      <c r="G909" s="9">
        <v>3210</v>
      </c>
      <c r="H909" s="9">
        <f t="shared" si="113"/>
        <v>1211</v>
      </c>
      <c r="I909" s="9">
        <f>(F909*U909)</f>
        <v>82656651</v>
      </c>
      <c r="J909" s="18" t="str">
        <f>ROUND((Table1[[#This Row],[actual_price]]-Table1[[#This Row],[discounted_price]])/Table1[[#This Row],[actual_price]]*100, 0) &amp; "%"</f>
        <v>38%</v>
      </c>
      <c r="K909" s="18" t="str">
        <f t="shared" si="114"/>
        <v>&lt;50%</v>
      </c>
      <c r="L909" s="18">
        <f t="shared" si="115"/>
        <v>38</v>
      </c>
      <c r="M909" s="15" t="str">
        <f t="shared" si="116"/>
        <v>Medium</v>
      </c>
      <c r="N909" s="1">
        <v>0.38</v>
      </c>
      <c r="O909">
        <v>4.2</v>
      </c>
      <c r="P909" t="str">
        <f t="shared" si="117"/>
        <v>Good</v>
      </c>
      <c r="Q909">
        <f>G909*U909</f>
        <v>132730290</v>
      </c>
      <c r="R909" t="str">
        <f t="shared" si="118"/>
        <v>#1k-#4.9k</v>
      </c>
      <c r="S909">
        <f>IF(Table1[[#This Row],[actual_price]]&lt;1000, 1, IF(Table1[[#This Row],[actual_price]]&lt;5000, 2, IF(Table1[[#This Row],[actual_price]]&lt;10000, 3, IF(Table1[[#This Row],[actual_price]]&lt;20000, 4, 5))))</f>
        <v>2</v>
      </c>
      <c r="T909" t="str">
        <f t="shared" si="119"/>
        <v>1000 and above</v>
      </c>
      <c r="U909" s="11">
        <v>41349</v>
      </c>
      <c r="V909" t="s">
        <v>6759</v>
      </c>
      <c r="W909" t="s">
        <v>6760</v>
      </c>
      <c r="X909" t="s">
        <v>6761</v>
      </c>
      <c r="Y909" t="s">
        <v>6762</v>
      </c>
      <c r="Z909" t="s">
        <v>6763</v>
      </c>
      <c r="AA909" t="s">
        <v>6764</v>
      </c>
    </row>
    <row r="910" spans="1:27">
      <c r="A910" t="s">
        <v>6814</v>
      </c>
      <c r="B910" t="s">
        <v>6815</v>
      </c>
      <c r="C910" t="str">
        <f t="shared" si="120"/>
        <v>Pigeon Healthifry Digital Air Fryer…</v>
      </c>
      <c r="D910" t="s">
        <v>6816</v>
      </c>
      <c r="E910" t="str">
        <f>IFERROR(VLOOKUP(TRIM(CLEAN(D910)),#REF!, 2, FALSE), "Other")</f>
        <v>Other</v>
      </c>
      <c r="F910" s="9">
        <v>3599</v>
      </c>
      <c r="G910" s="9">
        <v>7950</v>
      </c>
      <c r="H910" s="9">
        <f t="shared" si="113"/>
        <v>4351</v>
      </c>
      <c r="I910" s="9">
        <f>(F910*U910)</f>
        <v>489464</v>
      </c>
      <c r="J910" s="18" t="str">
        <f>ROUND((Table1[[#This Row],[actual_price]]-Table1[[#This Row],[discounted_price]])/Table1[[#This Row],[actual_price]]*100, 0) &amp; "%"</f>
        <v>55%</v>
      </c>
      <c r="K910" s="18" t="str">
        <f t="shared" si="114"/>
        <v>≥ 50%</v>
      </c>
      <c r="L910" s="18">
        <f t="shared" si="115"/>
        <v>55</v>
      </c>
      <c r="M910" s="15" t="str">
        <f t="shared" si="116"/>
        <v>High</v>
      </c>
      <c r="N910" s="1">
        <v>0.55000000000000004</v>
      </c>
      <c r="O910">
        <v>4.2</v>
      </c>
      <c r="P910" t="str">
        <f t="shared" si="117"/>
        <v>Good</v>
      </c>
      <c r="Q910">
        <f>G910*U910</f>
        <v>1081200</v>
      </c>
      <c r="R910" t="str">
        <f t="shared" si="118"/>
        <v>#5k-#9.9k</v>
      </c>
      <c r="S910">
        <f>IF(Table1[[#This Row],[actual_price]]&lt;1000, 1, IF(Table1[[#This Row],[actual_price]]&lt;5000, 2, IF(Table1[[#This Row],[actual_price]]&lt;10000, 3, IF(Table1[[#This Row],[actual_price]]&lt;20000, 4, 5))))</f>
        <v>3</v>
      </c>
      <c r="T910" t="str">
        <f t="shared" si="119"/>
        <v>Fewer than 1000</v>
      </c>
      <c r="U910" s="11">
        <v>136</v>
      </c>
      <c r="V910" t="s">
        <v>6817</v>
      </c>
      <c r="W910" t="s">
        <v>6818</v>
      </c>
      <c r="X910" t="s">
        <v>6819</v>
      </c>
      <c r="Y910" t="s">
        <v>6820</v>
      </c>
      <c r="Z910" t="s">
        <v>6821</v>
      </c>
      <c r="AA910" t="s">
        <v>6822</v>
      </c>
    </row>
    <row r="911" spans="1:27">
      <c r="A911" t="s">
        <v>6841</v>
      </c>
      <c r="B911" t="s">
        <v>6842</v>
      </c>
      <c r="C911" t="str">
        <f t="shared" si="120"/>
        <v>Havells Immersion HB15 1500 Watt (W…</v>
      </c>
      <c r="D911" t="s">
        <v>6791</v>
      </c>
      <c r="E911" t="str">
        <f>IFERROR(VLOOKUP(TRIM(CLEAN(D911)),#REF!, 2, FALSE), "Other")</f>
        <v>Other</v>
      </c>
      <c r="F911" s="9">
        <v>719</v>
      </c>
      <c r="G911" s="9">
        <v>1295</v>
      </c>
      <c r="H911" s="9">
        <f t="shared" si="113"/>
        <v>576</v>
      </c>
      <c r="I911" s="9">
        <f>(F911*U911)</f>
        <v>12379742</v>
      </c>
      <c r="J911" s="18" t="str">
        <f>ROUND((Table1[[#This Row],[actual_price]]-Table1[[#This Row],[discounted_price]])/Table1[[#This Row],[actual_price]]*100, 0) &amp; "%"</f>
        <v>44%</v>
      </c>
      <c r="K911" s="18" t="str">
        <f t="shared" si="114"/>
        <v>&lt;50%</v>
      </c>
      <c r="L911" s="18">
        <f t="shared" si="115"/>
        <v>44</v>
      </c>
      <c r="M911" s="15" t="str">
        <f t="shared" si="116"/>
        <v>Medium</v>
      </c>
      <c r="N911" s="1">
        <v>0.44</v>
      </c>
      <c r="O911">
        <v>4.2</v>
      </c>
      <c r="P911" t="str">
        <f t="shared" si="117"/>
        <v>Good</v>
      </c>
      <c r="Q911">
        <f>G911*U911</f>
        <v>22297310</v>
      </c>
      <c r="R911" t="str">
        <f t="shared" si="118"/>
        <v>#1k-#4.9k</v>
      </c>
      <c r="S911">
        <f>IF(Table1[[#This Row],[actual_price]]&lt;1000, 1, IF(Table1[[#This Row],[actual_price]]&lt;5000, 2, IF(Table1[[#This Row],[actual_price]]&lt;10000, 3, IF(Table1[[#This Row],[actual_price]]&lt;20000, 4, 5))))</f>
        <v>2</v>
      </c>
      <c r="T911" t="str">
        <f t="shared" si="119"/>
        <v>1000 and above</v>
      </c>
      <c r="U911" s="11">
        <v>17218</v>
      </c>
      <c r="V911" t="s">
        <v>6843</v>
      </c>
      <c r="W911" t="s">
        <v>6844</v>
      </c>
      <c r="X911" t="s">
        <v>6845</v>
      </c>
      <c r="Y911" t="s">
        <v>6846</v>
      </c>
      <c r="Z911" t="s">
        <v>6847</v>
      </c>
      <c r="AA911" t="s">
        <v>6848</v>
      </c>
    </row>
    <row r="912" spans="1:27">
      <c r="A912" t="s">
        <v>6849</v>
      </c>
      <c r="B912" t="s">
        <v>6850</v>
      </c>
      <c r="C912" t="str">
        <f t="shared" si="120"/>
        <v>AGARO LR2007 Lint Remover, Recharge…</v>
      </c>
      <c r="D912" t="s">
        <v>6573</v>
      </c>
      <c r="E912" t="str">
        <f>IFERROR(VLOOKUP(TRIM(CLEAN(D912)),#REF!, 2, FALSE), "Other")</f>
        <v>Other</v>
      </c>
      <c r="F912" s="9">
        <v>678</v>
      </c>
      <c r="G912" s="9">
        <v>1499</v>
      </c>
      <c r="H912" s="9">
        <f t="shared" si="113"/>
        <v>821</v>
      </c>
      <c r="I912" s="9">
        <f>(F912*U912)</f>
        <v>610200</v>
      </c>
      <c r="J912" s="18" t="str">
        <f>ROUND((Table1[[#This Row],[actual_price]]-Table1[[#This Row],[discounted_price]])/Table1[[#This Row],[actual_price]]*100, 0) &amp; "%"</f>
        <v>55%</v>
      </c>
      <c r="K912" s="18" t="str">
        <f t="shared" si="114"/>
        <v>≥ 50%</v>
      </c>
      <c r="L912" s="18">
        <f t="shared" si="115"/>
        <v>55</v>
      </c>
      <c r="M912" s="15" t="str">
        <f t="shared" si="116"/>
        <v>High</v>
      </c>
      <c r="N912" s="1">
        <v>0.55000000000000004</v>
      </c>
      <c r="O912">
        <v>4.2</v>
      </c>
      <c r="P912" t="str">
        <f t="shared" si="117"/>
        <v>Good</v>
      </c>
      <c r="Q912">
        <f>G912*U912</f>
        <v>1349100</v>
      </c>
      <c r="R912" t="str">
        <f t="shared" si="118"/>
        <v>#1k-#4.9k</v>
      </c>
      <c r="S912">
        <f>IF(Table1[[#This Row],[actual_price]]&lt;1000, 1, IF(Table1[[#This Row],[actual_price]]&lt;5000, 2, IF(Table1[[#This Row],[actual_price]]&lt;10000, 3, IF(Table1[[#This Row],[actual_price]]&lt;20000, 4, 5))))</f>
        <v>2</v>
      </c>
      <c r="T912" t="str">
        <f t="shared" si="119"/>
        <v>Fewer than 1000</v>
      </c>
      <c r="U912" s="11">
        <v>900</v>
      </c>
      <c r="V912" t="s">
        <v>6851</v>
      </c>
      <c r="W912" t="s">
        <v>6852</v>
      </c>
      <c r="X912" t="s">
        <v>6853</v>
      </c>
      <c r="Y912" t="s">
        <v>6854</v>
      </c>
      <c r="Z912" t="s">
        <v>6855</v>
      </c>
      <c r="AA912" t="s">
        <v>6856</v>
      </c>
    </row>
    <row r="913" spans="1:27">
      <c r="A913" t="s">
        <v>6899</v>
      </c>
      <c r="B913" t="s">
        <v>6900</v>
      </c>
      <c r="C913" t="str">
        <f t="shared" si="120"/>
        <v>Philips Viva Collection HD4928/01 2…</v>
      </c>
      <c r="D913" t="s">
        <v>6632</v>
      </c>
      <c r="E913" t="str">
        <f>IFERROR(VLOOKUP(TRIM(CLEAN(D913)),#REF!, 2, FALSE), "Other")</f>
        <v>Other</v>
      </c>
      <c r="F913" s="9">
        <v>3229</v>
      </c>
      <c r="G913" s="9">
        <v>5295</v>
      </c>
      <c r="H913" s="9">
        <f t="shared" si="113"/>
        <v>2066</v>
      </c>
      <c r="I913" s="9">
        <f>(F913*U913)</f>
        <v>128268796</v>
      </c>
      <c r="J913" s="18" t="str">
        <f>ROUND((Table1[[#This Row],[actual_price]]-Table1[[#This Row],[discounted_price]])/Table1[[#This Row],[actual_price]]*100, 0) &amp; "%"</f>
        <v>39%</v>
      </c>
      <c r="K913" s="18" t="str">
        <f t="shared" si="114"/>
        <v>&lt;50%</v>
      </c>
      <c r="L913" s="18">
        <f t="shared" si="115"/>
        <v>39</v>
      </c>
      <c r="M913" s="15" t="str">
        <f t="shared" si="116"/>
        <v>Medium</v>
      </c>
      <c r="N913" s="1">
        <v>0.39</v>
      </c>
      <c r="O913">
        <v>4.2</v>
      </c>
      <c r="P913" t="str">
        <f t="shared" si="117"/>
        <v>Good</v>
      </c>
      <c r="Q913">
        <f>G913*U913</f>
        <v>210338580</v>
      </c>
      <c r="R913" t="str">
        <f t="shared" si="118"/>
        <v>#5k-#9.9k</v>
      </c>
      <c r="S913">
        <f>IF(Table1[[#This Row],[actual_price]]&lt;1000, 1, IF(Table1[[#This Row],[actual_price]]&lt;5000, 2, IF(Table1[[#This Row],[actual_price]]&lt;10000, 3, IF(Table1[[#This Row],[actual_price]]&lt;20000, 4, 5))))</f>
        <v>3</v>
      </c>
      <c r="T913" t="str">
        <f t="shared" si="119"/>
        <v>1000 and above</v>
      </c>
      <c r="U913" s="11">
        <v>39724</v>
      </c>
      <c r="V913" t="s">
        <v>6901</v>
      </c>
      <c r="W913" t="s">
        <v>6902</v>
      </c>
      <c r="X913" t="s">
        <v>6903</v>
      </c>
      <c r="Y913" t="s">
        <v>6904</v>
      </c>
      <c r="Z913" t="s">
        <v>6905</v>
      </c>
      <c r="AA913" t="s">
        <v>6906</v>
      </c>
    </row>
    <row r="914" spans="1:27">
      <c r="A914" t="s">
        <v>6915</v>
      </c>
      <c r="B914" t="s">
        <v>6916</v>
      </c>
      <c r="C914" t="str">
        <f t="shared" si="120"/>
        <v>AGARO Esteem Multi Kettle 1.2 Litre…</v>
      </c>
      <c r="D914" t="s">
        <v>6546</v>
      </c>
      <c r="E914" t="str">
        <f>IFERROR(VLOOKUP(TRIM(CLEAN(D914)),#REF!, 2, FALSE), "Other")</f>
        <v>Other</v>
      </c>
      <c r="F914" s="9">
        <v>1260</v>
      </c>
      <c r="G914" s="9">
        <v>1699</v>
      </c>
      <c r="H914" s="9">
        <f t="shared" si="113"/>
        <v>439</v>
      </c>
      <c r="I914" s="9">
        <f>(F914*U914)</f>
        <v>3642660</v>
      </c>
      <c r="J914" s="18" t="str">
        <f>ROUND((Table1[[#This Row],[actual_price]]-Table1[[#This Row],[discounted_price]])/Table1[[#This Row],[actual_price]]*100, 0) &amp; "%"</f>
        <v>26%</v>
      </c>
      <c r="K914" s="18" t="str">
        <f t="shared" si="114"/>
        <v>&lt;50%</v>
      </c>
      <c r="L914" s="18">
        <f t="shared" si="115"/>
        <v>26</v>
      </c>
      <c r="M914" s="15" t="str">
        <f t="shared" si="116"/>
        <v>Mild</v>
      </c>
      <c r="N914" s="1">
        <v>0.26</v>
      </c>
      <c r="O914">
        <v>4.2</v>
      </c>
      <c r="P914" t="str">
        <f t="shared" si="117"/>
        <v>Good</v>
      </c>
      <c r="Q914">
        <f>G914*U914</f>
        <v>4911809</v>
      </c>
      <c r="R914" t="str">
        <f t="shared" si="118"/>
        <v>#1k-#4.9k</v>
      </c>
      <c r="S914">
        <f>IF(Table1[[#This Row],[actual_price]]&lt;1000, 1, IF(Table1[[#This Row],[actual_price]]&lt;5000, 2, IF(Table1[[#This Row],[actual_price]]&lt;10000, 3, IF(Table1[[#This Row],[actual_price]]&lt;20000, 4, 5))))</f>
        <v>2</v>
      </c>
      <c r="T914" t="str">
        <f t="shared" si="119"/>
        <v>1000 and above</v>
      </c>
      <c r="U914" s="11">
        <v>2891</v>
      </c>
      <c r="V914" t="s">
        <v>6917</v>
      </c>
      <c r="W914" t="s">
        <v>6918</v>
      </c>
      <c r="X914" t="s">
        <v>6919</v>
      </c>
      <c r="Y914" t="s">
        <v>6920</v>
      </c>
      <c r="Z914" t="s">
        <v>6921</v>
      </c>
      <c r="AA914" t="s">
        <v>6922</v>
      </c>
    </row>
    <row r="915" spans="1:27">
      <c r="A915" t="s">
        <v>6964</v>
      </c>
      <c r="B915" t="s">
        <v>6965</v>
      </c>
      <c r="C915" t="str">
        <f t="shared" si="120"/>
        <v>Prestige Sandwich Maker PGMFD 01, B…</v>
      </c>
      <c r="D915" t="s">
        <v>6966</v>
      </c>
      <c r="E915" t="str">
        <f>IFERROR(VLOOKUP(TRIM(CLEAN(D915)),#REF!, 2, FALSE), "Other")</f>
        <v>Other</v>
      </c>
      <c r="F915" s="9">
        <v>1299</v>
      </c>
      <c r="G915" s="9">
        <v>1299</v>
      </c>
      <c r="H915" s="9">
        <f t="shared" si="113"/>
        <v>0</v>
      </c>
      <c r="I915" s="9">
        <f>(F915*U915)</f>
        <v>52097694</v>
      </c>
      <c r="J915" s="18" t="str">
        <f>ROUND((Table1[[#This Row],[actual_price]]-Table1[[#This Row],[discounted_price]])/Table1[[#This Row],[actual_price]]*100, 0) &amp; "%"</f>
        <v>0%</v>
      </c>
      <c r="K915" s="18" t="str">
        <f t="shared" si="114"/>
        <v>&lt;50%</v>
      </c>
      <c r="L915" s="18">
        <f t="shared" si="115"/>
        <v>0</v>
      </c>
      <c r="M915" s="15" t="str">
        <f t="shared" si="116"/>
        <v>Low</v>
      </c>
      <c r="N915" s="1">
        <v>0</v>
      </c>
      <c r="O915">
        <v>4.2</v>
      </c>
      <c r="P915" t="str">
        <f t="shared" si="117"/>
        <v>Good</v>
      </c>
      <c r="Q915">
        <f>G915*U915</f>
        <v>52097694</v>
      </c>
      <c r="R915" t="str">
        <f t="shared" si="118"/>
        <v>#1k-#4.9k</v>
      </c>
      <c r="S915">
        <f>IF(Table1[[#This Row],[actual_price]]&lt;1000, 1, IF(Table1[[#This Row],[actual_price]]&lt;5000, 2, IF(Table1[[#This Row],[actual_price]]&lt;10000, 3, IF(Table1[[#This Row],[actual_price]]&lt;20000, 4, 5))))</f>
        <v>2</v>
      </c>
      <c r="T915" t="str">
        <f t="shared" si="119"/>
        <v>1000 and above</v>
      </c>
      <c r="U915" s="11">
        <v>40106</v>
      </c>
      <c r="V915" t="s">
        <v>6967</v>
      </c>
      <c r="W915" t="s">
        <v>6968</v>
      </c>
      <c r="X915" t="s">
        <v>6969</v>
      </c>
      <c r="Y915" t="s">
        <v>6970</v>
      </c>
      <c r="Z915" t="s">
        <v>6971</v>
      </c>
      <c r="AA915" t="s">
        <v>6972</v>
      </c>
    </row>
    <row r="916" spans="1:27">
      <c r="A916" t="s">
        <v>6973</v>
      </c>
      <c r="B916" t="s">
        <v>6974</v>
      </c>
      <c r="C916" t="str">
        <f t="shared" si="120"/>
        <v>Orient Electric Fabrijoy DIFJ10BP 1…</v>
      </c>
      <c r="D916" t="s">
        <v>6674</v>
      </c>
      <c r="E916" t="str">
        <f>IFERROR(VLOOKUP(TRIM(CLEAN(D916)),#REF!, 2, FALSE), "Other")</f>
        <v>Other</v>
      </c>
      <c r="F916" s="9">
        <v>549</v>
      </c>
      <c r="G916" s="9">
        <v>1090</v>
      </c>
      <c r="H916" s="9">
        <f t="shared" si="113"/>
        <v>541</v>
      </c>
      <c r="I916" s="9">
        <f>(F916*U916)</f>
        <v>7152921</v>
      </c>
      <c r="J916" s="18" t="str">
        <f>ROUND((Table1[[#This Row],[actual_price]]-Table1[[#This Row],[discounted_price]])/Table1[[#This Row],[actual_price]]*100, 0) &amp; "%"</f>
        <v>50%</v>
      </c>
      <c r="K916" s="18" t="str">
        <f t="shared" si="114"/>
        <v>≥ 50%</v>
      </c>
      <c r="L916" s="18">
        <f t="shared" si="115"/>
        <v>50</v>
      </c>
      <c r="M916" s="15" t="str">
        <f t="shared" si="116"/>
        <v>High</v>
      </c>
      <c r="N916" s="1">
        <v>0.5</v>
      </c>
      <c r="O916">
        <v>4.2</v>
      </c>
      <c r="P916" t="str">
        <f t="shared" si="117"/>
        <v>Good</v>
      </c>
      <c r="Q916">
        <f>G916*U916</f>
        <v>14201610</v>
      </c>
      <c r="R916" t="str">
        <f t="shared" si="118"/>
        <v>#1k-#4.9k</v>
      </c>
      <c r="S916">
        <f>IF(Table1[[#This Row],[actual_price]]&lt;1000, 1, IF(Table1[[#This Row],[actual_price]]&lt;5000, 2, IF(Table1[[#This Row],[actual_price]]&lt;10000, 3, IF(Table1[[#This Row],[actual_price]]&lt;20000, 4, 5))))</f>
        <v>2</v>
      </c>
      <c r="T916" t="str">
        <f t="shared" si="119"/>
        <v>1000 and above</v>
      </c>
      <c r="U916" s="11">
        <v>13029</v>
      </c>
      <c r="V916" t="s">
        <v>6975</v>
      </c>
      <c r="W916" t="s">
        <v>6976</v>
      </c>
      <c r="X916" t="s">
        <v>6977</v>
      </c>
      <c r="Y916" t="s">
        <v>6978</v>
      </c>
      <c r="Z916" t="s">
        <v>6979</v>
      </c>
      <c r="AA916" t="s">
        <v>6980</v>
      </c>
    </row>
    <row r="917" spans="1:27">
      <c r="A917" t="s">
        <v>7005</v>
      </c>
      <c r="B917" t="s">
        <v>7006</v>
      </c>
      <c r="C917" t="str">
        <f t="shared" si="120"/>
        <v>Bajaj DX-7 1000W Dry Iron with Adva…</v>
      </c>
      <c r="D917" t="s">
        <v>6674</v>
      </c>
      <c r="E917" t="str">
        <f>IFERROR(VLOOKUP(TRIM(CLEAN(D917)),#REF!, 2, FALSE), "Other")</f>
        <v>Other</v>
      </c>
      <c r="F917" s="9">
        <v>775</v>
      </c>
      <c r="G917" s="9">
        <v>875</v>
      </c>
      <c r="H917" s="9">
        <f t="shared" si="113"/>
        <v>100</v>
      </c>
      <c r="I917" s="9">
        <f>(F917*U917)</f>
        <v>36151425</v>
      </c>
      <c r="J917" s="18" t="str">
        <f>ROUND((Table1[[#This Row],[actual_price]]-Table1[[#This Row],[discounted_price]])/Table1[[#This Row],[actual_price]]*100, 0) &amp; "%"</f>
        <v>11%</v>
      </c>
      <c r="K917" s="18" t="str">
        <f t="shared" si="114"/>
        <v>&lt;50%</v>
      </c>
      <c r="L917" s="18">
        <f t="shared" si="115"/>
        <v>11</v>
      </c>
      <c r="M917" s="15" t="str">
        <f t="shared" si="116"/>
        <v>Mild</v>
      </c>
      <c r="N917" s="1">
        <v>0.11</v>
      </c>
      <c r="O917">
        <v>4.2</v>
      </c>
      <c r="P917" t="str">
        <f t="shared" si="117"/>
        <v>Good</v>
      </c>
      <c r="Q917">
        <f>G917*U917</f>
        <v>40816125</v>
      </c>
      <c r="R917" t="str">
        <f t="shared" si="118"/>
        <v>#0-#999</v>
      </c>
      <c r="S917">
        <f>IF(Table1[[#This Row],[actual_price]]&lt;1000, 1, IF(Table1[[#This Row],[actual_price]]&lt;5000, 2, IF(Table1[[#This Row],[actual_price]]&lt;10000, 3, IF(Table1[[#This Row],[actual_price]]&lt;20000, 4, 5))))</f>
        <v>1</v>
      </c>
      <c r="T917" t="str">
        <f t="shared" si="119"/>
        <v>1000 and above</v>
      </c>
      <c r="U917" s="11">
        <v>46647</v>
      </c>
      <c r="V917" t="s">
        <v>7007</v>
      </c>
      <c r="W917" t="s">
        <v>7008</v>
      </c>
      <c r="X917" t="s">
        <v>7009</v>
      </c>
      <c r="Y917" t="s">
        <v>7010</v>
      </c>
      <c r="Z917" t="s">
        <v>7011</v>
      </c>
      <c r="AA917" t="s">
        <v>7012</v>
      </c>
    </row>
    <row r="918" spans="1:27">
      <c r="A918" t="s">
        <v>7053</v>
      </c>
      <c r="B918" t="s">
        <v>7054</v>
      </c>
      <c r="C918" t="str">
        <f t="shared" si="120"/>
        <v>Butterfly EKN 1.5-Litre Electric Ke…</v>
      </c>
      <c r="D918" t="s">
        <v>6725</v>
      </c>
      <c r="E918" t="str">
        <f>IFERROR(VLOOKUP(TRIM(CLEAN(D918)),#REF!, 2, FALSE), "Other")</f>
        <v>Other</v>
      </c>
      <c r="F918" s="9">
        <v>749</v>
      </c>
      <c r="G918" s="9">
        <v>1111</v>
      </c>
      <c r="H918" s="9">
        <f t="shared" si="113"/>
        <v>362</v>
      </c>
      <c r="I918" s="9">
        <f>(F918*U918)</f>
        <v>26734057</v>
      </c>
      <c r="J918" s="18" t="str">
        <f>ROUND((Table1[[#This Row],[actual_price]]-Table1[[#This Row],[discounted_price]])/Table1[[#This Row],[actual_price]]*100, 0) &amp; "%"</f>
        <v>33%</v>
      </c>
      <c r="K918" s="18" t="str">
        <f t="shared" si="114"/>
        <v>&lt;50%</v>
      </c>
      <c r="L918" s="18">
        <f t="shared" si="115"/>
        <v>33</v>
      </c>
      <c r="M918" s="15" t="str">
        <f t="shared" si="116"/>
        <v>Medium</v>
      </c>
      <c r="N918" s="1">
        <v>0.33</v>
      </c>
      <c r="O918">
        <v>4.2</v>
      </c>
      <c r="P918" t="str">
        <f t="shared" si="117"/>
        <v>Good</v>
      </c>
      <c r="Q918">
        <f>G918*U918</f>
        <v>39654923</v>
      </c>
      <c r="R918" t="str">
        <f t="shared" si="118"/>
        <v>#1k-#4.9k</v>
      </c>
      <c r="S918">
        <f>IF(Table1[[#This Row],[actual_price]]&lt;1000, 1, IF(Table1[[#This Row],[actual_price]]&lt;5000, 2, IF(Table1[[#This Row],[actual_price]]&lt;10000, 3, IF(Table1[[#This Row],[actual_price]]&lt;20000, 4, 5))))</f>
        <v>2</v>
      </c>
      <c r="T918" t="str">
        <f t="shared" si="119"/>
        <v>1000 and above</v>
      </c>
      <c r="U918" s="11">
        <v>35693</v>
      </c>
      <c r="V918" t="s">
        <v>7055</v>
      </c>
      <c r="W918" t="s">
        <v>7056</v>
      </c>
      <c r="X918" t="s">
        <v>7057</v>
      </c>
      <c r="Y918" t="s">
        <v>7058</v>
      </c>
      <c r="Z918" t="s">
        <v>7059</v>
      </c>
      <c r="AA918" t="s">
        <v>7060</v>
      </c>
    </row>
    <row r="919" spans="1:27">
      <c r="A919" t="s">
        <v>7119</v>
      </c>
      <c r="B919" t="s">
        <v>7120</v>
      </c>
      <c r="C919" t="str">
        <f t="shared" si="120"/>
        <v>Bajaj New Shakti Neo 10L Vertical S…</v>
      </c>
      <c r="D919" t="s">
        <v>6734</v>
      </c>
      <c r="E919" t="str">
        <f>IFERROR(VLOOKUP(TRIM(CLEAN(D919)),#REF!, 2, FALSE), "Other")</f>
        <v>Other</v>
      </c>
      <c r="F919" s="9">
        <v>4999</v>
      </c>
      <c r="G919" s="9">
        <v>9650</v>
      </c>
      <c r="H919" s="9">
        <f t="shared" si="113"/>
        <v>4651</v>
      </c>
      <c r="I919" s="9">
        <f>(F919*U919)</f>
        <v>8858228</v>
      </c>
      <c r="J919" s="18" t="str">
        <f>ROUND((Table1[[#This Row],[actual_price]]-Table1[[#This Row],[discounted_price]])/Table1[[#This Row],[actual_price]]*100, 0) &amp; "%"</f>
        <v>48%</v>
      </c>
      <c r="K919" s="18" t="str">
        <f t="shared" si="114"/>
        <v>&lt;50%</v>
      </c>
      <c r="L919" s="18">
        <f t="shared" si="115"/>
        <v>48</v>
      </c>
      <c r="M919" s="15" t="str">
        <f t="shared" si="116"/>
        <v>Medium</v>
      </c>
      <c r="N919" s="1">
        <v>0.48</v>
      </c>
      <c r="O919">
        <v>4.2</v>
      </c>
      <c r="P919" t="str">
        <f t="shared" si="117"/>
        <v>Good</v>
      </c>
      <c r="Q919">
        <f>G919*U919</f>
        <v>17099800</v>
      </c>
      <c r="R919" t="str">
        <f t="shared" si="118"/>
        <v>#5k-#9.9k</v>
      </c>
      <c r="S919">
        <f>IF(Table1[[#This Row],[actual_price]]&lt;1000, 1, IF(Table1[[#This Row],[actual_price]]&lt;5000, 2, IF(Table1[[#This Row],[actual_price]]&lt;10000, 3, IF(Table1[[#This Row],[actual_price]]&lt;20000, 4, 5))))</f>
        <v>3</v>
      </c>
      <c r="T919" t="str">
        <f t="shared" si="119"/>
        <v>1000 and above</v>
      </c>
      <c r="U919" s="11">
        <v>1772</v>
      </c>
      <c r="V919" t="s">
        <v>7121</v>
      </c>
      <c r="W919" t="s">
        <v>7122</v>
      </c>
      <c r="X919" t="s">
        <v>7123</v>
      </c>
      <c r="Y919" t="s">
        <v>7124</v>
      </c>
      <c r="Z919" t="s">
        <v>7125</v>
      </c>
      <c r="AA919" t="s">
        <v>7126</v>
      </c>
    </row>
    <row r="920" spans="1:27">
      <c r="A920" t="s">
        <v>7143</v>
      </c>
      <c r="B920" t="s">
        <v>7144</v>
      </c>
      <c r="C920" t="str">
        <f t="shared" si="120"/>
        <v>VR 18 Pcs - 3 Different Size Plasti…</v>
      </c>
      <c r="D920" t="s">
        <v>7145</v>
      </c>
      <c r="E920" t="str">
        <f>IFERROR(VLOOKUP(TRIM(CLEAN(D920)),#REF!, 2, FALSE), "Other")</f>
        <v>Other</v>
      </c>
      <c r="F920" s="9">
        <v>89</v>
      </c>
      <c r="G920" s="9">
        <v>89</v>
      </c>
      <c r="H920" s="9">
        <f t="shared" si="113"/>
        <v>0</v>
      </c>
      <c r="I920" s="9">
        <f>(F920*U920)</f>
        <v>1746269</v>
      </c>
      <c r="J920" s="18" t="str">
        <f>ROUND((Table1[[#This Row],[actual_price]]-Table1[[#This Row],[discounted_price]])/Table1[[#This Row],[actual_price]]*100, 0) &amp; "%"</f>
        <v>0%</v>
      </c>
      <c r="K920" s="18" t="str">
        <f t="shared" si="114"/>
        <v>&lt;50%</v>
      </c>
      <c r="L920" s="18">
        <f t="shared" si="115"/>
        <v>0</v>
      </c>
      <c r="M920" s="15" t="str">
        <f t="shared" si="116"/>
        <v>Low</v>
      </c>
      <c r="N920" s="1">
        <v>0</v>
      </c>
      <c r="O920">
        <v>4.2</v>
      </c>
      <c r="P920" t="str">
        <f t="shared" si="117"/>
        <v>Good</v>
      </c>
      <c r="Q920">
        <f>G920*U920</f>
        <v>1746269</v>
      </c>
      <c r="R920" t="str">
        <f t="shared" si="118"/>
        <v>#0-#999</v>
      </c>
      <c r="S920">
        <f>IF(Table1[[#This Row],[actual_price]]&lt;1000, 1, IF(Table1[[#This Row],[actual_price]]&lt;5000, 2, IF(Table1[[#This Row],[actual_price]]&lt;10000, 3, IF(Table1[[#This Row],[actual_price]]&lt;20000, 4, 5))))</f>
        <v>1</v>
      </c>
      <c r="T920" t="str">
        <f t="shared" si="119"/>
        <v>1000 and above</v>
      </c>
      <c r="U920" s="11">
        <v>19621</v>
      </c>
      <c r="V920" t="s">
        <v>7146</v>
      </c>
      <c r="W920" t="s">
        <v>7147</v>
      </c>
      <c r="X920" t="s">
        <v>7148</v>
      </c>
      <c r="Y920" t="s">
        <v>7149</v>
      </c>
      <c r="Z920" t="s">
        <v>7150</v>
      </c>
      <c r="AA920" t="s">
        <v>7151</v>
      </c>
    </row>
    <row r="921" spans="1:27">
      <c r="A921" t="s">
        <v>7210</v>
      </c>
      <c r="B921" t="s">
        <v>7211</v>
      </c>
      <c r="C921" t="str">
        <f t="shared" si="120"/>
        <v>Bajaj DX-2 600W Dry Iron with Advan…</v>
      </c>
      <c r="D921" t="s">
        <v>6674</v>
      </c>
      <c r="E921" t="str">
        <f>IFERROR(VLOOKUP(TRIM(CLEAN(D921)),#REF!, 2, FALSE), "Other")</f>
        <v>Other</v>
      </c>
      <c r="F921" s="9">
        <v>499</v>
      </c>
      <c r="G921" s="9">
        <v>625</v>
      </c>
      <c r="H921" s="9">
        <f t="shared" si="113"/>
        <v>126</v>
      </c>
      <c r="I921" s="9">
        <f>(F921*U921)</f>
        <v>2672145</v>
      </c>
      <c r="J921" s="18" t="str">
        <f>ROUND((Table1[[#This Row],[actual_price]]-Table1[[#This Row],[discounted_price]])/Table1[[#This Row],[actual_price]]*100, 0) &amp; "%"</f>
        <v>20%</v>
      </c>
      <c r="K921" s="18" t="str">
        <f t="shared" si="114"/>
        <v>&lt;50%</v>
      </c>
      <c r="L921" s="18">
        <f t="shared" si="115"/>
        <v>20</v>
      </c>
      <c r="M921" s="15" t="str">
        <f t="shared" si="116"/>
        <v>Mild</v>
      </c>
      <c r="N921" s="1">
        <v>0.2</v>
      </c>
      <c r="O921">
        <v>4.2</v>
      </c>
      <c r="P921" t="str">
        <f t="shared" si="117"/>
        <v>Good</v>
      </c>
      <c r="Q921">
        <f>G921*U921</f>
        <v>3346875</v>
      </c>
      <c r="R921" t="str">
        <f t="shared" si="118"/>
        <v>#0-#999</v>
      </c>
      <c r="S921">
        <f>IF(Table1[[#This Row],[actual_price]]&lt;1000, 1, IF(Table1[[#This Row],[actual_price]]&lt;5000, 2, IF(Table1[[#This Row],[actual_price]]&lt;10000, 3, IF(Table1[[#This Row],[actual_price]]&lt;20000, 4, 5))))</f>
        <v>1</v>
      </c>
      <c r="T921" t="str">
        <f t="shared" si="119"/>
        <v>1000 and above</v>
      </c>
      <c r="U921" s="11">
        <v>5355</v>
      </c>
      <c r="V921" t="s">
        <v>7212</v>
      </c>
      <c r="W921" t="s">
        <v>7213</v>
      </c>
      <c r="X921" t="s">
        <v>7214</v>
      </c>
      <c r="Y921" t="s">
        <v>7215</v>
      </c>
      <c r="Z921" t="s">
        <v>7216</v>
      </c>
      <c r="AA921" t="s">
        <v>7217</v>
      </c>
    </row>
    <row r="922" spans="1:27">
      <c r="A922" t="s">
        <v>7243</v>
      </c>
      <c r="B922" t="s">
        <v>7244</v>
      </c>
      <c r="C922" t="str">
        <f t="shared" si="120"/>
        <v>Orpat HHB-100E WOB 250-Watt Hand Bl…</v>
      </c>
      <c r="D922" t="s">
        <v>6665</v>
      </c>
      <c r="E922" t="str">
        <f>IFERROR(VLOOKUP(TRIM(CLEAN(D922)),#REF!, 2, FALSE), "Other")</f>
        <v>Other</v>
      </c>
      <c r="F922" s="9">
        <v>753</v>
      </c>
      <c r="G922" s="9">
        <v>899</v>
      </c>
      <c r="H922" s="9">
        <f t="shared" si="113"/>
        <v>146</v>
      </c>
      <c r="I922" s="9">
        <f>(F922*U922)</f>
        <v>13901886</v>
      </c>
      <c r="J922" s="18" t="str">
        <f>ROUND((Table1[[#This Row],[actual_price]]-Table1[[#This Row],[discounted_price]])/Table1[[#This Row],[actual_price]]*100, 0) &amp; "%"</f>
        <v>16%</v>
      </c>
      <c r="K922" s="18" t="str">
        <f t="shared" si="114"/>
        <v>&lt;50%</v>
      </c>
      <c r="L922" s="18">
        <f t="shared" si="115"/>
        <v>16</v>
      </c>
      <c r="M922" s="15" t="str">
        <f t="shared" si="116"/>
        <v>Mild</v>
      </c>
      <c r="N922" s="1">
        <v>0.16</v>
      </c>
      <c r="O922">
        <v>4.2</v>
      </c>
      <c r="P922" t="str">
        <f t="shared" si="117"/>
        <v>Good</v>
      </c>
      <c r="Q922">
        <f>G922*U922</f>
        <v>16597338</v>
      </c>
      <c r="R922" t="str">
        <f t="shared" si="118"/>
        <v>#0-#999</v>
      </c>
      <c r="S922">
        <f>IF(Table1[[#This Row],[actual_price]]&lt;1000, 1, IF(Table1[[#This Row],[actual_price]]&lt;5000, 2, IF(Table1[[#This Row],[actual_price]]&lt;10000, 3, IF(Table1[[#This Row],[actual_price]]&lt;20000, 4, 5))))</f>
        <v>1</v>
      </c>
      <c r="T922" t="str">
        <f t="shared" si="119"/>
        <v>1000 and above</v>
      </c>
      <c r="U922" s="11">
        <v>18462</v>
      </c>
      <c r="V922" t="s">
        <v>7245</v>
      </c>
      <c r="W922" t="s">
        <v>7246</v>
      </c>
      <c r="X922" t="s">
        <v>7247</v>
      </c>
      <c r="Y922" t="s">
        <v>7248</v>
      </c>
      <c r="Z922" t="s">
        <v>7249</v>
      </c>
      <c r="AA922" t="s">
        <v>7250</v>
      </c>
    </row>
    <row r="923" spans="1:27">
      <c r="A923" t="s">
        <v>7374</v>
      </c>
      <c r="B923" t="s">
        <v>7375</v>
      </c>
      <c r="C923" t="str">
        <f t="shared" si="120"/>
        <v>Pigeon by Stovekraft 2 Slice Auto P…</v>
      </c>
      <c r="D923" t="s">
        <v>7285</v>
      </c>
      <c r="E923" t="str">
        <f>IFERROR(VLOOKUP(TRIM(CLEAN(D923)),#REF!, 2, FALSE), "Other")</f>
        <v>Other</v>
      </c>
      <c r="F923" s="9">
        <v>1099</v>
      </c>
      <c r="G923" s="9">
        <v>1795</v>
      </c>
      <c r="H923" s="9">
        <f t="shared" si="113"/>
        <v>696</v>
      </c>
      <c r="I923" s="9">
        <f>(F923*U923)</f>
        <v>4664156</v>
      </c>
      <c r="J923" s="18" t="str">
        <f>ROUND((Table1[[#This Row],[actual_price]]-Table1[[#This Row],[discounted_price]])/Table1[[#This Row],[actual_price]]*100, 0) &amp; "%"</f>
        <v>39%</v>
      </c>
      <c r="K923" s="18" t="str">
        <f t="shared" si="114"/>
        <v>&lt;50%</v>
      </c>
      <c r="L923" s="18">
        <f t="shared" si="115"/>
        <v>39</v>
      </c>
      <c r="M923" s="15" t="str">
        <f t="shared" si="116"/>
        <v>Medium</v>
      </c>
      <c r="N923" s="1">
        <v>0.39</v>
      </c>
      <c r="O923">
        <v>4.2</v>
      </c>
      <c r="P923" t="str">
        <f t="shared" si="117"/>
        <v>Good</v>
      </c>
      <c r="Q923">
        <f>G923*U923</f>
        <v>7617980</v>
      </c>
      <c r="R923" t="str">
        <f t="shared" si="118"/>
        <v>#1k-#4.9k</v>
      </c>
      <c r="S923">
        <f>IF(Table1[[#This Row],[actual_price]]&lt;1000, 1, IF(Table1[[#This Row],[actual_price]]&lt;5000, 2, IF(Table1[[#This Row],[actual_price]]&lt;10000, 3, IF(Table1[[#This Row],[actual_price]]&lt;20000, 4, 5))))</f>
        <v>2</v>
      </c>
      <c r="T923" t="str">
        <f t="shared" si="119"/>
        <v>1000 and above</v>
      </c>
      <c r="U923" s="11">
        <v>4244</v>
      </c>
      <c r="V923" t="s">
        <v>7376</v>
      </c>
      <c r="W923" t="s">
        <v>7377</v>
      </c>
      <c r="X923" t="s">
        <v>7378</v>
      </c>
      <c r="Y923" t="s">
        <v>7379</v>
      </c>
      <c r="Z923" t="s">
        <v>7380</v>
      </c>
      <c r="AA923" t="s">
        <v>7381</v>
      </c>
    </row>
    <row r="924" spans="1:27">
      <c r="A924" t="s">
        <v>7433</v>
      </c>
      <c r="B924" t="s">
        <v>7434</v>
      </c>
      <c r="C924" t="str">
        <f t="shared" si="120"/>
        <v>HUL Pureit Germkill kit for Classic…</v>
      </c>
      <c r="D924" t="s">
        <v>7435</v>
      </c>
      <c r="E924" t="str">
        <f>IFERROR(VLOOKUP(TRIM(CLEAN(D924)),#REF!, 2, FALSE), "Other")</f>
        <v>Other</v>
      </c>
      <c r="F924" s="9">
        <v>1130</v>
      </c>
      <c r="G924" s="9">
        <v>1130</v>
      </c>
      <c r="H924" s="9">
        <f t="shared" si="113"/>
        <v>0</v>
      </c>
      <c r="I924" s="9">
        <f>(F924*U924)</f>
        <v>14972500</v>
      </c>
      <c r="J924" s="18" t="str">
        <f>ROUND((Table1[[#This Row],[actual_price]]-Table1[[#This Row],[discounted_price]])/Table1[[#This Row],[actual_price]]*100, 0) &amp; "%"</f>
        <v>0%</v>
      </c>
      <c r="K924" s="18" t="str">
        <f t="shared" si="114"/>
        <v>&lt;50%</v>
      </c>
      <c r="L924" s="18">
        <f t="shared" si="115"/>
        <v>0</v>
      </c>
      <c r="M924" s="15" t="str">
        <f t="shared" si="116"/>
        <v>Low</v>
      </c>
      <c r="N924" s="1">
        <v>0</v>
      </c>
      <c r="O924">
        <v>4.2</v>
      </c>
      <c r="P924" t="str">
        <f t="shared" si="117"/>
        <v>Good</v>
      </c>
      <c r="Q924">
        <f>G924*U924</f>
        <v>14972500</v>
      </c>
      <c r="R924" t="str">
        <f t="shared" si="118"/>
        <v>#1k-#4.9k</v>
      </c>
      <c r="S924">
        <f>IF(Table1[[#This Row],[actual_price]]&lt;1000, 1, IF(Table1[[#This Row],[actual_price]]&lt;5000, 2, IF(Table1[[#This Row],[actual_price]]&lt;10000, 3, IF(Table1[[#This Row],[actual_price]]&lt;20000, 4, 5))))</f>
        <v>2</v>
      </c>
      <c r="T924" t="str">
        <f t="shared" si="119"/>
        <v>1000 and above</v>
      </c>
      <c r="U924" s="11">
        <v>13250</v>
      </c>
      <c r="V924" t="s">
        <v>7436</v>
      </c>
      <c r="W924" t="s">
        <v>7437</v>
      </c>
      <c r="X924" t="s">
        <v>7438</v>
      </c>
      <c r="Y924" t="s">
        <v>7439</v>
      </c>
      <c r="Z924" t="s">
        <v>7440</v>
      </c>
      <c r="AA924" t="s">
        <v>7441</v>
      </c>
    </row>
    <row r="925" spans="1:27">
      <c r="A925" t="s">
        <v>7610</v>
      </c>
      <c r="B925" t="s">
        <v>7611</v>
      </c>
      <c r="C925" t="str">
        <f t="shared" si="120"/>
        <v>Croma 1100 W Dry Iron with Weilburg…</v>
      </c>
      <c r="D925" t="s">
        <v>6674</v>
      </c>
      <c r="E925" t="str">
        <f>IFERROR(VLOOKUP(TRIM(CLEAN(D925)),#REF!, 2, FALSE), "Other")</f>
        <v>Other</v>
      </c>
      <c r="F925" s="9">
        <v>479</v>
      </c>
      <c r="G925" s="9">
        <v>1000</v>
      </c>
      <c r="H925" s="9">
        <f t="shared" si="113"/>
        <v>521</v>
      </c>
      <c r="I925" s="9">
        <f>(F925*U925)</f>
        <v>746761</v>
      </c>
      <c r="J925" s="18" t="str">
        <f>ROUND((Table1[[#This Row],[actual_price]]-Table1[[#This Row],[discounted_price]])/Table1[[#This Row],[actual_price]]*100, 0) &amp; "%"</f>
        <v>52%</v>
      </c>
      <c r="K925" s="18" t="str">
        <f t="shared" si="114"/>
        <v>≥ 50%</v>
      </c>
      <c r="L925" s="18">
        <f t="shared" si="115"/>
        <v>52</v>
      </c>
      <c r="M925" s="15" t="str">
        <f t="shared" si="116"/>
        <v>High</v>
      </c>
      <c r="N925" s="1">
        <v>0.52</v>
      </c>
      <c r="O925">
        <v>4.2</v>
      </c>
      <c r="P925" t="str">
        <f t="shared" si="117"/>
        <v>Good</v>
      </c>
      <c r="Q925">
        <f>G925*U925</f>
        <v>1559000</v>
      </c>
      <c r="R925" t="str">
        <f t="shared" si="118"/>
        <v>#1k-#4.9k</v>
      </c>
      <c r="S925">
        <f>IF(Table1[[#This Row],[actual_price]]&lt;1000, 1, IF(Table1[[#This Row],[actual_price]]&lt;5000, 2, IF(Table1[[#This Row],[actual_price]]&lt;10000, 3, IF(Table1[[#This Row],[actual_price]]&lt;20000, 4, 5))))</f>
        <v>2</v>
      </c>
      <c r="T925" t="str">
        <f t="shared" si="119"/>
        <v>1000 and above</v>
      </c>
      <c r="U925" s="11">
        <v>1559</v>
      </c>
      <c r="V925" t="s">
        <v>7612</v>
      </c>
      <c r="W925" t="s">
        <v>7613</v>
      </c>
      <c r="X925" t="s">
        <v>7614</v>
      </c>
      <c r="Y925" t="s">
        <v>7615</v>
      </c>
      <c r="Z925" t="s">
        <v>7616</v>
      </c>
      <c r="AA925" t="s">
        <v>7617</v>
      </c>
    </row>
    <row r="926" spans="1:27">
      <c r="A926" t="s">
        <v>7648</v>
      </c>
      <c r="B926" t="s">
        <v>7649</v>
      </c>
      <c r="C926" t="str">
        <f t="shared" si="120"/>
        <v>Usha CookJoy (CJ1600WPC) 1600 Watt …</v>
      </c>
      <c r="D926" t="s">
        <v>6632</v>
      </c>
      <c r="E926" t="str">
        <f>IFERROR(VLOOKUP(TRIM(CLEAN(D926)),#REF!, 2, FALSE), "Other")</f>
        <v>Other</v>
      </c>
      <c r="F926" s="9">
        <v>2089</v>
      </c>
      <c r="G926" s="9">
        <v>4000</v>
      </c>
      <c r="H926" s="9">
        <f t="shared" si="113"/>
        <v>1911</v>
      </c>
      <c r="I926" s="9">
        <f>(F926*U926)</f>
        <v>23394711</v>
      </c>
      <c r="J926" s="18" t="str">
        <f>ROUND((Table1[[#This Row],[actual_price]]-Table1[[#This Row],[discounted_price]])/Table1[[#This Row],[actual_price]]*100, 0) &amp; "%"</f>
        <v>48%</v>
      </c>
      <c r="K926" s="18" t="str">
        <f t="shared" si="114"/>
        <v>&lt;50%</v>
      </c>
      <c r="L926" s="18">
        <f t="shared" si="115"/>
        <v>48</v>
      </c>
      <c r="M926" s="15" t="str">
        <f t="shared" si="116"/>
        <v>Medium</v>
      </c>
      <c r="N926" s="1">
        <v>0.48</v>
      </c>
      <c r="O926">
        <v>4.2</v>
      </c>
      <c r="P926" t="str">
        <f t="shared" si="117"/>
        <v>Good</v>
      </c>
      <c r="Q926">
        <f>G926*U926</f>
        <v>44796000</v>
      </c>
      <c r="R926" t="str">
        <f t="shared" si="118"/>
        <v>#1k-#4.9k</v>
      </c>
      <c r="S926">
        <f>IF(Table1[[#This Row],[actual_price]]&lt;1000, 1, IF(Table1[[#This Row],[actual_price]]&lt;5000, 2, IF(Table1[[#This Row],[actual_price]]&lt;10000, 3, IF(Table1[[#This Row],[actual_price]]&lt;20000, 4, 5))))</f>
        <v>2</v>
      </c>
      <c r="T926" t="str">
        <f t="shared" si="119"/>
        <v>1000 and above</v>
      </c>
      <c r="U926" s="11">
        <v>11199</v>
      </c>
      <c r="V926" t="s">
        <v>7650</v>
      </c>
      <c r="W926" t="s">
        <v>7651</v>
      </c>
      <c r="X926" t="s">
        <v>7652</v>
      </c>
      <c r="Y926" t="s">
        <v>7653</v>
      </c>
      <c r="Z926" t="s">
        <v>7654</v>
      </c>
      <c r="AA926" t="s">
        <v>7655</v>
      </c>
    </row>
    <row r="927" spans="1:27">
      <c r="A927" t="s">
        <v>7690</v>
      </c>
      <c r="B927" t="s">
        <v>7691</v>
      </c>
      <c r="C927" t="str">
        <f t="shared" si="120"/>
        <v>PHILIPS HL1655/00 Hand Blender, Whi…</v>
      </c>
      <c r="D927" t="s">
        <v>6665</v>
      </c>
      <c r="E927" t="str">
        <f>IFERROR(VLOOKUP(TRIM(CLEAN(D927)),#REF!, 2, FALSE), "Other")</f>
        <v>Other</v>
      </c>
      <c r="F927" s="9">
        <v>1695</v>
      </c>
      <c r="G927" s="9">
        <v>1695</v>
      </c>
      <c r="H927" s="9">
        <f t="shared" si="113"/>
        <v>0</v>
      </c>
      <c r="I927" s="9">
        <f>(F927*U927)</f>
        <v>24221550</v>
      </c>
      <c r="J927" s="18" t="str">
        <f>ROUND((Table1[[#This Row],[actual_price]]-Table1[[#This Row],[discounted_price]])/Table1[[#This Row],[actual_price]]*100, 0) &amp; "%"</f>
        <v>0%</v>
      </c>
      <c r="K927" s="18" t="str">
        <f t="shared" si="114"/>
        <v>&lt;50%</v>
      </c>
      <c r="L927" s="18">
        <f t="shared" si="115"/>
        <v>0</v>
      </c>
      <c r="M927" s="15" t="str">
        <f t="shared" si="116"/>
        <v>Low</v>
      </c>
      <c r="N927" s="1">
        <v>0</v>
      </c>
      <c r="O927">
        <v>4.2</v>
      </c>
      <c r="P927" t="str">
        <f t="shared" si="117"/>
        <v>Good</v>
      </c>
      <c r="Q927">
        <f>G927*U927</f>
        <v>24221550</v>
      </c>
      <c r="R927" t="str">
        <f t="shared" si="118"/>
        <v>#1k-#4.9k</v>
      </c>
      <c r="S927">
        <f>IF(Table1[[#This Row],[actual_price]]&lt;1000, 1, IF(Table1[[#This Row],[actual_price]]&lt;5000, 2, IF(Table1[[#This Row],[actual_price]]&lt;10000, 3, IF(Table1[[#This Row],[actual_price]]&lt;20000, 4, 5))))</f>
        <v>2</v>
      </c>
      <c r="T927" t="str">
        <f t="shared" si="119"/>
        <v>1000 and above</v>
      </c>
      <c r="U927" s="11">
        <v>14290</v>
      </c>
      <c r="V927" t="s">
        <v>7692</v>
      </c>
      <c r="W927" t="s">
        <v>7693</v>
      </c>
      <c r="X927" t="s">
        <v>7694</v>
      </c>
      <c r="Y927" t="s">
        <v>7695</v>
      </c>
      <c r="Z927" t="s">
        <v>7696</v>
      </c>
      <c r="AA927" t="s">
        <v>7697</v>
      </c>
    </row>
    <row r="928" spans="1:27">
      <c r="A928" t="s">
        <v>7705</v>
      </c>
      <c r="B928" t="s">
        <v>7706</v>
      </c>
      <c r="C928" t="str">
        <f t="shared" si="120"/>
        <v>V-Guard Zio Instant Water Geyser | …</v>
      </c>
      <c r="D928" t="s">
        <v>6692</v>
      </c>
      <c r="E928" t="str">
        <f>IFERROR(VLOOKUP(TRIM(CLEAN(D928)),#REF!, 2, FALSE), "Other")</f>
        <v>Other</v>
      </c>
      <c r="F928" s="9">
        <v>2699</v>
      </c>
      <c r="G928" s="9">
        <v>4700</v>
      </c>
      <c r="H928" s="9">
        <f t="shared" si="113"/>
        <v>2001</v>
      </c>
      <c r="I928" s="9">
        <f>(F928*U928)</f>
        <v>3497904</v>
      </c>
      <c r="J928" s="18" t="str">
        <f>ROUND((Table1[[#This Row],[actual_price]]-Table1[[#This Row],[discounted_price]])/Table1[[#This Row],[actual_price]]*100, 0) &amp; "%"</f>
        <v>43%</v>
      </c>
      <c r="K928" s="18" t="str">
        <f t="shared" si="114"/>
        <v>&lt;50%</v>
      </c>
      <c r="L928" s="18">
        <f t="shared" si="115"/>
        <v>43</v>
      </c>
      <c r="M928" s="15" t="str">
        <f t="shared" si="116"/>
        <v>Medium</v>
      </c>
      <c r="N928" s="1">
        <v>0.43</v>
      </c>
      <c r="O928">
        <v>4.2</v>
      </c>
      <c r="P928" t="str">
        <f t="shared" si="117"/>
        <v>Good</v>
      </c>
      <c r="Q928">
        <f>G928*U928</f>
        <v>6091200</v>
      </c>
      <c r="R928" t="str">
        <f t="shared" si="118"/>
        <v>#1k-#4.9k</v>
      </c>
      <c r="S928">
        <f>IF(Table1[[#This Row],[actual_price]]&lt;1000, 1, IF(Table1[[#This Row],[actual_price]]&lt;5000, 2, IF(Table1[[#This Row],[actual_price]]&lt;10000, 3, IF(Table1[[#This Row],[actual_price]]&lt;20000, 4, 5))))</f>
        <v>2</v>
      </c>
      <c r="T928" t="str">
        <f t="shared" si="119"/>
        <v>1000 and above</v>
      </c>
      <c r="U928" s="11">
        <v>1296</v>
      </c>
      <c r="V928" t="s">
        <v>7707</v>
      </c>
      <c r="W928" t="s">
        <v>7708</v>
      </c>
      <c r="X928" t="s">
        <v>7709</v>
      </c>
      <c r="Y928" t="s">
        <v>7710</v>
      </c>
      <c r="Z928" t="s">
        <v>7711</v>
      </c>
      <c r="AA928" t="s">
        <v>7712</v>
      </c>
    </row>
    <row r="929" spans="1:27">
      <c r="A929" t="s">
        <v>7776</v>
      </c>
      <c r="B929" t="s">
        <v>7777</v>
      </c>
      <c r="C929" t="str">
        <f t="shared" si="120"/>
        <v>Eureka Forbes Supervac 1600 Watts P…</v>
      </c>
      <c r="D929" t="s">
        <v>7179</v>
      </c>
      <c r="E929" t="str">
        <f>IFERROR(VLOOKUP(TRIM(CLEAN(D929)),#REF!, 2, FALSE), "Other")</f>
        <v>Other</v>
      </c>
      <c r="F929" s="9">
        <v>5999</v>
      </c>
      <c r="G929" s="9">
        <v>9999</v>
      </c>
      <c r="H929" s="9">
        <f t="shared" si="113"/>
        <v>4000</v>
      </c>
      <c r="I929" s="9">
        <f>(F929*U929)</f>
        <v>7144809</v>
      </c>
      <c r="J929" s="18" t="str">
        <f>ROUND((Table1[[#This Row],[actual_price]]-Table1[[#This Row],[discounted_price]])/Table1[[#This Row],[actual_price]]*100, 0) &amp; "%"</f>
        <v>40%</v>
      </c>
      <c r="K929" s="18" t="str">
        <f t="shared" si="114"/>
        <v>&lt;50%</v>
      </c>
      <c r="L929" s="18">
        <f t="shared" si="115"/>
        <v>40</v>
      </c>
      <c r="M929" s="15" t="str">
        <f t="shared" si="116"/>
        <v>Medium</v>
      </c>
      <c r="N929" s="1">
        <v>0.4</v>
      </c>
      <c r="O929">
        <v>4.2</v>
      </c>
      <c r="P929" t="str">
        <f t="shared" si="117"/>
        <v>Good</v>
      </c>
      <c r="Q929">
        <f>G929*U929</f>
        <v>11908809</v>
      </c>
      <c r="R929" t="str">
        <f t="shared" si="118"/>
        <v>#5k-#9.9k</v>
      </c>
      <c r="S929">
        <f>IF(Table1[[#This Row],[actual_price]]&lt;1000, 1, IF(Table1[[#This Row],[actual_price]]&lt;5000, 2, IF(Table1[[#This Row],[actual_price]]&lt;10000, 3, IF(Table1[[#This Row],[actual_price]]&lt;20000, 4, 5))))</f>
        <v>3</v>
      </c>
      <c r="T929" t="str">
        <f t="shared" si="119"/>
        <v>1000 and above</v>
      </c>
      <c r="U929" s="11">
        <v>1191</v>
      </c>
      <c r="V929" t="s">
        <v>7778</v>
      </c>
      <c r="W929" t="s">
        <v>7779</v>
      </c>
      <c r="X929" t="s">
        <v>7780</v>
      </c>
      <c r="Y929" t="s">
        <v>7781</v>
      </c>
      <c r="Z929" t="s">
        <v>7782</v>
      </c>
      <c r="AA929" t="s">
        <v>7783</v>
      </c>
    </row>
    <row r="930" spans="1:27">
      <c r="A930" t="s">
        <v>7793</v>
      </c>
      <c r="B930" t="s">
        <v>7794</v>
      </c>
      <c r="C930" t="str">
        <f t="shared" si="120"/>
        <v>Tata Swach Bulb 6000-Litre Cartridg…</v>
      </c>
      <c r="D930" t="s">
        <v>7795</v>
      </c>
      <c r="E930" t="str">
        <f>IFERROR(VLOOKUP(TRIM(CLEAN(D930)),#REF!, 2, FALSE), "Other")</f>
        <v>Other</v>
      </c>
      <c r="F930" s="9">
        <v>698</v>
      </c>
      <c r="G930" s="9">
        <v>699</v>
      </c>
      <c r="H930" s="9">
        <f t="shared" si="113"/>
        <v>1</v>
      </c>
      <c r="I930" s="9">
        <f>(F930*U930)</f>
        <v>2205680</v>
      </c>
      <c r="J930" s="18" t="str">
        <f>ROUND((Table1[[#This Row],[actual_price]]-Table1[[#This Row],[discounted_price]])/Table1[[#This Row],[actual_price]]*100, 0) &amp; "%"</f>
        <v>0%</v>
      </c>
      <c r="K930" s="18" t="str">
        <f t="shared" si="114"/>
        <v>&lt;50%</v>
      </c>
      <c r="L930" s="18">
        <f t="shared" si="115"/>
        <v>0</v>
      </c>
      <c r="M930" s="15" t="str">
        <f t="shared" si="116"/>
        <v>Low</v>
      </c>
      <c r="N930" s="1">
        <v>0</v>
      </c>
      <c r="O930">
        <v>4.2</v>
      </c>
      <c r="P930" t="str">
        <f t="shared" si="117"/>
        <v>Good</v>
      </c>
      <c r="Q930">
        <f>G930*U930</f>
        <v>2208840</v>
      </c>
      <c r="R930" t="str">
        <f t="shared" si="118"/>
        <v>#0-#999</v>
      </c>
      <c r="S930">
        <f>IF(Table1[[#This Row],[actual_price]]&lt;1000, 1, IF(Table1[[#This Row],[actual_price]]&lt;5000, 2, IF(Table1[[#This Row],[actual_price]]&lt;10000, 3, IF(Table1[[#This Row],[actual_price]]&lt;20000, 4, 5))))</f>
        <v>1</v>
      </c>
      <c r="T930" t="str">
        <f t="shared" si="119"/>
        <v>1000 and above</v>
      </c>
      <c r="U930" s="11">
        <v>3160</v>
      </c>
      <c r="V930" t="s">
        <v>7796</v>
      </c>
      <c r="W930" t="s">
        <v>7797</v>
      </c>
      <c r="X930" t="s">
        <v>7798</v>
      </c>
      <c r="Y930" t="s">
        <v>7799</v>
      </c>
      <c r="Z930" t="s">
        <v>7800</v>
      </c>
      <c r="AA930" t="s">
        <v>7801</v>
      </c>
    </row>
    <row r="931" spans="1:27">
      <c r="A931" t="s">
        <v>7810</v>
      </c>
      <c r="B931" t="s">
        <v>7811</v>
      </c>
      <c r="C931" t="str">
        <f t="shared" si="120"/>
        <v>PrettyKrafts Laundry Bag / Basket f…</v>
      </c>
      <c r="D931" t="s">
        <v>7812</v>
      </c>
      <c r="E931" t="str">
        <f>IFERROR(VLOOKUP(TRIM(CLEAN(D931)),#REF!, 2, FALSE), "Other")</f>
        <v>Other</v>
      </c>
      <c r="F931" s="9">
        <v>320</v>
      </c>
      <c r="G931" s="9">
        <v>799</v>
      </c>
      <c r="H931" s="9">
        <f t="shared" si="113"/>
        <v>479</v>
      </c>
      <c r="I931" s="9">
        <f>(F931*U931)</f>
        <v>1230720</v>
      </c>
      <c r="J931" s="18" t="str">
        <f>ROUND((Table1[[#This Row],[actual_price]]-Table1[[#This Row],[discounted_price]])/Table1[[#This Row],[actual_price]]*100, 0) &amp; "%"</f>
        <v>60%</v>
      </c>
      <c r="K931" s="18" t="str">
        <f t="shared" si="114"/>
        <v>≥ 50%</v>
      </c>
      <c r="L931" s="18">
        <f t="shared" si="115"/>
        <v>60</v>
      </c>
      <c r="M931" s="15" t="str">
        <f t="shared" si="116"/>
        <v>High</v>
      </c>
      <c r="N931" s="1">
        <v>0.6</v>
      </c>
      <c r="O931">
        <v>4.2</v>
      </c>
      <c r="P931" t="str">
        <f t="shared" si="117"/>
        <v>Good</v>
      </c>
      <c r="Q931">
        <f>G931*U931</f>
        <v>3072954</v>
      </c>
      <c r="R931" t="str">
        <f t="shared" si="118"/>
        <v>#0-#999</v>
      </c>
      <c r="S931">
        <f>IF(Table1[[#This Row],[actual_price]]&lt;1000, 1, IF(Table1[[#This Row],[actual_price]]&lt;5000, 2, IF(Table1[[#This Row],[actual_price]]&lt;10000, 3, IF(Table1[[#This Row],[actual_price]]&lt;20000, 4, 5))))</f>
        <v>1</v>
      </c>
      <c r="T931" t="str">
        <f t="shared" si="119"/>
        <v>1000 and above</v>
      </c>
      <c r="U931" s="11">
        <v>3846</v>
      </c>
      <c r="V931" t="s">
        <v>7813</v>
      </c>
      <c r="W931" t="s">
        <v>7814</v>
      </c>
      <c r="X931" t="s">
        <v>7815</v>
      </c>
      <c r="Y931" t="s">
        <v>7816</v>
      </c>
      <c r="Z931" t="s">
        <v>7817</v>
      </c>
      <c r="AA931" t="s">
        <v>7818</v>
      </c>
    </row>
    <row r="932" spans="1:27">
      <c r="A932" t="s">
        <v>7964</v>
      </c>
      <c r="B932" t="s">
        <v>7965</v>
      </c>
      <c r="C932" t="str">
        <f t="shared" si="120"/>
        <v>Morphy Richards Icon Superb 750W Mi…</v>
      </c>
      <c r="D932" t="s">
        <v>6683</v>
      </c>
      <c r="E932" t="str">
        <f>IFERROR(VLOOKUP(TRIM(CLEAN(D932)),#REF!, 2, FALSE), "Other")</f>
        <v>Other</v>
      </c>
      <c r="F932" s="9">
        <v>3249</v>
      </c>
      <c r="G932" s="9">
        <v>7795</v>
      </c>
      <c r="H932" s="9">
        <f t="shared" si="113"/>
        <v>4546</v>
      </c>
      <c r="I932" s="9">
        <f>(F932*U932)</f>
        <v>15153336</v>
      </c>
      <c r="J932" s="18" t="str">
        <f>ROUND((Table1[[#This Row],[actual_price]]-Table1[[#This Row],[discounted_price]])/Table1[[#This Row],[actual_price]]*100, 0) &amp; "%"</f>
        <v>58%</v>
      </c>
      <c r="K932" s="18" t="str">
        <f t="shared" si="114"/>
        <v>≥ 50%</v>
      </c>
      <c r="L932" s="18">
        <f t="shared" si="115"/>
        <v>58</v>
      </c>
      <c r="M932" s="15" t="str">
        <f t="shared" si="116"/>
        <v>High</v>
      </c>
      <c r="N932" s="1">
        <v>0.57999999999999996</v>
      </c>
      <c r="O932">
        <v>4.2</v>
      </c>
      <c r="P932" t="str">
        <f t="shared" si="117"/>
        <v>Good</v>
      </c>
      <c r="Q932">
        <f>G932*U932</f>
        <v>36355880</v>
      </c>
      <c r="R932" t="str">
        <f t="shared" si="118"/>
        <v>#5k-#9.9k</v>
      </c>
      <c r="S932">
        <f>IF(Table1[[#This Row],[actual_price]]&lt;1000, 1, IF(Table1[[#This Row],[actual_price]]&lt;5000, 2, IF(Table1[[#This Row],[actual_price]]&lt;10000, 3, IF(Table1[[#This Row],[actual_price]]&lt;20000, 4, 5))))</f>
        <v>3</v>
      </c>
      <c r="T932" t="str">
        <f t="shared" si="119"/>
        <v>1000 and above</v>
      </c>
      <c r="U932" s="11">
        <v>4664</v>
      </c>
      <c r="V932" t="s">
        <v>7966</v>
      </c>
      <c r="W932" t="s">
        <v>7967</v>
      </c>
      <c r="X932" t="s">
        <v>7968</v>
      </c>
      <c r="Y932" t="s">
        <v>7969</v>
      </c>
      <c r="Z932" t="s">
        <v>7970</v>
      </c>
      <c r="AA932" t="s">
        <v>7971</v>
      </c>
    </row>
    <row r="933" spans="1:27">
      <c r="A933" t="s">
        <v>7980</v>
      </c>
      <c r="B933" t="s">
        <v>7981</v>
      </c>
      <c r="C933" t="str">
        <f t="shared" si="120"/>
        <v>Vedini Transparent Empty Refillable…</v>
      </c>
      <c r="D933" t="s">
        <v>7982</v>
      </c>
      <c r="E933" t="str">
        <f>IFERROR(VLOOKUP(TRIM(CLEAN(D933)),#REF!, 2, FALSE), "Other")</f>
        <v>Other</v>
      </c>
      <c r="F933" s="9">
        <v>189</v>
      </c>
      <c r="G933" s="9">
        <v>299</v>
      </c>
      <c r="H933" s="9">
        <f t="shared" si="113"/>
        <v>110</v>
      </c>
      <c r="I933" s="9">
        <f>(F933*U933)</f>
        <v>517293</v>
      </c>
      <c r="J933" s="18" t="str">
        <f>ROUND((Table1[[#This Row],[actual_price]]-Table1[[#This Row],[discounted_price]])/Table1[[#This Row],[actual_price]]*100, 0) &amp; "%"</f>
        <v>37%</v>
      </c>
      <c r="K933" s="18" t="str">
        <f t="shared" si="114"/>
        <v>&lt;50%</v>
      </c>
      <c r="L933" s="18">
        <f t="shared" si="115"/>
        <v>37</v>
      </c>
      <c r="M933" s="15" t="str">
        <f t="shared" si="116"/>
        <v>Medium</v>
      </c>
      <c r="N933" s="1">
        <v>0.37</v>
      </c>
      <c r="O933">
        <v>4.2</v>
      </c>
      <c r="P933" t="str">
        <f t="shared" si="117"/>
        <v>Good</v>
      </c>
      <c r="Q933">
        <f>G933*U933</f>
        <v>818363</v>
      </c>
      <c r="R933" t="str">
        <f t="shared" si="118"/>
        <v>#0-#999</v>
      </c>
      <c r="S933">
        <f>IF(Table1[[#This Row],[actual_price]]&lt;1000, 1, IF(Table1[[#This Row],[actual_price]]&lt;5000, 2, IF(Table1[[#This Row],[actual_price]]&lt;10000, 3, IF(Table1[[#This Row],[actual_price]]&lt;20000, 4, 5))))</f>
        <v>1</v>
      </c>
      <c r="T933" t="str">
        <f t="shared" si="119"/>
        <v>1000 and above</v>
      </c>
      <c r="U933" s="11">
        <v>2737</v>
      </c>
      <c r="V933" t="s">
        <v>7983</v>
      </c>
      <c r="W933" t="s">
        <v>7984</v>
      </c>
      <c r="X933" t="s">
        <v>7985</v>
      </c>
      <c r="Y933" t="s">
        <v>7986</v>
      </c>
      <c r="Z933" t="s">
        <v>7987</v>
      </c>
      <c r="AA933" t="s">
        <v>7988</v>
      </c>
    </row>
    <row r="934" spans="1:27">
      <c r="A934" t="s">
        <v>8022</v>
      </c>
      <c r="B934" t="s">
        <v>8023</v>
      </c>
      <c r="C934" t="str">
        <f t="shared" si="120"/>
        <v>Havells Glaze 74W Pearl Ivory Gold …</v>
      </c>
      <c r="D934" t="s">
        <v>7154</v>
      </c>
      <c r="E934" t="str">
        <f>IFERROR(VLOOKUP(TRIM(CLEAN(D934)),#REF!, 2, FALSE), "Other")</f>
        <v>Other</v>
      </c>
      <c r="F934" s="9">
        <v>1999</v>
      </c>
      <c r="G934" s="9">
        <v>4775</v>
      </c>
      <c r="H934" s="9">
        <f t="shared" si="113"/>
        <v>2776</v>
      </c>
      <c r="I934" s="9">
        <f>(F934*U934)</f>
        <v>2704647</v>
      </c>
      <c r="J934" s="18" t="str">
        <f>ROUND((Table1[[#This Row],[actual_price]]-Table1[[#This Row],[discounted_price]])/Table1[[#This Row],[actual_price]]*100, 0) &amp; "%"</f>
        <v>58%</v>
      </c>
      <c r="K934" s="18" t="str">
        <f t="shared" si="114"/>
        <v>≥ 50%</v>
      </c>
      <c r="L934" s="18">
        <f t="shared" si="115"/>
        <v>58</v>
      </c>
      <c r="M934" s="15" t="str">
        <f t="shared" si="116"/>
        <v>High</v>
      </c>
      <c r="N934" s="1">
        <v>0.57999999999999996</v>
      </c>
      <c r="O934">
        <v>4.2</v>
      </c>
      <c r="P934" t="str">
        <f t="shared" si="117"/>
        <v>Good</v>
      </c>
      <c r="Q934">
        <f>G934*U934</f>
        <v>6460575</v>
      </c>
      <c r="R934" t="str">
        <f t="shared" si="118"/>
        <v>#1k-#4.9k</v>
      </c>
      <c r="S934">
        <f>IF(Table1[[#This Row],[actual_price]]&lt;1000, 1, IF(Table1[[#This Row],[actual_price]]&lt;5000, 2, IF(Table1[[#This Row],[actual_price]]&lt;10000, 3, IF(Table1[[#This Row],[actual_price]]&lt;20000, 4, 5))))</f>
        <v>2</v>
      </c>
      <c r="T934" t="str">
        <f t="shared" si="119"/>
        <v>1000 and above</v>
      </c>
      <c r="U934" s="11">
        <v>1353</v>
      </c>
      <c r="V934" t="s">
        <v>8024</v>
      </c>
      <c r="W934" t="s">
        <v>8025</v>
      </c>
      <c r="X934" t="s">
        <v>8026</v>
      </c>
      <c r="Y934" t="s">
        <v>8027</v>
      </c>
      <c r="Z934" t="s">
        <v>8028</v>
      </c>
      <c r="AA934" t="s">
        <v>8029</v>
      </c>
    </row>
    <row r="935" spans="1:27">
      <c r="A935" t="s">
        <v>8080</v>
      </c>
      <c r="B935" t="s">
        <v>8081</v>
      </c>
      <c r="C935" t="str">
        <f t="shared" si="120"/>
        <v>Bajaj DHX-9 1000W Heavy Weight Dry …</v>
      </c>
      <c r="D935" t="s">
        <v>6674</v>
      </c>
      <c r="E935" t="str">
        <f>IFERROR(VLOOKUP(TRIM(CLEAN(D935)),#REF!, 2, FALSE), "Other")</f>
        <v>Other</v>
      </c>
      <c r="F935" s="9">
        <v>1099</v>
      </c>
      <c r="G935" s="9">
        <v>1920</v>
      </c>
      <c r="H935" s="9">
        <f t="shared" si="113"/>
        <v>821</v>
      </c>
      <c r="I935" s="9">
        <f>(F935*U935)</f>
        <v>10739428</v>
      </c>
      <c r="J935" s="18" t="str">
        <f>ROUND((Table1[[#This Row],[actual_price]]-Table1[[#This Row],[discounted_price]])/Table1[[#This Row],[actual_price]]*100, 0) &amp; "%"</f>
        <v>43%</v>
      </c>
      <c r="K935" s="18" t="str">
        <f t="shared" si="114"/>
        <v>&lt;50%</v>
      </c>
      <c r="L935" s="18">
        <f t="shared" si="115"/>
        <v>43</v>
      </c>
      <c r="M935" s="15" t="str">
        <f t="shared" si="116"/>
        <v>Medium</v>
      </c>
      <c r="N935" s="1">
        <v>0.43</v>
      </c>
      <c r="O935">
        <v>4.2</v>
      </c>
      <c r="P935" t="str">
        <f t="shared" si="117"/>
        <v>Good</v>
      </c>
      <c r="Q935">
        <f>G935*U935</f>
        <v>18762240</v>
      </c>
      <c r="R935" t="str">
        <f t="shared" si="118"/>
        <v>#1k-#4.9k</v>
      </c>
      <c r="S935">
        <f>IF(Table1[[#This Row],[actual_price]]&lt;1000, 1, IF(Table1[[#This Row],[actual_price]]&lt;5000, 2, IF(Table1[[#This Row],[actual_price]]&lt;10000, 3, IF(Table1[[#This Row],[actual_price]]&lt;20000, 4, 5))))</f>
        <v>2</v>
      </c>
      <c r="T935" t="str">
        <f t="shared" si="119"/>
        <v>1000 and above</v>
      </c>
      <c r="U935" s="11">
        <v>9772</v>
      </c>
      <c r="V935" t="s">
        <v>8082</v>
      </c>
      <c r="W935" t="s">
        <v>8083</v>
      </c>
      <c r="X935" t="s">
        <v>8084</v>
      </c>
      <c r="Y935" t="s">
        <v>8085</v>
      </c>
      <c r="Z935" t="s">
        <v>8086</v>
      </c>
      <c r="AA935" t="s">
        <v>8087</v>
      </c>
    </row>
    <row r="936" spans="1:27">
      <c r="A936" t="s">
        <v>8128</v>
      </c>
      <c r="B936" t="s">
        <v>8129</v>
      </c>
      <c r="C936" t="str">
        <f t="shared" si="120"/>
        <v>Inalsa Electric Kettle Prism Inox -…</v>
      </c>
      <c r="D936" t="s">
        <v>6725</v>
      </c>
      <c r="E936" t="str">
        <f>IFERROR(VLOOKUP(TRIM(CLEAN(D936)),#REF!, 2, FALSE), "Other")</f>
        <v>Other</v>
      </c>
      <c r="F936" s="9">
        <v>1182</v>
      </c>
      <c r="G936" s="9">
        <v>2995</v>
      </c>
      <c r="H936" s="9">
        <f t="shared" si="113"/>
        <v>1813</v>
      </c>
      <c r="I936" s="9">
        <f>(F936*U936)</f>
        <v>6120396</v>
      </c>
      <c r="J936" s="18" t="str">
        <f>ROUND((Table1[[#This Row],[actual_price]]-Table1[[#This Row],[discounted_price]])/Table1[[#This Row],[actual_price]]*100, 0) &amp; "%"</f>
        <v>61%</v>
      </c>
      <c r="K936" s="18" t="str">
        <f t="shared" si="114"/>
        <v>≥ 50%</v>
      </c>
      <c r="L936" s="18">
        <f t="shared" si="115"/>
        <v>61</v>
      </c>
      <c r="M936" s="15" t="str">
        <f t="shared" si="116"/>
        <v>High</v>
      </c>
      <c r="N936" s="1">
        <v>0.61</v>
      </c>
      <c r="O936">
        <v>4.2</v>
      </c>
      <c r="P936" t="str">
        <f t="shared" si="117"/>
        <v>Good</v>
      </c>
      <c r="Q936">
        <f>G936*U936</f>
        <v>15508110</v>
      </c>
      <c r="R936" t="str">
        <f t="shared" si="118"/>
        <v>#1k-#4.9k</v>
      </c>
      <c r="S936">
        <f>IF(Table1[[#This Row],[actual_price]]&lt;1000, 1, IF(Table1[[#This Row],[actual_price]]&lt;5000, 2, IF(Table1[[#This Row],[actual_price]]&lt;10000, 3, IF(Table1[[#This Row],[actual_price]]&lt;20000, 4, 5))))</f>
        <v>2</v>
      </c>
      <c r="T936" t="str">
        <f t="shared" si="119"/>
        <v>1000 and above</v>
      </c>
      <c r="U936" s="11">
        <v>5178</v>
      </c>
      <c r="V936" t="s">
        <v>8130</v>
      </c>
      <c r="W936" t="s">
        <v>8131</v>
      </c>
      <c r="X936" t="s">
        <v>8132</v>
      </c>
      <c r="Y936" t="s">
        <v>8133</v>
      </c>
      <c r="Z936" t="s">
        <v>8134</v>
      </c>
      <c r="AA936" t="s">
        <v>8135</v>
      </c>
    </row>
    <row r="937" spans="1:27">
      <c r="A937" t="s">
        <v>8160</v>
      </c>
      <c r="B937" t="s">
        <v>8161</v>
      </c>
      <c r="C937" t="str">
        <f t="shared" si="120"/>
        <v>Usha Goliath GO1200WG Heavy Weight …</v>
      </c>
      <c r="D937" t="s">
        <v>6674</v>
      </c>
      <c r="E937" t="str">
        <f>IFERROR(VLOOKUP(TRIM(CLEAN(D937)),#REF!, 2, FALSE), "Other")</f>
        <v>Other</v>
      </c>
      <c r="F937" s="9">
        <v>1199</v>
      </c>
      <c r="G937" s="9">
        <v>1690</v>
      </c>
      <c r="H937" s="9">
        <f t="shared" si="113"/>
        <v>491</v>
      </c>
      <c r="I937" s="9">
        <f>(F937*U937)</f>
        <v>5491420</v>
      </c>
      <c r="J937" s="18" t="str">
        <f>ROUND((Table1[[#This Row],[actual_price]]-Table1[[#This Row],[discounted_price]])/Table1[[#This Row],[actual_price]]*100, 0) &amp; "%"</f>
        <v>29%</v>
      </c>
      <c r="K937" s="18" t="str">
        <f t="shared" si="114"/>
        <v>&lt;50%</v>
      </c>
      <c r="L937" s="18">
        <f t="shared" si="115"/>
        <v>29</v>
      </c>
      <c r="M937" s="15" t="str">
        <f t="shared" si="116"/>
        <v>Mild</v>
      </c>
      <c r="N937" s="1">
        <v>0.28999999999999998</v>
      </c>
      <c r="O937">
        <v>4.2</v>
      </c>
      <c r="P937" t="str">
        <f t="shared" si="117"/>
        <v>Good</v>
      </c>
      <c r="Q937">
        <f>G937*U937</f>
        <v>7740200</v>
      </c>
      <c r="R937" t="str">
        <f t="shared" si="118"/>
        <v>#1k-#4.9k</v>
      </c>
      <c r="S937">
        <f>IF(Table1[[#This Row],[actual_price]]&lt;1000, 1, IF(Table1[[#This Row],[actual_price]]&lt;5000, 2, IF(Table1[[#This Row],[actual_price]]&lt;10000, 3, IF(Table1[[#This Row],[actual_price]]&lt;20000, 4, 5))))</f>
        <v>2</v>
      </c>
      <c r="T937" t="str">
        <f t="shared" si="119"/>
        <v>1000 and above</v>
      </c>
      <c r="U937" s="11">
        <v>4580</v>
      </c>
      <c r="V937" t="s">
        <v>8162</v>
      </c>
      <c r="W937" t="s">
        <v>8163</v>
      </c>
      <c r="X937" t="s">
        <v>8164</v>
      </c>
      <c r="Y937" t="s">
        <v>8165</v>
      </c>
      <c r="Z937" t="s">
        <v>8166</v>
      </c>
      <c r="AA937" t="s">
        <v>8167</v>
      </c>
    </row>
    <row r="938" spans="1:27">
      <c r="A938" t="s">
        <v>8266</v>
      </c>
      <c r="B938" t="s">
        <v>8267</v>
      </c>
      <c r="C938" t="str">
        <f t="shared" si="120"/>
        <v>AmazonBasics Induction Cooktop 1600…</v>
      </c>
      <c r="D938" t="s">
        <v>6632</v>
      </c>
      <c r="E938" t="str">
        <f>IFERROR(VLOOKUP(TRIM(CLEAN(D938)),#REF!, 2, FALSE), "Other")</f>
        <v>Other</v>
      </c>
      <c r="F938" s="9">
        <v>1999</v>
      </c>
      <c r="G938" s="9">
        <v>3300</v>
      </c>
      <c r="H938" s="9">
        <f t="shared" si="113"/>
        <v>1301</v>
      </c>
      <c r="I938" s="9">
        <f>(F938*U938)</f>
        <v>1559220</v>
      </c>
      <c r="J938" s="18" t="str">
        <f>ROUND((Table1[[#This Row],[actual_price]]-Table1[[#This Row],[discounted_price]])/Table1[[#This Row],[actual_price]]*100, 0) &amp; "%"</f>
        <v>39%</v>
      </c>
      <c r="K938" s="18" t="str">
        <f t="shared" si="114"/>
        <v>&lt;50%</v>
      </c>
      <c r="L938" s="18">
        <f t="shared" si="115"/>
        <v>39</v>
      </c>
      <c r="M938" s="15" t="str">
        <f t="shared" si="116"/>
        <v>Medium</v>
      </c>
      <c r="N938" s="1">
        <v>0.39</v>
      </c>
      <c r="O938">
        <v>4.2</v>
      </c>
      <c r="P938" t="str">
        <f t="shared" si="117"/>
        <v>Good</v>
      </c>
      <c r="Q938">
        <f>G938*U938</f>
        <v>2574000</v>
      </c>
      <c r="R938" t="str">
        <f t="shared" si="118"/>
        <v>#1k-#4.9k</v>
      </c>
      <c r="S938">
        <f>IF(Table1[[#This Row],[actual_price]]&lt;1000, 1, IF(Table1[[#This Row],[actual_price]]&lt;5000, 2, IF(Table1[[#This Row],[actual_price]]&lt;10000, 3, IF(Table1[[#This Row],[actual_price]]&lt;20000, 4, 5))))</f>
        <v>2</v>
      </c>
      <c r="T938" t="str">
        <f t="shared" si="119"/>
        <v>Fewer than 1000</v>
      </c>
      <c r="U938" s="11">
        <v>780</v>
      </c>
      <c r="V938" t="s">
        <v>8268</v>
      </c>
      <c r="W938" t="s">
        <v>8269</v>
      </c>
      <c r="X938" t="s">
        <v>8270</v>
      </c>
      <c r="Y938" t="s">
        <v>8271</v>
      </c>
      <c r="Z938" t="s">
        <v>8272</v>
      </c>
      <c r="AA938" t="s">
        <v>8273</v>
      </c>
    </row>
    <row r="939" spans="1:27">
      <c r="A939" t="s">
        <v>8556</v>
      </c>
      <c r="B939" t="s">
        <v>8557</v>
      </c>
      <c r="C939" t="str">
        <f t="shared" si="120"/>
        <v>HUL Pureit Germkill kit for Advance…</v>
      </c>
      <c r="D939" t="s">
        <v>7426</v>
      </c>
      <c r="E939" t="str">
        <f>IFERROR(VLOOKUP(TRIM(CLEAN(D939)),#REF!, 2, FALSE), "Other")</f>
        <v>Other</v>
      </c>
      <c r="F939" s="9">
        <v>980</v>
      </c>
      <c r="G939" s="9">
        <v>980</v>
      </c>
      <c r="H939" s="9">
        <f t="shared" si="113"/>
        <v>0</v>
      </c>
      <c r="I939" s="9">
        <f>(F939*U939)</f>
        <v>4645200</v>
      </c>
      <c r="J939" s="18" t="str">
        <f>ROUND((Table1[[#This Row],[actual_price]]-Table1[[#This Row],[discounted_price]])/Table1[[#This Row],[actual_price]]*100, 0) &amp; "%"</f>
        <v>0%</v>
      </c>
      <c r="K939" s="18" t="str">
        <f t="shared" si="114"/>
        <v>&lt;50%</v>
      </c>
      <c r="L939" s="18">
        <f t="shared" si="115"/>
        <v>0</v>
      </c>
      <c r="M939" s="15" t="str">
        <f t="shared" si="116"/>
        <v>Low</v>
      </c>
      <c r="N939" s="1">
        <v>0</v>
      </c>
      <c r="O939">
        <v>4.2</v>
      </c>
      <c r="P939" t="str">
        <f t="shared" si="117"/>
        <v>Good</v>
      </c>
      <c r="Q939">
        <f>G939*U939</f>
        <v>4645200</v>
      </c>
      <c r="R939" t="str">
        <f t="shared" si="118"/>
        <v>#0-#999</v>
      </c>
      <c r="S939">
        <f>IF(Table1[[#This Row],[actual_price]]&lt;1000, 1, IF(Table1[[#This Row],[actual_price]]&lt;5000, 2, IF(Table1[[#This Row],[actual_price]]&lt;10000, 3, IF(Table1[[#This Row],[actual_price]]&lt;20000, 4, 5))))</f>
        <v>1</v>
      </c>
      <c r="T939" t="str">
        <f t="shared" si="119"/>
        <v>1000 and above</v>
      </c>
      <c r="U939" s="11">
        <v>4740</v>
      </c>
      <c r="V939" t="s">
        <v>8558</v>
      </c>
      <c r="W939" t="s">
        <v>8559</v>
      </c>
      <c r="X939" t="s">
        <v>8560</v>
      </c>
      <c r="Y939" t="s">
        <v>8561</v>
      </c>
      <c r="Z939" t="s">
        <v>8562</v>
      </c>
      <c r="AA939" t="s">
        <v>8563</v>
      </c>
    </row>
    <row r="940" spans="1:27">
      <c r="A940" t="s">
        <v>8766</v>
      </c>
      <c r="B940" t="s">
        <v>8767</v>
      </c>
      <c r="C940" t="str">
        <f t="shared" si="120"/>
        <v>Cello Eliza Plastic Laundry Bag/Bas…</v>
      </c>
      <c r="D940" t="s">
        <v>6825</v>
      </c>
      <c r="E940" t="str">
        <f>IFERROR(VLOOKUP(TRIM(CLEAN(D940)),#REF!, 2, FALSE), "Other")</f>
        <v>Other</v>
      </c>
      <c r="F940" s="9">
        <v>998.06</v>
      </c>
      <c r="G940" s="9">
        <v>1282</v>
      </c>
      <c r="H940" s="9">
        <f t="shared" si="113"/>
        <v>283.94000000000005</v>
      </c>
      <c r="I940" s="9">
        <f>(F940*U940)</f>
        <v>7259888.4399999995</v>
      </c>
      <c r="J940" s="18" t="str">
        <f>ROUND((Table1[[#This Row],[actual_price]]-Table1[[#This Row],[discounted_price]])/Table1[[#This Row],[actual_price]]*100, 0) &amp; "%"</f>
        <v>22%</v>
      </c>
      <c r="K940" s="18" t="str">
        <f t="shared" si="114"/>
        <v>&lt;50%</v>
      </c>
      <c r="L940" s="18">
        <f t="shared" si="115"/>
        <v>22</v>
      </c>
      <c r="M940" s="15" t="str">
        <f t="shared" si="116"/>
        <v>Mild</v>
      </c>
      <c r="N940" s="1">
        <v>0.22</v>
      </c>
      <c r="O940">
        <v>4.2</v>
      </c>
      <c r="P940" t="str">
        <f t="shared" si="117"/>
        <v>Good</v>
      </c>
      <c r="Q940">
        <f>G940*U940</f>
        <v>9325268</v>
      </c>
      <c r="R940" t="str">
        <f t="shared" si="118"/>
        <v>#1k-#4.9k</v>
      </c>
      <c r="S940">
        <f>IF(Table1[[#This Row],[actual_price]]&lt;1000, 1, IF(Table1[[#This Row],[actual_price]]&lt;5000, 2, IF(Table1[[#This Row],[actual_price]]&lt;10000, 3, IF(Table1[[#This Row],[actual_price]]&lt;20000, 4, 5))))</f>
        <v>2</v>
      </c>
      <c r="T940" t="str">
        <f t="shared" si="119"/>
        <v>1000 and above</v>
      </c>
      <c r="U940" s="11">
        <v>7274</v>
      </c>
      <c r="V940" t="s">
        <v>8768</v>
      </c>
      <c r="W940" t="s">
        <v>8769</v>
      </c>
      <c r="X940" t="s">
        <v>8770</v>
      </c>
      <c r="Y940" t="s">
        <v>8771</v>
      </c>
      <c r="Z940" t="s">
        <v>8772</v>
      </c>
      <c r="AA940" t="s">
        <v>8773</v>
      </c>
    </row>
    <row r="941" spans="1:27">
      <c r="A941" t="s">
        <v>8782</v>
      </c>
      <c r="B941" t="s">
        <v>8783</v>
      </c>
      <c r="C941" t="str">
        <f t="shared" si="120"/>
        <v>Shakti Technology S5 High Pressure …</v>
      </c>
      <c r="D941" t="s">
        <v>7227</v>
      </c>
      <c r="E941" t="str">
        <f>IFERROR(VLOOKUP(TRIM(CLEAN(D941)),#REF!, 2, FALSE), "Other")</f>
        <v>Other</v>
      </c>
      <c r="F941" s="9">
        <v>5999</v>
      </c>
      <c r="G941" s="9">
        <v>9999</v>
      </c>
      <c r="H941" s="9">
        <f t="shared" si="113"/>
        <v>4000</v>
      </c>
      <c r="I941" s="9">
        <f>(F941*U941)</f>
        <v>1019830</v>
      </c>
      <c r="J941" s="18" t="str">
        <f>ROUND((Table1[[#This Row],[actual_price]]-Table1[[#This Row],[discounted_price]])/Table1[[#This Row],[actual_price]]*100, 0) &amp; "%"</f>
        <v>40%</v>
      </c>
      <c r="K941" s="18" t="str">
        <f t="shared" si="114"/>
        <v>&lt;50%</v>
      </c>
      <c r="L941" s="18">
        <f t="shared" si="115"/>
        <v>40</v>
      </c>
      <c r="M941" s="15" t="str">
        <f t="shared" si="116"/>
        <v>Medium</v>
      </c>
      <c r="N941" s="1">
        <v>0.4</v>
      </c>
      <c r="O941">
        <v>4.2</v>
      </c>
      <c r="P941" t="str">
        <f t="shared" si="117"/>
        <v>Good</v>
      </c>
      <c r="Q941">
        <f>G941*U941</f>
        <v>1699830</v>
      </c>
      <c r="R941" t="str">
        <f t="shared" si="118"/>
        <v>#5k-#9.9k</v>
      </c>
      <c r="S941">
        <f>IF(Table1[[#This Row],[actual_price]]&lt;1000, 1, IF(Table1[[#This Row],[actual_price]]&lt;5000, 2, IF(Table1[[#This Row],[actual_price]]&lt;10000, 3, IF(Table1[[#This Row],[actual_price]]&lt;20000, 4, 5))))</f>
        <v>3</v>
      </c>
      <c r="T941" t="str">
        <f t="shared" si="119"/>
        <v>Fewer than 1000</v>
      </c>
      <c r="U941" s="11">
        <v>170</v>
      </c>
      <c r="V941" t="s">
        <v>8784</v>
      </c>
      <c r="W941" t="s">
        <v>8785</v>
      </c>
      <c r="X941" t="s">
        <v>8786</v>
      </c>
      <c r="Y941" t="s">
        <v>8787</v>
      </c>
      <c r="Z941" t="s">
        <v>8788</v>
      </c>
      <c r="AA941" t="s">
        <v>8789</v>
      </c>
    </row>
    <row r="942" spans="1:27">
      <c r="A942" t="s">
        <v>8790</v>
      </c>
      <c r="B942" t="s">
        <v>8791</v>
      </c>
      <c r="C942" t="str">
        <f t="shared" si="120"/>
        <v>AMERICAN MICRONIC- Imported Wet &amp; D…</v>
      </c>
      <c r="D942" t="s">
        <v>7675</v>
      </c>
      <c r="E942" t="str">
        <f>IFERROR(VLOOKUP(TRIM(CLEAN(D942)),#REF!, 2, FALSE), "Other")</f>
        <v>Other</v>
      </c>
      <c r="F942" s="9">
        <v>8886</v>
      </c>
      <c r="G942" s="9">
        <v>11850</v>
      </c>
      <c r="H942" s="9">
        <f t="shared" si="113"/>
        <v>2964</v>
      </c>
      <c r="I942" s="9">
        <f>(F942*U942)</f>
        <v>27235590</v>
      </c>
      <c r="J942" s="18" t="str">
        <f>ROUND((Table1[[#This Row],[actual_price]]-Table1[[#This Row],[discounted_price]])/Table1[[#This Row],[actual_price]]*100, 0) &amp; "%"</f>
        <v>25%</v>
      </c>
      <c r="K942" s="18" t="str">
        <f t="shared" si="114"/>
        <v>&lt;50%</v>
      </c>
      <c r="L942" s="18">
        <f t="shared" si="115"/>
        <v>25</v>
      </c>
      <c r="M942" s="15" t="str">
        <f t="shared" si="116"/>
        <v>Mild</v>
      </c>
      <c r="N942" s="1">
        <v>0.25</v>
      </c>
      <c r="O942">
        <v>4.2</v>
      </c>
      <c r="P942" t="str">
        <f t="shared" si="117"/>
        <v>Good</v>
      </c>
      <c r="Q942">
        <f>G942*U942</f>
        <v>36320250</v>
      </c>
      <c r="R942" t="str">
        <f t="shared" si="118"/>
        <v>#10k-#19.9k</v>
      </c>
      <c r="S942">
        <f>IF(Table1[[#This Row],[actual_price]]&lt;1000, 1, IF(Table1[[#This Row],[actual_price]]&lt;5000, 2, IF(Table1[[#This Row],[actual_price]]&lt;10000, 3, IF(Table1[[#This Row],[actual_price]]&lt;20000, 4, 5))))</f>
        <v>4</v>
      </c>
      <c r="T942" t="str">
        <f t="shared" si="119"/>
        <v>1000 and above</v>
      </c>
      <c r="U942" s="11">
        <v>3065</v>
      </c>
      <c r="V942" t="s">
        <v>8792</v>
      </c>
      <c r="W942" t="s">
        <v>8793</v>
      </c>
      <c r="X942" t="s">
        <v>8794</v>
      </c>
      <c r="Y942" t="s">
        <v>8795</v>
      </c>
      <c r="Z942" t="s">
        <v>8796</v>
      </c>
      <c r="AA942" t="s">
        <v>8797</v>
      </c>
    </row>
    <row r="943" spans="1:27">
      <c r="A943" t="s">
        <v>8983</v>
      </c>
      <c r="B943" t="s">
        <v>8984</v>
      </c>
      <c r="C943" t="str">
        <f t="shared" si="120"/>
        <v>AO Smith HSE-VAS-X-015 Storage 15 L…</v>
      </c>
      <c r="D943" t="s">
        <v>6734</v>
      </c>
      <c r="E943" t="str">
        <f>IFERROR(VLOOKUP(TRIM(CLEAN(D943)),#REF!, 2, FALSE), "Other")</f>
        <v>Other</v>
      </c>
      <c r="F943" s="9">
        <v>7349</v>
      </c>
      <c r="G943" s="9">
        <v>10900</v>
      </c>
      <c r="H943" s="9">
        <f t="shared" si="113"/>
        <v>3551</v>
      </c>
      <c r="I943" s="9">
        <f>(F943*U943)</f>
        <v>87871993</v>
      </c>
      <c r="J943" s="18" t="str">
        <f>ROUND((Table1[[#This Row],[actual_price]]-Table1[[#This Row],[discounted_price]])/Table1[[#This Row],[actual_price]]*100, 0) &amp; "%"</f>
        <v>33%</v>
      </c>
      <c r="K943" s="18" t="str">
        <f t="shared" si="114"/>
        <v>&lt;50%</v>
      </c>
      <c r="L943" s="18">
        <f t="shared" si="115"/>
        <v>33</v>
      </c>
      <c r="M943" s="15" t="str">
        <f t="shared" si="116"/>
        <v>Medium</v>
      </c>
      <c r="N943" s="1">
        <v>0.33</v>
      </c>
      <c r="O943">
        <v>4.2</v>
      </c>
      <c r="P943" t="str">
        <f t="shared" si="117"/>
        <v>Good</v>
      </c>
      <c r="Q943">
        <f>G943*U943</f>
        <v>130331300</v>
      </c>
      <c r="R943" t="str">
        <f t="shared" si="118"/>
        <v>#10k-#19.9k</v>
      </c>
      <c r="S943">
        <f>IF(Table1[[#This Row],[actual_price]]&lt;1000, 1, IF(Table1[[#This Row],[actual_price]]&lt;5000, 2, IF(Table1[[#This Row],[actual_price]]&lt;10000, 3, IF(Table1[[#This Row],[actual_price]]&lt;20000, 4, 5))))</f>
        <v>4</v>
      </c>
      <c r="T943" t="str">
        <f t="shared" si="119"/>
        <v>1000 and above</v>
      </c>
      <c r="U943" s="11">
        <v>11957</v>
      </c>
      <c r="V943" t="s">
        <v>8985</v>
      </c>
      <c r="W943" t="s">
        <v>8986</v>
      </c>
      <c r="X943" t="s">
        <v>8987</v>
      </c>
      <c r="Y943" t="s">
        <v>8988</v>
      </c>
      <c r="Z943" t="s">
        <v>8989</v>
      </c>
      <c r="AA943" t="s">
        <v>8990</v>
      </c>
    </row>
    <row r="944" spans="1:27">
      <c r="A944" t="s">
        <v>9023</v>
      </c>
      <c r="B944" t="s">
        <v>9024</v>
      </c>
      <c r="C944" t="str">
        <f t="shared" si="120"/>
        <v>Havells Instanio 3-Litre 4.5KW Inst…</v>
      </c>
      <c r="D944" t="s">
        <v>6692</v>
      </c>
      <c r="E944" t="str">
        <f>IFERROR(VLOOKUP(TRIM(CLEAN(D944)),#REF!, 2, FALSE), "Other")</f>
        <v>Other</v>
      </c>
      <c r="F944" s="9">
        <v>3645</v>
      </c>
      <c r="G944" s="9">
        <v>6070</v>
      </c>
      <c r="H944" s="9">
        <f t="shared" si="113"/>
        <v>2425</v>
      </c>
      <c r="I944" s="9">
        <f>(F944*U944)</f>
        <v>2044845</v>
      </c>
      <c r="J944" s="18" t="str">
        <f>ROUND((Table1[[#This Row],[actual_price]]-Table1[[#This Row],[discounted_price]])/Table1[[#This Row],[actual_price]]*100, 0) &amp; "%"</f>
        <v>40%</v>
      </c>
      <c r="K944" s="18" t="str">
        <f t="shared" si="114"/>
        <v>&lt;50%</v>
      </c>
      <c r="L944" s="18">
        <f t="shared" si="115"/>
        <v>40</v>
      </c>
      <c r="M944" s="15" t="str">
        <f t="shared" si="116"/>
        <v>Medium</v>
      </c>
      <c r="N944" s="1">
        <v>0.4</v>
      </c>
      <c r="O944">
        <v>4.2</v>
      </c>
      <c r="P944" t="str">
        <f t="shared" si="117"/>
        <v>Good</v>
      </c>
      <c r="Q944">
        <f>G944*U944</f>
        <v>3405270</v>
      </c>
      <c r="R944" t="str">
        <f t="shared" si="118"/>
        <v>#5k-#9.9k</v>
      </c>
      <c r="S944">
        <f>IF(Table1[[#This Row],[actual_price]]&lt;1000, 1, IF(Table1[[#This Row],[actual_price]]&lt;5000, 2, IF(Table1[[#This Row],[actual_price]]&lt;10000, 3, IF(Table1[[#This Row],[actual_price]]&lt;20000, 4, 5))))</f>
        <v>3</v>
      </c>
      <c r="T944" t="str">
        <f t="shared" si="119"/>
        <v>Fewer than 1000</v>
      </c>
      <c r="U944" s="11">
        <v>561</v>
      </c>
      <c r="V944" t="s">
        <v>9025</v>
      </c>
      <c r="W944" t="s">
        <v>9026</v>
      </c>
      <c r="X944" t="s">
        <v>9027</v>
      </c>
      <c r="Y944" t="s">
        <v>9028</v>
      </c>
      <c r="Z944" t="s">
        <v>9029</v>
      </c>
      <c r="AA944" t="s">
        <v>9030</v>
      </c>
    </row>
    <row r="945" spans="1:27">
      <c r="A945" t="s">
        <v>9039</v>
      </c>
      <c r="B945" t="s">
        <v>9040</v>
      </c>
      <c r="C945" t="str">
        <f t="shared" si="120"/>
        <v>Panasonic SR-WA22H (E) Automatic Ri…</v>
      </c>
      <c r="D945" t="s">
        <v>7476</v>
      </c>
      <c r="E945" t="str">
        <f>IFERROR(VLOOKUP(TRIM(CLEAN(D945)),#REF!, 2, FALSE), "Other")</f>
        <v>Other</v>
      </c>
      <c r="F945" s="9">
        <v>2976</v>
      </c>
      <c r="G945" s="9">
        <v>3945</v>
      </c>
      <c r="H945" s="9">
        <f t="shared" si="113"/>
        <v>969</v>
      </c>
      <c r="I945" s="9">
        <f>(F945*U945)</f>
        <v>11130240</v>
      </c>
      <c r="J945" s="18" t="str">
        <f>ROUND((Table1[[#This Row],[actual_price]]-Table1[[#This Row],[discounted_price]])/Table1[[#This Row],[actual_price]]*100, 0) &amp; "%"</f>
        <v>25%</v>
      </c>
      <c r="K945" s="18" t="str">
        <f t="shared" si="114"/>
        <v>&lt;50%</v>
      </c>
      <c r="L945" s="18">
        <f t="shared" si="115"/>
        <v>25</v>
      </c>
      <c r="M945" s="15" t="str">
        <f t="shared" si="116"/>
        <v>Mild</v>
      </c>
      <c r="N945" s="1">
        <v>0.25</v>
      </c>
      <c r="O945">
        <v>4.2</v>
      </c>
      <c r="P945" t="str">
        <f t="shared" si="117"/>
        <v>Good</v>
      </c>
      <c r="Q945">
        <f>G945*U945</f>
        <v>14754300</v>
      </c>
      <c r="R945" t="str">
        <f t="shared" si="118"/>
        <v>#1k-#4.9k</v>
      </c>
      <c r="S945">
        <f>IF(Table1[[#This Row],[actual_price]]&lt;1000, 1, IF(Table1[[#This Row],[actual_price]]&lt;5000, 2, IF(Table1[[#This Row],[actual_price]]&lt;10000, 3, IF(Table1[[#This Row],[actual_price]]&lt;20000, 4, 5))))</f>
        <v>2</v>
      </c>
      <c r="T945" t="str">
        <f t="shared" si="119"/>
        <v>1000 and above</v>
      </c>
      <c r="U945" s="11">
        <v>3740</v>
      </c>
      <c r="V945" t="s">
        <v>9041</v>
      </c>
      <c r="W945" t="s">
        <v>9042</v>
      </c>
      <c r="X945" t="s">
        <v>9043</v>
      </c>
      <c r="Y945" t="s">
        <v>9044</v>
      </c>
      <c r="Z945" t="s">
        <v>9045</v>
      </c>
      <c r="AA945" t="s">
        <v>9046</v>
      </c>
    </row>
    <row r="946" spans="1:27">
      <c r="A946" t="s">
        <v>9055</v>
      </c>
      <c r="B946" t="s">
        <v>9056</v>
      </c>
      <c r="C946" t="str">
        <f t="shared" si="120"/>
        <v>Goodscity Garment Steamer for Cloth…</v>
      </c>
      <c r="D946" t="s">
        <v>6834</v>
      </c>
      <c r="E946" t="str">
        <f>IFERROR(VLOOKUP(TRIM(CLEAN(D946)),#REF!, 2, FALSE), "Other")</f>
        <v>Other</v>
      </c>
      <c r="F946" s="9">
        <v>2575</v>
      </c>
      <c r="G946" s="9">
        <v>6700</v>
      </c>
      <c r="H946" s="9">
        <f t="shared" si="113"/>
        <v>4125</v>
      </c>
      <c r="I946" s="9">
        <f>(F946*U946)</f>
        <v>1573325</v>
      </c>
      <c r="J946" s="18" t="str">
        <f>ROUND((Table1[[#This Row],[actual_price]]-Table1[[#This Row],[discounted_price]])/Table1[[#This Row],[actual_price]]*100, 0) &amp; "%"</f>
        <v>62%</v>
      </c>
      <c r="K946" s="18" t="str">
        <f t="shared" si="114"/>
        <v>≥ 50%</v>
      </c>
      <c r="L946" s="18">
        <f t="shared" si="115"/>
        <v>62</v>
      </c>
      <c r="M946" s="15" t="str">
        <f t="shared" si="116"/>
        <v>High</v>
      </c>
      <c r="N946" s="1">
        <v>0.62</v>
      </c>
      <c r="O946">
        <v>4.2</v>
      </c>
      <c r="P946" t="str">
        <f t="shared" si="117"/>
        <v>Good</v>
      </c>
      <c r="Q946">
        <f>G946*U946</f>
        <v>4093700</v>
      </c>
      <c r="R946" t="str">
        <f t="shared" si="118"/>
        <v>#5k-#9.9k</v>
      </c>
      <c r="S946">
        <f>IF(Table1[[#This Row],[actual_price]]&lt;1000, 1, IF(Table1[[#This Row],[actual_price]]&lt;5000, 2, IF(Table1[[#This Row],[actual_price]]&lt;10000, 3, IF(Table1[[#This Row],[actual_price]]&lt;20000, 4, 5))))</f>
        <v>3</v>
      </c>
      <c r="T946" t="str">
        <f t="shared" si="119"/>
        <v>Fewer than 1000</v>
      </c>
      <c r="U946" s="11">
        <v>611</v>
      </c>
      <c r="V946" t="s">
        <v>9057</v>
      </c>
      <c r="W946" t="s">
        <v>9058</v>
      </c>
      <c r="X946" t="s">
        <v>9059</v>
      </c>
      <c r="Y946" t="s">
        <v>9060</v>
      </c>
      <c r="Z946" t="s">
        <v>9061</v>
      </c>
      <c r="AA946" t="s">
        <v>9062</v>
      </c>
    </row>
    <row r="947" spans="1:27">
      <c r="A947" t="s">
        <v>9079</v>
      </c>
      <c r="B947" t="s">
        <v>9080</v>
      </c>
      <c r="C947" t="str">
        <f t="shared" si="120"/>
        <v>Orpat HHB-100E 250-Watt Hand Blende…</v>
      </c>
      <c r="D947" t="s">
        <v>6665</v>
      </c>
      <c r="E947" t="str">
        <f>IFERROR(VLOOKUP(TRIM(CLEAN(D947)),#REF!, 2, FALSE), "Other")</f>
        <v>Other</v>
      </c>
      <c r="F947" s="9">
        <v>765</v>
      </c>
      <c r="G947" s="9">
        <v>970</v>
      </c>
      <c r="H947" s="9">
        <f t="shared" si="113"/>
        <v>205</v>
      </c>
      <c r="I947" s="9">
        <f>(F947*U947)</f>
        <v>4632075</v>
      </c>
      <c r="J947" s="18" t="str">
        <f>ROUND((Table1[[#This Row],[actual_price]]-Table1[[#This Row],[discounted_price]])/Table1[[#This Row],[actual_price]]*100, 0) &amp; "%"</f>
        <v>21%</v>
      </c>
      <c r="K947" s="18" t="str">
        <f t="shared" si="114"/>
        <v>&lt;50%</v>
      </c>
      <c r="L947" s="18">
        <f t="shared" si="115"/>
        <v>21</v>
      </c>
      <c r="M947" s="15" t="str">
        <f t="shared" si="116"/>
        <v>Mild</v>
      </c>
      <c r="N947" s="1">
        <v>0.21</v>
      </c>
      <c r="O947">
        <v>4.2</v>
      </c>
      <c r="P947" t="str">
        <f t="shared" si="117"/>
        <v>Good</v>
      </c>
      <c r="Q947">
        <f>G947*U947</f>
        <v>5873350</v>
      </c>
      <c r="R947" t="str">
        <f t="shared" si="118"/>
        <v>#0-#999</v>
      </c>
      <c r="S947">
        <f>IF(Table1[[#This Row],[actual_price]]&lt;1000, 1, IF(Table1[[#This Row],[actual_price]]&lt;5000, 2, IF(Table1[[#This Row],[actual_price]]&lt;10000, 3, IF(Table1[[#This Row],[actual_price]]&lt;20000, 4, 5))))</f>
        <v>1</v>
      </c>
      <c r="T947" t="str">
        <f t="shared" si="119"/>
        <v>1000 and above</v>
      </c>
      <c r="U947" s="11">
        <v>6055</v>
      </c>
      <c r="V947" t="s">
        <v>9081</v>
      </c>
      <c r="W947" t="s">
        <v>9082</v>
      </c>
      <c r="X947" t="s">
        <v>9083</v>
      </c>
      <c r="Y947" t="s">
        <v>9084</v>
      </c>
      <c r="Z947" t="s">
        <v>9085</v>
      </c>
      <c r="AA947" t="s">
        <v>9086</v>
      </c>
    </row>
    <row r="948" spans="1:27">
      <c r="A948" t="s">
        <v>9087</v>
      </c>
      <c r="B948" t="s">
        <v>9088</v>
      </c>
      <c r="C948" t="str">
        <f t="shared" si="120"/>
        <v>HealthSense Rechargeable Lint Remov…</v>
      </c>
      <c r="D948" t="s">
        <v>6573</v>
      </c>
      <c r="E948" t="str">
        <f>IFERROR(VLOOKUP(TRIM(CLEAN(D948)),#REF!, 2, FALSE), "Other")</f>
        <v>Other</v>
      </c>
      <c r="F948" s="9">
        <v>999</v>
      </c>
      <c r="G948" s="9">
        <v>1500</v>
      </c>
      <c r="H948" s="9">
        <f t="shared" si="113"/>
        <v>501</v>
      </c>
      <c r="I948" s="9">
        <f>(F948*U948)</f>
        <v>385614</v>
      </c>
      <c r="J948" s="18" t="str">
        <f>ROUND((Table1[[#This Row],[actual_price]]-Table1[[#This Row],[discounted_price]])/Table1[[#This Row],[actual_price]]*100, 0) &amp; "%"</f>
        <v>33%</v>
      </c>
      <c r="K948" s="18" t="str">
        <f t="shared" si="114"/>
        <v>&lt;50%</v>
      </c>
      <c r="L948" s="18">
        <f t="shared" si="115"/>
        <v>33</v>
      </c>
      <c r="M948" s="15" t="str">
        <f t="shared" si="116"/>
        <v>Medium</v>
      </c>
      <c r="N948" s="1">
        <v>0.33</v>
      </c>
      <c r="O948">
        <v>4.2</v>
      </c>
      <c r="P948" t="str">
        <f t="shared" si="117"/>
        <v>Good</v>
      </c>
      <c r="Q948">
        <f>G948*U948</f>
        <v>579000</v>
      </c>
      <c r="R948" t="str">
        <f t="shared" si="118"/>
        <v>#1k-#4.9k</v>
      </c>
      <c r="S948">
        <f>IF(Table1[[#This Row],[actual_price]]&lt;1000, 1, IF(Table1[[#This Row],[actual_price]]&lt;5000, 2, IF(Table1[[#This Row],[actual_price]]&lt;10000, 3, IF(Table1[[#This Row],[actual_price]]&lt;20000, 4, 5))))</f>
        <v>2</v>
      </c>
      <c r="T948" t="str">
        <f t="shared" si="119"/>
        <v>Fewer than 1000</v>
      </c>
      <c r="U948" s="11">
        <v>386</v>
      </c>
      <c r="V948" t="s">
        <v>9089</v>
      </c>
      <c r="W948" t="s">
        <v>9090</v>
      </c>
      <c r="X948" t="s">
        <v>9091</v>
      </c>
      <c r="Y948" t="s">
        <v>9092</v>
      </c>
      <c r="Z948" t="s">
        <v>9093</v>
      </c>
      <c r="AA948" t="s">
        <v>9094</v>
      </c>
    </row>
    <row r="949" spans="1:27">
      <c r="A949" t="s">
        <v>9119</v>
      </c>
      <c r="B949" t="s">
        <v>9120</v>
      </c>
      <c r="C949" t="str">
        <f t="shared" si="120"/>
        <v>AmazonBasics Cylinder Bagless Vacuu…</v>
      </c>
      <c r="D949" t="s">
        <v>7179</v>
      </c>
      <c r="E949" t="str">
        <f>IFERROR(VLOOKUP(TRIM(CLEAN(D949)),#REF!, 2, FALSE), "Other")</f>
        <v>Other</v>
      </c>
      <c r="F949" s="9">
        <v>3799</v>
      </c>
      <c r="G949" s="9">
        <v>6000</v>
      </c>
      <c r="H949" s="9">
        <f t="shared" si="113"/>
        <v>2201</v>
      </c>
      <c r="I949" s="9">
        <f>(F949*U949)</f>
        <v>45341065</v>
      </c>
      <c r="J949" s="18" t="str">
        <f>ROUND((Table1[[#This Row],[actual_price]]-Table1[[#This Row],[discounted_price]])/Table1[[#This Row],[actual_price]]*100, 0) &amp; "%"</f>
        <v>37%</v>
      </c>
      <c r="K949" s="18" t="str">
        <f t="shared" si="114"/>
        <v>&lt;50%</v>
      </c>
      <c r="L949" s="18">
        <f t="shared" si="115"/>
        <v>37</v>
      </c>
      <c r="M949" s="15" t="str">
        <f t="shared" si="116"/>
        <v>Medium</v>
      </c>
      <c r="N949" s="1">
        <v>0.37</v>
      </c>
      <c r="O949">
        <v>4.2</v>
      </c>
      <c r="P949" t="str">
        <f t="shared" si="117"/>
        <v>Good</v>
      </c>
      <c r="Q949">
        <f>G949*U949</f>
        <v>71610000</v>
      </c>
      <c r="R949" t="str">
        <f t="shared" si="118"/>
        <v>#5k-#9.9k</v>
      </c>
      <c r="S949">
        <f>IF(Table1[[#This Row],[actual_price]]&lt;1000, 1, IF(Table1[[#This Row],[actual_price]]&lt;5000, 2, IF(Table1[[#This Row],[actual_price]]&lt;10000, 3, IF(Table1[[#This Row],[actual_price]]&lt;20000, 4, 5))))</f>
        <v>3</v>
      </c>
      <c r="T949" t="str">
        <f t="shared" si="119"/>
        <v>1000 and above</v>
      </c>
      <c r="U949" s="11">
        <v>11935</v>
      </c>
      <c r="V949" t="s">
        <v>9121</v>
      </c>
      <c r="W949" t="s">
        <v>9122</v>
      </c>
      <c r="X949" t="s">
        <v>9123</v>
      </c>
      <c r="Y949" t="s">
        <v>9124</v>
      </c>
      <c r="Z949" t="s">
        <v>9125</v>
      </c>
      <c r="AA949" t="s">
        <v>9126</v>
      </c>
    </row>
    <row r="950" spans="1:27">
      <c r="A950" t="s">
        <v>9151</v>
      </c>
      <c r="B950" t="s">
        <v>9152</v>
      </c>
      <c r="C950" t="str">
        <f t="shared" si="120"/>
        <v>Black + Decker BD BXIR2201IN 2200-W…</v>
      </c>
      <c r="D950" t="s">
        <v>6834</v>
      </c>
      <c r="E950" t="str">
        <f>IFERROR(VLOOKUP(TRIM(CLEAN(D950)),#REF!, 2, FALSE), "Other")</f>
        <v>Other</v>
      </c>
      <c r="F950" s="9">
        <v>3199</v>
      </c>
      <c r="G950" s="9">
        <v>3500</v>
      </c>
      <c r="H950" s="9">
        <f t="shared" si="113"/>
        <v>301</v>
      </c>
      <c r="I950" s="9">
        <f>(F950*U950)</f>
        <v>6074901</v>
      </c>
      <c r="J950" s="18" t="str">
        <f>ROUND((Table1[[#This Row],[actual_price]]-Table1[[#This Row],[discounted_price]])/Table1[[#This Row],[actual_price]]*100, 0) &amp; "%"</f>
        <v>9%</v>
      </c>
      <c r="K950" s="18" t="str">
        <f t="shared" si="114"/>
        <v>&lt;50%</v>
      </c>
      <c r="L950" s="18">
        <f t="shared" si="115"/>
        <v>9</v>
      </c>
      <c r="M950" s="15" t="str">
        <f t="shared" si="116"/>
        <v>Low</v>
      </c>
      <c r="N950" s="1">
        <v>0.09</v>
      </c>
      <c r="O950">
        <v>4.2</v>
      </c>
      <c r="P950" t="str">
        <f t="shared" si="117"/>
        <v>Good</v>
      </c>
      <c r="Q950">
        <f>G950*U950</f>
        <v>6646500</v>
      </c>
      <c r="R950" t="str">
        <f t="shared" si="118"/>
        <v>#1k-#4.9k</v>
      </c>
      <c r="S950">
        <f>IF(Table1[[#This Row],[actual_price]]&lt;1000, 1, IF(Table1[[#This Row],[actual_price]]&lt;5000, 2, IF(Table1[[#This Row],[actual_price]]&lt;10000, 3, IF(Table1[[#This Row],[actual_price]]&lt;20000, 4, 5))))</f>
        <v>2</v>
      </c>
      <c r="T950" t="str">
        <f t="shared" si="119"/>
        <v>1000 and above</v>
      </c>
      <c r="U950" s="11">
        <v>1899</v>
      </c>
      <c r="V950" t="s">
        <v>9153</v>
      </c>
      <c r="W950" t="s">
        <v>9154</v>
      </c>
      <c r="X950" t="s">
        <v>9155</v>
      </c>
      <c r="Y950" t="s">
        <v>9156</v>
      </c>
      <c r="Z950" t="s">
        <v>9157</v>
      </c>
      <c r="AA950" t="s">
        <v>9158</v>
      </c>
    </row>
    <row r="951" spans="1:27">
      <c r="A951" t="s">
        <v>9159</v>
      </c>
      <c r="B951" t="s">
        <v>9160</v>
      </c>
      <c r="C951" t="str">
        <f t="shared" si="120"/>
        <v>Inalsa Hand Blender| Hand Mixer|Bea…</v>
      </c>
      <c r="D951" t="s">
        <v>8007</v>
      </c>
      <c r="E951" t="str">
        <f>IFERROR(VLOOKUP(TRIM(CLEAN(D951)),#REF!, 2, FALSE), "Other")</f>
        <v>Other</v>
      </c>
      <c r="F951" s="9">
        <v>979</v>
      </c>
      <c r="G951" s="9">
        <v>1395</v>
      </c>
      <c r="H951" s="9">
        <f t="shared" si="113"/>
        <v>416</v>
      </c>
      <c r="I951" s="9">
        <f>(F951*U951)</f>
        <v>14931708</v>
      </c>
      <c r="J951" s="18" t="str">
        <f>ROUND((Table1[[#This Row],[actual_price]]-Table1[[#This Row],[discounted_price]])/Table1[[#This Row],[actual_price]]*100, 0) &amp; "%"</f>
        <v>30%</v>
      </c>
      <c r="K951" s="18" t="str">
        <f t="shared" si="114"/>
        <v>&lt;50%</v>
      </c>
      <c r="L951" s="18">
        <f t="shared" si="115"/>
        <v>30</v>
      </c>
      <c r="M951" s="15" t="str">
        <f t="shared" si="116"/>
        <v>Medium</v>
      </c>
      <c r="N951" s="1">
        <v>0.3</v>
      </c>
      <c r="O951">
        <v>4.2</v>
      </c>
      <c r="P951" t="str">
        <f t="shared" si="117"/>
        <v>Good</v>
      </c>
      <c r="Q951">
        <f>G951*U951</f>
        <v>21276540</v>
      </c>
      <c r="R951" t="str">
        <f t="shared" si="118"/>
        <v>#1k-#4.9k</v>
      </c>
      <c r="S951">
        <f>IF(Table1[[#This Row],[actual_price]]&lt;1000, 1, IF(Table1[[#This Row],[actual_price]]&lt;5000, 2, IF(Table1[[#This Row],[actual_price]]&lt;10000, 3, IF(Table1[[#This Row],[actual_price]]&lt;20000, 4, 5))))</f>
        <v>2</v>
      </c>
      <c r="T951" t="str">
        <f t="shared" si="119"/>
        <v>1000 and above</v>
      </c>
      <c r="U951" s="11">
        <v>15252</v>
      </c>
      <c r="V951" t="s">
        <v>9161</v>
      </c>
      <c r="W951" t="s">
        <v>9162</v>
      </c>
      <c r="X951" t="s">
        <v>9163</v>
      </c>
      <c r="Y951" t="s">
        <v>9164</v>
      </c>
      <c r="Z951" t="s">
        <v>9165</v>
      </c>
      <c r="AA951" t="s">
        <v>9166</v>
      </c>
    </row>
    <row r="952" spans="1:27">
      <c r="A952" t="s">
        <v>9191</v>
      </c>
      <c r="B952" t="s">
        <v>9192</v>
      </c>
      <c r="C952" t="str">
        <f t="shared" si="120"/>
        <v>Borosil Volcano 13 Fin Oil Filled R…</v>
      </c>
      <c r="D952" t="s">
        <v>6555</v>
      </c>
      <c r="E952" t="str">
        <f>IFERROR(VLOOKUP(TRIM(CLEAN(D952)),#REF!, 2, FALSE), "Other")</f>
        <v>Other</v>
      </c>
      <c r="F952" s="9">
        <v>9495</v>
      </c>
      <c r="G952" s="9">
        <v>18990</v>
      </c>
      <c r="H952" s="9">
        <f t="shared" si="113"/>
        <v>9495</v>
      </c>
      <c r="I952" s="9">
        <f>(F952*U952)</f>
        <v>750105</v>
      </c>
      <c r="J952" s="18" t="str">
        <f>ROUND((Table1[[#This Row],[actual_price]]-Table1[[#This Row],[discounted_price]])/Table1[[#This Row],[actual_price]]*100, 0) &amp; "%"</f>
        <v>50%</v>
      </c>
      <c r="K952" s="18" t="str">
        <f t="shared" si="114"/>
        <v>≥ 50%</v>
      </c>
      <c r="L952" s="18">
        <f t="shared" si="115"/>
        <v>50</v>
      </c>
      <c r="M952" s="15" t="str">
        <f t="shared" si="116"/>
        <v>High</v>
      </c>
      <c r="N952" s="1">
        <v>0.5</v>
      </c>
      <c r="O952">
        <v>4.2</v>
      </c>
      <c r="P952" t="str">
        <f t="shared" si="117"/>
        <v>Good</v>
      </c>
      <c r="Q952">
        <f>G952*U952</f>
        <v>1500210</v>
      </c>
      <c r="R952" t="str">
        <f t="shared" si="118"/>
        <v>#10k-#19.9k</v>
      </c>
      <c r="S952">
        <f>IF(Table1[[#This Row],[actual_price]]&lt;1000, 1, IF(Table1[[#This Row],[actual_price]]&lt;5000, 2, IF(Table1[[#This Row],[actual_price]]&lt;10000, 3, IF(Table1[[#This Row],[actual_price]]&lt;20000, 4, 5))))</f>
        <v>4</v>
      </c>
      <c r="T952" t="str">
        <f t="shared" si="119"/>
        <v>Fewer than 1000</v>
      </c>
      <c r="U952" s="11">
        <v>79</v>
      </c>
      <c r="V952" t="s">
        <v>9193</v>
      </c>
      <c r="W952" t="s">
        <v>9194</v>
      </c>
      <c r="X952" t="s">
        <v>9195</v>
      </c>
      <c r="Y952" t="s">
        <v>9196</v>
      </c>
      <c r="Z952" t="s">
        <v>9197</v>
      </c>
      <c r="AA952" t="s">
        <v>9198</v>
      </c>
    </row>
    <row r="953" spans="1:27">
      <c r="A953" t="s">
        <v>9239</v>
      </c>
      <c r="B953" t="s">
        <v>9240</v>
      </c>
      <c r="C953" t="str">
        <f t="shared" si="120"/>
        <v>Racold Eterno Pro 25L Vertical 5 St…</v>
      </c>
      <c r="D953" t="s">
        <v>6734</v>
      </c>
      <c r="E953" t="str">
        <f>IFERROR(VLOOKUP(TRIM(CLEAN(D953)),#REF!, 2, FALSE), "Other")</f>
        <v>Other</v>
      </c>
      <c r="F953" s="9">
        <v>8699</v>
      </c>
      <c r="G953" s="9">
        <v>16899</v>
      </c>
      <c r="H953" s="9">
        <f t="shared" si="113"/>
        <v>8200</v>
      </c>
      <c r="I953" s="9">
        <f>(F953*U953)</f>
        <v>27793305</v>
      </c>
      <c r="J953" s="18" t="str">
        <f>ROUND((Table1[[#This Row],[actual_price]]-Table1[[#This Row],[discounted_price]])/Table1[[#This Row],[actual_price]]*100, 0) &amp; "%"</f>
        <v>49%</v>
      </c>
      <c r="K953" s="18" t="str">
        <f t="shared" si="114"/>
        <v>&lt;50%</v>
      </c>
      <c r="L953" s="18">
        <f t="shared" si="115"/>
        <v>49</v>
      </c>
      <c r="M953" s="15" t="str">
        <f t="shared" si="116"/>
        <v>Medium</v>
      </c>
      <c r="N953" s="1">
        <v>0.49</v>
      </c>
      <c r="O953">
        <v>4.2</v>
      </c>
      <c r="P953" t="str">
        <f t="shared" si="117"/>
        <v>Good</v>
      </c>
      <c r="Q953">
        <f>G953*U953</f>
        <v>53992305</v>
      </c>
      <c r="R953" t="str">
        <f t="shared" si="118"/>
        <v>#10k-#19.9k</v>
      </c>
      <c r="S953">
        <f>IF(Table1[[#This Row],[actual_price]]&lt;1000, 1, IF(Table1[[#This Row],[actual_price]]&lt;5000, 2, IF(Table1[[#This Row],[actual_price]]&lt;10000, 3, IF(Table1[[#This Row],[actual_price]]&lt;20000, 4, 5))))</f>
        <v>4</v>
      </c>
      <c r="T953" t="str">
        <f t="shared" si="119"/>
        <v>1000 and above</v>
      </c>
      <c r="U953" s="11">
        <v>3195</v>
      </c>
      <c r="V953" t="s">
        <v>9241</v>
      </c>
      <c r="W953" t="s">
        <v>9242</v>
      </c>
      <c r="X953" t="s">
        <v>9243</v>
      </c>
      <c r="Y953" t="s">
        <v>9244</v>
      </c>
      <c r="Z953" t="s">
        <v>9245</v>
      </c>
      <c r="AA953" t="s">
        <v>9246</v>
      </c>
    </row>
    <row r="954" spans="1:27">
      <c r="A954" t="s">
        <v>9346</v>
      </c>
      <c r="B954" t="s">
        <v>9347</v>
      </c>
      <c r="C954" t="str">
        <f t="shared" si="120"/>
        <v>Racold Pronto Pro 3Litres 3KW Verti…</v>
      </c>
      <c r="D954" t="s">
        <v>6692</v>
      </c>
      <c r="E954" t="str">
        <f>IFERROR(VLOOKUP(TRIM(CLEAN(D954)),#REF!, 2, FALSE), "Other")</f>
        <v>Other</v>
      </c>
      <c r="F954" s="9">
        <v>2949</v>
      </c>
      <c r="G954" s="9">
        <v>4849</v>
      </c>
      <c r="H954" s="9">
        <f t="shared" si="113"/>
        <v>1900</v>
      </c>
      <c r="I954" s="9">
        <f>(F954*U954)</f>
        <v>23497632</v>
      </c>
      <c r="J954" s="18" t="str">
        <f>ROUND((Table1[[#This Row],[actual_price]]-Table1[[#This Row],[discounted_price]])/Table1[[#This Row],[actual_price]]*100, 0) &amp; "%"</f>
        <v>39%</v>
      </c>
      <c r="K954" s="18" t="str">
        <f t="shared" si="114"/>
        <v>&lt;50%</v>
      </c>
      <c r="L954" s="18">
        <f t="shared" si="115"/>
        <v>39</v>
      </c>
      <c r="M954" s="15" t="str">
        <f t="shared" si="116"/>
        <v>Medium</v>
      </c>
      <c r="N954" s="1">
        <v>0.39</v>
      </c>
      <c r="O954">
        <v>4.2</v>
      </c>
      <c r="P954" t="str">
        <f t="shared" si="117"/>
        <v>Good</v>
      </c>
      <c r="Q954">
        <f>G954*U954</f>
        <v>38636832</v>
      </c>
      <c r="R954" t="str">
        <f t="shared" si="118"/>
        <v>#1k-#4.9k</v>
      </c>
      <c r="S954">
        <f>IF(Table1[[#This Row],[actual_price]]&lt;1000, 1, IF(Table1[[#This Row],[actual_price]]&lt;5000, 2, IF(Table1[[#This Row],[actual_price]]&lt;10000, 3, IF(Table1[[#This Row],[actual_price]]&lt;20000, 4, 5))))</f>
        <v>2</v>
      </c>
      <c r="T954" t="str">
        <f t="shared" si="119"/>
        <v>1000 and above</v>
      </c>
      <c r="U954" s="11">
        <v>7968</v>
      </c>
      <c r="V954" t="s">
        <v>9348</v>
      </c>
      <c r="W954" t="s">
        <v>9349</v>
      </c>
      <c r="X954" t="s">
        <v>9350</v>
      </c>
      <c r="Y954" t="s">
        <v>9351</v>
      </c>
      <c r="Z954" t="s">
        <v>9352</v>
      </c>
      <c r="AA954" t="s">
        <v>9353</v>
      </c>
    </row>
    <row r="955" spans="1:27">
      <c r="A955" t="s">
        <v>9370</v>
      </c>
      <c r="B955" t="s">
        <v>9371</v>
      </c>
      <c r="C955" t="str">
        <f t="shared" si="120"/>
        <v>Saiyam Stainless Steel Espresso Mak…</v>
      </c>
      <c r="D955" t="s">
        <v>9372</v>
      </c>
      <c r="E955" t="str">
        <f>IFERROR(VLOOKUP(TRIM(CLEAN(D955)),#REF!, 2, FALSE), "Other")</f>
        <v>Other</v>
      </c>
      <c r="F955" s="9">
        <v>599</v>
      </c>
      <c r="G955" s="9">
        <v>1299</v>
      </c>
      <c r="H955" s="9">
        <f t="shared" si="113"/>
        <v>700</v>
      </c>
      <c r="I955" s="9">
        <f>(F955*U955)</f>
        <v>353410</v>
      </c>
      <c r="J955" s="18" t="str">
        <f>ROUND((Table1[[#This Row],[actual_price]]-Table1[[#This Row],[discounted_price]])/Table1[[#This Row],[actual_price]]*100, 0) &amp; "%"</f>
        <v>54%</v>
      </c>
      <c r="K955" s="18" t="str">
        <f t="shared" si="114"/>
        <v>≥ 50%</v>
      </c>
      <c r="L955" s="18">
        <f t="shared" si="115"/>
        <v>54</v>
      </c>
      <c r="M955" s="15" t="str">
        <f t="shared" si="116"/>
        <v>High</v>
      </c>
      <c r="N955" s="1">
        <v>0.54</v>
      </c>
      <c r="O955">
        <v>4.2</v>
      </c>
      <c r="P955" t="str">
        <f t="shared" si="117"/>
        <v>Good</v>
      </c>
      <c r="Q955">
        <f>G955*U955</f>
        <v>766410</v>
      </c>
      <c r="R955" t="str">
        <f t="shared" si="118"/>
        <v>#1k-#4.9k</v>
      </c>
      <c r="S955">
        <f>IF(Table1[[#This Row],[actual_price]]&lt;1000, 1, IF(Table1[[#This Row],[actual_price]]&lt;5000, 2, IF(Table1[[#This Row],[actual_price]]&lt;10000, 3, IF(Table1[[#This Row],[actual_price]]&lt;20000, 4, 5))))</f>
        <v>2</v>
      </c>
      <c r="T955" t="str">
        <f t="shared" si="119"/>
        <v>Fewer than 1000</v>
      </c>
      <c r="U955" s="11">
        <v>590</v>
      </c>
      <c r="V955" t="s">
        <v>9373</v>
      </c>
      <c r="W955" t="s">
        <v>9374</v>
      </c>
      <c r="X955" t="s">
        <v>9375</v>
      </c>
      <c r="Y955" t="s">
        <v>9376</v>
      </c>
      <c r="Z955" t="s">
        <v>9377</v>
      </c>
      <c r="AA955" t="s">
        <v>9378</v>
      </c>
    </row>
    <row r="956" spans="1:27">
      <c r="A956" t="s">
        <v>9387</v>
      </c>
      <c r="B956" t="s">
        <v>9388</v>
      </c>
      <c r="C956" t="str">
        <f t="shared" si="120"/>
        <v>Havells Glydo 1000 watt Dry Iron Wi…</v>
      </c>
      <c r="D956" t="s">
        <v>6674</v>
      </c>
      <c r="E956" t="str">
        <f>IFERROR(VLOOKUP(TRIM(CLEAN(D956)),#REF!, 2, FALSE), "Other")</f>
        <v>Other</v>
      </c>
      <c r="F956" s="9">
        <v>849</v>
      </c>
      <c r="G956" s="9">
        <v>1190</v>
      </c>
      <c r="H956" s="9">
        <f t="shared" si="113"/>
        <v>341</v>
      </c>
      <c r="I956" s="9">
        <f>(F956*U956)</f>
        <v>3552216</v>
      </c>
      <c r="J956" s="18" t="str">
        <f>ROUND((Table1[[#This Row],[actual_price]]-Table1[[#This Row],[discounted_price]])/Table1[[#This Row],[actual_price]]*100, 0) &amp; "%"</f>
        <v>29%</v>
      </c>
      <c r="K956" s="18" t="str">
        <f t="shared" si="114"/>
        <v>&lt;50%</v>
      </c>
      <c r="L956" s="18">
        <f t="shared" si="115"/>
        <v>29</v>
      </c>
      <c r="M956" s="15" t="str">
        <f t="shared" si="116"/>
        <v>Mild</v>
      </c>
      <c r="N956" s="1">
        <v>0.28999999999999998</v>
      </c>
      <c r="O956">
        <v>4.2</v>
      </c>
      <c r="P956" t="str">
        <f t="shared" si="117"/>
        <v>Good</v>
      </c>
      <c r="Q956">
        <f>G956*U956</f>
        <v>4978960</v>
      </c>
      <c r="R956" t="str">
        <f t="shared" si="118"/>
        <v>#1k-#4.9k</v>
      </c>
      <c r="S956">
        <f>IF(Table1[[#This Row],[actual_price]]&lt;1000, 1, IF(Table1[[#This Row],[actual_price]]&lt;5000, 2, IF(Table1[[#This Row],[actual_price]]&lt;10000, 3, IF(Table1[[#This Row],[actual_price]]&lt;20000, 4, 5))))</f>
        <v>2</v>
      </c>
      <c r="T956" t="str">
        <f t="shared" si="119"/>
        <v>1000 and above</v>
      </c>
      <c r="U956" s="11">
        <v>4184</v>
      </c>
      <c r="V956" t="s">
        <v>9389</v>
      </c>
      <c r="W956" t="s">
        <v>9390</v>
      </c>
      <c r="X956" t="s">
        <v>9391</v>
      </c>
      <c r="Y956" t="s">
        <v>9392</v>
      </c>
      <c r="Z956" t="s">
        <v>9393</v>
      </c>
      <c r="AA956" t="s">
        <v>9394</v>
      </c>
    </row>
    <row r="957" spans="1:27">
      <c r="A957" t="s">
        <v>9637</v>
      </c>
      <c r="B957" t="s">
        <v>9638</v>
      </c>
      <c r="C957" t="str">
        <f t="shared" si="120"/>
        <v>Prestige PSMFB 800 Watt Sandwich To…</v>
      </c>
      <c r="D957" t="s">
        <v>6966</v>
      </c>
      <c r="E957" t="str">
        <f>IFERROR(VLOOKUP(TRIM(CLEAN(D957)),#REF!, 2, FALSE), "Other")</f>
        <v>Other</v>
      </c>
      <c r="F957" s="9">
        <v>1199</v>
      </c>
      <c r="G957" s="9">
        <v>1795</v>
      </c>
      <c r="H957" s="9">
        <f t="shared" si="113"/>
        <v>596</v>
      </c>
      <c r="I957" s="9">
        <f>(F957*U957)</f>
        <v>7154433</v>
      </c>
      <c r="J957" s="18" t="str">
        <f>ROUND((Table1[[#This Row],[actual_price]]-Table1[[#This Row],[discounted_price]])/Table1[[#This Row],[actual_price]]*100, 0) &amp; "%"</f>
        <v>33%</v>
      </c>
      <c r="K957" s="18" t="str">
        <f t="shared" si="114"/>
        <v>&lt;50%</v>
      </c>
      <c r="L957" s="18">
        <f t="shared" si="115"/>
        <v>33</v>
      </c>
      <c r="M957" s="15" t="str">
        <f t="shared" si="116"/>
        <v>Medium</v>
      </c>
      <c r="N957" s="1">
        <v>0.33</v>
      </c>
      <c r="O957">
        <v>4.2</v>
      </c>
      <c r="P957" t="str">
        <f t="shared" si="117"/>
        <v>Good</v>
      </c>
      <c r="Q957">
        <f>G957*U957</f>
        <v>10710765</v>
      </c>
      <c r="R957" t="str">
        <f t="shared" si="118"/>
        <v>#1k-#4.9k</v>
      </c>
      <c r="S957">
        <f>IF(Table1[[#This Row],[actual_price]]&lt;1000, 1, IF(Table1[[#This Row],[actual_price]]&lt;5000, 2, IF(Table1[[#This Row],[actual_price]]&lt;10000, 3, IF(Table1[[#This Row],[actual_price]]&lt;20000, 4, 5))))</f>
        <v>2</v>
      </c>
      <c r="T957" t="str">
        <f t="shared" si="119"/>
        <v>1000 and above</v>
      </c>
      <c r="U957" s="11">
        <v>5967</v>
      </c>
      <c r="V957" t="s">
        <v>9639</v>
      </c>
      <c r="W957" t="s">
        <v>9640</v>
      </c>
      <c r="X957" t="s">
        <v>9641</v>
      </c>
      <c r="Y957" t="s">
        <v>9642</v>
      </c>
      <c r="Z957" t="s">
        <v>9643</v>
      </c>
      <c r="AA957" t="s">
        <v>9644</v>
      </c>
    </row>
    <row r="958" spans="1:27">
      <c r="A958" t="s">
        <v>9669</v>
      </c>
      <c r="B958" t="s">
        <v>9670</v>
      </c>
      <c r="C958" t="str">
        <f t="shared" si="120"/>
        <v>Cello Quick Boil Popular Electric K…</v>
      </c>
      <c r="D958" t="s">
        <v>6725</v>
      </c>
      <c r="E958" t="str">
        <f>IFERROR(VLOOKUP(TRIM(CLEAN(D958)),#REF!, 2, FALSE), "Other")</f>
        <v>Other</v>
      </c>
      <c r="F958" s="9">
        <v>1199</v>
      </c>
      <c r="G958" s="9">
        <v>1899</v>
      </c>
      <c r="H958" s="9">
        <f t="shared" si="113"/>
        <v>700</v>
      </c>
      <c r="I958" s="9">
        <f>(F958*U958)</f>
        <v>4625742</v>
      </c>
      <c r="J958" s="18" t="str">
        <f>ROUND((Table1[[#This Row],[actual_price]]-Table1[[#This Row],[discounted_price]])/Table1[[#This Row],[actual_price]]*100, 0) &amp; "%"</f>
        <v>37%</v>
      </c>
      <c r="K958" s="18" t="str">
        <f t="shared" si="114"/>
        <v>&lt;50%</v>
      </c>
      <c r="L958" s="18">
        <f t="shared" si="115"/>
        <v>37</v>
      </c>
      <c r="M958" s="15" t="str">
        <f t="shared" si="116"/>
        <v>Medium</v>
      </c>
      <c r="N958" s="1">
        <v>0.37</v>
      </c>
      <c r="O958">
        <v>4.2</v>
      </c>
      <c r="P958" t="str">
        <f t="shared" si="117"/>
        <v>Good</v>
      </c>
      <c r="Q958">
        <f>G958*U958</f>
        <v>7326342</v>
      </c>
      <c r="R958" t="str">
        <f t="shared" si="118"/>
        <v>#1k-#4.9k</v>
      </c>
      <c r="S958">
        <f>IF(Table1[[#This Row],[actual_price]]&lt;1000, 1, IF(Table1[[#This Row],[actual_price]]&lt;5000, 2, IF(Table1[[#This Row],[actual_price]]&lt;10000, 3, IF(Table1[[#This Row],[actual_price]]&lt;20000, 4, 5))))</f>
        <v>2</v>
      </c>
      <c r="T958" t="str">
        <f t="shared" si="119"/>
        <v>1000 and above</v>
      </c>
      <c r="U958" s="11">
        <v>3858</v>
      </c>
      <c r="V958" t="s">
        <v>9671</v>
      </c>
      <c r="W958" t="s">
        <v>9672</v>
      </c>
      <c r="X958" t="s">
        <v>9673</v>
      </c>
      <c r="Y958" t="s">
        <v>9674</v>
      </c>
      <c r="Z958" t="s">
        <v>9675</v>
      </c>
      <c r="AA958" t="s">
        <v>9676</v>
      </c>
    </row>
    <row r="959" spans="1:27">
      <c r="A959" t="s">
        <v>9709</v>
      </c>
      <c r="B959" t="s">
        <v>9710</v>
      </c>
      <c r="C959" t="str">
        <f t="shared" si="120"/>
        <v>CARDEX Digital Kitchen Weighing Mac…</v>
      </c>
      <c r="D959" t="s">
        <v>6582</v>
      </c>
      <c r="E959" t="str">
        <f>IFERROR(VLOOKUP(TRIM(CLEAN(D959)),#REF!, 2, FALSE), "Other")</f>
        <v>Other</v>
      </c>
      <c r="F959" s="9">
        <v>379</v>
      </c>
      <c r="G959" s="9">
        <v>389</v>
      </c>
      <c r="H959" s="9">
        <f t="shared" si="113"/>
        <v>10</v>
      </c>
      <c r="I959" s="9">
        <f>(F959*U959)</f>
        <v>1417081</v>
      </c>
      <c r="J959" s="18" t="str">
        <f>ROUND((Table1[[#This Row],[actual_price]]-Table1[[#This Row],[discounted_price]])/Table1[[#This Row],[actual_price]]*100, 0) &amp; "%"</f>
        <v>3%</v>
      </c>
      <c r="K959" s="18" t="str">
        <f t="shared" si="114"/>
        <v>&lt;50%</v>
      </c>
      <c r="L959" s="18">
        <f t="shared" si="115"/>
        <v>3</v>
      </c>
      <c r="M959" s="15" t="str">
        <f t="shared" si="116"/>
        <v>Low</v>
      </c>
      <c r="N959" s="1">
        <v>0.03</v>
      </c>
      <c r="O959">
        <v>4.2</v>
      </c>
      <c r="P959" t="str">
        <f t="shared" si="117"/>
        <v>Good</v>
      </c>
      <c r="Q959">
        <f>G959*U959</f>
        <v>1454471</v>
      </c>
      <c r="R959" t="str">
        <f t="shared" si="118"/>
        <v>#0-#999</v>
      </c>
      <c r="S959">
        <f>IF(Table1[[#This Row],[actual_price]]&lt;1000, 1, IF(Table1[[#This Row],[actual_price]]&lt;5000, 2, IF(Table1[[#This Row],[actual_price]]&lt;10000, 3, IF(Table1[[#This Row],[actual_price]]&lt;20000, 4, 5))))</f>
        <v>1</v>
      </c>
      <c r="T959" t="str">
        <f t="shared" si="119"/>
        <v>1000 and above</v>
      </c>
      <c r="U959" s="11">
        <v>3739</v>
      </c>
      <c r="V959" t="s">
        <v>9711</v>
      </c>
      <c r="W959" t="s">
        <v>9712</v>
      </c>
      <c r="X959" t="s">
        <v>9713</v>
      </c>
      <c r="Y959" t="s">
        <v>9714</v>
      </c>
      <c r="Z959" t="s">
        <v>9715</v>
      </c>
      <c r="AA959" t="s">
        <v>9716</v>
      </c>
    </row>
    <row r="960" spans="1:27">
      <c r="A960" t="s">
        <v>9733</v>
      </c>
      <c r="B960" t="s">
        <v>9734</v>
      </c>
      <c r="C960" t="str">
        <f t="shared" si="120"/>
        <v>KENT 16051 Hand Blender 300 W | 5 V…</v>
      </c>
      <c r="D960" t="s">
        <v>6665</v>
      </c>
      <c r="E960" t="str">
        <f>IFERROR(VLOOKUP(TRIM(CLEAN(D960)),#REF!, 2, FALSE), "Other")</f>
        <v>Other</v>
      </c>
      <c r="F960" s="9">
        <v>1745</v>
      </c>
      <c r="G960" s="9">
        <v>2400</v>
      </c>
      <c r="H960" s="9">
        <f t="shared" si="113"/>
        <v>655</v>
      </c>
      <c r="I960" s="9">
        <f>(F960*U960)</f>
        <v>24709200</v>
      </c>
      <c r="J960" s="18" t="str">
        <f>ROUND((Table1[[#This Row],[actual_price]]-Table1[[#This Row],[discounted_price]])/Table1[[#This Row],[actual_price]]*100, 0) &amp; "%"</f>
        <v>27%</v>
      </c>
      <c r="K960" s="18" t="str">
        <f t="shared" si="114"/>
        <v>&lt;50%</v>
      </c>
      <c r="L960" s="18">
        <f t="shared" si="115"/>
        <v>27</v>
      </c>
      <c r="M960" s="15" t="str">
        <f t="shared" si="116"/>
        <v>Mild</v>
      </c>
      <c r="N960" s="1">
        <v>0.27</v>
      </c>
      <c r="O960">
        <v>4.2</v>
      </c>
      <c r="P960" t="str">
        <f t="shared" si="117"/>
        <v>Good</v>
      </c>
      <c r="Q960">
        <f>G960*U960</f>
        <v>33984000</v>
      </c>
      <c r="R960" t="str">
        <f t="shared" si="118"/>
        <v>#1k-#4.9k</v>
      </c>
      <c r="S960">
        <f>IF(Table1[[#This Row],[actual_price]]&lt;1000, 1, IF(Table1[[#This Row],[actual_price]]&lt;5000, 2, IF(Table1[[#This Row],[actual_price]]&lt;10000, 3, IF(Table1[[#This Row],[actual_price]]&lt;20000, 4, 5))))</f>
        <v>2</v>
      </c>
      <c r="T960" t="str">
        <f t="shared" si="119"/>
        <v>1000 and above</v>
      </c>
      <c r="U960" s="11">
        <v>14160</v>
      </c>
      <c r="V960" t="s">
        <v>9735</v>
      </c>
      <c r="W960" t="s">
        <v>9736</v>
      </c>
      <c r="X960" t="s">
        <v>9737</v>
      </c>
      <c r="Y960" t="s">
        <v>9738</v>
      </c>
      <c r="Z960" t="s">
        <v>9739</v>
      </c>
      <c r="AA960" t="s">
        <v>9740</v>
      </c>
    </row>
    <row r="961" spans="1:27">
      <c r="A961" t="s">
        <v>9741</v>
      </c>
      <c r="B961" t="s">
        <v>9742</v>
      </c>
      <c r="C961" t="str">
        <f t="shared" si="120"/>
        <v>Prestige PIC 15.0+ 1900-Watt Induct…</v>
      </c>
      <c r="D961" t="s">
        <v>6632</v>
      </c>
      <c r="E961" t="str">
        <f>IFERROR(VLOOKUP(TRIM(CLEAN(D961)),#REF!, 2, FALSE), "Other")</f>
        <v>Other</v>
      </c>
      <c r="F961" s="9">
        <v>3180</v>
      </c>
      <c r="G961" s="9">
        <v>5295</v>
      </c>
      <c r="H961" s="9">
        <f t="shared" si="113"/>
        <v>2115</v>
      </c>
      <c r="I961" s="9">
        <f>(F961*U961)</f>
        <v>22002420</v>
      </c>
      <c r="J961" s="18" t="str">
        <f>ROUND((Table1[[#This Row],[actual_price]]-Table1[[#This Row],[discounted_price]])/Table1[[#This Row],[actual_price]]*100, 0) &amp; "%"</f>
        <v>40%</v>
      </c>
      <c r="K961" s="18" t="str">
        <f t="shared" si="114"/>
        <v>&lt;50%</v>
      </c>
      <c r="L961" s="18">
        <f t="shared" si="115"/>
        <v>40</v>
      </c>
      <c r="M961" s="15" t="str">
        <f t="shared" si="116"/>
        <v>Medium</v>
      </c>
      <c r="N961" s="1">
        <v>0.4</v>
      </c>
      <c r="O961">
        <v>4.2</v>
      </c>
      <c r="P961" t="str">
        <f t="shared" si="117"/>
        <v>Good</v>
      </c>
      <c r="Q961">
        <f>G961*U961</f>
        <v>36636105</v>
      </c>
      <c r="R961" t="str">
        <f t="shared" si="118"/>
        <v>#5k-#9.9k</v>
      </c>
      <c r="S961">
        <f>IF(Table1[[#This Row],[actual_price]]&lt;1000, 1, IF(Table1[[#This Row],[actual_price]]&lt;5000, 2, IF(Table1[[#This Row],[actual_price]]&lt;10000, 3, IF(Table1[[#This Row],[actual_price]]&lt;20000, 4, 5))))</f>
        <v>3</v>
      </c>
      <c r="T961" t="str">
        <f t="shared" si="119"/>
        <v>1000 and above</v>
      </c>
      <c r="U961" s="11">
        <v>6919</v>
      </c>
      <c r="V961" t="s">
        <v>9743</v>
      </c>
      <c r="W961" t="s">
        <v>9744</v>
      </c>
      <c r="X961" t="s">
        <v>9745</v>
      </c>
      <c r="Y961" t="s">
        <v>9746</v>
      </c>
      <c r="Z961" t="s">
        <v>9747</v>
      </c>
      <c r="AA961" t="s">
        <v>9748</v>
      </c>
    </row>
    <row r="962" spans="1:27">
      <c r="A962" t="s">
        <v>9782</v>
      </c>
      <c r="B962" t="s">
        <v>9783</v>
      </c>
      <c r="C962" t="str">
        <f t="shared" si="120"/>
        <v>Dynore Stainless Steel Set of 4 Mea…</v>
      </c>
      <c r="D962" t="s">
        <v>9421</v>
      </c>
      <c r="E962" t="str">
        <f>IFERROR(VLOOKUP(TRIM(CLEAN(D962)),#REF!, 2, FALSE), "Other")</f>
        <v>Other</v>
      </c>
      <c r="F962" s="9">
        <v>184</v>
      </c>
      <c r="G962" s="9">
        <v>450</v>
      </c>
      <c r="H962" s="9">
        <f t="shared" ref="H962:H1025" si="121">G962 - F962</f>
        <v>266</v>
      </c>
      <c r="I962" s="9">
        <f>(F962*U962)</f>
        <v>914664</v>
      </c>
      <c r="J962" s="18" t="str">
        <f>ROUND((Table1[[#This Row],[actual_price]]-Table1[[#This Row],[discounted_price]])/Table1[[#This Row],[actual_price]]*100, 0) &amp; "%"</f>
        <v>59%</v>
      </c>
      <c r="K962" s="18" t="str">
        <f t="shared" ref="K962:K1025" si="122">IF(L962&gt;=50, "≥ 50%", "&lt;50%")</f>
        <v>≥ 50%</v>
      </c>
      <c r="L962" s="18">
        <f t="shared" ref="L962:L1025" si="123">VALUE(SUBSTITUTE(J962, "%", ""))</f>
        <v>59</v>
      </c>
      <c r="M962" s="15" t="str">
        <f t="shared" ref="M962:M1025" si="124">IF(L962&lt;10, "Low", IF(L962&lt;30, "Mild", IF(L962&lt;50, "Medium", "High")))</f>
        <v>High</v>
      </c>
      <c r="N962" s="1">
        <v>0.59</v>
      </c>
      <c r="O962">
        <v>4.2</v>
      </c>
      <c r="P962" t="str">
        <f t="shared" ref="P962:P1025" si="125">IF(O962&gt;=4.5, "Excellent", IF(O962&gt;=3.5, "Good", IF(O962&gt;=2.5, "Average", "Poor")))</f>
        <v>Good</v>
      </c>
      <c r="Q962">
        <f>G962*U962</f>
        <v>2236950</v>
      </c>
      <c r="R962" t="str">
        <f t="shared" ref="R962:R1025" si="126">IF(G962&lt;1000, "#0-#999", IF(G962&lt;5000, "#1k-#4.9k", IF(G962&lt;10000, "#5k-#9.9k", IF(G962&lt;20000, "#10k-#19.9k", "#20k+"))))</f>
        <v>#0-#999</v>
      </c>
      <c r="S962">
        <f>IF(Table1[[#This Row],[actual_price]]&lt;1000, 1, IF(Table1[[#This Row],[actual_price]]&lt;5000, 2, IF(Table1[[#This Row],[actual_price]]&lt;10000, 3, IF(Table1[[#This Row],[actual_price]]&lt;20000, 4, 5))))</f>
        <v>1</v>
      </c>
      <c r="T962" t="str">
        <f t="shared" ref="T962:T1025" si="127">IF(U962 &gt; 1000, "1000 and above", "Fewer than 1000")</f>
        <v>1000 and above</v>
      </c>
      <c r="U962" s="11">
        <v>4971</v>
      </c>
      <c r="V962" t="s">
        <v>9784</v>
      </c>
      <c r="W962" t="s">
        <v>9785</v>
      </c>
      <c r="X962" t="s">
        <v>9786</v>
      </c>
      <c r="Y962" t="s">
        <v>9787</v>
      </c>
      <c r="Z962" t="s">
        <v>9788</v>
      </c>
      <c r="AA962" t="s">
        <v>9789</v>
      </c>
    </row>
    <row r="963" spans="1:27">
      <c r="A963" t="s">
        <v>9807</v>
      </c>
      <c r="B963" t="s">
        <v>9808</v>
      </c>
      <c r="C963" t="str">
        <f t="shared" si="120"/>
        <v>iBELL Induction Cooktop, 2000W with…</v>
      </c>
      <c r="D963" t="s">
        <v>6632</v>
      </c>
      <c r="E963" t="str">
        <f>IFERROR(VLOOKUP(TRIM(CLEAN(D963)),#REF!, 2, FALSE), "Other")</f>
        <v>Other</v>
      </c>
      <c r="F963" s="9">
        <v>1601</v>
      </c>
      <c r="G963" s="9">
        <v>3890</v>
      </c>
      <c r="H963" s="9">
        <f t="shared" si="121"/>
        <v>2289</v>
      </c>
      <c r="I963" s="9">
        <f>(F963*U963)</f>
        <v>249756</v>
      </c>
      <c r="J963" s="18" t="str">
        <f>ROUND((Table1[[#This Row],[actual_price]]-Table1[[#This Row],[discounted_price]])/Table1[[#This Row],[actual_price]]*100, 0) &amp; "%"</f>
        <v>59%</v>
      </c>
      <c r="K963" s="18" t="str">
        <f t="shared" si="122"/>
        <v>≥ 50%</v>
      </c>
      <c r="L963" s="18">
        <f t="shared" si="123"/>
        <v>59</v>
      </c>
      <c r="M963" s="15" t="str">
        <f t="shared" si="124"/>
        <v>High</v>
      </c>
      <c r="N963" s="1">
        <v>0.59</v>
      </c>
      <c r="O963">
        <v>4.2</v>
      </c>
      <c r="P963" t="str">
        <f t="shared" si="125"/>
        <v>Good</v>
      </c>
      <c r="Q963">
        <f>G963*U963</f>
        <v>606840</v>
      </c>
      <c r="R963" t="str">
        <f t="shared" si="126"/>
        <v>#1k-#4.9k</v>
      </c>
      <c r="S963">
        <f>IF(Table1[[#This Row],[actual_price]]&lt;1000, 1, IF(Table1[[#This Row],[actual_price]]&lt;5000, 2, IF(Table1[[#This Row],[actual_price]]&lt;10000, 3, IF(Table1[[#This Row],[actual_price]]&lt;20000, 4, 5))))</f>
        <v>2</v>
      </c>
      <c r="T963" t="str">
        <f t="shared" si="127"/>
        <v>Fewer than 1000</v>
      </c>
      <c r="U963" s="11">
        <v>156</v>
      </c>
      <c r="V963" t="s">
        <v>9809</v>
      </c>
      <c r="W963" t="s">
        <v>9810</v>
      </c>
      <c r="X963" t="s">
        <v>9811</v>
      </c>
      <c r="Y963" t="s">
        <v>9812</v>
      </c>
      <c r="Z963" t="s">
        <v>9813</v>
      </c>
      <c r="AA963" t="s">
        <v>9814</v>
      </c>
    </row>
    <row r="964" spans="1:27">
      <c r="A964" t="s">
        <v>9870</v>
      </c>
      <c r="B964" t="s">
        <v>9871</v>
      </c>
      <c r="C964" t="str">
        <f t="shared" si="120"/>
        <v>Havells Ventil Air DX 200mm Exhaust…</v>
      </c>
      <c r="D964" t="s">
        <v>7392</v>
      </c>
      <c r="E964" t="str">
        <f>IFERROR(VLOOKUP(TRIM(CLEAN(D964)),#REF!, 2, FALSE), "Other")</f>
        <v>Other</v>
      </c>
      <c r="F964" s="9">
        <v>1999</v>
      </c>
      <c r="G964" s="9">
        <v>2360</v>
      </c>
      <c r="H964" s="9">
        <f t="shared" si="121"/>
        <v>361</v>
      </c>
      <c r="I964" s="9">
        <f>(F964*U964)</f>
        <v>15594199</v>
      </c>
      <c r="J964" s="18" t="str">
        <f>ROUND((Table1[[#This Row],[actual_price]]-Table1[[#This Row],[discounted_price]])/Table1[[#This Row],[actual_price]]*100, 0) &amp; "%"</f>
        <v>15%</v>
      </c>
      <c r="K964" s="18" t="str">
        <f t="shared" si="122"/>
        <v>&lt;50%</v>
      </c>
      <c r="L964" s="18">
        <f t="shared" si="123"/>
        <v>15</v>
      </c>
      <c r="M964" s="15" t="str">
        <f t="shared" si="124"/>
        <v>Mild</v>
      </c>
      <c r="N964" s="1">
        <v>0.15</v>
      </c>
      <c r="O964">
        <v>4.2</v>
      </c>
      <c r="P964" t="str">
        <f t="shared" si="125"/>
        <v>Good</v>
      </c>
      <c r="Q964">
        <f>G964*U964</f>
        <v>18410360</v>
      </c>
      <c r="R964" t="str">
        <f t="shared" si="126"/>
        <v>#1k-#4.9k</v>
      </c>
      <c r="S964">
        <f>IF(Table1[[#This Row],[actual_price]]&lt;1000, 1, IF(Table1[[#This Row],[actual_price]]&lt;5000, 2, IF(Table1[[#This Row],[actual_price]]&lt;10000, 3, IF(Table1[[#This Row],[actual_price]]&lt;20000, 4, 5))))</f>
        <v>2</v>
      </c>
      <c r="T964" t="str">
        <f t="shared" si="127"/>
        <v>1000 and above</v>
      </c>
      <c r="U964" s="11">
        <v>7801</v>
      </c>
      <c r="V964" t="s">
        <v>9872</v>
      </c>
      <c r="W964" t="s">
        <v>9873</v>
      </c>
      <c r="X964" t="s">
        <v>9874</v>
      </c>
      <c r="Y964" t="s">
        <v>9875</v>
      </c>
      <c r="Z964" t="s">
        <v>9876</v>
      </c>
      <c r="AA964" t="s">
        <v>9877</v>
      </c>
    </row>
    <row r="965" spans="1:27">
      <c r="A965" t="s">
        <v>9918</v>
      </c>
      <c r="B965" t="s">
        <v>9919</v>
      </c>
      <c r="C965" t="str">
        <f t="shared" si="120"/>
        <v>Karcher WD3 EU Wet and Dry Vacuum C…</v>
      </c>
      <c r="D965" t="s">
        <v>7675</v>
      </c>
      <c r="E965" t="str">
        <f>IFERROR(VLOOKUP(TRIM(CLEAN(D965)),#REF!, 2, FALSE), "Other")</f>
        <v>Other</v>
      </c>
      <c r="F965" s="9">
        <v>6199</v>
      </c>
      <c r="G965" s="9">
        <v>10999</v>
      </c>
      <c r="H965" s="9">
        <f t="shared" si="121"/>
        <v>4800</v>
      </c>
      <c r="I965" s="9">
        <f>(F965*U965)</f>
        <v>64649371</v>
      </c>
      <c r="J965" s="18" t="str">
        <f>ROUND((Table1[[#This Row],[actual_price]]-Table1[[#This Row],[discounted_price]])/Table1[[#This Row],[actual_price]]*100, 0) &amp; "%"</f>
        <v>44%</v>
      </c>
      <c r="K965" s="18" t="str">
        <f t="shared" si="122"/>
        <v>&lt;50%</v>
      </c>
      <c r="L965" s="18">
        <f t="shared" si="123"/>
        <v>44</v>
      </c>
      <c r="M965" s="15" t="str">
        <f t="shared" si="124"/>
        <v>Medium</v>
      </c>
      <c r="N965" s="1">
        <v>0.44</v>
      </c>
      <c r="O965">
        <v>4.2</v>
      </c>
      <c r="P965" t="str">
        <f t="shared" si="125"/>
        <v>Good</v>
      </c>
      <c r="Q965">
        <f>G965*U965</f>
        <v>114708571</v>
      </c>
      <c r="R965" t="str">
        <f t="shared" si="126"/>
        <v>#10k-#19.9k</v>
      </c>
      <c r="S965">
        <f>IF(Table1[[#This Row],[actual_price]]&lt;1000, 1, IF(Table1[[#This Row],[actual_price]]&lt;5000, 2, IF(Table1[[#This Row],[actual_price]]&lt;10000, 3, IF(Table1[[#This Row],[actual_price]]&lt;20000, 4, 5))))</f>
        <v>4</v>
      </c>
      <c r="T965" t="str">
        <f t="shared" si="127"/>
        <v>1000 and above</v>
      </c>
      <c r="U965" s="11">
        <v>10429</v>
      </c>
      <c r="V965" t="s">
        <v>9920</v>
      </c>
      <c r="W965" t="s">
        <v>9921</v>
      </c>
      <c r="X965" t="s">
        <v>9922</v>
      </c>
      <c r="Y965" t="s">
        <v>9923</v>
      </c>
      <c r="Z965" t="s">
        <v>9924</v>
      </c>
      <c r="AA965" t="s">
        <v>9925</v>
      </c>
    </row>
    <row r="966" spans="1:27">
      <c r="A966" t="s">
        <v>9951</v>
      </c>
      <c r="B966" t="s">
        <v>9952</v>
      </c>
      <c r="C966" t="str">
        <f t="shared" si="120"/>
        <v>Borosil Rio 1.5 L Electric Kettle, …</v>
      </c>
      <c r="D966" t="s">
        <v>6546</v>
      </c>
      <c r="E966" t="str">
        <f>IFERROR(VLOOKUP(TRIM(CLEAN(D966)),#REF!, 2, FALSE), "Other")</f>
        <v>Other</v>
      </c>
      <c r="F966" s="9">
        <v>1180</v>
      </c>
      <c r="G966" s="9">
        <v>1440</v>
      </c>
      <c r="H966" s="9">
        <f t="shared" si="121"/>
        <v>260</v>
      </c>
      <c r="I966" s="9">
        <f>(F966*U966)</f>
        <v>1801860</v>
      </c>
      <c r="J966" s="18" t="str">
        <f>ROUND((Table1[[#This Row],[actual_price]]-Table1[[#This Row],[discounted_price]])/Table1[[#This Row],[actual_price]]*100, 0) &amp; "%"</f>
        <v>18%</v>
      </c>
      <c r="K966" s="18" t="str">
        <f t="shared" si="122"/>
        <v>&lt;50%</v>
      </c>
      <c r="L966" s="18">
        <f t="shared" si="123"/>
        <v>18</v>
      </c>
      <c r="M966" s="15" t="str">
        <f t="shared" si="124"/>
        <v>Mild</v>
      </c>
      <c r="N966" s="1">
        <v>0.18</v>
      </c>
      <c r="O966">
        <v>4.2</v>
      </c>
      <c r="P966" t="str">
        <f t="shared" si="125"/>
        <v>Good</v>
      </c>
      <c r="Q966">
        <f>G966*U966</f>
        <v>2198880</v>
      </c>
      <c r="R966" t="str">
        <f t="shared" si="126"/>
        <v>#1k-#4.9k</v>
      </c>
      <c r="S966">
        <f>IF(Table1[[#This Row],[actual_price]]&lt;1000, 1, IF(Table1[[#This Row],[actual_price]]&lt;5000, 2, IF(Table1[[#This Row],[actual_price]]&lt;10000, 3, IF(Table1[[#This Row],[actual_price]]&lt;20000, 4, 5))))</f>
        <v>2</v>
      </c>
      <c r="T966" t="str">
        <f t="shared" si="127"/>
        <v>1000 and above</v>
      </c>
      <c r="U966" s="11">
        <v>1527</v>
      </c>
      <c r="V966" t="s">
        <v>9953</v>
      </c>
      <c r="W966" t="s">
        <v>9954</v>
      </c>
      <c r="X966" t="s">
        <v>9955</v>
      </c>
      <c r="Y966" t="s">
        <v>9956</v>
      </c>
      <c r="Z966" t="s">
        <v>9957</v>
      </c>
      <c r="AA966" t="s">
        <v>9958</v>
      </c>
    </row>
    <row r="967" spans="1:27">
      <c r="A967" t="s">
        <v>9959</v>
      </c>
      <c r="B967" t="s">
        <v>9960</v>
      </c>
      <c r="C967" t="str">
        <f t="shared" si="120"/>
        <v>Havells Ambrose 1200mm Ceiling Fan …</v>
      </c>
      <c r="D967" t="s">
        <v>7154</v>
      </c>
      <c r="E967" t="str">
        <f>IFERROR(VLOOKUP(TRIM(CLEAN(D967)),#REF!, 2, FALSE), "Other")</f>
        <v>Other</v>
      </c>
      <c r="F967" s="9">
        <v>2199</v>
      </c>
      <c r="G967" s="9">
        <v>3045</v>
      </c>
      <c r="H967" s="9">
        <f t="shared" si="121"/>
        <v>846</v>
      </c>
      <c r="I967" s="9">
        <f>(F967*U967)</f>
        <v>5906514</v>
      </c>
      <c r="J967" s="18" t="str">
        <f>ROUND((Table1[[#This Row],[actual_price]]-Table1[[#This Row],[discounted_price]])/Table1[[#This Row],[actual_price]]*100, 0) &amp; "%"</f>
        <v>28%</v>
      </c>
      <c r="K967" s="18" t="str">
        <f t="shared" si="122"/>
        <v>&lt;50%</v>
      </c>
      <c r="L967" s="18">
        <f t="shared" si="123"/>
        <v>28</v>
      </c>
      <c r="M967" s="15" t="str">
        <f t="shared" si="124"/>
        <v>Mild</v>
      </c>
      <c r="N967" s="1">
        <v>0.28000000000000003</v>
      </c>
      <c r="O967">
        <v>4.2</v>
      </c>
      <c r="P967" t="str">
        <f t="shared" si="125"/>
        <v>Good</v>
      </c>
      <c r="Q967">
        <f>G967*U967</f>
        <v>8178870</v>
      </c>
      <c r="R967" t="str">
        <f t="shared" si="126"/>
        <v>#1k-#4.9k</v>
      </c>
      <c r="S967">
        <f>IF(Table1[[#This Row],[actual_price]]&lt;1000, 1, IF(Table1[[#This Row],[actual_price]]&lt;5000, 2, IF(Table1[[#This Row],[actual_price]]&lt;10000, 3, IF(Table1[[#This Row],[actual_price]]&lt;20000, 4, 5))))</f>
        <v>2</v>
      </c>
      <c r="T967" t="str">
        <f t="shared" si="127"/>
        <v>1000 and above</v>
      </c>
      <c r="U967" s="11">
        <v>2686</v>
      </c>
      <c r="V967" t="s">
        <v>9961</v>
      </c>
      <c r="W967" t="s">
        <v>9962</v>
      </c>
      <c r="X967" t="s">
        <v>9963</v>
      </c>
      <c r="Y967" t="s">
        <v>9964</v>
      </c>
      <c r="Z967" t="s">
        <v>9965</v>
      </c>
      <c r="AA967" t="s">
        <v>9966</v>
      </c>
    </row>
    <row r="968" spans="1:27">
      <c r="A968" t="s">
        <v>10024</v>
      </c>
      <c r="B968" t="s">
        <v>10025</v>
      </c>
      <c r="C968" t="str">
        <f t="shared" si="120"/>
        <v>Kitchengenix's Mini Waffle Maker 4 …</v>
      </c>
      <c r="D968" t="s">
        <v>9315</v>
      </c>
      <c r="E968" t="str">
        <f>IFERROR(VLOOKUP(TRIM(CLEAN(D968)),#REF!, 2, FALSE), "Other")</f>
        <v>Other</v>
      </c>
      <c r="F968" s="9">
        <v>899</v>
      </c>
      <c r="G968" s="9">
        <v>1999</v>
      </c>
      <c r="H968" s="9">
        <f t="shared" si="121"/>
        <v>1100</v>
      </c>
      <c r="I968" s="9">
        <f>(F968*U968)</f>
        <v>35061</v>
      </c>
      <c r="J968" s="18" t="str">
        <f>ROUND((Table1[[#This Row],[actual_price]]-Table1[[#This Row],[discounted_price]])/Table1[[#This Row],[actual_price]]*100, 0) &amp; "%"</f>
        <v>55%</v>
      </c>
      <c r="K968" s="18" t="str">
        <f t="shared" si="122"/>
        <v>≥ 50%</v>
      </c>
      <c r="L968" s="18">
        <f t="shared" si="123"/>
        <v>55</v>
      </c>
      <c r="M968" s="15" t="str">
        <f t="shared" si="124"/>
        <v>High</v>
      </c>
      <c r="N968" s="1">
        <v>0.55000000000000004</v>
      </c>
      <c r="O968">
        <v>4.2</v>
      </c>
      <c r="P968" t="str">
        <f t="shared" si="125"/>
        <v>Good</v>
      </c>
      <c r="Q968">
        <f>G968*U968</f>
        <v>77961</v>
      </c>
      <c r="R968" t="str">
        <f t="shared" si="126"/>
        <v>#1k-#4.9k</v>
      </c>
      <c r="S968">
        <f>IF(Table1[[#This Row],[actual_price]]&lt;1000, 1, IF(Table1[[#This Row],[actual_price]]&lt;5000, 2, IF(Table1[[#This Row],[actual_price]]&lt;10000, 3, IF(Table1[[#This Row],[actual_price]]&lt;20000, 4, 5))))</f>
        <v>2</v>
      </c>
      <c r="T968" t="str">
        <f t="shared" si="127"/>
        <v>Fewer than 1000</v>
      </c>
      <c r="U968" s="11">
        <v>39</v>
      </c>
      <c r="V968" t="s">
        <v>10026</v>
      </c>
      <c r="W968" t="s">
        <v>10027</v>
      </c>
      <c r="X968" t="s">
        <v>10028</v>
      </c>
      <c r="Y968" t="s">
        <v>10029</v>
      </c>
      <c r="Z968" t="s">
        <v>10030</v>
      </c>
      <c r="AA968" t="s">
        <v>10031</v>
      </c>
    </row>
    <row r="969" spans="1:27">
      <c r="A969" t="s">
        <v>70</v>
      </c>
      <c r="B969" t="s">
        <v>71</v>
      </c>
      <c r="C969" t="str">
        <f t="shared" si="120"/>
        <v>MI Usb Type-C Cable Smartphone (Bla…</v>
      </c>
      <c r="D969" t="s">
        <v>16</v>
      </c>
      <c r="E969" t="str">
        <f>IFERROR(VLOOKUP(TRIM(CLEAN(D969)),#REF!, 2, FALSE), "Other")</f>
        <v>Other</v>
      </c>
      <c r="F969" s="9">
        <v>229</v>
      </c>
      <c r="G969" s="9">
        <v>299</v>
      </c>
      <c r="H969" s="9">
        <f t="shared" si="121"/>
        <v>70</v>
      </c>
      <c r="I969" s="9">
        <f>(F969*U969)</f>
        <v>6964119</v>
      </c>
      <c r="J969" s="18" t="str">
        <f>ROUND((Table1[[#This Row],[actual_price]]-Table1[[#This Row],[discounted_price]])/Table1[[#This Row],[actual_price]]*100, 0) &amp; "%"</f>
        <v>23%</v>
      </c>
      <c r="K969" s="18" t="str">
        <f t="shared" si="122"/>
        <v>&lt;50%</v>
      </c>
      <c r="L969" s="18">
        <f t="shared" si="123"/>
        <v>23</v>
      </c>
      <c r="M969" s="15" t="str">
        <f t="shared" si="124"/>
        <v>Mild</v>
      </c>
      <c r="N969" s="1">
        <v>0.23</v>
      </c>
      <c r="O969">
        <v>4.3</v>
      </c>
      <c r="P969" t="str">
        <f t="shared" si="125"/>
        <v>Good</v>
      </c>
      <c r="Q969">
        <f>G969*U969</f>
        <v>9092889</v>
      </c>
      <c r="R969" t="str">
        <f t="shared" si="126"/>
        <v>#0-#999</v>
      </c>
      <c r="S969">
        <f>IF(Table1[[#This Row],[actual_price]]&lt;1000, 1, IF(Table1[[#This Row],[actual_price]]&lt;5000, 2, IF(Table1[[#This Row],[actual_price]]&lt;10000, 3, IF(Table1[[#This Row],[actual_price]]&lt;20000, 4, 5))))</f>
        <v>1</v>
      </c>
      <c r="T969" t="str">
        <f t="shared" si="127"/>
        <v>1000 and above</v>
      </c>
      <c r="U969" s="11">
        <v>30411</v>
      </c>
      <c r="V969" t="s">
        <v>72</v>
      </c>
      <c r="W969" t="s">
        <v>73</v>
      </c>
      <c r="X969" t="s">
        <v>74</v>
      </c>
      <c r="Y969" t="s">
        <v>75</v>
      </c>
      <c r="Z969" t="s">
        <v>76</v>
      </c>
      <c r="AA969" t="s">
        <v>77</v>
      </c>
    </row>
    <row r="970" spans="1:27">
      <c r="A970" t="s">
        <v>90</v>
      </c>
      <c r="B970" t="s">
        <v>91</v>
      </c>
      <c r="C970" t="str">
        <f t="shared" ref="C970:C1033" si="128">LEFT(B970, 35) &amp; "…"</f>
        <v>Portronics Konnect L POR-1081 Fast …</v>
      </c>
      <c r="D970" t="s">
        <v>16</v>
      </c>
      <c r="E970" t="str">
        <f>IFERROR(VLOOKUP(TRIM(CLEAN(D970)),#REF!, 2, FALSE), "Other")</f>
        <v>Other</v>
      </c>
      <c r="F970" s="9">
        <v>154</v>
      </c>
      <c r="G970" s="9">
        <v>339</v>
      </c>
      <c r="H970" s="9">
        <f t="shared" si="121"/>
        <v>185</v>
      </c>
      <c r="I970" s="9">
        <f>(F970*U970)</f>
        <v>2062214</v>
      </c>
      <c r="J970" s="18" t="str">
        <f>ROUND((Table1[[#This Row],[actual_price]]-Table1[[#This Row],[discounted_price]])/Table1[[#This Row],[actual_price]]*100, 0) &amp; "%"</f>
        <v>55%</v>
      </c>
      <c r="K970" s="18" t="str">
        <f t="shared" si="122"/>
        <v>≥ 50%</v>
      </c>
      <c r="L970" s="18">
        <f t="shared" si="123"/>
        <v>55</v>
      </c>
      <c r="M970" s="15" t="str">
        <f t="shared" si="124"/>
        <v>High</v>
      </c>
      <c r="N970" s="1">
        <v>0.55000000000000004</v>
      </c>
      <c r="O970">
        <v>4.3</v>
      </c>
      <c r="P970" t="str">
        <f t="shared" si="125"/>
        <v>Good</v>
      </c>
      <c r="Q970">
        <f>G970*U970</f>
        <v>4539549</v>
      </c>
      <c r="R970" t="str">
        <f t="shared" si="126"/>
        <v>#0-#999</v>
      </c>
      <c r="S970">
        <f>IF(Table1[[#This Row],[actual_price]]&lt;1000, 1, IF(Table1[[#This Row],[actual_price]]&lt;5000, 2, IF(Table1[[#This Row],[actual_price]]&lt;10000, 3, IF(Table1[[#This Row],[actual_price]]&lt;20000, 4, 5))))</f>
        <v>1</v>
      </c>
      <c r="T970" t="str">
        <f t="shared" si="127"/>
        <v>1000 and above</v>
      </c>
      <c r="U970" s="11">
        <v>13391</v>
      </c>
      <c r="V970" t="s">
        <v>92</v>
      </c>
      <c r="W970" t="s">
        <v>93</v>
      </c>
      <c r="X970" t="s">
        <v>94</v>
      </c>
      <c r="Y970" t="s">
        <v>95</v>
      </c>
      <c r="Z970" t="s">
        <v>96</v>
      </c>
      <c r="AA970" t="s">
        <v>97</v>
      </c>
    </row>
    <row r="971" spans="1:27">
      <c r="A971" t="s">
        <v>153</v>
      </c>
      <c r="B971" t="s">
        <v>154</v>
      </c>
      <c r="C971" t="str">
        <f t="shared" si="128"/>
        <v>LG 80 cm (32 inches) HD Ready Smart…</v>
      </c>
      <c r="D971" t="s">
        <v>135</v>
      </c>
      <c r="E971" t="str">
        <f>IFERROR(VLOOKUP(TRIM(CLEAN(D971)),#REF!, 2, FALSE), "Other")</f>
        <v>Other</v>
      </c>
      <c r="F971" s="9">
        <v>13490</v>
      </c>
      <c r="G971" s="9">
        <v>21990</v>
      </c>
      <c r="H971" s="9">
        <f t="shared" si="121"/>
        <v>8500</v>
      </c>
      <c r="I971" s="9">
        <f>(F971*U971)</f>
        <v>161556240</v>
      </c>
      <c r="J971" s="18" t="str">
        <f>ROUND((Table1[[#This Row],[actual_price]]-Table1[[#This Row],[discounted_price]])/Table1[[#This Row],[actual_price]]*100, 0) &amp; "%"</f>
        <v>39%</v>
      </c>
      <c r="K971" s="18" t="str">
        <f t="shared" si="122"/>
        <v>&lt;50%</v>
      </c>
      <c r="L971" s="18">
        <f t="shared" si="123"/>
        <v>39</v>
      </c>
      <c r="M971" s="15" t="str">
        <f t="shared" si="124"/>
        <v>Medium</v>
      </c>
      <c r="N971" s="1">
        <v>0.39</v>
      </c>
      <c r="O971">
        <v>4.3</v>
      </c>
      <c r="P971" t="str">
        <f t="shared" si="125"/>
        <v>Good</v>
      </c>
      <c r="Q971">
        <f>G971*U971</f>
        <v>263352240</v>
      </c>
      <c r="R971" t="str">
        <f t="shared" si="126"/>
        <v>#20k+</v>
      </c>
      <c r="S971">
        <f>IF(Table1[[#This Row],[actual_price]]&lt;1000, 1, IF(Table1[[#This Row],[actual_price]]&lt;5000, 2, IF(Table1[[#This Row],[actual_price]]&lt;10000, 3, IF(Table1[[#This Row],[actual_price]]&lt;20000, 4, 5))))</f>
        <v>5</v>
      </c>
      <c r="T971" t="str">
        <f t="shared" si="127"/>
        <v>1000 and above</v>
      </c>
      <c r="U971" s="11">
        <v>11976</v>
      </c>
      <c r="V971" t="s">
        <v>155</v>
      </c>
      <c r="W971" t="s">
        <v>156</v>
      </c>
      <c r="X971" t="s">
        <v>157</v>
      </c>
      <c r="Y971" t="s">
        <v>158</v>
      </c>
      <c r="Z971" t="s">
        <v>159</v>
      </c>
      <c r="AA971" t="s">
        <v>160</v>
      </c>
    </row>
    <row r="972" spans="1:27">
      <c r="A972" t="s">
        <v>177</v>
      </c>
      <c r="B972" t="s">
        <v>178</v>
      </c>
      <c r="C972" t="str">
        <f t="shared" si="128"/>
        <v>Samsung 80 cm (32 Inches) Wondertai…</v>
      </c>
      <c r="D972" t="s">
        <v>135</v>
      </c>
      <c r="E972" t="str">
        <f>IFERROR(VLOOKUP(TRIM(CLEAN(D972)),#REF!, 2, FALSE), "Other")</f>
        <v>Other</v>
      </c>
      <c r="F972" s="9">
        <v>13490</v>
      </c>
      <c r="G972" s="9">
        <v>22900</v>
      </c>
      <c r="H972" s="9">
        <f t="shared" si="121"/>
        <v>9410</v>
      </c>
      <c r="I972" s="9">
        <f>(F972*U972)</f>
        <v>219873510</v>
      </c>
      <c r="J972" s="18" t="str">
        <f>ROUND((Table1[[#This Row],[actual_price]]-Table1[[#This Row],[discounted_price]])/Table1[[#This Row],[actual_price]]*100, 0) &amp; "%"</f>
        <v>41%</v>
      </c>
      <c r="K972" s="18" t="str">
        <f t="shared" si="122"/>
        <v>&lt;50%</v>
      </c>
      <c r="L972" s="18">
        <f t="shared" si="123"/>
        <v>41</v>
      </c>
      <c r="M972" s="15" t="str">
        <f t="shared" si="124"/>
        <v>Medium</v>
      </c>
      <c r="N972" s="1">
        <v>0.41</v>
      </c>
      <c r="O972">
        <v>4.3</v>
      </c>
      <c r="P972" t="str">
        <f t="shared" si="125"/>
        <v>Good</v>
      </c>
      <c r="Q972">
        <f>G972*U972</f>
        <v>373247100</v>
      </c>
      <c r="R972" t="str">
        <f t="shared" si="126"/>
        <v>#20k+</v>
      </c>
      <c r="S972">
        <f>IF(Table1[[#This Row],[actual_price]]&lt;1000, 1, IF(Table1[[#This Row],[actual_price]]&lt;5000, 2, IF(Table1[[#This Row],[actual_price]]&lt;10000, 3, IF(Table1[[#This Row],[actual_price]]&lt;20000, 4, 5))))</f>
        <v>5</v>
      </c>
      <c r="T972" t="str">
        <f t="shared" si="127"/>
        <v>1000 and above</v>
      </c>
      <c r="U972" s="11">
        <v>16299</v>
      </c>
      <c r="V972" t="s">
        <v>179</v>
      </c>
      <c r="W972" t="s">
        <v>180</v>
      </c>
      <c r="X972" t="s">
        <v>181</v>
      </c>
      <c r="Y972" t="s">
        <v>182</v>
      </c>
      <c r="Z972" t="s">
        <v>183</v>
      </c>
      <c r="AA972" t="s">
        <v>184</v>
      </c>
    </row>
    <row r="973" spans="1:27">
      <c r="A973" t="s">
        <v>193</v>
      </c>
      <c r="B973" t="s">
        <v>194</v>
      </c>
      <c r="C973" t="str">
        <f t="shared" si="128"/>
        <v>Acer 80 cm (32 inches) I Series HD …</v>
      </c>
      <c r="D973" t="s">
        <v>135</v>
      </c>
      <c r="E973" t="str">
        <f>IFERROR(VLOOKUP(TRIM(CLEAN(D973)),#REF!, 2, FALSE), "Other")</f>
        <v>Other</v>
      </c>
      <c r="F973" s="9">
        <v>11499</v>
      </c>
      <c r="G973" s="9">
        <v>19990</v>
      </c>
      <c r="H973" s="9">
        <f t="shared" si="121"/>
        <v>8491</v>
      </c>
      <c r="I973" s="9">
        <f>(F973*U973)</f>
        <v>54079797</v>
      </c>
      <c r="J973" s="18" t="str">
        <f>ROUND((Table1[[#This Row],[actual_price]]-Table1[[#This Row],[discounted_price]])/Table1[[#This Row],[actual_price]]*100, 0) &amp; "%"</f>
        <v>42%</v>
      </c>
      <c r="K973" s="18" t="str">
        <f t="shared" si="122"/>
        <v>&lt;50%</v>
      </c>
      <c r="L973" s="18">
        <f t="shared" si="123"/>
        <v>42</v>
      </c>
      <c r="M973" s="15" t="str">
        <f t="shared" si="124"/>
        <v>Medium</v>
      </c>
      <c r="N973" s="1">
        <v>0.42</v>
      </c>
      <c r="O973">
        <v>4.3</v>
      </c>
      <c r="P973" t="str">
        <f t="shared" si="125"/>
        <v>Good</v>
      </c>
      <c r="Q973">
        <f>G973*U973</f>
        <v>94012970</v>
      </c>
      <c r="R973" t="str">
        <f t="shared" si="126"/>
        <v>#10k-#19.9k</v>
      </c>
      <c r="S973">
        <f>IF(Table1[[#This Row],[actual_price]]&lt;1000, 1, IF(Table1[[#This Row],[actual_price]]&lt;5000, 2, IF(Table1[[#This Row],[actual_price]]&lt;10000, 3, IF(Table1[[#This Row],[actual_price]]&lt;20000, 4, 5))))</f>
        <v>4</v>
      </c>
      <c r="T973" t="str">
        <f t="shared" si="127"/>
        <v>1000 and above</v>
      </c>
      <c r="U973" s="11">
        <v>4703</v>
      </c>
      <c r="V973" t="s">
        <v>195</v>
      </c>
      <c r="W973" t="s">
        <v>196</v>
      </c>
      <c r="X973" t="s">
        <v>197</v>
      </c>
      <c r="Y973" t="s">
        <v>198</v>
      </c>
      <c r="Z973" t="s">
        <v>199</v>
      </c>
      <c r="AA973" t="s">
        <v>10144</v>
      </c>
    </row>
    <row r="974" spans="1:27">
      <c r="A974" t="s">
        <v>232</v>
      </c>
      <c r="B974" t="s">
        <v>233</v>
      </c>
      <c r="C974" t="str">
        <f t="shared" si="128"/>
        <v>boAt A400 USB Type-C to USB-A 2.0 M…</v>
      </c>
      <c r="D974" t="s">
        <v>16</v>
      </c>
      <c r="E974" t="str">
        <f>IFERROR(VLOOKUP(TRIM(CLEAN(D974)),#REF!, 2, FALSE), "Other")</f>
        <v>Other</v>
      </c>
      <c r="F974" s="9">
        <v>299</v>
      </c>
      <c r="G974" s="9">
        <v>999</v>
      </c>
      <c r="H974" s="9">
        <f t="shared" si="121"/>
        <v>700</v>
      </c>
      <c r="I974" s="9">
        <f>(F974*U974)</f>
        <v>6234150</v>
      </c>
      <c r="J974" s="18" t="str">
        <f>ROUND((Table1[[#This Row],[actual_price]]-Table1[[#This Row],[discounted_price]])/Table1[[#This Row],[actual_price]]*100, 0) &amp; "%"</f>
        <v>70%</v>
      </c>
      <c r="K974" s="18" t="str">
        <f t="shared" si="122"/>
        <v>≥ 50%</v>
      </c>
      <c r="L974" s="18">
        <f t="shared" si="123"/>
        <v>70</v>
      </c>
      <c r="M974" s="15" t="str">
        <f t="shared" si="124"/>
        <v>High</v>
      </c>
      <c r="N974" s="1">
        <v>0.7</v>
      </c>
      <c r="O974">
        <v>4.3</v>
      </c>
      <c r="P974" t="str">
        <f t="shared" si="125"/>
        <v>Good</v>
      </c>
      <c r="Q974">
        <f>G974*U974</f>
        <v>20829150</v>
      </c>
      <c r="R974" t="str">
        <f t="shared" si="126"/>
        <v>#0-#999</v>
      </c>
      <c r="S974">
        <f>IF(Table1[[#This Row],[actual_price]]&lt;1000, 1, IF(Table1[[#This Row],[actual_price]]&lt;5000, 2, IF(Table1[[#This Row],[actual_price]]&lt;10000, 3, IF(Table1[[#This Row],[actual_price]]&lt;20000, 4, 5))))</f>
        <v>1</v>
      </c>
      <c r="T974" t="str">
        <f t="shared" si="127"/>
        <v>1000 and above</v>
      </c>
      <c r="U974" s="11">
        <v>20850</v>
      </c>
      <c r="V974" t="s">
        <v>234</v>
      </c>
      <c r="W974" t="s">
        <v>235</v>
      </c>
      <c r="X974" t="s">
        <v>236</v>
      </c>
      <c r="Y974" t="s">
        <v>237</v>
      </c>
      <c r="Z974" t="s">
        <v>238</v>
      </c>
      <c r="AA974" t="s">
        <v>239</v>
      </c>
    </row>
    <row r="975" spans="1:27">
      <c r="A975" t="s">
        <v>254</v>
      </c>
      <c r="B975" t="s">
        <v>255</v>
      </c>
      <c r="C975" t="str">
        <f t="shared" si="128"/>
        <v>Zoul USB C 60W Fast Charging 3A 6ft…</v>
      </c>
      <c r="D975" t="s">
        <v>16</v>
      </c>
      <c r="E975" t="str">
        <f>IFERROR(VLOOKUP(TRIM(CLEAN(D975)),#REF!, 2, FALSE), "Other")</f>
        <v>Other</v>
      </c>
      <c r="F975" s="9">
        <v>389</v>
      </c>
      <c r="G975" s="9">
        <v>1099</v>
      </c>
      <c r="H975" s="9">
        <f t="shared" si="121"/>
        <v>710</v>
      </c>
      <c r="I975" s="9">
        <f>(F975*U975)</f>
        <v>378886</v>
      </c>
      <c r="J975" s="18" t="str">
        <f>ROUND((Table1[[#This Row],[actual_price]]-Table1[[#This Row],[discounted_price]])/Table1[[#This Row],[actual_price]]*100, 0) &amp; "%"</f>
        <v>65%</v>
      </c>
      <c r="K975" s="18" t="str">
        <f t="shared" si="122"/>
        <v>≥ 50%</v>
      </c>
      <c r="L975" s="18">
        <f t="shared" si="123"/>
        <v>65</v>
      </c>
      <c r="M975" s="15" t="str">
        <f t="shared" si="124"/>
        <v>High</v>
      </c>
      <c r="N975" s="1">
        <v>0.65</v>
      </c>
      <c r="O975">
        <v>4.3</v>
      </c>
      <c r="P975" t="str">
        <f t="shared" si="125"/>
        <v>Good</v>
      </c>
      <c r="Q975">
        <f>G975*U975</f>
        <v>1070426</v>
      </c>
      <c r="R975" t="str">
        <f t="shared" si="126"/>
        <v>#1k-#4.9k</v>
      </c>
      <c r="S975">
        <f>IF(Table1[[#This Row],[actual_price]]&lt;1000, 1, IF(Table1[[#This Row],[actual_price]]&lt;5000, 2, IF(Table1[[#This Row],[actual_price]]&lt;10000, 3, IF(Table1[[#This Row],[actual_price]]&lt;20000, 4, 5))))</f>
        <v>2</v>
      </c>
      <c r="T975" t="str">
        <f t="shared" si="127"/>
        <v>Fewer than 1000</v>
      </c>
      <c r="U975" s="11">
        <v>974</v>
      </c>
      <c r="V975" t="s">
        <v>256</v>
      </c>
      <c r="W975" t="s">
        <v>257</v>
      </c>
      <c r="X975" t="s">
        <v>258</v>
      </c>
      <c r="Y975" t="s">
        <v>259</v>
      </c>
      <c r="Z975" t="s">
        <v>260</v>
      </c>
      <c r="AA975" t="s">
        <v>261</v>
      </c>
    </row>
    <row r="976" spans="1:27">
      <c r="A976" t="s">
        <v>262</v>
      </c>
      <c r="B976" t="s">
        <v>263</v>
      </c>
      <c r="C976" t="str">
        <f t="shared" si="128"/>
        <v>Samsung Original Type C to C Cable …</v>
      </c>
      <c r="D976" t="s">
        <v>16</v>
      </c>
      <c r="E976" t="str">
        <f>IFERROR(VLOOKUP(TRIM(CLEAN(D976)),#REF!, 2, FALSE), "Other")</f>
        <v>Other</v>
      </c>
      <c r="F976" s="9">
        <v>599</v>
      </c>
      <c r="G976" s="9">
        <v>599</v>
      </c>
      <c r="H976" s="9">
        <f t="shared" si="121"/>
        <v>0</v>
      </c>
      <c r="I976" s="9">
        <f>(F976*U976)</f>
        <v>212645</v>
      </c>
      <c r="J976" s="18" t="str">
        <f>ROUND((Table1[[#This Row],[actual_price]]-Table1[[#This Row],[discounted_price]])/Table1[[#This Row],[actual_price]]*100, 0) &amp; "%"</f>
        <v>0%</v>
      </c>
      <c r="K976" s="18" t="str">
        <f t="shared" si="122"/>
        <v>&lt;50%</v>
      </c>
      <c r="L976" s="18">
        <f t="shared" si="123"/>
        <v>0</v>
      </c>
      <c r="M976" s="15" t="str">
        <f t="shared" si="124"/>
        <v>Low</v>
      </c>
      <c r="N976" s="1">
        <v>0</v>
      </c>
      <c r="O976">
        <v>4.3</v>
      </c>
      <c r="P976" t="str">
        <f t="shared" si="125"/>
        <v>Good</v>
      </c>
      <c r="Q976">
        <f>G976*U976</f>
        <v>212645</v>
      </c>
      <c r="R976" t="str">
        <f t="shared" si="126"/>
        <v>#0-#999</v>
      </c>
      <c r="S976">
        <f>IF(Table1[[#This Row],[actual_price]]&lt;1000, 1, IF(Table1[[#This Row],[actual_price]]&lt;5000, 2, IF(Table1[[#This Row],[actual_price]]&lt;10000, 3, IF(Table1[[#This Row],[actual_price]]&lt;20000, 4, 5))))</f>
        <v>1</v>
      </c>
      <c r="T976" t="str">
        <f t="shared" si="127"/>
        <v>Fewer than 1000</v>
      </c>
      <c r="U976" s="11">
        <v>355</v>
      </c>
      <c r="V976" t="s">
        <v>264</v>
      </c>
      <c r="W976" t="s">
        <v>265</v>
      </c>
      <c r="X976" t="s">
        <v>266</v>
      </c>
      <c r="Y976" t="s">
        <v>267</v>
      </c>
      <c r="Z976" t="s">
        <v>268</v>
      </c>
      <c r="AA976" t="s">
        <v>269</v>
      </c>
    </row>
    <row r="977" spans="1:27">
      <c r="A977" t="s">
        <v>322</v>
      </c>
      <c r="B977" t="s">
        <v>323</v>
      </c>
      <c r="C977" t="str">
        <f t="shared" si="128"/>
        <v>Mi 108 cm (43 inches) Full HD Andro…</v>
      </c>
      <c r="D977" t="s">
        <v>135</v>
      </c>
      <c r="E977" t="str">
        <f>IFERROR(VLOOKUP(TRIM(CLEAN(D977)),#REF!, 2, FALSE), "Other")</f>
        <v>Other</v>
      </c>
      <c r="F977" s="9">
        <v>19999</v>
      </c>
      <c r="G977" s="9">
        <v>34999</v>
      </c>
      <c r="H977" s="9">
        <f t="shared" si="121"/>
        <v>15000</v>
      </c>
      <c r="I977" s="9">
        <f>(F977*U977)</f>
        <v>542992849</v>
      </c>
      <c r="J977" s="18" t="str">
        <f>ROUND((Table1[[#This Row],[actual_price]]-Table1[[#This Row],[discounted_price]])/Table1[[#This Row],[actual_price]]*100, 0) &amp; "%"</f>
        <v>43%</v>
      </c>
      <c r="K977" s="18" t="str">
        <f t="shared" si="122"/>
        <v>&lt;50%</v>
      </c>
      <c r="L977" s="18">
        <f t="shared" si="123"/>
        <v>43</v>
      </c>
      <c r="M977" s="15" t="str">
        <f t="shared" si="124"/>
        <v>Medium</v>
      </c>
      <c r="N977" s="1">
        <v>0.43</v>
      </c>
      <c r="O977">
        <v>4.3</v>
      </c>
      <c r="P977" t="str">
        <f t="shared" si="125"/>
        <v>Good</v>
      </c>
      <c r="Q977">
        <f>G977*U977</f>
        <v>950257849</v>
      </c>
      <c r="R977" t="str">
        <f t="shared" si="126"/>
        <v>#20k+</v>
      </c>
      <c r="S977">
        <f>IF(Table1[[#This Row],[actual_price]]&lt;1000, 1, IF(Table1[[#This Row],[actual_price]]&lt;5000, 2, IF(Table1[[#This Row],[actual_price]]&lt;10000, 3, IF(Table1[[#This Row],[actual_price]]&lt;20000, 4, 5))))</f>
        <v>5</v>
      </c>
      <c r="T977" t="str">
        <f t="shared" si="127"/>
        <v>1000 and above</v>
      </c>
      <c r="U977" s="11">
        <v>27151</v>
      </c>
      <c r="V977" t="s">
        <v>324</v>
      </c>
      <c r="W977" t="s">
        <v>325</v>
      </c>
      <c r="X977" t="s">
        <v>326</v>
      </c>
      <c r="Y977" t="s">
        <v>327</v>
      </c>
      <c r="Z977" t="s">
        <v>328</v>
      </c>
      <c r="AA977" t="s">
        <v>10147</v>
      </c>
    </row>
    <row r="978" spans="1:27">
      <c r="A978" t="s">
        <v>332</v>
      </c>
      <c r="B978" t="s">
        <v>333</v>
      </c>
      <c r="C978" t="str">
        <f t="shared" si="128"/>
        <v>TP-Link Nano AC600 USB Wi-Fi Adapte…</v>
      </c>
      <c r="D978" t="s">
        <v>80</v>
      </c>
      <c r="E978" t="str">
        <f>IFERROR(VLOOKUP(TRIM(CLEAN(D978)),#REF!, 2, FALSE), "Other")</f>
        <v>Other</v>
      </c>
      <c r="F978" s="9">
        <v>999</v>
      </c>
      <c r="G978" s="9">
        <v>1599</v>
      </c>
      <c r="H978" s="9">
        <f t="shared" si="121"/>
        <v>600</v>
      </c>
      <c r="I978" s="9">
        <f>(F978*U978)</f>
        <v>12080907</v>
      </c>
      <c r="J978" s="18" t="str">
        <f>ROUND((Table1[[#This Row],[actual_price]]-Table1[[#This Row],[discounted_price]])/Table1[[#This Row],[actual_price]]*100, 0) &amp; "%"</f>
        <v>38%</v>
      </c>
      <c r="K978" s="18" t="str">
        <f t="shared" si="122"/>
        <v>&lt;50%</v>
      </c>
      <c r="L978" s="18">
        <f t="shared" si="123"/>
        <v>38</v>
      </c>
      <c r="M978" s="15" t="str">
        <f t="shared" si="124"/>
        <v>Medium</v>
      </c>
      <c r="N978" s="1">
        <v>0.38</v>
      </c>
      <c r="O978">
        <v>4.3</v>
      </c>
      <c r="P978" t="str">
        <f t="shared" si="125"/>
        <v>Good</v>
      </c>
      <c r="Q978">
        <f>G978*U978</f>
        <v>19336707</v>
      </c>
      <c r="R978" t="str">
        <f t="shared" si="126"/>
        <v>#1k-#4.9k</v>
      </c>
      <c r="S978">
        <f>IF(Table1[[#This Row],[actual_price]]&lt;1000, 1, IF(Table1[[#This Row],[actual_price]]&lt;5000, 2, IF(Table1[[#This Row],[actual_price]]&lt;10000, 3, IF(Table1[[#This Row],[actual_price]]&lt;20000, 4, 5))))</f>
        <v>2</v>
      </c>
      <c r="T978" t="str">
        <f t="shared" si="127"/>
        <v>1000 and above</v>
      </c>
      <c r="U978" s="11">
        <v>12093</v>
      </c>
      <c r="V978" t="s">
        <v>334</v>
      </c>
      <c r="W978" t="s">
        <v>335</v>
      </c>
      <c r="X978" t="s">
        <v>336</v>
      </c>
      <c r="Y978" t="s">
        <v>337</v>
      </c>
      <c r="Z978" t="s">
        <v>338</v>
      </c>
      <c r="AA978" t="s">
        <v>339</v>
      </c>
    </row>
    <row r="979" spans="1:27">
      <c r="A979" t="s">
        <v>390</v>
      </c>
      <c r="B979" t="s">
        <v>391</v>
      </c>
      <c r="C979" t="str">
        <f t="shared" si="128"/>
        <v>AmazonBasics New Release Nylon USB-…</v>
      </c>
      <c r="D979" t="s">
        <v>16</v>
      </c>
      <c r="E979" t="str">
        <f>IFERROR(VLOOKUP(TRIM(CLEAN(D979)),#REF!, 2, FALSE), "Other")</f>
        <v>Other</v>
      </c>
      <c r="F979" s="9">
        <v>799</v>
      </c>
      <c r="G979" s="9">
        <v>2100</v>
      </c>
      <c r="H979" s="9">
        <f t="shared" si="121"/>
        <v>1301</v>
      </c>
      <c r="I979" s="9">
        <f>(F979*U979)</f>
        <v>6542212</v>
      </c>
      <c r="J979" s="18" t="str">
        <f>ROUND((Table1[[#This Row],[actual_price]]-Table1[[#This Row],[discounted_price]])/Table1[[#This Row],[actual_price]]*100, 0) &amp; "%"</f>
        <v>62%</v>
      </c>
      <c r="K979" s="18" t="str">
        <f t="shared" si="122"/>
        <v>≥ 50%</v>
      </c>
      <c r="L979" s="18">
        <f t="shared" si="123"/>
        <v>62</v>
      </c>
      <c r="M979" s="15" t="str">
        <f t="shared" si="124"/>
        <v>High</v>
      </c>
      <c r="N979" s="1">
        <v>0.62</v>
      </c>
      <c r="O979">
        <v>4.3</v>
      </c>
      <c r="P979" t="str">
        <f t="shared" si="125"/>
        <v>Good</v>
      </c>
      <c r="Q979">
        <f>G979*U979</f>
        <v>17194800</v>
      </c>
      <c r="R979" t="str">
        <f t="shared" si="126"/>
        <v>#1k-#4.9k</v>
      </c>
      <c r="S979">
        <f>IF(Table1[[#This Row],[actual_price]]&lt;1000, 1, IF(Table1[[#This Row],[actual_price]]&lt;5000, 2, IF(Table1[[#This Row],[actual_price]]&lt;10000, 3, IF(Table1[[#This Row],[actual_price]]&lt;20000, 4, 5))))</f>
        <v>2</v>
      </c>
      <c r="T979" t="str">
        <f t="shared" si="127"/>
        <v>1000 and above</v>
      </c>
      <c r="U979" s="11">
        <v>8188</v>
      </c>
      <c r="V979" t="s">
        <v>392</v>
      </c>
      <c r="W979" t="s">
        <v>393</v>
      </c>
      <c r="X979" t="s">
        <v>394</v>
      </c>
      <c r="Y979" t="s">
        <v>395</v>
      </c>
      <c r="Z979" t="s">
        <v>396</v>
      </c>
      <c r="AA979" t="s">
        <v>397</v>
      </c>
    </row>
    <row r="980" spans="1:27">
      <c r="A980" t="s">
        <v>436</v>
      </c>
      <c r="B980" t="s">
        <v>437</v>
      </c>
      <c r="C980" t="str">
        <f t="shared" si="128"/>
        <v>Portronics Konnect L 1.2Mtr, Fast C…</v>
      </c>
      <c r="D980" t="s">
        <v>16</v>
      </c>
      <c r="E980" t="str">
        <f>IFERROR(VLOOKUP(TRIM(CLEAN(D980)),#REF!, 2, FALSE), "Other")</f>
        <v>Other</v>
      </c>
      <c r="F980" s="9">
        <v>154</v>
      </c>
      <c r="G980" s="9">
        <v>349</v>
      </c>
      <c r="H980" s="9">
        <f t="shared" si="121"/>
        <v>195</v>
      </c>
      <c r="I980" s="9">
        <f>(F980*U980)</f>
        <v>1087856</v>
      </c>
      <c r="J980" s="18" t="str">
        <f>ROUND((Table1[[#This Row],[actual_price]]-Table1[[#This Row],[discounted_price]])/Table1[[#This Row],[actual_price]]*100, 0) &amp; "%"</f>
        <v>56%</v>
      </c>
      <c r="K980" s="18" t="str">
        <f t="shared" si="122"/>
        <v>≥ 50%</v>
      </c>
      <c r="L980" s="18">
        <f t="shared" si="123"/>
        <v>56</v>
      </c>
      <c r="M980" s="15" t="str">
        <f t="shared" si="124"/>
        <v>High</v>
      </c>
      <c r="N980" s="1">
        <v>0.56000000000000005</v>
      </c>
      <c r="O980">
        <v>4.3</v>
      </c>
      <c r="P980" t="str">
        <f t="shared" si="125"/>
        <v>Good</v>
      </c>
      <c r="Q980">
        <f>G980*U980</f>
        <v>2465336</v>
      </c>
      <c r="R980" t="str">
        <f t="shared" si="126"/>
        <v>#0-#999</v>
      </c>
      <c r="S980">
        <f>IF(Table1[[#This Row],[actual_price]]&lt;1000, 1, IF(Table1[[#This Row],[actual_price]]&lt;5000, 2, IF(Table1[[#This Row],[actual_price]]&lt;10000, 3, IF(Table1[[#This Row],[actual_price]]&lt;20000, 4, 5))))</f>
        <v>1</v>
      </c>
      <c r="T980" t="str">
        <f t="shared" si="127"/>
        <v>1000 and above</v>
      </c>
      <c r="U980" s="11">
        <v>7064</v>
      </c>
      <c r="V980" t="s">
        <v>438</v>
      </c>
      <c r="W980" t="s">
        <v>439</v>
      </c>
      <c r="X980" t="s">
        <v>440</v>
      </c>
      <c r="Y980" t="s">
        <v>441</v>
      </c>
      <c r="Z980" t="s">
        <v>442</v>
      </c>
      <c r="AA980" t="s">
        <v>443</v>
      </c>
    </row>
    <row r="981" spans="1:27">
      <c r="A981" t="s">
        <v>452</v>
      </c>
      <c r="B981" t="s">
        <v>453</v>
      </c>
      <c r="C981" t="str">
        <f t="shared" si="128"/>
        <v>Samsung 108 cm (43 inches) Crystal …</v>
      </c>
      <c r="D981" t="s">
        <v>135</v>
      </c>
      <c r="E981" t="str">
        <f>IFERROR(VLOOKUP(TRIM(CLEAN(D981)),#REF!, 2, FALSE), "Other")</f>
        <v>Other</v>
      </c>
      <c r="F981" s="9">
        <v>32990</v>
      </c>
      <c r="G981" s="9">
        <v>47900</v>
      </c>
      <c r="H981" s="9">
        <f t="shared" si="121"/>
        <v>14910</v>
      </c>
      <c r="I981" s="9">
        <f>(F981*U981)</f>
        <v>234525910</v>
      </c>
      <c r="J981" s="18" t="str">
        <f>ROUND((Table1[[#This Row],[actual_price]]-Table1[[#This Row],[discounted_price]])/Table1[[#This Row],[actual_price]]*100, 0) &amp; "%"</f>
        <v>31%</v>
      </c>
      <c r="K981" s="18" t="str">
        <f t="shared" si="122"/>
        <v>&lt;50%</v>
      </c>
      <c r="L981" s="18">
        <f t="shared" si="123"/>
        <v>31</v>
      </c>
      <c r="M981" s="15" t="str">
        <f t="shared" si="124"/>
        <v>Medium</v>
      </c>
      <c r="N981" s="1">
        <v>0.31</v>
      </c>
      <c r="O981">
        <v>4.3</v>
      </c>
      <c r="P981" t="str">
        <f t="shared" si="125"/>
        <v>Good</v>
      </c>
      <c r="Q981">
        <f>G981*U981</f>
        <v>340521100</v>
      </c>
      <c r="R981" t="str">
        <f t="shared" si="126"/>
        <v>#20k+</v>
      </c>
      <c r="S981">
        <f>IF(Table1[[#This Row],[actual_price]]&lt;1000, 1, IF(Table1[[#This Row],[actual_price]]&lt;5000, 2, IF(Table1[[#This Row],[actual_price]]&lt;10000, 3, IF(Table1[[#This Row],[actual_price]]&lt;20000, 4, 5))))</f>
        <v>5</v>
      </c>
      <c r="T981" t="str">
        <f t="shared" si="127"/>
        <v>1000 and above</v>
      </c>
      <c r="U981" s="11">
        <v>7109</v>
      </c>
      <c r="V981" t="s">
        <v>454</v>
      </c>
      <c r="W981" t="s">
        <v>455</v>
      </c>
      <c r="X981" t="s">
        <v>456</v>
      </c>
      <c r="Y981" t="s">
        <v>457</v>
      </c>
      <c r="Z981" t="s">
        <v>458</v>
      </c>
      <c r="AA981" t="s">
        <v>459</v>
      </c>
    </row>
    <row r="982" spans="1:27">
      <c r="A982" t="s">
        <v>495</v>
      </c>
      <c r="B982" t="s">
        <v>496</v>
      </c>
      <c r="C982" t="str">
        <f t="shared" si="128"/>
        <v>Acer 80 cm (32 inches) N Series HD …</v>
      </c>
      <c r="D982" t="s">
        <v>400</v>
      </c>
      <c r="E982" t="str">
        <f>IFERROR(VLOOKUP(TRIM(CLEAN(D982)),#REF!, 2, FALSE), "Other")</f>
        <v>Other</v>
      </c>
      <c r="F982" s="9">
        <v>7999</v>
      </c>
      <c r="G982" s="9">
        <v>14990</v>
      </c>
      <c r="H982" s="9">
        <f t="shared" si="121"/>
        <v>6991</v>
      </c>
      <c r="I982" s="9">
        <f>(F982*U982)</f>
        <v>3655543</v>
      </c>
      <c r="J982" s="18" t="str">
        <f>ROUND((Table1[[#This Row],[actual_price]]-Table1[[#This Row],[discounted_price]])/Table1[[#This Row],[actual_price]]*100, 0) &amp; "%"</f>
        <v>47%</v>
      </c>
      <c r="K982" s="18" t="str">
        <f t="shared" si="122"/>
        <v>&lt;50%</v>
      </c>
      <c r="L982" s="18">
        <f t="shared" si="123"/>
        <v>47</v>
      </c>
      <c r="M982" s="15" t="str">
        <f t="shared" si="124"/>
        <v>Medium</v>
      </c>
      <c r="N982" s="1">
        <v>0.47</v>
      </c>
      <c r="O982">
        <v>4.3</v>
      </c>
      <c r="P982" t="str">
        <f t="shared" si="125"/>
        <v>Good</v>
      </c>
      <c r="Q982">
        <f>G982*U982</f>
        <v>6850430</v>
      </c>
      <c r="R982" t="str">
        <f t="shared" si="126"/>
        <v>#10k-#19.9k</v>
      </c>
      <c r="S982">
        <f>IF(Table1[[#This Row],[actual_price]]&lt;1000, 1, IF(Table1[[#This Row],[actual_price]]&lt;5000, 2, IF(Table1[[#This Row],[actual_price]]&lt;10000, 3, IF(Table1[[#This Row],[actual_price]]&lt;20000, 4, 5))))</f>
        <v>4</v>
      </c>
      <c r="T982" t="str">
        <f t="shared" si="127"/>
        <v>Fewer than 1000</v>
      </c>
      <c r="U982" s="11">
        <v>457</v>
      </c>
      <c r="V982" t="s">
        <v>497</v>
      </c>
      <c r="W982" t="s">
        <v>498</v>
      </c>
      <c r="X982" t="s">
        <v>499</v>
      </c>
      <c r="Y982" t="s">
        <v>500</v>
      </c>
      <c r="Z982" t="s">
        <v>501</v>
      </c>
      <c r="AA982" t="s">
        <v>502</v>
      </c>
    </row>
    <row r="983" spans="1:27">
      <c r="A983" t="s">
        <v>512</v>
      </c>
      <c r="B983" t="s">
        <v>513</v>
      </c>
      <c r="C983" t="str">
        <f t="shared" si="128"/>
        <v>Amazon Basics USB Type-C to USB-A 2…</v>
      </c>
      <c r="D983" t="s">
        <v>16</v>
      </c>
      <c r="E983" t="str">
        <f>IFERROR(VLOOKUP(TRIM(CLEAN(D983)),#REF!, 2, FALSE), "Other")</f>
        <v>Other</v>
      </c>
      <c r="F983" s="9">
        <v>219</v>
      </c>
      <c r="G983" s="9">
        <v>700</v>
      </c>
      <c r="H983" s="9">
        <f t="shared" si="121"/>
        <v>481</v>
      </c>
      <c r="I983" s="9">
        <f>(F983*U983)</f>
        <v>4391607</v>
      </c>
      <c r="J983" s="18" t="str">
        <f>ROUND((Table1[[#This Row],[actual_price]]-Table1[[#This Row],[discounted_price]])/Table1[[#This Row],[actual_price]]*100, 0) &amp; "%"</f>
        <v>69%</v>
      </c>
      <c r="K983" s="18" t="str">
        <f t="shared" si="122"/>
        <v>≥ 50%</v>
      </c>
      <c r="L983" s="18">
        <f t="shared" si="123"/>
        <v>69</v>
      </c>
      <c r="M983" s="15" t="str">
        <f t="shared" si="124"/>
        <v>High</v>
      </c>
      <c r="N983" s="1">
        <v>0.69</v>
      </c>
      <c r="O983">
        <v>4.3</v>
      </c>
      <c r="P983" t="str">
        <f t="shared" si="125"/>
        <v>Good</v>
      </c>
      <c r="Q983">
        <f>G983*U983</f>
        <v>14037100</v>
      </c>
      <c r="R983" t="str">
        <f t="shared" si="126"/>
        <v>#0-#999</v>
      </c>
      <c r="S983">
        <f>IF(Table1[[#This Row],[actual_price]]&lt;1000, 1, IF(Table1[[#This Row],[actual_price]]&lt;5000, 2, IF(Table1[[#This Row],[actual_price]]&lt;10000, 3, IF(Table1[[#This Row],[actual_price]]&lt;20000, 4, 5))))</f>
        <v>1</v>
      </c>
      <c r="T983" t="str">
        <f t="shared" si="127"/>
        <v>1000 and above</v>
      </c>
      <c r="U983" s="11">
        <v>20053</v>
      </c>
      <c r="V983" t="s">
        <v>514</v>
      </c>
      <c r="W983" t="s">
        <v>515</v>
      </c>
      <c r="X983" t="s">
        <v>516</v>
      </c>
      <c r="Y983" t="s">
        <v>517</v>
      </c>
      <c r="Z983" t="s">
        <v>518</v>
      </c>
      <c r="AA983" t="s">
        <v>519</v>
      </c>
    </row>
    <row r="984" spans="1:27">
      <c r="A984" t="s">
        <v>629</v>
      </c>
      <c r="B984" t="s">
        <v>630</v>
      </c>
      <c r="C984" t="str">
        <f t="shared" si="128"/>
        <v>Acer 127 cm (50 inches) I Series 4K…</v>
      </c>
      <c r="D984" t="s">
        <v>135</v>
      </c>
      <c r="E984" t="str">
        <f>IFERROR(VLOOKUP(TRIM(CLEAN(D984)),#REF!, 2, FALSE), "Other")</f>
        <v>Other</v>
      </c>
      <c r="F984" s="9">
        <v>27999</v>
      </c>
      <c r="G984" s="9">
        <v>40990</v>
      </c>
      <c r="H984" s="9">
        <f t="shared" si="121"/>
        <v>12991</v>
      </c>
      <c r="I984" s="9">
        <f>(F984*U984)</f>
        <v>131679297</v>
      </c>
      <c r="J984" s="18" t="str">
        <f>ROUND((Table1[[#This Row],[actual_price]]-Table1[[#This Row],[discounted_price]])/Table1[[#This Row],[actual_price]]*100, 0) &amp; "%"</f>
        <v>32%</v>
      </c>
      <c r="K984" s="18" t="str">
        <f t="shared" si="122"/>
        <v>&lt;50%</v>
      </c>
      <c r="L984" s="18">
        <f t="shared" si="123"/>
        <v>32</v>
      </c>
      <c r="M984" s="15" t="str">
        <f t="shared" si="124"/>
        <v>Medium</v>
      </c>
      <c r="N984" s="1">
        <v>0.32</v>
      </c>
      <c r="O984">
        <v>4.3</v>
      </c>
      <c r="P984" t="str">
        <f t="shared" si="125"/>
        <v>Good</v>
      </c>
      <c r="Q984">
        <f>G984*U984</f>
        <v>192775970</v>
      </c>
      <c r="R984" t="str">
        <f t="shared" si="126"/>
        <v>#20k+</v>
      </c>
      <c r="S984">
        <f>IF(Table1[[#This Row],[actual_price]]&lt;1000, 1, IF(Table1[[#This Row],[actual_price]]&lt;5000, 2, IF(Table1[[#This Row],[actual_price]]&lt;10000, 3, IF(Table1[[#This Row],[actual_price]]&lt;20000, 4, 5))))</f>
        <v>5</v>
      </c>
      <c r="T984" t="str">
        <f t="shared" si="127"/>
        <v>1000 and above</v>
      </c>
      <c r="U984" s="11">
        <v>4703</v>
      </c>
      <c r="V984" t="s">
        <v>631</v>
      </c>
      <c r="W984" t="s">
        <v>196</v>
      </c>
      <c r="X984" t="s">
        <v>197</v>
      </c>
      <c r="Y984" t="s">
        <v>198</v>
      </c>
      <c r="Z984" t="s">
        <v>199</v>
      </c>
      <c r="AA984" t="s">
        <v>10144</v>
      </c>
    </row>
    <row r="985" spans="1:27">
      <c r="A985" t="s">
        <v>632</v>
      </c>
      <c r="B985" t="s">
        <v>633</v>
      </c>
      <c r="C985" t="str">
        <f t="shared" si="128"/>
        <v>Samsung 108 cm (43 inches) Crystal …</v>
      </c>
      <c r="D985" t="s">
        <v>135</v>
      </c>
      <c r="E985" t="str">
        <f>IFERROR(VLOOKUP(TRIM(CLEAN(D985)),#REF!, 2, FALSE), "Other")</f>
        <v>Other</v>
      </c>
      <c r="F985" s="9">
        <v>30990</v>
      </c>
      <c r="G985" s="9">
        <v>52900</v>
      </c>
      <c r="H985" s="9">
        <f t="shared" si="121"/>
        <v>21910</v>
      </c>
      <c r="I985" s="9">
        <f>(F985*U985)</f>
        <v>220307910</v>
      </c>
      <c r="J985" s="18" t="str">
        <f>ROUND((Table1[[#This Row],[actual_price]]-Table1[[#This Row],[discounted_price]])/Table1[[#This Row],[actual_price]]*100, 0) &amp; "%"</f>
        <v>41%</v>
      </c>
      <c r="K985" s="18" t="str">
        <f t="shared" si="122"/>
        <v>&lt;50%</v>
      </c>
      <c r="L985" s="18">
        <f t="shared" si="123"/>
        <v>41</v>
      </c>
      <c r="M985" s="15" t="str">
        <f t="shared" si="124"/>
        <v>Medium</v>
      </c>
      <c r="N985" s="1">
        <v>0.41</v>
      </c>
      <c r="O985">
        <v>4.3</v>
      </c>
      <c r="P985" t="str">
        <f t="shared" si="125"/>
        <v>Good</v>
      </c>
      <c r="Q985">
        <f>G985*U985</f>
        <v>376066100</v>
      </c>
      <c r="R985" t="str">
        <f t="shared" si="126"/>
        <v>#20k+</v>
      </c>
      <c r="S985">
        <f>IF(Table1[[#This Row],[actual_price]]&lt;1000, 1, IF(Table1[[#This Row],[actual_price]]&lt;5000, 2, IF(Table1[[#This Row],[actual_price]]&lt;10000, 3, IF(Table1[[#This Row],[actual_price]]&lt;20000, 4, 5))))</f>
        <v>5</v>
      </c>
      <c r="T985" t="str">
        <f t="shared" si="127"/>
        <v>1000 and above</v>
      </c>
      <c r="U985" s="11">
        <v>7109</v>
      </c>
      <c r="V985" t="s">
        <v>634</v>
      </c>
      <c r="W985" t="s">
        <v>455</v>
      </c>
      <c r="X985" t="s">
        <v>456</v>
      </c>
      <c r="Y985" t="s">
        <v>457</v>
      </c>
      <c r="Z985" t="s">
        <v>458</v>
      </c>
      <c r="AA985" t="s">
        <v>459</v>
      </c>
    </row>
    <row r="986" spans="1:27">
      <c r="A986" t="s">
        <v>715</v>
      </c>
      <c r="B986" t="s">
        <v>716</v>
      </c>
      <c r="C986" t="str">
        <f t="shared" si="128"/>
        <v>Dealfreez Case Compatible with Fire…</v>
      </c>
      <c r="D986" t="s">
        <v>364</v>
      </c>
      <c r="E986" t="str">
        <f>IFERROR(VLOOKUP(TRIM(CLEAN(D986)),#REF!, 2, FALSE), "Other")</f>
        <v>Other</v>
      </c>
      <c r="F986" s="9">
        <v>349</v>
      </c>
      <c r="G986" s="9">
        <v>1499</v>
      </c>
      <c r="H986" s="9">
        <f t="shared" si="121"/>
        <v>1150</v>
      </c>
      <c r="I986" s="9">
        <f>(F986*U986)</f>
        <v>1446605</v>
      </c>
      <c r="J986" s="18" t="str">
        <f>ROUND((Table1[[#This Row],[actual_price]]-Table1[[#This Row],[discounted_price]])/Table1[[#This Row],[actual_price]]*100, 0) &amp; "%"</f>
        <v>77%</v>
      </c>
      <c r="K986" s="18" t="str">
        <f t="shared" si="122"/>
        <v>≥ 50%</v>
      </c>
      <c r="L986" s="18">
        <f t="shared" si="123"/>
        <v>77</v>
      </c>
      <c r="M986" s="15" t="str">
        <f t="shared" si="124"/>
        <v>High</v>
      </c>
      <c r="N986" s="1">
        <v>0.77</v>
      </c>
      <c r="O986">
        <v>4.3</v>
      </c>
      <c r="P986" t="str">
        <f t="shared" si="125"/>
        <v>Good</v>
      </c>
      <c r="Q986">
        <f>G986*U986</f>
        <v>6213355</v>
      </c>
      <c r="R986" t="str">
        <f t="shared" si="126"/>
        <v>#1k-#4.9k</v>
      </c>
      <c r="S986">
        <f>IF(Table1[[#This Row],[actual_price]]&lt;1000, 1, IF(Table1[[#This Row],[actual_price]]&lt;5000, 2, IF(Table1[[#This Row],[actual_price]]&lt;10000, 3, IF(Table1[[#This Row],[actual_price]]&lt;20000, 4, 5))))</f>
        <v>2</v>
      </c>
      <c r="T986" t="str">
        <f t="shared" si="127"/>
        <v>1000 and above</v>
      </c>
      <c r="U986" s="11">
        <v>4145</v>
      </c>
      <c r="V986" t="s">
        <v>717</v>
      </c>
      <c r="W986" t="s">
        <v>718</v>
      </c>
      <c r="X986" t="s">
        <v>719</v>
      </c>
      <c r="Y986" t="s">
        <v>720</v>
      </c>
      <c r="Z986" t="s">
        <v>721</v>
      </c>
      <c r="AA986" t="s">
        <v>722</v>
      </c>
    </row>
    <row r="987" spans="1:27">
      <c r="A987" t="s">
        <v>723</v>
      </c>
      <c r="B987" t="s">
        <v>724</v>
      </c>
      <c r="C987" t="str">
        <f t="shared" si="128"/>
        <v>Amazon Basics New Release Nylon USB…</v>
      </c>
      <c r="D987" t="s">
        <v>16</v>
      </c>
      <c r="E987" t="str">
        <f>IFERROR(VLOOKUP(TRIM(CLEAN(D987)),#REF!, 2, FALSE), "Other")</f>
        <v>Other</v>
      </c>
      <c r="F987" s="9">
        <v>849</v>
      </c>
      <c r="G987" s="9">
        <v>1809</v>
      </c>
      <c r="H987" s="9">
        <f t="shared" si="121"/>
        <v>960</v>
      </c>
      <c r="I987" s="9">
        <f>(F987*U987)</f>
        <v>5558403</v>
      </c>
      <c r="J987" s="18" t="str">
        <f>ROUND((Table1[[#This Row],[actual_price]]-Table1[[#This Row],[discounted_price]])/Table1[[#This Row],[actual_price]]*100, 0) &amp; "%"</f>
        <v>53%</v>
      </c>
      <c r="K987" s="18" t="str">
        <f t="shared" si="122"/>
        <v>≥ 50%</v>
      </c>
      <c r="L987" s="18">
        <f t="shared" si="123"/>
        <v>53</v>
      </c>
      <c r="M987" s="15" t="str">
        <f t="shared" si="124"/>
        <v>High</v>
      </c>
      <c r="N987" s="1">
        <v>0.53</v>
      </c>
      <c r="O987">
        <v>4.3</v>
      </c>
      <c r="P987" t="str">
        <f t="shared" si="125"/>
        <v>Good</v>
      </c>
      <c r="Q987">
        <f>G987*U987</f>
        <v>11843523</v>
      </c>
      <c r="R987" t="str">
        <f t="shared" si="126"/>
        <v>#1k-#4.9k</v>
      </c>
      <c r="S987">
        <f>IF(Table1[[#This Row],[actual_price]]&lt;1000, 1, IF(Table1[[#This Row],[actual_price]]&lt;5000, 2, IF(Table1[[#This Row],[actual_price]]&lt;10000, 3, IF(Table1[[#This Row],[actual_price]]&lt;20000, 4, 5))))</f>
        <v>2</v>
      </c>
      <c r="T987" t="str">
        <f t="shared" si="127"/>
        <v>1000 and above</v>
      </c>
      <c r="U987" s="11">
        <v>6547</v>
      </c>
      <c r="V987" t="s">
        <v>392</v>
      </c>
      <c r="W987" t="s">
        <v>725</v>
      </c>
      <c r="X987" t="s">
        <v>726</v>
      </c>
      <c r="Y987" t="s">
        <v>727</v>
      </c>
      <c r="Z987" t="s">
        <v>728</v>
      </c>
      <c r="AA987" t="s">
        <v>729</v>
      </c>
    </row>
    <row r="988" spans="1:27">
      <c r="A988" t="s">
        <v>750</v>
      </c>
      <c r="B988" t="s">
        <v>751</v>
      </c>
      <c r="C988" t="str">
        <f t="shared" si="128"/>
        <v>Wayona Type C To Type C Long Fast C…</v>
      </c>
      <c r="D988" t="s">
        <v>16</v>
      </c>
      <c r="E988" t="str">
        <f>IFERROR(VLOOKUP(TRIM(CLEAN(D988)),#REF!, 2, FALSE), "Other")</f>
        <v>Other</v>
      </c>
      <c r="F988" s="9">
        <v>399</v>
      </c>
      <c r="G988" s="9">
        <v>999</v>
      </c>
      <c r="H988" s="9">
        <f t="shared" si="121"/>
        <v>600</v>
      </c>
      <c r="I988" s="9">
        <f>(F988*U988)</f>
        <v>1119594</v>
      </c>
      <c r="J988" s="18" t="str">
        <f>ROUND((Table1[[#This Row],[actual_price]]-Table1[[#This Row],[discounted_price]])/Table1[[#This Row],[actual_price]]*100, 0) &amp; "%"</f>
        <v>60%</v>
      </c>
      <c r="K988" s="18" t="str">
        <f t="shared" si="122"/>
        <v>≥ 50%</v>
      </c>
      <c r="L988" s="18">
        <f t="shared" si="123"/>
        <v>60</v>
      </c>
      <c r="M988" s="15" t="str">
        <f t="shared" si="124"/>
        <v>High</v>
      </c>
      <c r="N988" s="1">
        <v>0.6</v>
      </c>
      <c r="O988">
        <v>4.3</v>
      </c>
      <c r="P988" t="str">
        <f t="shared" si="125"/>
        <v>Good</v>
      </c>
      <c r="Q988">
        <f>G988*U988</f>
        <v>2803194</v>
      </c>
      <c r="R988" t="str">
        <f t="shared" si="126"/>
        <v>#0-#999</v>
      </c>
      <c r="S988">
        <f>IF(Table1[[#This Row],[actual_price]]&lt;1000, 1, IF(Table1[[#This Row],[actual_price]]&lt;5000, 2, IF(Table1[[#This Row],[actual_price]]&lt;10000, 3, IF(Table1[[#This Row],[actual_price]]&lt;20000, 4, 5))))</f>
        <v>1</v>
      </c>
      <c r="T988" t="str">
        <f t="shared" si="127"/>
        <v>1000 and above</v>
      </c>
      <c r="U988" s="11">
        <v>2806</v>
      </c>
      <c r="V988" t="s">
        <v>752</v>
      </c>
      <c r="W988" t="s">
        <v>753</v>
      </c>
      <c r="X988" t="s">
        <v>754</v>
      </c>
      <c r="Y988" t="s">
        <v>755</v>
      </c>
      <c r="Z988" t="s">
        <v>756</v>
      </c>
      <c r="AA988" t="s">
        <v>757</v>
      </c>
    </row>
    <row r="989" spans="1:27">
      <c r="A989" t="s">
        <v>761</v>
      </c>
      <c r="B989" t="s">
        <v>762</v>
      </c>
      <c r="C989" t="str">
        <f t="shared" si="128"/>
        <v>CROSSVOLT Compatible Dash/Warp Data…</v>
      </c>
      <c r="D989" t="s">
        <v>16</v>
      </c>
      <c r="E989" t="str">
        <f>IFERROR(VLOOKUP(TRIM(CLEAN(D989)),#REF!, 2, FALSE), "Other")</f>
        <v>Other</v>
      </c>
      <c r="F989" s="9">
        <v>299</v>
      </c>
      <c r="G989" s="9">
        <v>999</v>
      </c>
      <c r="H989" s="9">
        <f t="shared" si="121"/>
        <v>700</v>
      </c>
      <c r="I989" s="9">
        <f>(F989*U989)</f>
        <v>229034</v>
      </c>
      <c r="J989" s="18" t="str">
        <f>ROUND((Table1[[#This Row],[actual_price]]-Table1[[#This Row],[discounted_price]])/Table1[[#This Row],[actual_price]]*100, 0) &amp; "%"</f>
        <v>70%</v>
      </c>
      <c r="K989" s="18" t="str">
        <f t="shared" si="122"/>
        <v>≥ 50%</v>
      </c>
      <c r="L989" s="18">
        <f t="shared" si="123"/>
        <v>70</v>
      </c>
      <c r="M989" s="15" t="str">
        <f t="shared" si="124"/>
        <v>High</v>
      </c>
      <c r="N989" s="1">
        <v>0.7</v>
      </c>
      <c r="O989">
        <v>4.3</v>
      </c>
      <c r="P989" t="str">
        <f t="shared" si="125"/>
        <v>Good</v>
      </c>
      <c r="Q989">
        <f>G989*U989</f>
        <v>765234</v>
      </c>
      <c r="R989" t="str">
        <f t="shared" si="126"/>
        <v>#0-#999</v>
      </c>
      <c r="S989">
        <f>IF(Table1[[#This Row],[actual_price]]&lt;1000, 1, IF(Table1[[#This Row],[actual_price]]&lt;5000, 2, IF(Table1[[#This Row],[actual_price]]&lt;10000, 3, IF(Table1[[#This Row],[actual_price]]&lt;20000, 4, 5))))</f>
        <v>1</v>
      </c>
      <c r="T989" t="str">
        <f t="shared" si="127"/>
        <v>Fewer than 1000</v>
      </c>
      <c r="U989" s="11">
        <v>766</v>
      </c>
      <c r="V989" t="s">
        <v>763</v>
      </c>
      <c r="W989" t="s">
        <v>764</v>
      </c>
      <c r="X989" t="s">
        <v>765</v>
      </c>
      <c r="Y989" t="s">
        <v>766</v>
      </c>
      <c r="Z989" t="s">
        <v>767</v>
      </c>
      <c r="AA989" t="s">
        <v>768</v>
      </c>
    </row>
    <row r="990" spans="1:27">
      <c r="A990" t="s">
        <v>769</v>
      </c>
      <c r="B990" t="s">
        <v>770</v>
      </c>
      <c r="C990" t="str">
        <f t="shared" si="128"/>
        <v>VU 139 cm (55 inches) The GloLED Se…</v>
      </c>
      <c r="D990" t="s">
        <v>135</v>
      </c>
      <c r="E990" t="str">
        <f>IFERROR(VLOOKUP(TRIM(CLEAN(D990)),#REF!, 2, FALSE), "Other")</f>
        <v>Other</v>
      </c>
      <c r="F990" s="9">
        <v>37999</v>
      </c>
      <c r="G990" s="9">
        <v>65000</v>
      </c>
      <c r="H990" s="9">
        <f t="shared" si="121"/>
        <v>27001</v>
      </c>
      <c r="I990" s="9">
        <f>(F990*U990)</f>
        <v>136302413</v>
      </c>
      <c r="J990" s="18" t="str">
        <f>ROUND((Table1[[#This Row],[actual_price]]-Table1[[#This Row],[discounted_price]])/Table1[[#This Row],[actual_price]]*100, 0) &amp; "%"</f>
        <v>42%</v>
      </c>
      <c r="K990" s="18" t="str">
        <f t="shared" si="122"/>
        <v>&lt;50%</v>
      </c>
      <c r="L990" s="18">
        <f t="shared" si="123"/>
        <v>42</v>
      </c>
      <c r="M990" s="15" t="str">
        <f t="shared" si="124"/>
        <v>Medium</v>
      </c>
      <c r="N990" s="1">
        <v>0.42</v>
      </c>
      <c r="O990">
        <v>4.3</v>
      </c>
      <c r="P990" t="str">
        <f t="shared" si="125"/>
        <v>Good</v>
      </c>
      <c r="Q990">
        <f>G990*U990</f>
        <v>233155000</v>
      </c>
      <c r="R990" t="str">
        <f t="shared" si="126"/>
        <v>#20k+</v>
      </c>
      <c r="S990">
        <f>IF(Table1[[#This Row],[actual_price]]&lt;1000, 1, IF(Table1[[#This Row],[actual_price]]&lt;5000, 2, IF(Table1[[#This Row],[actual_price]]&lt;10000, 3, IF(Table1[[#This Row],[actual_price]]&lt;20000, 4, 5))))</f>
        <v>5</v>
      </c>
      <c r="T990" t="str">
        <f t="shared" si="127"/>
        <v>1000 and above</v>
      </c>
      <c r="U990" s="11">
        <v>3587</v>
      </c>
      <c r="V990" t="s">
        <v>771</v>
      </c>
      <c r="W990" t="s">
        <v>772</v>
      </c>
      <c r="X990" t="s">
        <v>773</v>
      </c>
      <c r="Y990" t="s">
        <v>774</v>
      </c>
      <c r="Z990" t="s">
        <v>775</v>
      </c>
      <c r="AA990" t="s">
        <v>776</v>
      </c>
    </row>
    <row r="991" spans="1:27">
      <c r="A991" t="s">
        <v>789</v>
      </c>
      <c r="B991" t="s">
        <v>790</v>
      </c>
      <c r="C991" t="str">
        <f t="shared" si="128"/>
        <v>boAt Laptop, Smartphone Type-c A400…</v>
      </c>
      <c r="D991" t="s">
        <v>16</v>
      </c>
      <c r="E991" t="str">
        <f>IFERROR(VLOOKUP(TRIM(CLEAN(D991)),#REF!, 2, FALSE), "Other")</f>
        <v>Other</v>
      </c>
      <c r="F991" s="9">
        <v>273.10000000000002</v>
      </c>
      <c r="G991" s="9">
        <v>999</v>
      </c>
      <c r="H991" s="9">
        <f t="shared" si="121"/>
        <v>725.9</v>
      </c>
      <c r="I991" s="9">
        <f>(F991*U991)</f>
        <v>5694135.0000000009</v>
      </c>
      <c r="J991" s="18" t="str">
        <f>ROUND((Table1[[#This Row],[actual_price]]-Table1[[#This Row],[discounted_price]])/Table1[[#This Row],[actual_price]]*100, 0) &amp; "%"</f>
        <v>73%</v>
      </c>
      <c r="K991" s="18" t="str">
        <f t="shared" si="122"/>
        <v>≥ 50%</v>
      </c>
      <c r="L991" s="18">
        <f t="shared" si="123"/>
        <v>73</v>
      </c>
      <c r="M991" s="15" t="str">
        <f t="shared" si="124"/>
        <v>High</v>
      </c>
      <c r="N991" s="1">
        <v>0.73</v>
      </c>
      <c r="O991">
        <v>4.3</v>
      </c>
      <c r="P991" t="str">
        <f t="shared" si="125"/>
        <v>Good</v>
      </c>
      <c r="Q991">
        <f>G991*U991</f>
        <v>20829150</v>
      </c>
      <c r="R991" t="str">
        <f t="shared" si="126"/>
        <v>#0-#999</v>
      </c>
      <c r="S991">
        <f>IF(Table1[[#This Row],[actual_price]]&lt;1000, 1, IF(Table1[[#This Row],[actual_price]]&lt;5000, 2, IF(Table1[[#This Row],[actual_price]]&lt;10000, 3, IF(Table1[[#This Row],[actual_price]]&lt;20000, 4, 5))))</f>
        <v>1</v>
      </c>
      <c r="T991" t="str">
        <f t="shared" si="127"/>
        <v>1000 and above</v>
      </c>
      <c r="U991" s="11">
        <v>20850</v>
      </c>
      <c r="V991" t="s">
        <v>791</v>
      </c>
      <c r="W991" t="s">
        <v>235</v>
      </c>
      <c r="X991" t="s">
        <v>236</v>
      </c>
      <c r="Y991" t="s">
        <v>237</v>
      </c>
      <c r="Z991" t="s">
        <v>238</v>
      </c>
      <c r="AA991" t="s">
        <v>239</v>
      </c>
    </row>
    <row r="992" spans="1:27">
      <c r="A992" t="s">
        <v>792</v>
      </c>
      <c r="B992" t="s">
        <v>793</v>
      </c>
      <c r="C992" t="str">
        <f t="shared" si="128"/>
        <v>LG 80 cm (32 inches) HD Ready Smart…</v>
      </c>
      <c r="D992" t="s">
        <v>135</v>
      </c>
      <c r="E992" t="str">
        <f>IFERROR(VLOOKUP(TRIM(CLEAN(D992)),#REF!, 2, FALSE), "Other")</f>
        <v>Other</v>
      </c>
      <c r="F992" s="9">
        <v>15990</v>
      </c>
      <c r="G992" s="9">
        <v>23990</v>
      </c>
      <c r="H992" s="9">
        <f t="shared" si="121"/>
        <v>8000</v>
      </c>
      <c r="I992" s="9">
        <f>(F992*U992)</f>
        <v>16549650</v>
      </c>
      <c r="J992" s="18" t="str">
        <f>ROUND((Table1[[#This Row],[actual_price]]-Table1[[#This Row],[discounted_price]])/Table1[[#This Row],[actual_price]]*100, 0) &amp; "%"</f>
        <v>33%</v>
      </c>
      <c r="K992" s="18" t="str">
        <f t="shared" si="122"/>
        <v>&lt;50%</v>
      </c>
      <c r="L992" s="18">
        <f t="shared" si="123"/>
        <v>33</v>
      </c>
      <c r="M992" s="15" t="str">
        <f t="shared" si="124"/>
        <v>Medium</v>
      </c>
      <c r="N992" s="1">
        <v>0.33</v>
      </c>
      <c r="O992">
        <v>4.3</v>
      </c>
      <c r="P992" t="str">
        <f t="shared" si="125"/>
        <v>Good</v>
      </c>
      <c r="Q992">
        <f>G992*U992</f>
        <v>24829650</v>
      </c>
      <c r="R992" t="str">
        <f t="shared" si="126"/>
        <v>#20k+</v>
      </c>
      <c r="S992">
        <f>IF(Table1[[#This Row],[actual_price]]&lt;1000, 1, IF(Table1[[#This Row],[actual_price]]&lt;5000, 2, IF(Table1[[#This Row],[actual_price]]&lt;10000, 3, IF(Table1[[#This Row],[actual_price]]&lt;20000, 4, 5))))</f>
        <v>5</v>
      </c>
      <c r="T992" t="str">
        <f t="shared" si="127"/>
        <v>1000 and above</v>
      </c>
      <c r="U992" s="11">
        <v>1035</v>
      </c>
      <c r="V992" t="s">
        <v>794</v>
      </c>
      <c r="W992" t="s">
        <v>795</v>
      </c>
      <c r="X992" t="s">
        <v>796</v>
      </c>
      <c r="Y992" t="s">
        <v>797</v>
      </c>
      <c r="Z992" t="s">
        <v>798</v>
      </c>
      <c r="AA992" t="s">
        <v>799</v>
      </c>
    </row>
    <row r="993" spans="1:27">
      <c r="A993" t="s">
        <v>862</v>
      </c>
      <c r="B993" t="s">
        <v>863</v>
      </c>
      <c r="C993" t="str">
        <f t="shared" si="128"/>
        <v>VW 80 cm (32 inches) Playwall Frame…</v>
      </c>
      <c r="D993" t="s">
        <v>135</v>
      </c>
      <c r="E993" t="str">
        <f>IFERROR(VLOOKUP(TRIM(CLEAN(D993)),#REF!, 2, FALSE), "Other")</f>
        <v>Other</v>
      </c>
      <c r="F993" s="9">
        <v>8499</v>
      </c>
      <c r="G993" s="9">
        <v>15999</v>
      </c>
      <c r="H993" s="9">
        <f t="shared" si="121"/>
        <v>7500</v>
      </c>
      <c r="I993" s="9">
        <f>(F993*U993)</f>
        <v>5031408</v>
      </c>
      <c r="J993" s="18" t="str">
        <f>ROUND((Table1[[#This Row],[actual_price]]-Table1[[#This Row],[discounted_price]])/Table1[[#This Row],[actual_price]]*100, 0) &amp; "%"</f>
        <v>47%</v>
      </c>
      <c r="K993" s="18" t="str">
        <f t="shared" si="122"/>
        <v>&lt;50%</v>
      </c>
      <c r="L993" s="18">
        <f t="shared" si="123"/>
        <v>47</v>
      </c>
      <c r="M993" s="15" t="str">
        <f t="shared" si="124"/>
        <v>Medium</v>
      </c>
      <c r="N993" s="1">
        <v>0.47</v>
      </c>
      <c r="O993">
        <v>4.3</v>
      </c>
      <c r="P993" t="str">
        <f t="shared" si="125"/>
        <v>Good</v>
      </c>
      <c r="Q993">
        <f>G993*U993</f>
        <v>9471408</v>
      </c>
      <c r="R993" t="str">
        <f t="shared" si="126"/>
        <v>#10k-#19.9k</v>
      </c>
      <c r="S993">
        <f>IF(Table1[[#This Row],[actual_price]]&lt;1000, 1, IF(Table1[[#This Row],[actual_price]]&lt;5000, 2, IF(Table1[[#This Row],[actual_price]]&lt;10000, 3, IF(Table1[[#This Row],[actual_price]]&lt;20000, 4, 5))))</f>
        <v>4</v>
      </c>
      <c r="T993" t="str">
        <f t="shared" si="127"/>
        <v>Fewer than 1000</v>
      </c>
      <c r="U993" s="11">
        <v>592</v>
      </c>
      <c r="V993" t="s">
        <v>864</v>
      </c>
      <c r="W993" t="s">
        <v>865</v>
      </c>
      <c r="X993" t="s">
        <v>866</v>
      </c>
      <c r="Y993" t="s">
        <v>867</v>
      </c>
      <c r="Z993" t="s">
        <v>868</v>
      </c>
      <c r="AA993" t="s">
        <v>869</v>
      </c>
    </row>
    <row r="994" spans="1:27">
      <c r="A994" t="s">
        <v>889</v>
      </c>
      <c r="B994" t="s">
        <v>890</v>
      </c>
      <c r="C994" t="str">
        <f t="shared" si="128"/>
        <v>AmazonBasics 3 Feet High Speed HDMI…</v>
      </c>
      <c r="D994" t="s">
        <v>103</v>
      </c>
      <c r="E994" t="str">
        <f>IFERROR(VLOOKUP(TRIM(CLEAN(D994)),#REF!, 2, FALSE), "Other")</f>
        <v>Other</v>
      </c>
      <c r="F994" s="9">
        <v>229</v>
      </c>
      <c r="G994" s="9">
        <v>595</v>
      </c>
      <c r="H994" s="9">
        <f t="shared" si="121"/>
        <v>366</v>
      </c>
      <c r="I994" s="9">
        <f>(F994*U994)</f>
        <v>2939215</v>
      </c>
      <c r="J994" s="18" t="str">
        <f>ROUND((Table1[[#This Row],[actual_price]]-Table1[[#This Row],[discounted_price]])/Table1[[#This Row],[actual_price]]*100, 0) &amp; "%"</f>
        <v>62%</v>
      </c>
      <c r="K994" s="18" t="str">
        <f t="shared" si="122"/>
        <v>≥ 50%</v>
      </c>
      <c r="L994" s="18">
        <f t="shared" si="123"/>
        <v>62</v>
      </c>
      <c r="M994" s="15" t="str">
        <f t="shared" si="124"/>
        <v>High</v>
      </c>
      <c r="N994" s="1">
        <v>0.62</v>
      </c>
      <c r="O994">
        <v>4.3</v>
      </c>
      <c r="P994" t="str">
        <f t="shared" si="125"/>
        <v>Good</v>
      </c>
      <c r="Q994">
        <f>G994*U994</f>
        <v>7636825</v>
      </c>
      <c r="R994" t="str">
        <f t="shared" si="126"/>
        <v>#0-#999</v>
      </c>
      <c r="S994">
        <f>IF(Table1[[#This Row],[actual_price]]&lt;1000, 1, IF(Table1[[#This Row],[actual_price]]&lt;5000, 2, IF(Table1[[#This Row],[actual_price]]&lt;10000, 3, IF(Table1[[#This Row],[actual_price]]&lt;20000, 4, 5))))</f>
        <v>1</v>
      </c>
      <c r="T994" t="str">
        <f t="shared" si="127"/>
        <v>1000 and above</v>
      </c>
      <c r="U994" s="11">
        <v>12835</v>
      </c>
      <c r="V994" t="s">
        <v>891</v>
      </c>
      <c r="W994" t="s">
        <v>892</v>
      </c>
      <c r="X994" t="s">
        <v>893</v>
      </c>
      <c r="Y994" t="s">
        <v>894</v>
      </c>
      <c r="Z994" t="s">
        <v>895</v>
      </c>
      <c r="AA994" t="s">
        <v>896</v>
      </c>
    </row>
    <row r="995" spans="1:27">
      <c r="A995" t="s">
        <v>922</v>
      </c>
      <c r="B995" t="s">
        <v>923</v>
      </c>
      <c r="C995" t="str">
        <f t="shared" si="128"/>
        <v>Acer 109 cm (43 inches) I Series 4K…</v>
      </c>
      <c r="D995" t="s">
        <v>135</v>
      </c>
      <c r="E995" t="str">
        <f>IFERROR(VLOOKUP(TRIM(CLEAN(D995)),#REF!, 2, FALSE), "Other")</f>
        <v>Other</v>
      </c>
      <c r="F995" s="9">
        <v>23999</v>
      </c>
      <c r="G995" s="9">
        <v>34990</v>
      </c>
      <c r="H995" s="9">
        <f t="shared" si="121"/>
        <v>10991</v>
      </c>
      <c r="I995" s="9">
        <f>(F995*U995)</f>
        <v>112867297</v>
      </c>
      <c r="J995" s="18" t="str">
        <f>ROUND((Table1[[#This Row],[actual_price]]-Table1[[#This Row],[discounted_price]])/Table1[[#This Row],[actual_price]]*100, 0) &amp; "%"</f>
        <v>31%</v>
      </c>
      <c r="K995" s="18" t="str">
        <f t="shared" si="122"/>
        <v>&lt;50%</v>
      </c>
      <c r="L995" s="18">
        <f t="shared" si="123"/>
        <v>31</v>
      </c>
      <c r="M995" s="15" t="str">
        <f t="shared" si="124"/>
        <v>Medium</v>
      </c>
      <c r="N995" s="1">
        <v>0.31</v>
      </c>
      <c r="O995">
        <v>4.3</v>
      </c>
      <c r="P995" t="str">
        <f t="shared" si="125"/>
        <v>Good</v>
      </c>
      <c r="Q995">
        <f>G995*U995</f>
        <v>164557970</v>
      </c>
      <c r="R995" t="str">
        <f t="shared" si="126"/>
        <v>#20k+</v>
      </c>
      <c r="S995">
        <f>IF(Table1[[#This Row],[actual_price]]&lt;1000, 1, IF(Table1[[#This Row],[actual_price]]&lt;5000, 2, IF(Table1[[#This Row],[actual_price]]&lt;10000, 3, IF(Table1[[#This Row],[actual_price]]&lt;20000, 4, 5))))</f>
        <v>5</v>
      </c>
      <c r="T995" t="str">
        <f t="shared" si="127"/>
        <v>1000 and above</v>
      </c>
      <c r="U995" s="11">
        <v>4703</v>
      </c>
      <c r="V995" t="s">
        <v>631</v>
      </c>
      <c r="W995" t="s">
        <v>196</v>
      </c>
      <c r="X995" t="s">
        <v>197</v>
      </c>
      <c r="Y995" t="s">
        <v>198</v>
      </c>
      <c r="Z995" t="s">
        <v>199</v>
      </c>
      <c r="AA995" t="s">
        <v>10144</v>
      </c>
    </row>
    <row r="996" spans="1:27">
      <c r="A996" t="s">
        <v>924</v>
      </c>
      <c r="B996" t="s">
        <v>925</v>
      </c>
      <c r="C996" t="str">
        <f t="shared" si="128"/>
        <v>Wayona Usb Type C 65W 6Ft/2M Long F…</v>
      </c>
      <c r="D996" t="s">
        <v>16</v>
      </c>
      <c r="E996" t="str">
        <f>IFERROR(VLOOKUP(TRIM(CLEAN(D996)),#REF!, 2, FALSE), "Other")</f>
        <v>Other</v>
      </c>
      <c r="F996" s="9">
        <v>399</v>
      </c>
      <c r="G996" s="9">
        <v>999</v>
      </c>
      <c r="H996" s="9">
        <f t="shared" si="121"/>
        <v>600</v>
      </c>
      <c r="I996" s="9">
        <f>(F996*U996)</f>
        <v>1119594</v>
      </c>
      <c r="J996" s="18" t="str">
        <f>ROUND((Table1[[#This Row],[actual_price]]-Table1[[#This Row],[discounted_price]])/Table1[[#This Row],[actual_price]]*100, 0) &amp; "%"</f>
        <v>60%</v>
      </c>
      <c r="K996" s="18" t="str">
        <f t="shared" si="122"/>
        <v>≥ 50%</v>
      </c>
      <c r="L996" s="18">
        <f t="shared" si="123"/>
        <v>60</v>
      </c>
      <c r="M996" s="15" t="str">
        <f t="shared" si="124"/>
        <v>High</v>
      </c>
      <c r="N996" s="1">
        <v>0.6</v>
      </c>
      <c r="O996">
        <v>4.3</v>
      </c>
      <c r="P996" t="str">
        <f t="shared" si="125"/>
        <v>Good</v>
      </c>
      <c r="Q996">
        <f>G996*U996</f>
        <v>2803194</v>
      </c>
      <c r="R996" t="str">
        <f t="shared" si="126"/>
        <v>#0-#999</v>
      </c>
      <c r="S996">
        <f>IF(Table1[[#This Row],[actual_price]]&lt;1000, 1, IF(Table1[[#This Row],[actual_price]]&lt;5000, 2, IF(Table1[[#This Row],[actual_price]]&lt;10000, 3, IF(Table1[[#This Row],[actual_price]]&lt;20000, 4, 5))))</f>
        <v>1</v>
      </c>
      <c r="T996" t="str">
        <f t="shared" si="127"/>
        <v>1000 and above</v>
      </c>
      <c r="U996" s="11">
        <v>2806</v>
      </c>
      <c r="V996" t="s">
        <v>926</v>
      </c>
      <c r="W996" t="s">
        <v>753</v>
      </c>
      <c r="X996" t="s">
        <v>754</v>
      </c>
      <c r="Y996" t="s">
        <v>755</v>
      </c>
      <c r="Z996" t="s">
        <v>756</v>
      </c>
      <c r="AA996" t="s">
        <v>757</v>
      </c>
    </row>
    <row r="997" spans="1:27">
      <c r="A997" t="s">
        <v>952</v>
      </c>
      <c r="B997" t="s">
        <v>953</v>
      </c>
      <c r="C997" t="str">
        <f t="shared" si="128"/>
        <v>LG 108 cm (43 inches) 4K Ultra HD S…</v>
      </c>
      <c r="D997" t="s">
        <v>135</v>
      </c>
      <c r="E997" t="str">
        <f>IFERROR(VLOOKUP(TRIM(CLEAN(D997)),#REF!, 2, FALSE), "Other")</f>
        <v>Other</v>
      </c>
      <c r="F997" s="9">
        <v>30990</v>
      </c>
      <c r="G997" s="9">
        <v>49990</v>
      </c>
      <c r="H997" s="9">
        <f t="shared" si="121"/>
        <v>19000</v>
      </c>
      <c r="I997" s="9">
        <f>(F997*U997)</f>
        <v>42642240</v>
      </c>
      <c r="J997" s="18" t="str">
        <f>ROUND((Table1[[#This Row],[actual_price]]-Table1[[#This Row],[discounted_price]])/Table1[[#This Row],[actual_price]]*100, 0) &amp; "%"</f>
        <v>38%</v>
      </c>
      <c r="K997" s="18" t="str">
        <f t="shared" si="122"/>
        <v>&lt;50%</v>
      </c>
      <c r="L997" s="18">
        <f t="shared" si="123"/>
        <v>38</v>
      </c>
      <c r="M997" s="15" t="str">
        <f t="shared" si="124"/>
        <v>Medium</v>
      </c>
      <c r="N997" s="1">
        <v>0.38</v>
      </c>
      <c r="O997">
        <v>4.3</v>
      </c>
      <c r="P997" t="str">
        <f t="shared" si="125"/>
        <v>Good</v>
      </c>
      <c r="Q997">
        <f>G997*U997</f>
        <v>68786240</v>
      </c>
      <c r="R997" t="str">
        <f t="shared" si="126"/>
        <v>#20k+</v>
      </c>
      <c r="S997">
        <f>IF(Table1[[#This Row],[actual_price]]&lt;1000, 1, IF(Table1[[#This Row],[actual_price]]&lt;5000, 2, IF(Table1[[#This Row],[actual_price]]&lt;10000, 3, IF(Table1[[#This Row],[actual_price]]&lt;20000, 4, 5))))</f>
        <v>5</v>
      </c>
      <c r="T997" t="str">
        <f t="shared" si="127"/>
        <v>1000 and above</v>
      </c>
      <c r="U997" s="11">
        <v>1376</v>
      </c>
      <c r="V997" t="s">
        <v>954</v>
      </c>
      <c r="W997" t="s">
        <v>955</v>
      </c>
      <c r="X997" t="s">
        <v>956</v>
      </c>
      <c r="Y997" t="s">
        <v>957</v>
      </c>
      <c r="Z997" t="s">
        <v>958</v>
      </c>
      <c r="AA997" t="s">
        <v>959</v>
      </c>
    </row>
    <row r="998" spans="1:27">
      <c r="A998" t="s">
        <v>979</v>
      </c>
      <c r="B998" t="s">
        <v>980</v>
      </c>
      <c r="C998" t="str">
        <f t="shared" si="128"/>
        <v>boAt Type-c A400 Type-c to USB A Ca…</v>
      </c>
      <c r="D998" t="s">
        <v>16</v>
      </c>
      <c r="E998" t="str">
        <f>IFERROR(VLOOKUP(TRIM(CLEAN(D998)),#REF!, 2, FALSE), "Other")</f>
        <v>Other</v>
      </c>
      <c r="F998" s="9">
        <v>349</v>
      </c>
      <c r="G998" s="9">
        <v>699</v>
      </c>
      <c r="H998" s="9">
        <f t="shared" si="121"/>
        <v>350</v>
      </c>
      <c r="I998" s="9">
        <f>(F998*U998)</f>
        <v>7276650</v>
      </c>
      <c r="J998" s="18" t="str">
        <f>ROUND((Table1[[#This Row],[actual_price]]-Table1[[#This Row],[discounted_price]])/Table1[[#This Row],[actual_price]]*100, 0) &amp; "%"</f>
        <v>50%</v>
      </c>
      <c r="K998" s="18" t="str">
        <f t="shared" si="122"/>
        <v>≥ 50%</v>
      </c>
      <c r="L998" s="18">
        <f t="shared" si="123"/>
        <v>50</v>
      </c>
      <c r="M998" s="15" t="str">
        <f t="shared" si="124"/>
        <v>High</v>
      </c>
      <c r="N998" s="1">
        <v>0.5</v>
      </c>
      <c r="O998">
        <v>4.3</v>
      </c>
      <c r="P998" t="str">
        <f t="shared" si="125"/>
        <v>Good</v>
      </c>
      <c r="Q998">
        <f>G998*U998</f>
        <v>14574150</v>
      </c>
      <c r="R998" t="str">
        <f t="shared" si="126"/>
        <v>#0-#999</v>
      </c>
      <c r="S998">
        <f>IF(Table1[[#This Row],[actual_price]]&lt;1000, 1, IF(Table1[[#This Row],[actual_price]]&lt;5000, 2, IF(Table1[[#This Row],[actual_price]]&lt;10000, 3, IF(Table1[[#This Row],[actual_price]]&lt;20000, 4, 5))))</f>
        <v>1</v>
      </c>
      <c r="T998" t="str">
        <f t="shared" si="127"/>
        <v>1000 and above</v>
      </c>
      <c r="U998" s="11">
        <v>20850</v>
      </c>
      <c r="V998" t="s">
        <v>981</v>
      </c>
      <c r="W998" t="s">
        <v>235</v>
      </c>
      <c r="X998" t="s">
        <v>236</v>
      </c>
      <c r="Y998" t="s">
        <v>237</v>
      </c>
      <c r="Z998" t="s">
        <v>238</v>
      </c>
      <c r="AA998" t="s">
        <v>239</v>
      </c>
    </row>
    <row r="999" spans="1:27">
      <c r="A999" t="s">
        <v>1060</v>
      </c>
      <c r="B999" t="s">
        <v>1061</v>
      </c>
      <c r="C999" t="str">
        <f t="shared" si="128"/>
        <v>Zoul USB Type C Fast Charging 3A Ny…</v>
      </c>
      <c r="D999" t="s">
        <v>16</v>
      </c>
      <c r="E999" t="str">
        <f>IFERROR(VLOOKUP(TRIM(CLEAN(D999)),#REF!, 2, FALSE), "Other")</f>
        <v>Other</v>
      </c>
      <c r="F999" s="9">
        <v>339</v>
      </c>
      <c r="G999" s="9">
        <v>1099</v>
      </c>
      <c r="H999" s="9">
        <f t="shared" si="121"/>
        <v>760</v>
      </c>
      <c r="I999" s="9">
        <f>(F999*U999)</f>
        <v>330186</v>
      </c>
      <c r="J999" s="18" t="str">
        <f>ROUND((Table1[[#This Row],[actual_price]]-Table1[[#This Row],[discounted_price]])/Table1[[#This Row],[actual_price]]*100, 0) &amp; "%"</f>
        <v>69%</v>
      </c>
      <c r="K999" s="18" t="str">
        <f t="shared" si="122"/>
        <v>≥ 50%</v>
      </c>
      <c r="L999" s="18">
        <f t="shared" si="123"/>
        <v>69</v>
      </c>
      <c r="M999" s="15" t="str">
        <f t="shared" si="124"/>
        <v>High</v>
      </c>
      <c r="N999" s="1">
        <v>0.69</v>
      </c>
      <c r="O999">
        <v>4.3</v>
      </c>
      <c r="P999" t="str">
        <f t="shared" si="125"/>
        <v>Good</v>
      </c>
      <c r="Q999">
        <f>G999*U999</f>
        <v>1070426</v>
      </c>
      <c r="R999" t="str">
        <f t="shared" si="126"/>
        <v>#1k-#4.9k</v>
      </c>
      <c r="S999">
        <f>IF(Table1[[#This Row],[actual_price]]&lt;1000, 1, IF(Table1[[#This Row],[actual_price]]&lt;5000, 2, IF(Table1[[#This Row],[actual_price]]&lt;10000, 3, IF(Table1[[#This Row],[actual_price]]&lt;20000, 4, 5))))</f>
        <v>2</v>
      </c>
      <c r="T999" t="str">
        <f t="shared" si="127"/>
        <v>Fewer than 1000</v>
      </c>
      <c r="U999" s="11">
        <v>974</v>
      </c>
      <c r="V999" t="s">
        <v>1062</v>
      </c>
      <c r="W999" t="s">
        <v>257</v>
      </c>
      <c r="X999" t="s">
        <v>258</v>
      </c>
      <c r="Y999" t="s">
        <v>259</v>
      </c>
      <c r="Z999" t="s">
        <v>260</v>
      </c>
      <c r="AA999" t="s">
        <v>261</v>
      </c>
    </row>
    <row r="1000" spans="1:27">
      <c r="A1000" t="s">
        <v>1063</v>
      </c>
      <c r="B1000" t="s">
        <v>1064</v>
      </c>
      <c r="C1000" t="str">
        <f t="shared" si="128"/>
        <v>Samsung 80 cm (32 inches) Wondertai…</v>
      </c>
      <c r="D1000" t="s">
        <v>135</v>
      </c>
      <c r="E1000" t="str">
        <f>IFERROR(VLOOKUP(TRIM(CLEAN(D1000)),#REF!, 2, FALSE), "Other")</f>
        <v>Other</v>
      </c>
      <c r="F1000" s="9">
        <v>15490</v>
      </c>
      <c r="G1000" s="9">
        <v>20900</v>
      </c>
      <c r="H1000" s="9">
        <f t="shared" si="121"/>
        <v>5410</v>
      </c>
      <c r="I1000" s="9">
        <f>(F1000*U1000)</f>
        <v>252471510</v>
      </c>
      <c r="J1000" s="18" t="str">
        <f>ROUND((Table1[[#This Row],[actual_price]]-Table1[[#This Row],[discounted_price]])/Table1[[#This Row],[actual_price]]*100, 0) &amp; "%"</f>
        <v>26%</v>
      </c>
      <c r="K1000" s="18" t="str">
        <f t="shared" si="122"/>
        <v>&lt;50%</v>
      </c>
      <c r="L1000" s="18">
        <f t="shared" si="123"/>
        <v>26</v>
      </c>
      <c r="M1000" s="15" t="str">
        <f t="shared" si="124"/>
        <v>Mild</v>
      </c>
      <c r="N1000" s="1">
        <v>0.26</v>
      </c>
      <c r="O1000">
        <v>4.3</v>
      </c>
      <c r="P1000" t="str">
        <f t="shared" si="125"/>
        <v>Good</v>
      </c>
      <c r="Q1000">
        <f>G1000*U1000</f>
        <v>340649100</v>
      </c>
      <c r="R1000" t="str">
        <f t="shared" si="126"/>
        <v>#20k+</v>
      </c>
      <c r="S1000">
        <f>IF(Table1[[#This Row],[actual_price]]&lt;1000, 1, IF(Table1[[#This Row],[actual_price]]&lt;5000, 2, IF(Table1[[#This Row],[actual_price]]&lt;10000, 3, IF(Table1[[#This Row],[actual_price]]&lt;20000, 4, 5))))</f>
        <v>5</v>
      </c>
      <c r="T1000" t="str">
        <f t="shared" si="127"/>
        <v>1000 and above</v>
      </c>
      <c r="U1000" s="11">
        <v>16299</v>
      </c>
      <c r="V1000" t="s">
        <v>1065</v>
      </c>
      <c r="W1000" t="s">
        <v>180</v>
      </c>
      <c r="X1000" t="s">
        <v>181</v>
      </c>
      <c r="Y1000" t="s">
        <v>182</v>
      </c>
      <c r="Z1000" t="s">
        <v>183</v>
      </c>
      <c r="AA1000" t="s">
        <v>184</v>
      </c>
    </row>
    <row r="1001" spans="1:27">
      <c r="A1001" t="s">
        <v>1066</v>
      </c>
      <c r="B1001" t="s">
        <v>1067</v>
      </c>
      <c r="C1001" t="str">
        <f t="shared" si="128"/>
        <v>MI Xiaomi USB Type C HYperCharge Ca…</v>
      </c>
      <c r="D1001" t="s">
        <v>16</v>
      </c>
      <c r="E1001" t="str">
        <f>IFERROR(VLOOKUP(TRIM(CLEAN(D1001)),#REF!, 2, FALSE), "Other")</f>
        <v>Other</v>
      </c>
      <c r="F1001" s="9">
        <v>499</v>
      </c>
      <c r="G1001" s="9">
        <v>1299</v>
      </c>
      <c r="H1001" s="9">
        <f t="shared" si="121"/>
        <v>800</v>
      </c>
      <c r="I1001" s="9">
        <f>(F1001*U1001)</f>
        <v>15175089</v>
      </c>
      <c r="J1001" s="18" t="str">
        <f>ROUND((Table1[[#This Row],[actual_price]]-Table1[[#This Row],[discounted_price]])/Table1[[#This Row],[actual_price]]*100, 0) &amp; "%"</f>
        <v>62%</v>
      </c>
      <c r="K1001" s="18" t="str">
        <f t="shared" si="122"/>
        <v>≥ 50%</v>
      </c>
      <c r="L1001" s="18">
        <f t="shared" si="123"/>
        <v>62</v>
      </c>
      <c r="M1001" s="15" t="str">
        <f t="shared" si="124"/>
        <v>High</v>
      </c>
      <c r="N1001" s="1">
        <v>0.62</v>
      </c>
      <c r="O1001">
        <v>4.3</v>
      </c>
      <c r="P1001" t="str">
        <f t="shared" si="125"/>
        <v>Good</v>
      </c>
      <c r="Q1001">
        <f>G1001*U1001</f>
        <v>39503889</v>
      </c>
      <c r="R1001" t="str">
        <f t="shared" si="126"/>
        <v>#1k-#4.9k</v>
      </c>
      <c r="S1001">
        <f>IF(Table1[[#This Row],[actual_price]]&lt;1000, 1, IF(Table1[[#This Row],[actual_price]]&lt;5000, 2, IF(Table1[[#This Row],[actual_price]]&lt;10000, 3, IF(Table1[[#This Row],[actual_price]]&lt;20000, 4, 5))))</f>
        <v>2</v>
      </c>
      <c r="T1001" t="str">
        <f t="shared" si="127"/>
        <v>1000 and above</v>
      </c>
      <c r="U1001" s="11">
        <v>30411</v>
      </c>
      <c r="V1001" t="s">
        <v>1068</v>
      </c>
      <c r="W1001" t="s">
        <v>73</v>
      </c>
      <c r="X1001" t="s">
        <v>74</v>
      </c>
      <c r="Y1001" t="s">
        <v>75</v>
      </c>
      <c r="Z1001" t="s">
        <v>76</v>
      </c>
      <c r="AA1001" t="s">
        <v>77</v>
      </c>
    </row>
    <row r="1002" spans="1:27">
      <c r="A1002" t="s">
        <v>1077</v>
      </c>
      <c r="B1002" t="s">
        <v>1078</v>
      </c>
      <c r="C1002" t="str">
        <f t="shared" si="128"/>
        <v>7SEVEN¬Æ Compatible for Tata Sky Re…</v>
      </c>
      <c r="D1002" t="s">
        <v>364</v>
      </c>
      <c r="E1002" t="str">
        <f>IFERROR(VLOOKUP(TRIM(CLEAN(D1002)),#REF!, 2, FALSE), "Other")</f>
        <v>Other</v>
      </c>
      <c r="F1002" s="9">
        <v>399</v>
      </c>
      <c r="G1002" s="9">
        <v>799</v>
      </c>
      <c r="H1002" s="9">
        <f t="shared" si="121"/>
        <v>400</v>
      </c>
      <c r="I1002" s="9">
        <f>(F1002*U1002)</f>
        <v>4788</v>
      </c>
      <c r="J1002" s="18" t="str">
        <f>ROUND((Table1[[#This Row],[actual_price]]-Table1[[#This Row],[discounted_price]])/Table1[[#This Row],[actual_price]]*100, 0) &amp; "%"</f>
        <v>50%</v>
      </c>
      <c r="K1002" s="18" t="str">
        <f t="shared" si="122"/>
        <v>≥ 50%</v>
      </c>
      <c r="L1002" s="18">
        <f t="shared" si="123"/>
        <v>50</v>
      </c>
      <c r="M1002" s="15" t="str">
        <f t="shared" si="124"/>
        <v>High</v>
      </c>
      <c r="N1002" s="1">
        <v>0.5</v>
      </c>
      <c r="O1002">
        <v>4.3</v>
      </c>
      <c r="P1002" t="str">
        <f t="shared" si="125"/>
        <v>Good</v>
      </c>
      <c r="Q1002">
        <f>G1002*U1002</f>
        <v>9588</v>
      </c>
      <c r="R1002" t="str">
        <f t="shared" si="126"/>
        <v>#0-#999</v>
      </c>
      <c r="S1002">
        <f>IF(Table1[[#This Row],[actual_price]]&lt;1000, 1, IF(Table1[[#This Row],[actual_price]]&lt;5000, 2, IF(Table1[[#This Row],[actual_price]]&lt;10000, 3, IF(Table1[[#This Row],[actual_price]]&lt;20000, 4, 5))))</f>
        <v>1</v>
      </c>
      <c r="T1002" t="str">
        <f t="shared" si="127"/>
        <v>Fewer than 1000</v>
      </c>
      <c r="U1002" s="11">
        <v>12</v>
      </c>
      <c r="V1002" t="s">
        <v>1079</v>
      </c>
      <c r="W1002" t="s">
        <v>1080</v>
      </c>
      <c r="X1002" t="s">
        <v>1081</v>
      </c>
      <c r="Y1002" t="s">
        <v>1082</v>
      </c>
      <c r="Z1002" t="s">
        <v>1083</v>
      </c>
      <c r="AA1002" t="s">
        <v>1084</v>
      </c>
    </row>
    <row r="1003" spans="1:27">
      <c r="A1003" t="s">
        <v>1121</v>
      </c>
      <c r="B1003" t="s">
        <v>1122</v>
      </c>
      <c r="C1003" t="str">
        <f t="shared" si="128"/>
        <v>Wayona Type C Cable Nylon Braided U…</v>
      </c>
      <c r="D1003" t="s">
        <v>16</v>
      </c>
      <c r="E1003" t="str">
        <f>IFERROR(VLOOKUP(TRIM(CLEAN(D1003)),#REF!, 2, FALSE), "Other")</f>
        <v>Other</v>
      </c>
      <c r="F1003" s="9">
        <v>339</v>
      </c>
      <c r="G1003" s="9">
        <v>999</v>
      </c>
      <c r="H1003" s="9">
        <f t="shared" si="121"/>
        <v>660</v>
      </c>
      <c r="I1003" s="9">
        <f>(F1003*U1003)</f>
        <v>2120445</v>
      </c>
      <c r="J1003" s="18" t="str">
        <f>ROUND((Table1[[#This Row],[actual_price]]-Table1[[#This Row],[discounted_price]])/Table1[[#This Row],[actual_price]]*100, 0) &amp; "%"</f>
        <v>66%</v>
      </c>
      <c r="K1003" s="18" t="str">
        <f t="shared" si="122"/>
        <v>≥ 50%</v>
      </c>
      <c r="L1003" s="18">
        <f t="shared" si="123"/>
        <v>66</v>
      </c>
      <c r="M1003" s="15" t="str">
        <f t="shared" si="124"/>
        <v>High</v>
      </c>
      <c r="N1003" s="1">
        <v>0.66</v>
      </c>
      <c r="O1003">
        <v>4.3</v>
      </c>
      <c r="P1003" t="str">
        <f t="shared" si="125"/>
        <v>Good</v>
      </c>
      <c r="Q1003">
        <f>G1003*U1003</f>
        <v>6248745</v>
      </c>
      <c r="R1003" t="str">
        <f t="shared" si="126"/>
        <v>#0-#999</v>
      </c>
      <c r="S1003">
        <f>IF(Table1[[#This Row],[actual_price]]&lt;1000, 1, IF(Table1[[#This Row],[actual_price]]&lt;5000, 2, IF(Table1[[#This Row],[actual_price]]&lt;10000, 3, IF(Table1[[#This Row],[actual_price]]&lt;20000, 4, 5))))</f>
        <v>1</v>
      </c>
      <c r="T1003" t="str">
        <f t="shared" si="127"/>
        <v>1000 and above</v>
      </c>
      <c r="U1003" s="11">
        <v>6255</v>
      </c>
      <c r="V1003" t="s">
        <v>1123</v>
      </c>
      <c r="W1003" t="s">
        <v>1124</v>
      </c>
      <c r="X1003" t="s">
        <v>1125</v>
      </c>
      <c r="Y1003" t="s">
        <v>1126</v>
      </c>
      <c r="Z1003" t="s">
        <v>1127</v>
      </c>
      <c r="AA1003" t="s">
        <v>10150</v>
      </c>
    </row>
    <row r="1004" spans="1:27">
      <c r="A1004" t="s">
        <v>1165</v>
      </c>
      <c r="B1004" t="s">
        <v>1166</v>
      </c>
      <c r="C1004" t="str">
        <f t="shared" si="128"/>
        <v>Acer 80 cm (32 inches) S Series HD …</v>
      </c>
      <c r="D1004" t="s">
        <v>135</v>
      </c>
      <c r="E1004" t="str">
        <f>IFERROR(VLOOKUP(TRIM(CLEAN(D1004)),#REF!, 2, FALSE), "Other")</f>
        <v>Other</v>
      </c>
      <c r="F1004" s="9">
        <v>12499</v>
      </c>
      <c r="G1004" s="9">
        <v>22990</v>
      </c>
      <c r="H1004" s="9">
        <f t="shared" si="121"/>
        <v>10491</v>
      </c>
      <c r="I1004" s="9">
        <f>(F1004*U1004)</f>
        <v>20135889</v>
      </c>
      <c r="J1004" s="18" t="str">
        <f>ROUND((Table1[[#This Row],[actual_price]]-Table1[[#This Row],[discounted_price]])/Table1[[#This Row],[actual_price]]*100, 0) &amp; "%"</f>
        <v>46%</v>
      </c>
      <c r="K1004" s="18" t="str">
        <f t="shared" si="122"/>
        <v>&lt;50%</v>
      </c>
      <c r="L1004" s="18">
        <f t="shared" si="123"/>
        <v>46</v>
      </c>
      <c r="M1004" s="15" t="str">
        <f t="shared" si="124"/>
        <v>Medium</v>
      </c>
      <c r="N1004" s="1">
        <v>0.46</v>
      </c>
      <c r="O1004">
        <v>4.3</v>
      </c>
      <c r="P1004" t="str">
        <f t="shared" si="125"/>
        <v>Good</v>
      </c>
      <c r="Q1004">
        <f>G1004*U1004</f>
        <v>37036890</v>
      </c>
      <c r="R1004" t="str">
        <f t="shared" si="126"/>
        <v>#20k+</v>
      </c>
      <c r="S1004">
        <f>IF(Table1[[#This Row],[actual_price]]&lt;1000, 1, IF(Table1[[#This Row],[actual_price]]&lt;5000, 2, IF(Table1[[#This Row],[actual_price]]&lt;10000, 3, IF(Table1[[#This Row],[actual_price]]&lt;20000, 4, 5))))</f>
        <v>5</v>
      </c>
      <c r="T1004" t="str">
        <f t="shared" si="127"/>
        <v>1000 and above</v>
      </c>
      <c r="U1004" s="11">
        <v>1611</v>
      </c>
      <c r="V1004" t="s">
        <v>1167</v>
      </c>
      <c r="W1004" t="s">
        <v>1168</v>
      </c>
      <c r="X1004" t="s">
        <v>1169</v>
      </c>
      <c r="Y1004" t="s">
        <v>1170</v>
      </c>
      <c r="Z1004" t="s">
        <v>1171</v>
      </c>
      <c r="AA1004" t="s">
        <v>1172</v>
      </c>
    </row>
    <row r="1005" spans="1:27">
      <c r="A1005" t="s">
        <v>1189</v>
      </c>
      <c r="B1005" t="s">
        <v>1190</v>
      </c>
      <c r="C1005" t="str">
        <f t="shared" si="128"/>
        <v>Acer 139 cm (55 inches) I Series 4K…</v>
      </c>
      <c r="D1005" t="s">
        <v>135</v>
      </c>
      <c r="E1005" t="str">
        <f>IFERROR(VLOOKUP(TRIM(CLEAN(D1005)),#REF!, 2, FALSE), "Other")</f>
        <v>Other</v>
      </c>
      <c r="F1005" s="9">
        <v>32999</v>
      </c>
      <c r="G1005" s="9">
        <v>47990</v>
      </c>
      <c r="H1005" s="9">
        <f t="shared" si="121"/>
        <v>14991</v>
      </c>
      <c r="I1005" s="9">
        <f>(F1005*U1005)</f>
        <v>155194297</v>
      </c>
      <c r="J1005" s="18" t="str">
        <f>ROUND((Table1[[#This Row],[actual_price]]-Table1[[#This Row],[discounted_price]])/Table1[[#This Row],[actual_price]]*100, 0) &amp; "%"</f>
        <v>31%</v>
      </c>
      <c r="K1005" s="18" t="str">
        <f t="shared" si="122"/>
        <v>&lt;50%</v>
      </c>
      <c r="L1005" s="18">
        <f t="shared" si="123"/>
        <v>31</v>
      </c>
      <c r="M1005" s="15" t="str">
        <f t="shared" si="124"/>
        <v>Medium</v>
      </c>
      <c r="N1005" s="1">
        <v>0.31</v>
      </c>
      <c r="O1005">
        <v>4.3</v>
      </c>
      <c r="P1005" t="str">
        <f t="shared" si="125"/>
        <v>Good</v>
      </c>
      <c r="Q1005">
        <f>G1005*U1005</f>
        <v>225696970</v>
      </c>
      <c r="R1005" t="str">
        <f t="shared" si="126"/>
        <v>#20k+</v>
      </c>
      <c r="S1005">
        <f>IF(Table1[[#This Row],[actual_price]]&lt;1000, 1, IF(Table1[[#This Row],[actual_price]]&lt;5000, 2, IF(Table1[[#This Row],[actual_price]]&lt;10000, 3, IF(Table1[[#This Row],[actual_price]]&lt;20000, 4, 5))))</f>
        <v>5</v>
      </c>
      <c r="T1005" t="str">
        <f t="shared" si="127"/>
        <v>1000 and above</v>
      </c>
      <c r="U1005" s="11">
        <v>4703</v>
      </c>
      <c r="V1005" t="s">
        <v>631</v>
      </c>
      <c r="W1005" t="s">
        <v>196</v>
      </c>
      <c r="X1005" t="s">
        <v>197</v>
      </c>
      <c r="Y1005" t="s">
        <v>198</v>
      </c>
      <c r="Z1005" t="s">
        <v>199</v>
      </c>
      <c r="AA1005" t="s">
        <v>10144</v>
      </c>
    </row>
    <row r="1006" spans="1:27">
      <c r="A1006" t="s">
        <v>1194</v>
      </c>
      <c r="B1006" t="s">
        <v>1195</v>
      </c>
      <c r="C1006" t="str">
        <f t="shared" si="128"/>
        <v>Wayona USB Type C 65W Fast Charging…</v>
      </c>
      <c r="D1006" t="s">
        <v>16</v>
      </c>
      <c r="E1006" t="str">
        <f>IFERROR(VLOOKUP(TRIM(CLEAN(D1006)),#REF!, 2, FALSE), "Other")</f>
        <v>Other</v>
      </c>
      <c r="F1006" s="9">
        <v>325</v>
      </c>
      <c r="G1006" s="9">
        <v>999</v>
      </c>
      <c r="H1006" s="9">
        <f t="shared" si="121"/>
        <v>674</v>
      </c>
      <c r="I1006" s="9">
        <f>(F1006*U1006)</f>
        <v>861575</v>
      </c>
      <c r="J1006" s="18" t="str">
        <f>ROUND((Table1[[#This Row],[actual_price]]-Table1[[#This Row],[discounted_price]])/Table1[[#This Row],[actual_price]]*100, 0) &amp; "%"</f>
        <v>67%</v>
      </c>
      <c r="K1006" s="18" t="str">
        <f t="shared" si="122"/>
        <v>≥ 50%</v>
      </c>
      <c r="L1006" s="18">
        <f t="shared" si="123"/>
        <v>67</v>
      </c>
      <c r="M1006" s="15" t="str">
        <f t="shared" si="124"/>
        <v>High</v>
      </c>
      <c r="N1006" s="1">
        <v>0.67</v>
      </c>
      <c r="O1006">
        <v>4.3</v>
      </c>
      <c r="P1006" t="str">
        <f t="shared" si="125"/>
        <v>Good</v>
      </c>
      <c r="Q1006">
        <f>G1006*U1006</f>
        <v>2648349</v>
      </c>
      <c r="R1006" t="str">
        <f t="shared" si="126"/>
        <v>#0-#999</v>
      </c>
      <c r="S1006">
        <f>IF(Table1[[#This Row],[actual_price]]&lt;1000, 1, IF(Table1[[#This Row],[actual_price]]&lt;5000, 2, IF(Table1[[#This Row],[actual_price]]&lt;10000, 3, IF(Table1[[#This Row],[actual_price]]&lt;20000, 4, 5))))</f>
        <v>1</v>
      </c>
      <c r="T1006" t="str">
        <f t="shared" si="127"/>
        <v>1000 and above</v>
      </c>
      <c r="U1006" s="11">
        <v>2651</v>
      </c>
      <c r="V1006" t="s">
        <v>1196</v>
      </c>
      <c r="W1006" t="s">
        <v>1197</v>
      </c>
      <c r="X1006" t="s">
        <v>1198</v>
      </c>
      <c r="Y1006" t="s">
        <v>1199</v>
      </c>
      <c r="Z1006" t="s">
        <v>1200</v>
      </c>
      <c r="AA1006" t="s">
        <v>1201</v>
      </c>
    </row>
    <row r="1007" spans="1:27">
      <c r="A1007" t="s">
        <v>1263</v>
      </c>
      <c r="B1007" t="s">
        <v>1264</v>
      </c>
      <c r="C1007" t="str">
        <f t="shared" si="128"/>
        <v>AmazonBasics Double Braided Nylon U…</v>
      </c>
      <c r="D1007" t="s">
        <v>16</v>
      </c>
      <c r="E1007" t="str">
        <f>IFERROR(VLOOKUP(TRIM(CLEAN(D1007)),#REF!, 2, FALSE), "Other")</f>
        <v>Other</v>
      </c>
      <c r="F1007" s="9">
        <v>499</v>
      </c>
      <c r="G1007" s="9">
        <v>1200</v>
      </c>
      <c r="H1007" s="9">
        <f t="shared" si="121"/>
        <v>701</v>
      </c>
      <c r="I1007" s="9">
        <f>(F1007*U1007)</f>
        <v>2720049</v>
      </c>
      <c r="J1007" s="18" t="str">
        <f>ROUND((Table1[[#This Row],[actual_price]]-Table1[[#This Row],[discounted_price]])/Table1[[#This Row],[actual_price]]*100, 0) &amp; "%"</f>
        <v>58%</v>
      </c>
      <c r="K1007" s="18" t="str">
        <f t="shared" si="122"/>
        <v>≥ 50%</v>
      </c>
      <c r="L1007" s="18">
        <f t="shared" si="123"/>
        <v>58</v>
      </c>
      <c r="M1007" s="15" t="str">
        <f t="shared" si="124"/>
        <v>High</v>
      </c>
      <c r="N1007" s="1">
        <v>0.57999999999999996</v>
      </c>
      <c r="O1007">
        <v>4.3</v>
      </c>
      <c r="P1007" t="str">
        <f t="shared" si="125"/>
        <v>Good</v>
      </c>
      <c r="Q1007">
        <f>G1007*U1007</f>
        <v>6541200</v>
      </c>
      <c r="R1007" t="str">
        <f t="shared" si="126"/>
        <v>#1k-#4.9k</v>
      </c>
      <c r="S1007">
        <f>IF(Table1[[#This Row],[actual_price]]&lt;1000, 1, IF(Table1[[#This Row],[actual_price]]&lt;5000, 2, IF(Table1[[#This Row],[actual_price]]&lt;10000, 3, IF(Table1[[#This Row],[actual_price]]&lt;20000, 4, 5))))</f>
        <v>2</v>
      </c>
      <c r="T1007" t="str">
        <f t="shared" si="127"/>
        <v>1000 and above</v>
      </c>
      <c r="U1007" s="11">
        <v>5451</v>
      </c>
      <c r="V1007" t="s">
        <v>1265</v>
      </c>
      <c r="W1007" t="s">
        <v>1266</v>
      </c>
      <c r="X1007" t="s">
        <v>1267</v>
      </c>
      <c r="Y1007" t="s">
        <v>1268</v>
      </c>
      <c r="Z1007" t="s">
        <v>1269</v>
      </c>
      <c r="AA1007" t="s">
        <v>1270</v>
      </c>
    </row>
    <row r="1008" spans="1:27">
      <c r="A1008" t="s">
        <v>1271</v>
      </c>
      <c r="B1008" t="s">
        <v>1272</v>
      </c>
      <c r="C1008" t="str">
        <f t="shared" si="128"/>
        <v>Amazon Basics USB 3.0 Cable - A Mal…</v>
      </c>
      <c r="D1008" t="s">
        <v>16</v>
      </c>
      <c r="E1008" t="str">
        <f>IFERROR(VLOOKUP(TRIM(CLEAN(D1008)),#REF!, 2, FALSE), "Other")</f>
        <v>Other</v>
      </c>
      <c r="F1008" s="9">
        <v>299</v>
      </c>
      <c r="G1008" s="9">
        <v>485</v>
      </c>
      <c r="H1008" s="9">
        <f t="shared" si="121"/>
        <v>186</v>
      </c>
      <c r="I1008" s="9">
        <f>(F1008*U1008)</f>
        <v>3262389</v>
      </c>
      <c r="J1008" s="18" t="str">
        <f>ROUND((Table1[[#This Row],[actual_price]]-Table1[[#This Row],[discounted_price]])/Table1[[#This Row],[actual_price]]*100, 0) &amp; "%"</f>
        <v>38%</v>
      </c>
      <c r="K1008" s="18" t="str">
        <f t="shared" si="122"/>
        <v>&lt;50%</v>
      </c>
      <c r="L1008" s="18">
        <f t="shared" si="123"/>
        <v>38</v>
      </c>
      <c r="M1008" s="15" t="str">
        <f t="shared" si="124"/>
        <v>Medium</v>
      </c>
      <c r="N1008" s="1">
        <v>0.38</v>
      </c>
      <c r="O1008">
        <v>4.3</v>
      </c>
      <c r="P1008" t="str">
        <f t="shared" si="125"/>
        <v>Good</v>
      </c>
      <c r="Q1008">
        <f>G1008*U1008</f>
        <v>5291835</v>
      </c>
      <c r="R1008" t="str">
        <f t="shared" si="126"/>
        <v>#0-#999</v>
      </c>
      <c r="S1008">
        <f>IF(Table1[[#This Row],[actual_price]]&lt;1000, 1, IF(Table1[[#This Row],[actual_price]]&lt;5000, 2, IF(Table1[[#This Row],[actual_price]]&lt;10000, 3, IF(Table1[[#This Row],[actual_price]]&lt;20000, 4, 5))))</f>
        <v>1</v>
      </c>
      <c r="T1008" t="str">
        <f t="shared" si="127"/>
        <v>1000 and above</v>
      </c>
      <c r="U1008" s="11">
        <v>10911</v>
      </c>
      <c r="V1008" t="s">
        <v>1273</v>
      </c>
      <c r="W1008" t="s">
        <v>1274</v>
      </c>
      <c r="X1008" t="s">
        <v>1275</v>
      </c>
      <c r="Y1008" t="s">
        <v>1276</v>
      </c>
      <c r="Z1008" t="s">
        <v>1277</v>
      </c>
      <c r="AA1008" t="s">
        <v>1278</v>
      </c>
    </row>
    <row r="1009" spans="1:27">
      <c r="A1009" t="s">
        <v>1282</v>
      </c>
      <c r="B1009" t="s">
        <v>1283</v>
      </c>
      <c r="C1009" t="str">
        <f t="shared" si="128"/>
        <v>Wayona Usb C 65W Fast Charging Cabl…</v>
      </c>
      <c r="D1009" t="s">
        <v>16</v>
      </c>
      <c r="E1009" t="str">
        <f>IFERROR(VLOOKUP(TRIM(CLEAN(D1009)),#REF!, 2, FALSE), "Other")</f>
        <v>Other</v>
      </c>
      <c r="F1009" s="9">
        <v>379</v>
      </c>
      <c r="G1009" s="9">
        <v>1099</v>
      </c>
      <c r="H1009" s="9">
        <f t="shared" si="121"/>
        <v>720</v>
      </c>
      <c r="I1009" s="9">
        <f>(F1009*U1009)</f>
        <v>1063474</v>
      </c>
      <c r="J1009" s="18" t="str">
        <f>ROUND((Table1[[#This Row],[actual_price]]-Table1[[#This Row],[discounted_price]])/Table1[[#This Row],[actual_price]]*100, 0) &amp; "%"</f>
        <v>66%</v>
      </c>
      <c r="K1009" s="18" t="str">
        <f t="shared" si="122"/>
        <v>≥ 50%</v>
      </c>
      <c r="L1009" s="18">
        <f t="shared" si="123"/>
        <v>66</v>
      </c>
      <c r="M1009" s="15" t="str">
        <f t="shared" si="124"/>
        <v>High</v>
      </c>
      <c r="N1009" s="1">
        <v>0.66</v>
      </c>
      <c r="O1009">
        <v>4.3</v>
      </c>
      <c r="P1009" t="str">
        <f t="shared" si="125"/>
        <v>Good</v>
      </c>
      <c r="Q1009">
        <f>G1009*U1009</f>
        <v>3083794</v>
      </c>
      <c r="R1009" t="str">
        <f t="shared" si="126"/>
        <v>#1k-#4.9k</v>
      </c>
      <c r="S1009">
        <f>IF(Table1[[#This Row],[actual_price]]&lt;1000, 1, IF(Table1[[#This Row],[actual_price]]&lt;5000, 2, IF(Table1[[#This Row],[actual_price]]&lt;10000, 3, IF(Table1[[#This Row],[actual_price]]&lt;20000, 4, 5))))</f>
        <v>2</v>
      </c>
      <c r="T1009" t="str">
        <f t="shared" si="127"/>
        <v>1000 and above</v>
      </c>
      <c r="U1009" s="11">
        <v>2806</v>
      </c>
      <c r="V1009" t="s">
        <v>1284</v>
      </c>
      <c r="W1009" t="s">
        <v>753</v>
      </c>
      <c r="X1009" t="s">
        <v>754</v>
      </c>
      <c r="Y1009" t="s">
        <v>755</v>
      </c>
      <c r="Z1009" t="s">
        <v>756</v>
      </c>
      <c r="AA1009" t="s">
        <v>757</v>
      </c>
    </row>
    <row r="1010" spans="1:27">
      <c r="A1010" t="s">
        <v>1306</v>
      </c>
      <c r="B1010" t="s">
        <v>1307</v>
      </c>
      <c r="C1010" t="str">
        <f t="shared" si="128"/>
        <v>Samsung 138 cm (55 inches) Crystal …</v>
      </c>
      <c r="D1010" t="s">
        <v>135</v>
      </c>
      <c r="E1010" t="str">
        <f>IFERROR(VLOOKUP(TRIM(CLEAN(D1010)),#REF!, 2, FALSE), "Other")</f>
        <v>Other</v>
      </c>
      <c r="F1010" s="9">
        <v>47990</v>
      </c>
      <c r="G1010" s="9">
        <v>70900</v>
      </c>
      <c r="H1010" s="9">
        <f t="shared" si="121"/>
        <v>22910</v>
      </c>
      <c r="I1010" s="9">
        <f>(F1010*U1010)</f>
        <v>341160910</v>
      </c>
      <c r="J1010" s="18" t="str">
        <f>ROUND((Table1[[#This Row],[actual_price]]-Table1[[#This Row],[discounted_price]])/Table1[[#This Row],[actual_price]]*100, 0) &amp; "%"</f>
        <v>32%</v>
      </c>
      <c r="K1010" s="18" t="str">
        <f t="shared" si="122"/>
        <v>&lt;50%</v>
      </c>
      <c r="L1010" s="18">
        <f t="shared" si="123"/>
        <v>32</v>
      </c>
      <c r="M1010" s="15" t="str">
        <f t="shared" si="124"/>
        <v>Medium</v>
      </c>
      <c r="N1010" s="1">
        <v>0.32</v>
      </c>
      <c r="O1010">
        <v>4.3</v>
      </c>
      <c r="P1010" t="str">
        <f t="shared" si="125"/>
        <v>Good</v>
      </c>
      <c r="Q1010">
        <f>G1010*U1010</f>
        <v>504028100</v>
      </c>
      <c r="R1010" t="str">
        <f t="shared" si="126"/>
        <v>#20k+</v>
      </c>
      <c r="S1010">
        <f>IF(Table1[[#This Row],[actual_price]]&lt;1000, 1, IF(Table1[[#This Row],[actual_price]]&lt;5000, 2, IF(Table1[[#This Row],[actual_price]]&lt;10000, 3, IF(Table1[[#This Row],[actual_price]]&lt;20000, 4, 5))))</f>
        <v>5</v>
      </c>
      <c r="T1010" t="str">
        <f t="shared" si="127"/>
        <v>1000 and above</v>
      </c>
      <c r="U1010" s="11">
        <v>7109</v>
      </c>
      <c r="V1010" t="s">
        <v>454</v>
      </c>
      <c r="W1010" t="s">
        <v>455</v>
      </c>
      <c r="X1010" t="s">
        <v>456</v>
      </c>
      <c r="Y1010" t="s">
        <v>457</v>
      </c>
      <c r="Z1010" t="s">
        <v>458</v>
      </c>
      <c r="AA1010" t="s">
        <v>459</v>
      </c>
    </row>
    <row r="1011" spans="1:27">
      <c r="A1011" t="s">
        <v>1354</v>
      </c>
      <c r="B1011" t="s">
        <v>1355</v>
      </c>
      <c r="C1011" t="str">
        <f t="shared" si="128"/>
        <v>Caldipree Silicone Case Cover Compa…</v>
      </c>
      <c r="D1011" t="s">
        <v>364</v>
      </c>
      <c r="E1011" t="str">
        <f>IFERROR(VLOOKUP(TRIM(CLEAN(D1011)),#REF!, 2, FALSE), "Other")</f>
        <v>Other</v>
      </c>
      <c r="F1011" s="9">
        <v>547</v>
      </c>
      <c r="G1011" s="9">
        <v>2999</v>
      </c>
      <c r="H1011" s="9">
        <f t="shared" si="121"/>
        <v>2452</v>
      </c>
      <c r="I1011" s="9">
        <f>(F1011*U1011)</f>
        <v>222629</v>
      </c>
      <c r="J1011" s="18" t="str">
        <f>ROUND((Table1[[#This Row],[actual_price]]-Table1[[#This Row],[discounted_price]])/Table1[[#This Row],[actual_price]]*100, 0) &amp; "%"</f>
        <v>82%</v>
      </c>
      <c r="K1011" s="18" t="str">
        <f t="shared" si="122"/>
        <v>≥ 50%</v>
      </c>
      <c r="L1011" s="18">
        <f t="shared" si="123"/>
        <v>82</v>
      </c>
      <c r="M1011" s="15" t="str">
        <f t="shared" si="124"/>
        <v>High</v>
      </c>
      <c r="N1011" s="1">
        <v>0.82</v>
      </c>
      <c r="O1011">
        <v>4.3</v>
      </c>
      <c r="P1011" t="str">
        <f t="shared" si="125"/>
        <v>Good</v>
      </c>
      <c r="Q1011">
        <f>G1011*U1011</f>
        <v>1220593</v>
      </c>
      <c r="R1011" t="str">
        <f t="shared" si="126"/>
        <v>#1k-#4.9k</v>
      </c>
      <c r="S1011">
        <f>IF(Table1[[#This Row],[actual_price]]&lt;1000, 1, IF(Table1[[#This Row],[actual_price]]&lt;5000, 2, IF(Table1[[#This Row],[actual_price]]&lt;10000, 3, IF(Table1[[#This Row],[actual_price]]&lt;20000, 4, 5))))</f>
        <v>2</v>
      </c>
      <c r="T1011" t="str">
        <f t="shared" si="127"/>
        <v>Fewer than 1000</v>
      </c>
      <c r="U1011" s="11">
        <v>407</v>
      </c>
      <c r="V1011" t="s">
        <v>1356</v>
      </c>
      <c r="W1011" t="s">
        <v>1357</v>
      </c>
      <c r="X1011" t="s">
        <v>1358</v>
      </c>
      <c r="Y1011" t="s">
        <v>1359</v>
      </c>
      <c r="Z1011" t="s">
        <v>1360</v>
      </c>
      <c r="AA1011" t="s">
        <v>1361</v>
      </c>
    </row>
    <row r="1012" spans="1:27">
      <c r="A1012" t="s">
        <v>1484</v>
      </c>
      <c r="B1012" t="s">
        <v>1485</v>
      </c>
      <c r="C1012" t="str">
        <f t="shared" si="128"/>
        <v>Posh 1.5 Meter High Speed Gold Plat…</v>
      </c>
      <c r="D1012" t="s">
        <v>103</v>
      </c>
      <c r="E1012" t="str">
        <f>IFERROR(VLOOKUP(TRIM(CLEAN(D1012)),#REF!, 2, FALSE), "Other")</f>
        <v>Other</v>
      </c>
      <c r="F1012" s="9">
        <v>173</v>
      </c>
      <c r="G1012" s="9">
        <v>999</v>
      </c>
      <c r="H1012" s="9">
        <f t="shared" si="121"/>
        <v>826</v>
      </c>
      <c r="I1012" s="9">
        <f>(F1012*U1012)</f>
        <v>214001</v>
      </c>
      <c r="J1012" s="18" t="str">
        <f>ROUND((Table1[[#This Row],[actual_price]]-Table1[[#This Row],[discounted_price]])/Table1[[#This Row],[actual_price]]*100, 0) &amp; "%"</f>
        <v>83%</v>
      </c>
      <c r="K1012" s="18" t="str">
        <f t="shared" si="122"/>
        <v>≥ 50%</v>
      </c>
      <c r="L1012" s="18">
        <f t="shared" si="123"/>
        <v>83</v>
      </c>
      <c r="M1012" s="15" t="str">
        <f t="shared" si="124"/>
        <v>High</v>
      </c>
      <c r="N1012" s="1">
        <v>0.83</v>
      </c>
      <c r="O1012">
        <v>4.3</v>
      </c>
      <c r="P1012" t="str">
        <f t="shared" si="125"/>
        <v>Good</v>
      </c>
      <c r="Q1012">
        <f>G1012*U1012</f>
        <v>1235763</v>
      </c>
      <c r="R1012" t="str">
        <f t="shared" si="126"/>
        <v>#0-#999</v>
      </c>
      <c r="S1012">
        <f>IF(Table1[[#This Row],[actual_price]]&lt;1000, 1, IF(Table1[[#This Row],[actual_price]]&lt;5000, 2, IF(Table1[[#This Row],[actual_price]]&lt;10000, 3, IF(Table1[[#This Row],[actual_price]]&lt;20000, 4, 5))))</f>
        <v>1</v>
      </c>
      <c r="T1012" t="str">
        <f t="shared" si="127"/>
        <v>1000 and above</v>
      </c>
      <c r="U1012" s="11">
        <v>1237</v>
      </c>
      <c r="V1012" t="s">
        <v>1486</v>
      </c>
      <c r="W1012" t="s">
        <v>1487</v>
      </c>
      <c r="X1012" t="s">
        <v>1488</v>
      </c>
      <c r="Y1012" t="s">
        <v>1489</v>
      </c>
      <c r="Z1012" t="s">
        <v>1490</v>
      </c>
      <c r="AA1012" t="s">
        <v>1491</v>
      </c>
    </row>
    <row r="1013" spans="1:27">
      <c r="A1013" t="s">
        <v>1535</v>
      </c>
      <c r="B1013" t="s">
        <v>1536</v>
      </c>
      <c r="C1013" t="str">
        <f t="shared" si="128"/>
        <v>TATA SKY HD Connection with 1 month…</v>
      </c>
      <c r="D1013" t="s">
        <v>1537</v>
      </c>
      <c r="E1013" t="str">
        <f>IFERROR(VLOOKUP(TRIM(CLEAN(D1013)),#REF!, 2, FALSE), "Other")</f>
        <v>Other</v>
      </c>
      <c r="F1013" s="9">
        <v>1249</v>
      </c>
      <c r="G1013" s="9">
        <v>2299</v>
      </c>
      <c r="H1013" s="9">
        <f t="shared" si="121"/>
        <v>1050</v>
      </c>
      <c r="I1013" s="9">
        <f>(F1013*U1013)</f>
        <v>9537364</v>
      </c>
      <c r="J1013" s="18" t="str">
        <f>ROUND((Table1[[#This Row],[actual_price]]-Table1[[#This Row],[discounted_price]])/Table1[[#This Row],[actual_price]]*100, 0) &amp; "%"</f>
        <v>46%</v>
      </c>
      <c r="K1013" s="18" t="str">
        <f t="shared" si="122"/>
        <v>&lt;50%</v>
      </c>
      <c r="L1013" s="18">
        <f t="shared" si="123"/>
        <v>46</v>
      </c>
      <c r="M1013" s="15" t="str">
        <f t="shared" si="124"/>
        <v>Medium</v>
      </c>
      <c r="N1013" s="1">
        <v>0.46</v>
      </c>
      <c r="O1013">
        <v>4.3</v>
      </c>
      <c r="P1013" t="str">
        <f t="shared" si="125"/>
        <v>Good</v>
      </c>
      <c r="Q1013">
        <f>G1013*U1013</f>
        <v>17555164</v>
      </c>
      <c r="R1013" t="str">
        <f t="shared" si="126"/>
        <v>#1k-#4.9k</v>
      </c>
      <c r="S1013">
        <f>IF(Table1[[#This Row],[actual_price]]&lt;1000, 1, IF(Table1[[#This Row],[actual_price]]&lt;5000, 2, IF(Table1[[#This Row],[actual_price]]&lt;10000, 3, IF(Table1[[#This Row],[actual_price]]&lt;20000, 4, 5))))</f>
        <v>2</v>
      </c>
      <c r="T1013" t="str">
        <f t="shared" si="127"/>
        <v>1000 and above</v>
      </c>
      <c r="U1013" s="11">
        <v>7636</v>
      </c>
      <c r="V1013" t="s">
        <v>1538</v>
      </c>
      <c r="W1013" t="s">
        <v>1539</v>
      </c>
      <c r="X1013" t="s">
        <v>1540</v>
      </c>
      <c r="Y1013" t="s">
        <v>1541</v>
      </c>
      <c r="Z1013" t="s">
        <v>1542</v>
      </c>
      <c r="AA1013" t="s">
        <v>1543</v>
      </c>
    </row>
    <row r="1014" spans="1:27">
      <c r="A1014" t="s">
        <v>1576</v>
      </c>
      <c r="B1014" t="s">
        <v>1577</v>
      </c>
      <c r="C1014" t="str">
        <f t="shared" si="128"/>
        <v>Agaro Blaze USBA to micro +Type C 2…</v>
      </c>
      <c r="D1014" t="s">
        <v>16</v>
      </c>
      <c r="E1014" t="str">
        <f>IFERROR(VLOOKUP(TRIM(CLEAN(D1014)),#REF!, 2, FALSE), "Other")</f>
        <v>Other</v>
      </c>
      <c r="F1014" s="9">
        <v>159</v>
      </c>
      <c r="G1014" s="9">
        <v>595</v>
      </c>
      <c r="H1014" s="9">
        <f t="shared" si="121"/>
        <v>436</v>
      </c>
      <c r="I1014" s="9">
        <f>(F1014*U1014)</f>
        <v>2255256</v>
      </c>
      <c r="J1014" s="18" t="str">
        <f>ROUND((Table1[[#This Row],[actual_price]]-Table1[[#This Row],[discounted_price]])/Table1[[#This Row],[actual_price]]*100, 0) &amp; "%"</f>
        <v>73%</v>
      </c>
      <c r="K1014" s="18" t="str">
        <f t="shared" si="122"/>
        <v>≥ 50%</v>
      </c>
      <c r="L1014" s="18">
        <f t="shared" si="123"/>
        <v>73</v>
      </c>
      <c r="M1014" s="15" t="str">
        <f t="shared" si="124"/>
        <v>High</v>
      </c>
      <c r="N1014" s="1">
        <v>0.73</v>
      </c>
      <c r="O1014">
        <v>4.3</v>
      </c>
      <c r="P1014" t="str">
        <f t="shared" si="125"/>
        <v>Good</v>
      </c>
      <c r="Q1014">
        <f>G1014*U1014</f>
        <v>8439480</v>
      </c>
      <c r="R1014" t="str">
        <f t="shared" si="126"/>
        <v>#0-#999</v>
      </c>
      <c r="S1014">
        <f>IF(Table1[[#This Row],[actual_price]]&lt;1000, 1, IF(Table1[[#This Row],[actual_price]]&lt;5000, 2, IF(Table1[[#This Row],[actual_price]]&lt;10000, 3, IF(Table1[[#This Row],[actual_price]]&lt;20000, 4, 5))))</f>
        <v>1</v>
      </c>
      <c r="T1014" t="str">
        <f t="shared" si="127"/>
        <v>1000 and above</v>
      </c>
      <c r="U1014" s="11">
        <v>14184</v>
      </c>
      <c r="V1014" t="s">
        <v>1578</v>
      </c>
      <c r="W1014" t="s">
        <v>1579</v>
      </c>
      <c r="X1014" t="s">
        <v>1580</v>
      </c>
      <c r="Y1014" t="s">
        <v>1581</v>
      </c>
      <c r="Z1014" t="s">
        <v>1582</v>
      </c>
      <c r="AA1014" t="s">
        <v>1583</v>
      </c>
    </row>
    <row r="1015" spans="1:27">
      <c r="A1015" t="s">
        <v>1593</v>
      </c>
      <c r="B1015" t="s">
        <v>1594</v>
      </c>
      <c r="C1015" t="str">
        <f t="shared" si="128"/>
        <v>MI 108 cm (43 inches) 5X Series 4K …</v>
      </c>
      <c r="D1015" t="s">
        <v>135</v>
      </c>
      <c r="E1015" t="str">
        <f>IFERROR(VLOOKUP(TRIM(CLEAN(D1015)),#REF!, 2, FALSE), "Other")</f>
        <v>Other</v>
      </c>
      <c r="F1015" s="9">
        <v>31999</v>
      </c>
      <c r="G1015" s="9">
        <v>49999</v>
      </c>
      <c r="H1015" s="9">
        <f t="shared" si="121"/>
        <v>18000</v>
      </c>
      <c r="I1015" s="9">
        <f>(F1015*U1015)</f>
        <v>680042748</v>
      </c>
      <c r="J1015" s="18" t="str">
        <f>ROUND((Table1[[#This Row],[actual_price]]-Table1[[#This Row],[discounted_price]])/Table1[[#This Row],[actual_price]]*100, 0) &amp; "%"</f>
        <v>36%</v>
      </c>
      <c r="K1015" s="18" t="str">
        <f t="shared" si="122"/>
        <v>&lt;50%</v>
      </c>
      <c r="L1015" s="18">
        <f t="shared" si="123"/>
        <v>36</v>
      </c>
      <c r="M1015" s="15" t="str">
        <f t="shared" si="124"/>
        <v>Medium</v>
      </c>
      <c r="N1015" s="1">
        <v>0.36</v>
      </c>
      <c r="O1015">
        <v>4.3</v>
      </c>
      <c r="P1015" t="str">
        <f t="shared" si="125"/>
        <v>Good</v>
      </c>
      <c r="Q1015">
        <f>G1015*U1015</f>
        <v>1062578748</v>
      </c>
      <c r="R1015" t="str">
        <f t="shared" si="126"/>
        <v>#20k+</v>
      </c>
      <c r="S1015">
        <f>IF(Table1[[#This Row],[actual_price]]&lt;1000, 1, IF(Table1[[#This Row],[actual_price]]&lt;5000, 2, IF(Table1[[#This Row],[actual_price]]&lt;10000, 3, IF(Table1[[#This Row],[actual_price]]&lt;20000, 4, 5))))</f>
        <v>5</v>
      </c>
      <c r="T1015" t="str">
        <f t="shared" si="127"/>
        <v>1000 and above</v>
      </c>
      <c r="U1015" s="11">
        <v>21252</v>
      </c>
      <c r="V1015" t="s">
        <v>1595</v>
      </c>
      <c r="W1015" t="s">
        <v>1596</v>
      </c>
      <c r="X1015" t="s">
        <v>1597</v>
      </c>
      <c r="Y1015" t="s">
        <v>1598</v>
      </c>
      <c r="Z1015" t="s">
        <v>1599</v>
      </c>
      <c r="AA1015" t="s">
        <v>1600</v>
      </c>
    </row>
    <row r="1016" spans="1:27">
      <c r="A1016" t="s">
        <v>1601</v>
      </c>
      <c r="B1016" t="s">
        <v>1602</v>
      </c>
      <c r="C1016" t="str">
        <f t="shared" si="128"/>
        <v>Sansui 140cm (55 inches) 4K Ultra H…</v>
      </c>
      <c r="D1016" t="s">
        <v>135</v>
      </c>
      <c r="E1016" t="str">
        <f>IFERROR(VLOOKUP(TRIM(CLEAN(D1016)),#REF!, 2, FALSE), "Other")</f>
        <v>Other</v>
      </c>
      <c r="F1016" s="9">
        <v>32990</v>
      </c>
      <c r="G1016" s="9">
        <v>56790</v>
      </c>
      <c r="H1016" s="9">
        <f t="shared" si="121"/>
        <v>23800</v>
      </c>
      <c r="I1016" s="9">
        <f>(F1016*U1016)</f>
        <v>18705330</v>
      </c>
      <c r="J1016" s="18" t="str">
        <f>ROUND((Table1[[#This Row],[actual_price]]-Table1[[#This Row],[discounted_price]])/Table1[[#This Row],[actual_price]]*100, 0) &amp; "%"</f>
        <v>42%</v>
      </c>
      <c r="K1016" s="18" t="str">
        <f t="shared" si="122"/>
        <v>&lt;50%</v>
      </c>
      <c r="L1016" s="18">
        <f t="shared" si="123"/>
        <v>42</v>
      </c>
      <c r="M1016" s="15" t="str">
        <f t="shared" si="124"/>
        <v>Medium</v>
      </c>
      <c r="N1016" s="1">
        <v>0.42</v>
      </c>
      <c r="O1016">
        <v>4.3</v>
      </c>
      <c r="P1016" t="str">
        <f t="shared" si="125"/>
        <v>Good</v>
      </c>
      <c r="Q1016">
        <f>G1016*U1016</f>
        <v>32199930</v>
      </c>
      <c r="R1016" t="str">
        <f t="shared" si="126"/>
        <v>#20k+</v>
      </c>
      <c r="S1016">
        <f>IF(Table1[[#This Row],[actual_price]]&lt;1000, 1, IF(Table1[[#This Row],[actual_price]]&lt;5000, 2, IF(Table1[[#This Row],[actual_price]]&lt;10000, 3, IF(Table1[[#This Row],[actual_price]]&lt;20000, 4, 5))))</f>
        <v>5</v>
      </c>
      <c r="T1016" t="str">
        <f t="shared" si="127"/>
        <v>Fewer than 1000</v>
      </c>
      <c r="U1016" s="11">
        <v>567</v>
      </c>
      <c r="V1016" t="s">
        <v>1603</v>
      </c>
      <c r="W1016" t="s">
        <v>1604</v>
      </c>
      <c r="X1016" t="s">
        <v>1605</v>
      </c>
      <c r="Y1016" t="s">
        <v>1606</v>
      </c>
      <c r="Z1016" t="s">
        <v>1607</v>
      </c>
      <c r="AA1016" t="s">
        <v>1608</v>
      </c>
    </row>
    <row r="1017" spans="1:27">
      <c r="A1017" t="s">
        <v>1661</v>
      </c>
      <c r="B1017" t="s">
        <v>1662</v>
      </c>
      <c r="C1017" t="str">
        <f t="shared" si="128"/>
        <v>Wayona Usb Type C To Usb Nylon Brai…</v>
      </c>
      <c r="D1017" t="s">
        <v>16</v>
      </c>
      <c r="E1017" t="str">
        <f>IFERROR(VLOOKUP(TRIM(CLEAN(D1017)),#REF!, 2, FALSE), "Other")</f>
        <v>Other</v>
      </c>
      <c r="F1017" s="9">
        <v>339</v>
      </c>
      <c r="G1017" s="9">
        <v>999</v>
      </c>
      <c r="H1017" s="9">
        <f t="shared" si="121"/>
        <v>660</v>
      </c>
      <c r="I1017" s="9">
        <f>(F1017*U1017)</f>
        <v>2120445</v>
      </c>
      <c r="J1017" s="18" t="str">
        <f>ROUND((Table1[[#This Row],[actual_price]]-Table1[[#This Row],[discounted_price]])/Table1[[#This Row],[actual_price]]*100, 0) &amp; "%"</f>
        <v>66%</v>
      </c>
      <c r="K1017" s="18" t="str">
        <f t="shared" si="122"/>
        <v>≥ 50%</v>
      </c>
      <c r="L1017" s="18">
        <f t="shared" si="123"/>
        <v>66</v>
      </c>
      <c r="M1017" s="15" t="str">
        <f t="shared" si="124"/>
        <v>High</v>
      </c>
      <c r="N1017" s="1">
        <v>0.66</v>
      </c>
      <c r="O1017">
        <v>4.3</v>
      </c>
      <c r="P1017" t="str">
        <f t="shared" si="125"/>
        <v>Good</v>
      </c>
      <c r="Q1017">
        <f>G1017*U1017</f>
        <v>6248745</v>
      </c>
      <c r="R1017" t="str">
        <f t="shared" si="126"/>
        <v>#0-#999</v>
      </c>
      <c r="S1017">
        <f>IF(Table1[[#This Row],[actual_price]]&lt;1000, 1, IF(Table1[[#This Row],[actual_price]]&lt;5000, 2, IF(Table1[[#This Row],[actual_price]]&lt;10000, 3, IF(Table1[[#This Row],[actual_price]]&lt;20000, 4, 5))))</f>
        <v>1</v>
      </c>
      <c r="T1017" t="str">
        <f t="shared" si="127"/>
        <v>1000 and above</v>
      </c>
      <c r="U1017" s="11">
        <v>6255</v>
      </c>
      <c r="V1017" t="s">
        <v>1123</v>
      </c>
      <c r="W1017" t="s">
        <v>1124</v>
      </c>
      <c r="X1017" t="s">
        <v>1125</v>
      </c>
      <c r="Y1017" t="s">
        <v>1126</v>
      </c>
      <c r="Z1017" t="s">
        <v>1127</v>
      </c>
      <c r="AA1017" t="s">
        <v>10150</v>
      </c>
    </row>
    <row r="1018" spans="1:27">
      <c r="A1018" t="s">
        <v>1747</v>
      </c>
      <c r="B1018" t="s">
        <v>1748</v>
      </c>
      <c r="C1018" t="str">
        <f t="shared" si="128"/>
        <v>VU 164 cm (65 inches) The GloLED Se…</v>
      </c>
      <c r="D1018" t="s">
        <v>135</v>
      </c>
      <c r="E1018" t="str">
        <f>IFERROR(VLOOKUP(TRIM(CLEAN(D1018)),#REF!, 2, FALSE), "Other")</f>
        <v>Other</v>
      </c>
      <c r="F1018" s="9">
        <v>54990</v>
      </c>
      <c r="G1018" s="9">
        <v>85000</v>
      </c>
      <c r="H1018" s="9">
        <f t="shared" si="121"/>
        <v>30010</v>
      </c>
      <c r="I1018" s="9">
        <f>(F1018*U1018)</f>
        <v>197249130</v>
      </c>
      <c r="J1018" s="18" t="str">
        <f>ROUND((Table1[[#This Row],[actual_price]]-Table1[[#This Row],[discounted_price]])/Table1[[#This Row],[actual_price]]*100, 0) &amp; "%"</f>
        <v>35%</v>
      </c>
      <c r="K1018" s="18" t="str">
        <f t="shared" si="122"/>
        <v>&lt;50%</v>
      </c>
      <c r="L1018" s="18">
        <f t="shared" si="123"/>
        <v>35</v>
      </c>
      <c r="M1018" s="15" t="str">
        <f t="shared" si="124"/>
        <v>Medium</v>
      </c>
      <c r="N1018" s="1">
        <v>0.35</v>
      </c>
      <c r="O1018">
        <v>4.3</v>
      </c>
      <c r="P1018" t="str">
        <f t="shared" si="125"/>
        <v>Good</v>
      </c>
      <c r="Q1018">
        <f>G1018*U1018</f>
        <v>304895000</v>
      </c>
      <c r="R1018" t="str">
        <f t="shared" si="126"/>
        <v>#20k+</v>
      </c>
      <c r="S1018">
        <f>IF(Table1[[#This Row],[actual_price]]&lt;1000, 1, IF(Table1[[#This Row],[actual_price]]&lt;5000, 2, IF(Table1[[#This Row],[actual_price]]&lt;10000, 3, IF(Table1[[#This Row],[actual_price]]&lt;20000, 4, 5))))</f>
        <v>5</v>
      </c>
      <c r="T1018" t="str">
        <f t="shared" si="127"/>
        <v>1000 and above</v>
      </c>
      <c r="U1018" s="11">
        <v>3587</v>
      </c>
      <c r="V1018" t="s">
        <v>771</v>
      </c>
      <c r="W1018" t="s">
        <v>772</v>
      </c>
      <c r="X1018" t="s">
        <v>773</v>
      </c>
      <c r="Y1018" t="s">
        <v>774</v>
      </c>
      <c r="Z1018" t="s">
        <v>775</v>
      </c>
      <c r="AA1018" t="s">
        <v>776</v>
      </c>
    </row>
    <row r="1019" spans="1:27">
      <c r="A1019" t="s">
        <v>1757</v>
      </c>
      <c r="B1019" t="s">
        <v>1758</v>
      </c>
      <c r="C1019" t="str">
        <f t="shared" si="128"/>
        <v>Wayona USB Type C Fast Charging Cab…</v>
      </c>
      <c r="D1019" t="s">
        <v>16</v>
      </c>
      <c r="E1019" t="str">
        <f>IFERROR(VLOOKUP(TRIM(CLEAN(D1019)),#REF!, 2, FALSE), "Other")</f>
        <v>Other</v>
      </c>
      <c r="F1019" s="9">
        <v>299</v>
      </c>
      <c r="G1019" s="9">
        <v>999</v>
      </c>
      <c r="H1019" s="9">
        <f t="shared" si="121"/>
        <v>700</v>
      </c>
      <c r="I1019" s="9">
        <f>(F1019*U1019)</f>
        <v>792649</v>
      </c>
      <c r="J1019" s="18" t="str">
        <f>ROUND((Table1[[#This Row],[actual_price]]-Table1[[#This Row],[discounted_price]])/Table1[[#This Row],[actual_price]]*100, 0) &amp; "%"</f>
        <v>70%</v>
      </c>
      <c r="K1019" s="18" t="str">
        <f t="shared" si="122"/>
        <v>≥ 50%</v>
      </c>
      <c r="L1019" s="18">
        <f t="shared" si="123"/>
        <v>70</v>
      </c>
      <c r="M1019" s="15" t="str">
        <f t="shared" si="124"/>
        <v>High</v>
      </c>
      <c r="N1019" s="1">
        <v>0.7</v>
      </c>
      <c r="O1019">
        <v>4.3</v>
      </c>
      <c r="P1019" t="str">
        <f t="shared" si="125"/>
        <v>Good</v>
      </c>
      <c r="Q1019">
        <f>G1019*U1019</f>
        <v>2648349</v>
      </c>
      <c r="R1019" t="str">
        <f t="shared" si="126"/>
        <v>#0-#999</v>
      </c>
      <c r="S1019">
        <f>IF(Table1[[#This Row],[actual_price]]&lt;1000, 1, IF(Table1[[#This Row],[actual_price]]&lt;5000, 2, IF(Table1[[#This Row],[actual_price]]&lt;10000, 3, IF(Table1[[#This Row],[actual_price]]&lt;20000, 4, 5))))</f>
        <v>1</v>
      </c>
      <c r="T1019" t="str">
        <f t="shared" si="127"/>
        <v>1000 and above</v>
      </c>
      <c r="U1019" s="11">
        <v>2651</v>
      </c>
      <c r="V1019" t="s">
        <v>1759</v>
      </c>
      <c r="W1019" t="s">
        <v>1197</v>
      </c>
      <c r="X1019" t="s">
        <v>1198</v>
      </c>
      <c r="Y1019" t="s">
        <v>1199</v>
      </c>
      <c r="Z1019" t="s">
        <v>1200</v>
      </c>
      <c r="AA1019" t="s">
        <v>1201</v>
      </c>
    </row>
    <row r="1020" spans="1:27">
      <c r="A1020" t="s">
        <v>1802</v>
      </c>
      <c r="B1020" t="s">
        <v>1803</v>
      </c>
      <c r="C1020" t="str">
        <f t="shared" si="128"/>
        <v>Acer 100 cm (40 inches) P Series Fu…</v>
      </c>
      <c r="D1020" t="s">
        <v>135</v>
      </c>
      <c r="E1020" t="str">
        <f>IFERROR(VLOOKUP(TRIM(CLEAN(D1020)),#REF!, 2, FALSE), "Other")</f>
        <v>Other</v>
      </c>
      <c r="F1020" s="9">
        <v>18999</v>
      </c>
      <c r="G1020" s="9">
        <v>24990</v>
      </c>
      <c r="H1020" s="9">
        <f t="shared" si="121"/>
        <v>5991</v>
      </c>
      <c r="I1020" s="9">
        <f>(F1020*U1020)</f>
        <v>89333298</v>
      </c>
      <c r="J1020" s="18" t="str">
        <f>ROUND((Table1[[#This Row],[actual_price]]-Table1[[#This Row],[discounted_price]])/Table1[[#This Row],[actual_price]]*100, 0) &amp; "%"</f>
        <v>24%</v>
      </c>
      <c r="K1020" s="18" t="str">
        <f t="shared" si="122"/>
        <v>&lt;50%</v>
      </c>
      <c r="L1020" s="18">
        <f t="shared" si="123"/>
        <v>24</v>
      </c>
      <c r="M1020" s="15" t="str">
        <f t="shared" si="124"/>
        <v>Mild</v>
      </c>
      <c r="N1020" s="1">
        <v>0.24</v>
      </c>
      <c r="O1020">
        <v>4.3</v>
      </c>
      <c r="P1020" t="str">
        <f t="shared" si="125"/>
        <v>Good</v>
      </c>
      <c r="Q1020">
        <f>G1020*U1020</f>
        <v>117502980</v>
      </c>
      <c r="R1020" t="str">
        <f t="shared" si="126"/>
        <v>#20k+</v>
      </c>
      <c r="S1020">
        <f>IF(Table1[[#This Row],[actual_price]]&lt;1000, 1, IF(Table1[[#This Row],[actual_price]]&lt;5000, 2, IF(Table1[[#This Row],[actual_price]]&lt;10000, 3, IF(Table1[[#This Row],[actual_price]]&lt;20000, 4, 5))))</f>
        <v>5</v>
      </c>
      <c r="T1020" t="str">
        <f t="shared" si="127"/>
        <v>1000 and above</v>
      </c>
      <c r="U1020" s="11">
        <v>4702</v>
      </c>
      <c r="V1020" t="s">
        <v>1804</v>
      </c>
      <c r="W1020" t="s">
        <v>196</v>
      </c>
      <c r="X1020" t="s">
        <v>197</v>
      </c>
      <c r="Y1020" t="s">
        <v>198</v>
      </c>
      <c r="Z1020" t="s">
        <v>199</v>
      </c>
      <c r="AA1020" t="s">
        <v>10144</v>
      </c>
    </row>
    <row r="1021" spans="1:27">
      <c r="A1021" t="s">
        <v>1839</v>
      </c>
      <c r="B1021" t="s">
        <v>1840</v>
      </c>
      <c r="C1021" t="str">
        <f t="shared" si="128"/>
        <v>Acer 139 cm (55 inches) H Series 4K…</v>
      </c>
      <c r="D1021" t="s">
        <v>135</v>
      </c>
      <c r="E1021" t="str">
        <f>IFERROR(VLOOKUP(TRIM(CLEAN(D1021)),#REF!, 2, FALSE), "Other")</f>
        <v>Other</v>
      </c>
      <c r="F1021" s="9">
        <v>35999</v>
      </c>
      <c r="G1021" s="9">
        <v>49990</v>
      </c>
      <c r="H1021" s="9">
        <f t="shared" si="121"/>
        <v>13991</v>
      </c>
      <c r="I1021" s="9">
        <f>(F1021*U1021)</f>
        <v>57994389</v>
      </c>
      <c r="J1021" s="18" t="str">
        <f>ROUND((Table1[[#This Row],[actual_price]]-Table1[[#This Row],[discounted_price]])/Table1[[#This Row],[actual_price]]*100, 0) &amp; "%"</f>
        <v>28%</v>
      </c>
      <c r="K1021" s="18" t="str">
        <f t="shared" si="122"/>
        <v>&lt;50%</v>
      </c>
      <c r="L1021" s="18">
        <f t="shared" si="123"/>
        <v>28</v>
      </c>
      <c r="M1021" s="15" t="str">
        <f t="shared" si="124"/>
        <v>Mild</v>
      </c>
      <c r="N1021" s="1">
        <v>0.28000000000000003</v>
      </c>
      <c r="O1021">
        <v>4.3</v>
      </c>
      <c r="P1021" t="str">
        <f t="shared" si="125"/>
        <v>Good</v>
      </c>
      <c r="Q1021">
        <f>G1021*U1021</f>
        <v>80533890</v>
      </c>
      <c r="R1021" t="str">
        <f t="shared" si="126"/>
        <v>#20k+</v>
      </c>
      <c r="S1021">
        <f>IF(Table1[[#This Row],[actual_price]]&lt;1000, 1, IF(Table1[[#This Row],[actual_price]]&lt;5000, 2, IF(Table1[[#This Row],[actual_price]]&lt;10000, 3, IF(Table1[[#This Row],[actual_price]]&lt;20000, 4, 5))))</f>
        <v>5</v>
      </c>
      <c r="T1021" t="str">
        <f t="shared" si="127"/>
        <v>1000 and above</v>
      </c>
      <c r="U1021" s="11">
        <v>1611</v>
      </c>
      <c r="V1021" t="s">
        <v>1841</v>
      </c>
      <c r="W1021" t="s">
        <v>1168</v>
      </c>
      <c r="X1021" t="s">
        <v>1169</v>
      </c>
      <c r="Y1021" t="s">
        <v>1170</v>
      </c>
      <c r="Z1021" t="s">
        <v>1171</v>
      </c>
      <c r="AA1021" t="s">
        <v>1172</v>
      </c>
    </row>
    <row r="1022" spans="1:27">
      <c r="A1022" t="s">
        <v>1877</v>
      </c>
      <c r="B1022" t="s">
        <v>1878</v>
      </c>
      <c r="C1022" t="str">
        <f t="shared" si="128"/>
        <v>Samsung 138 cm (55 inches) Crystal …</v>
      </c>
      <c r="D1022" t="s">
        <v>135</v>
      </c>
      <c r="E1022" t="str">
        <f>IFERROR(VLOOKUP(TRIM(CLEAN(D1022)),#REF!, 2, FALSE), "Other")</f>
        <v>Other</v>
      </c>
      <c r="F1022" s="9">
        <v>45999</v>
      </c>
      <c r="G1022" s="9">
        <v>69900</v>
      </c>
      <c r="H1022" s="9">
        <f t="shared" si="121"/>
        <v>23901</v>
      </c>
      <c r="I1022" s="9">
        <f>(F1022*U1022)</f>
        <v>327006891</v>
      </c>
      <c r="J1022" s="18" t="str">
        <f>ROUND((Table1[[#This Row],[actual_price]]-Table1[[#This Row],[discounted_price]])/Table1[[#This Row],[actual_price]]*100, 0) &amp; "%"</f>
        <v>34%</v>
      </c>
      <c r="K1022" s="18" t="str">
        <f t="shared" si="122"/>
        <v>&lt;50%</v>
      </c>
      <c r="L1022" s="18">
        <f t="shared" si="123"/>
        <v>34</v>
      </c>
      <c r="M1022" s="15" t="str">
        <f t="shared" si="124"/>
        <v>Medium</v>
      </c>
      <c r="N1022" s="1">
        <v>0.34</v>
      </c>
      <c r="O1022">
        <v>4.3</v>
      </c>
      <c r="P1022" t="str">
        <f t="shared" si="125"/>
        <v>Good</v>
      </c>
      <c r="Q1022">
        <f>G1022*U1022</f>
        <v>496919100</v>
      </c>
      <c r="R1022" t="str">
        <f t="shared" si="126"/>
        <v>#20k+</v>
      </c>
      <c r="S1022">
        <f>IF(Table1[[#This Row],[actual_price]]&lt;1000, 1, IF(Table1[[#This Row],[actual_price]]&lt;5000, 2, IF(Table1[[#This Row],[actual_price]]&lt;10000, 3, IF(Table1[[#This Row],[actual_price]]&lt;20000, 4, 5))))</f>
        <v>5</v>
      </c>
      <c r="T1022" t="str">
        <f t="shared" si="127"/>
        <v>1000 and above</v>
      </c>
      <c r="U1022" s="11">
        <v>7109</v>
      </c>
      <c r="V1022" t="s">
        <v>1879</v>
      </c>
      <c r="W1022" t="s">
        <v>455</v>
      </c>
      <c r="X1022" t="s">
        <v>456</v>
      </c>
      <c r="Y1022" t="s">
        <v>457</v>
      </c>
      <c r="Z1022" t="s">
        <v>458</v>
      </c>
      <c r="AA1022" t="s">
        <v>459</v>
      </c>
    </row>
    <row r="1023" spans="1:27">
      <c r="A1023" t="s">
        <v>1899</v>
      </c>
      <c r="B1023" t="s">
        <v>1900</v>
      </c>
      <c r="C1023" t="str">
        <f t="shared" si="128"/>
        <v>Toshiba 108 cm (43 inches) V Series…</v>
      </c>
      <c r="D1023" t="s">
        <v>135</v>
      </c>
      <c r="E1023" t="str">
        <f>IFERROR(VLOOKUP(TRIM(CLEAN(D1023)),#REF!, 2, FALSE), "Other")</f>
        <v>Other</v>
      </c>
      <c r="F1023" s="9">
        <v>21990</v>
      </c>
      <c r="G1023" s="9">
        <v>34990</v>
      </c>
      <c r="H1023" s="9">
        <f t="shared" si="121"/>
        <v>13000</v>
      </c>
      <c r="I1023" s="9">
        <f>(F1023*U1023)</f>
        <v>36437430</v>
      </c>
      <c r="J1023" s="18" t="str">
        <f>ROUND((Table1[[#This Row],[actual_price]]-Table1[[#This Row],[discounted_price]])/Table1[[#This Row],[actual_price]]*100, 0) &amp; "%"</f>
        <v>37%</v>
      </c>
      <c r="K1023" s="18" t="str">
        <f t="shared" si="122"/>
        <v>&lt;50%</v>
      </c>
      <c r="L1023" s="18">
        <f t="shared" si="123"/>
        <v>37</v>
      </c>
      <c r="M1023" s="15" t="str">
        <f t="shared" si="124"/>
        <v>Medium</v>
      </c>
      <c r="N1023" s="1">
        <v>0.37</v>
      </c>
      <c r="O1023">
        <v>4.3</v>
      </c>
      <c r="P1023" t="str">
        <f t="shared" si="125"/>
        <v>Good</v>
      </c>
      <c r="Q1023">
        <f>G1023*U1023</f>
        <v>57978430</v>
      </c>
      <c r="R1023" t="str">
        <f t="shared" si="126"/>
        <v>#20k+</v>
      </c>
      <c r="S1023">
        <f>IF(Table1[[#This Row],[actual_price]]&lt;1000, 1, IF(Table1[[#This Row],[actual_price]]&lt;5000, 2, IF(Table1[[#This Row],[actual_price]]&lt;10000, 3, IF(Table1[[#This Row],[actual_price]]&lt;20000, 4, 5))))</f>
        <v>5</v>
      </c>
      <c r="T1023" t="str">
        <f t="shared" si="127"/>
        <v>1000 and above</v>
      </c>
      <c r="U1023" s="11">
        <v>1657</v>
      </c>
      <c r="V1023" t="s">
        <v>1901</v>
      </c>
      <c r="W1023" t="s">
        <v>1902</v>
      </c>
      <c r="X1023" t="s">
        <v>1903</v>
      </c>
      <c r="Y1023" t="s">
        <v>1904</v>
      </c>
      <c r="Z1023" t="s">
        <v>1905</v>
      </c>
      <c r="AA1023" t="s">
        <v>1906</v>
      </c>
    </row>
    <row r="1024" spans="1:27">
      <c r="A1024" t="s">
        <v>1923</v>
      </c>
      <c r="B1024" t="s">
        <v>1924</v>
      </c>
      <c r="C1024" t="str">
        <f t="shared" si="128"/>
        <v>LG 139 cm (55 inches) 4K Ultra HD S…</v>
      </c>
      <c r="D1024" t="s">
        <v>135</v>
      </c>
      <c r="E1024" t="str">
        <f>IFERROR(VLOOKUP(TRIM(CLEAN(D1024)),#REF!, 2, FALSE), "Other")</f>
        <v>Other</v>
      </c>
      <c r="F1024" s="9">
        <v>47990</v>
      </c>
      <c r="G1024" s="9">
        <v>79990</v>
      </c>
      <c r="H1024" s="9">
        <f t="shared" si="121"/>
        <v>32000</v>
      </c>
      <c r="I1024" s="9">
        <f>(F1024*U1024)</f>
        <v>66034240</v>
      </c>
      <c r="J1024" s="18" t="str">
        <f>ROUND((Table1[[#This Row],[actual_price]]-Table1[[#This Row],[discounted_price]])/Table1[[#This Row],[actual_price]]*100, 0) &amp; "%"</f>
        <v>40%</v>
      </c>
      <c r="K1024" s="18" t="str">
        <f t="shared" si="122"/>
        <v>&lt;50%</v>
      </c>
      <c r="L1024" s="18">
        <f t="shared" si="123"/>
        <v>40</v>
      </c>
      <c r="M1024" s="15" t="str">
        <f t="shared" si="124"/>
        <v>Medium</v>
      </c>
      <c r="N1024" s="1">
        <v>0.4</v>
      </c>
      <c r="O1024">
        <v>4.3</v>
      </c>
      <c r="P1024" t="str">
        <f t="shared" si="125"/>
        <v>Good</v>
      </c>
      <c r="Q1024">
        <f>G1024*U1024</f>
        <v>110066240</v>
      </c>
      <c r="R1024" t="str">
        <f t="shared" si="126"/>
        <v>#20k+</v>
      </c>
      <c r="S1024">
        <f>IF(Table1[[#This Row],[actual_price]]&lt;1000, 1, IF(Table1[[#This Row],[actual_price]]&lt;5000, 2, IF(Table1[[#This Row],[actual_price]]&lt;10000, 3, IF(Table1[[#This Row],[actual_price]]&lt;20000, 4, 5))))</f>
        <v>5</v>
      </c>
      <c r="T1024" t="str">
        <f t="shared" si="127"/>
        <v>1000 and above</v>
      </c>
      <c r="U1024" s="11">
        <v>1376</v>
      </c>
      <c r="V1024" t="s">
        <v>954</v>
      </c>
      <c r="W1024" t="s">
        <v>955</v>
      </c>
      <c r="X1024" t="s">
        <v>956</v>
      </c>
      <c r="Y1024" t="s">
        <v>957</v>
      </c>
      <c r="Z1024" t="s">
        <v>958</v>
      </c>
      <c r="AA1024" t="s">
        <v>959</v>
      </c>
    </row>
    <row r="1025" spans="1:27">
      <c r="A1025" t="s">
        <v>1944</v>
      </c>
      <c r="B1025" t="s">
        <v>1945</v>
      </c>
      <c r="C1025" t="str">
        <f t="shared" si="128"/>
        <v>Storite Super Speed USB 3.0 Male to…</v>
      </c>
      <c r="D1025" t="s">
        <v>16</v>
      </c>
      <c r="E1025" t="str">
        <f>IFERROR(VLOOKUP(TRIM(CLEAN(D1025)),#REF!, 2, FALSE), "Other")</f>
        <v>Other</v>
      </c>
      <c r="F1025" s="9">
        <v>249</v>
      </c>
      <c r="G1025" s="9">
        <v>999</v>
      </c>
      <c r="H1025" s="9">
        <f t="shared" si="121"/>
        <v>750</v>
      </c>
      <c r="I1025" s="9">
        <f>(F1025*U1025)</f>
        <v>27888</v>
      </c>
      <c r="J1025" s="18" t="str">
        <f>ROUND((Table1[[#This Row],[actual_price]]-Table1[[#This Row],[discounted_price]])/Table1[[#This Row],[actual_price]]*100, 0) &amp; "%"</f>
        <v>75%</v>
      </c>
      <c r="K1025" s="18" t="str">
        <f t="shared" si="122"/>
        <v>≥ 50%</v>
      </c>
      <c r="L1025" s="18">
        <f t="shared" si="123"/>
        <v>75</v>
      </c>
      <c r="M1025" s="15" t="str">
        <f t="shared" si="124"/>
        <v>High</v>
      </c>
      <c r="N1025" s="1">
        <v>0.75</v>
      </c>
      <c r="O1025">
        <v>4.3</v>
      </c>
      <c r="P1025" t="str">
        <f t="shared" si="125"/>
        <v>Good</v>
      </c>
      <c r="Q1025">
        <f>G1025*U1025</f>
        <v>111888</v>
      </c>
      <c r="R1025" t="str">
        <f t="shared" si="126"/>
        <v>#0-#999</v>
      </c>
      <c r="S1025">
        <f>IF(Table1[[#This Row],[actual_price]]&lt;1000, 1, IF(Table1[[#This Row],[actual_price]]&lt;5000, 2, IF(Table1[[#This Row],[actual_price]]&lt;10000, 3, IF(Table1[[#This Row],[actual_price]]&lt;20000, 4, 5))))</f>
        <v>1</v>
      </c>
      <c r="T1025" t="str">
        <f t="shared" si="127"/>
        <v>Fewer than 1000</v>
      </c>
      <c r="U1025" s="11">
        <v>112</v>
      </c>
      <c r="V1025" t="s">
        <v>1946</v>
      </c>
      <c r="W1025" t="s">
        <v>1947</v>
      </c>
      <c r="X1025" t="s">
        <v>1948</v>
      </c>
      <c r="Y1025" t="s">
        <v>1949</v>
      </c>
      <c r="Z1025" t="s">
        <v>1950</v>
      </c>
      <c r="AA1025" t="s">
        <v>1951</v>
      </c>
    </row>
    <row r="1026" spans="1:27">
      <c r="A1026" t="s">
        <v>1960</v>
      </c>
      <c r="B1026" t="s">
        <v>1961</v>
      </c>
      <c r="C1026" t="str">
        <f t="shared" si="128"/>
        <v>AmazonBasics Double Braided Nylon U…</v>
      </c>
      <c r="D1026" t="s">
        <v>16</v>
      </c>
      <c r="E1026" t="str">
        <f>IFERROR(VLOOKUP(TRIM(CLEAN(D1026)),#REF!, 2, FALSE), "Other")</f>
        <v>Other</v>
      </c>
      <c r="F1026" s="9">
        <v>649</v>
      </c>
      <c r="G1026" s="9">
        <v>1600</v>
      </c>
      <c r="H1026" s="9">
        <f t="shared" ref="H1026:H1089" si="129">G1026 - F1026</f>
        <v>951</v>
      </c>
      <c r="I1026" s="9">
        <f>(F1026*U1026)</f>
        <v>3537699</v>
      </c>
      <c r="J1026" s="18" t="str">
        <f>ROUND((Table1[[#This Row],[actual_price]]-Table1[[#This Row],[discounted_price]])/Table1[[#This Row],[actual_price]]*100, 0) &amp; "%"</f>
        <v>59%</v>
      </c>
      <c r="K1026" s="18" t="str">
        <f t="shared" ref="K1026:K1089" si="130">IF(L1026&gt;=50, "≥ 50%", "&lt;50%")</f>
        <v>≥ 50%</v>
      </c>
      <c r="L1026" s="18">
        <f t="shared" ref="L1026:L1089" si="131">VALUE(SUBSTITUTE(J1026, "%", ""))</f>
        <v>59</v>
      </c>
      <c r="M1026" s="15" t="str">
        <f t="shared" ref="M1026:M1089" si="132">IF(L1026&lt;10, "Low", IF(L1026&lt;30, "Mild", IF(L1026&lt;50, "Medium", "High")))</f>
        <v>High</v>
      </c>
      <c r="N1026" s="1">
        <v>0.59</v>
      </c>
      <c r="O1026">
        <v>4.3</v>
      </c>
      <c r="P1026" t="str">
        <f t="shared" ref="P1026:P1089" si="133">IF(O1026&gt;=4.5, "Excellent", IF(O1026&gt;=3.5, "Good", IF(O1026&gt;=2.5, "Average", "Poor")))</f>
        <v>Good</v>
      </c>
      <c r="Q1026">
        <f>G1026*U1026</f>
        <v>8721600</v>
      </c>
      <c r="R1026" t="str">
        <f t="shared" ref="R1026:R1089" si="134">IF(G1026&lt;1000, "#0-#999", IF(G1026&lt;5000, "#1k-#4.9k", IF(G1026&lt;10000, "#5k-#9.9k", IF(G1026&lt;20000, "#10k-#19.9k", "#20k+"))))</f>
        <v>#1k-#4.9k</v>
      </c>
      <c r="S1026">
        <f>IF(Table1[[#This Row],[actual_price]]&lt;1000, 1, IF(Table1[[#This Row],[actual_price]]&lt;5000, 2, IF(Table1[[#This Row],[actual_price]]&lt;10000, 3, IF(Table1[[#This Row],[actual_price]]&lt;20000, 4, 5))))</f>
        <v>2</v>
      </c>
      <c r="T1026" t="str">
        <f t="shared" ref="T1026:T1089" si="135">IF(U1026 &gt; 1000, "1000 and above", "Fewer than 1000")</f>
        <v>1000 and above</v>
      </c>
      <c r="U1026" s="11">
        <v>5451</v>
      </c>
      <c r="V1026" t="s">
        <v>1962</v>
      </c>
      <c r="W1026" t="s">
        <v>1266</v>
      </c>
      <c r="X1026" t="s">
        <v>1267</v>
      </c>
      <c r="Y1026" t="s">
        <v>1268</v>
      </c>
      <c r="Z1026" t="s">
        <v>1269</v>
      </c>
      <c r="AA1026" t="s">
        <v>1270</v>
      </c>
    </row>
    <row r="1027" spans="1:27">
      <c r="A1027" t="s">
        <v>2062</v>
      </c>
      <c r="B1027" t="s">
        <v>2063</v>
      </c>
      <c r="C1027" t="str">
        <f t="shared" si="128"/>
        <v>LS LAPSTER Quality Assured USB 2.0 …</v>
      </c>
      <c r="D1027" t="s">
        <v>16</v>
      </c>
      <c r="E1027" t="str">
        <f>IFERROR(VLOOKUP(TRIM(CLEAN(D1027)),#REF!, 2, FALSE), "Other")</f>
        <v>Other</v>
      </c>
      <c r="F1027" s="9">
        <v>199</v>
      </c>
      <c r="G1027" s="9">
        <v>999</v>
      </c>
      <c r="H1027" s="9">
        <f t="shared" si="129"/>
        <v>800</v>
      </c>
      <c r="I1027" s="9">
        <f>(F1027*U1027)</f>
        <v>17313</v>
      </c>
      <c r="J1027" s="18" t="str">
        <f>ROUND((Table1[[#This Row],[actual_price]]-Table1[[#This Row],[discounted_price]])/Table1[[#This Row],[actual_price]]*100, 0) &amp; "%"</f>
        <v>80%</v>
      </c>
      <c r="K1027" s="18" t="str">
        <f t="shared" si="130"/>
        <v>≥ 50%</v>
      </c>
      <c r="L1027" s="18">
        <f t="shared" si="131"/>
        <v>80</v>
      </c>
      <c r="M1027" s="15" t="str">
        <f t="shared" si="132"/>
        <v>High</v>
      </c>
      <c r="N1027" s="1">
        <v>0.8</v>
      </c>
      <c r="O1027">
        <v>4.3</v>
      </c>
      <c r="P1027" t="str">
        <f t="shared" si="133"/>
        <v>Good</v>
      </c>
      <c r="Q1027">
        <f>G1027*U1027</f>
        <v>86913</v>
      </c>
      <c r="R1027" t="str">
        <f t="shared" si="134"/>
        <v>#0-#999</v>
      </c>
      <c r="S1027">
        <f>IF(Table1[[#This Row],[actual_price]]&lt;1000, 1, IF(Table1[[#This Row],[actual_price]]&lt;5000, 2, IF(Table1[[#This Row],[actual_price]]&lt;10000, 3, IF(Table1[[#This Row],[actual_price]]&lt;20000, 4, 5))))</f>
        <v>1</v>
      </c>
      <c r="T1027" t="str">
        <f t="shared" si="135"/>
        <v>Fewer than 1000</v>
      </c>
      <c r="U1027" s="11">
        <v>87</v>
      </c>
      <c r="V1027" t="s">
        <v>2064</v>
      </c>
      <c r="W1027" t="s">
        <v>2065</v>
      </c>
      <c r="X1027" t="s">
        <v>2066</v>
      </c>
      <c r="Y1027" t="s">
        <v>2067</v>
      </c>
      <c r="Z1027" t="s">
        <v>2068</v>
      </c>
      <c r="AA1027" t="s">
        <v>2069</v>
      </c>
    </row>
    <row r="1028" spans="1:27">
      <c r="A1028" t="s">
        <v>2086</v>
      </c>
      <c r="B1028" t="s">
        <v>2087</v>
      </c>
      <c r="C1028" t="str">
        <f t="shared" si="128"/>
        <v>ZORBES¬Æ Wall Adapter Holder for Al…</v>
      </c>
      <c r="D1028" t="s">
        <v>505</v>
      </c>
      <c r="E1028" t="str">
        <f>IFERROR(VLOOKUP(TRIM(CLEAN(D1028)),#REF!, 2, FALSE), "Other")</f>
        <v>Other</v>
      </c>
      <c r="F1028" s="9">
        <v>893</v>
      </c>
      <c r="G1028" s="9">
        <v>1052</v>
      </c>
      <c r="H1028" s="9">
        <f t="shared" si="129"/>
        <v>159</v>
      </c>
      <c r="I1028" s="9">
        <f>(F1028*U1028)</f>
        <v>94658</v>
      </c>
      <c r="J1028" s="18" t="str">
        <f>ROUND((Table1[[#This Row],[actual_price]]-Table1[[#This Row],[discounted_price]])/Table1[[#This Row],[actual_price]]*100, 0) &amp; "%"</f>
        <v>15%</v>
      </c>
      <c r="K1028" s="18" t="str">
        <f t="shared" si="130"/>
        <v>&lt;50%</v>
      </c>
      <c r="L1028" s="18">
        <f t="shared" si="131"/>
        <v>15</v>
      </c>
      <c r="M1028" s="15" t="str">
        <f t="shared" si="132"/>
        <v>Mild</v>
      </c>
      <c r="N1028" s="1">
        <v>0.15</v>
      </c>
      <c r="O1028">
        <v>4.3</v>
      </c>
      <c r="P1028" t="str">
        <f t="shared" si="133"/>
        <v>Good</v>
      </c>
      <c r="Q1028">
        <f>G1028*U1028</f>
        <v>111512</v>
      </c>
      <c r="R1028" t="str">
        <f t="shared" si="134"/>
        <v>#1k-#4.9k</v>
      </c>
      <c r="S1028">
        <f>IF(Table1[[#This Row],[actual_price]]&lt;1000, 1, IF(Table1[[#This Row],[actual_price]]&lt;5000, 2, IF(Table1[[#This Row],[actual_price]]&lt;10000, 3, IF(Table1[[#This Row],[actual_price]]&lt;20000, 4, 5))))</f>
        <v>2</v>
      </c>
      <c r="T1028" t="str">
        <f t="shared" si="135"/>
        <v>Fewer than 1000</v>
      </c>
      <c r="U1028" s="11">
        <v>106</v>
      </c>
      <c r="V1028" t="s">
        <v>2088</v>
      </c>
      <c r="W1028" t="s">
        <v>2089</v>
      </c>
      <c r="X1028" t="s">
        <v>2090</v>
      </c>
      <c r="Y1028" t="s">
        <v>2091</v>
      </c>
      <c r="Z1028" t="s">
        <v>2092</v>
      </c>
      <c r="AA1028" t="s">
        <v>2093</v>
      </c>
    </row>
    <row r="1029" spans="1:27">
      <c r="A1029" t="s">
        <v>2102</v>
      </c>
      <c r="B1029" t="s">
        <v>2103</v>
      </c>
      <c r="C1029" t="str">
        <f t="shared" si="128"/>
        <v>Synqe USB Type C Fast Charging Cabl…</v>
      </c>
      <c r="D1029" t="s">
        <v>16</v>
      </c>
      <c r="E1029" t="str">
        <f>IFERROR(VLOOKUP(TRIM(CLEAN(D1029)),#REF!, 2, FALSE), "Other")</f>
        <v>Other</v>
      </c>
      <c r="F1029" s="9">
        <v>379</v>
      </c>
      <c r="G1029" s="9">
        <v>1099</v>
      </c>
      <c r="H1029" s="9">
        <f t="shared" si="129"/>
        <v>720</v>
      </c>
      <c r="I1029" s="9">
        <f>(F1029*U1029)</f>
        <v>1155571</v>
      </c>
      <c r="J1029" s="18" t="str">
        <f>ROUND((Table1[[#This Row],[actual_price]]-Table1[[#This Row],[discounted_price]])/Table1[[#This Row],[actual_price]]*100, 0) &amp; "%"</f>
        <v>66%</v>
      </c>
      <c r="K1029" s="18" t="str">
        <f t="shared" si="130"/>
        <v>≥ 50%</v>
      </c>
      <c r="L1029" s="18">
        <f t="shared" si="131"/>
        <v>66</v>
      </c>
      <c r="M1029" s="15" t="str">
        <f t="shared" si="132"/>
        <v>High</v>
      </c>
      <c r="N1029" s="1">
        <v>0.66</v>
      </c>
      <c r="O1029">
        <v>4.3</v>
      </c>
      <c r="P1029" t="str">
        <f t="shared" si="133"/>
        <v>Good</v>
      </c>
      <c r="Q1029">
        <f>G1029*U1029</f>
        <v>3350851</v>
      </c>
      <c r="R1029" t="str">
        <f t="shared" si="134"/>
        <v>#1k-#4.9k</v>
      </c>
      <c r="S1029">
        <f>IF(Table1[[#This Row],[actual_price]]&lt;1000, 1, IF(Table1[[#This Row],[actual_price]]&lt;5000, 2, IF(Table1[[#This Row],[actual_price]]&lt;10000, 3, IF(Table1[[#This Row],[actual_price]]&lt;20000, 4, 5))))</f>
        <v>2</v>
      </c>
      <c r="T1029" t="str">
        <f t="shared" si="135"/>
        <v>1000 and above</v>
      </c>
      <c r="U1029" s="11">
        <v>3049</v>
      </c>
      <c r="V1029" t="s">
        <v>2104</v>
      </c>
      <c r="W1029" t="s">
        <v>2105</v>
      </c>
      <c r="X1029" t="s">
        <v>2106</v>
      </c>
      <c r="Y1029" t="s">
        <v>2107</v>
      </c>
      <c r="Z1029" t="s">
        <v>2108</v>
      </c>
      <c r="AA1029" t="s">
        <v>2109</v>
      </c>
    </row>
    <row r="1030" spans="1:27">
      <c r="A1030" t="s">
        <v>2138</v>
      </c>
      <c r="B1030" t="s">
        <v>2139</v>
      </c>
      <c r="C1030" t="str">
        <f t="shared" si="128"/>
        <v>Synqe USB C to USB C 60W Nylon Brai…</v>
      </c>
      <c r="D1030" t="s">
        <v>16</v>
      </c>
      <c r="E1030" t="str">
        <f>IFERROR(VLOOKUP(TRIM(CLEAN(D1030)),#REF!, 2, FALSE), "Other")</f>
        <v>Other</v>
      </c>
      <c r="F1030" s="9">
        <v>389</v>
      </c>
      <c r="G1030" s="9">
        <v>999</v>
      </c>
      <c r="H1030" s="9">
        <f t="shared" si="129"/>
        <v>610</v>
      </c>
      <c r="I1030" s="9">
        <f>(F1030*U1030)</f>
        <v>325982</v>
      </c>
      <c r="J1030" s="18" t="str">
        <f>ROUND((Table1[[#This Row],[actual_price]]-Table1[[#This Row],[discounted_price]])/Table1[[#This Row],[actual_price]]*100, 0) &amp; "%"</f>
        <v>61%</v>
      </c>
      <c r="K1030" s="18" t="str">
        <f t="shared" si="130"/>
        <v>≥ 50%</v>
      </c>
      <c r="L1030" s="18">
        <f t="shared" si="131"/>
        <v>61</v>
      </c>
      <c r="M1030" s="15" t="str">
        <f t="shared" si="132"/>
        <v>High</v>
      </c>
      <c r="N1030" s="1">
        <v>0.61</v>
      </c>
      <c r="O1030">
        <v>4.3</v>
      </c>
      <c r="P1030" t="str">
        <f t="shared" si="133"/>
        <v>Good</v>
      </c>
      <c r="Q1030">
        <f>G1030*U1030</f>
        <v>837162</v>
      </c>
      <c r="R1030" t="str">
        <f t="shared" si="134"/>
        <v>#0-#999</v>
      </c>
      <c r="S1030">
        <f>IF(Table1[[#This Row],[actual_price]]&lt;1000, 1, IF(Table1[[#This Row],[actual_price]]&lt;5000, 2, IF(Table1[[#This Row],[actual_price]]&lt;10000, 3, IF(Table1[[#This Row],[actual_price]]&lt;20000, 4, 5))))</f>
        <v>1</v>
      </c>
      <c r="T1030" t="str">
        <f t="shared" si="135"/>
        <v>Fewer than 1000</v>
      </c>
      <c r="U1030" s="11">
        <v>838</v>
      </c>
      <c r="V1030" t="s">
        <v>2140</v>
      </c>
      <c r="W1030" t="s">
        <v>2141</v>
      </c>
      <c r="X1030" t="s">
        <v>2142</v>
      </c>
      <c r="Y1030" t="s">
        <v>2143</v>
      </c>
      <c r="Z1030" t="s">
        <v>2144</v>
      </c>
      <c r="AA1030" t="s">
        <v>2145</v>
      </c>
    </row>
    <row r="1031" spans="1:27">
      <c r="A1031" t="s">
        <v>2193</v>
      </c>
      <c r="B1031" t="s">
        <v>2194</v>
      </c>
      <c r="C1031" t="str">
        <f t="shared" si="128"/>
        <v>Mi 80 cm (32 inches) HD Ready Andro…</v>
      </c>
      <c r="D1031" t="s">
        <v>135</v>
      </c>
      <c r="E1031" t="str">
        <f>IFERROR(VLOOKUP(TRIM(CLEAN(D1031)),#REF!, 2, FALSE), "Other")</f>
        <v>Other</v>
      </c>
      <c r="F1031" s="9">
        <v>14999</v>
      </c>
      <c r="G1031" s="9">
        <v>14999</v>
      </c>
      <c r="H1031" s="9">
        <f t="shared" si="129"/>
        <v>0</v>
      </c>
      <c r="I1031" s="9">
        <f>(F1031*U1031)</f>
        <v>412592492</v>
      </c>
      <c r="J1031" s="18" t="str">
        <f>ROUND((Table1[[#This Row],[actual_price]]-Table1[[#This Row],[discounted_price]])/Table1[[#This Row],[actual_price]]*100, 0) &amp; "%"</f>
        <v>0%</v>
      </c>
      <c r="K1031" s="18" t="str">
        <f t="shared" si="130"/>
        <v>&lt;50%</v>
      </c>
      <c r="L1031" s="18">
        <f t="shared" si="131"/>
        <v>0</v>
      </c>
      <c r="M1031" s="15" t="str">
        <f t="shared" si="132"/>
        <v>Low</v>
      </c>
      <c r="N1031" s="1">
        <v>0</v>
      </c>
      <c r="O1031">
        <v>4.3</v>
      </c>
      <c r="P1031" t="str">
        <f t="shared" si="133"/>
        <v>Good</v>
      </c>
      <c r="Q1031">
        <f>G1031*U1031</f>
        <v>412592492</v>
      </c>
      <c r="R1031" t="str">
        <f t="shared" si="134"/>
        <v>#10k-#19.9k</v>
      </c>
      <c r="S1031">
        <f>IF(Table1[[#This Row],[actual_price]]&lt;1000, 1, IF(Table1[[#This Row],[actual_price]]&lt;5000, 2, IF(Table1[[#This Row],[actual_price]]&lt;10000, 3, IF(Table1[[#This Row],[actual_price]]&lt;20000, 4, 5))))</f>
        <v>4</v>
      </c>
      <c r="T1031" t="str">
        <f t="shared" si="135"/>
        <v>1000 and above</v>
      </c>
      <c r="U1031" s="11">
        <v>27508</v>
      </c>
      <c r="V1031" t="s">
        <v>2195</v>
      </c>
      <c r="W1031" t="s">
        <v>2196</v>
      </c>
      <c r="X1031" t="s">
        <v>2197</v>
      </c>
      <c r="Y1031" t="s">
        <v>2198</v>
      </c>
      <c r="Z1031" t="s">
        <v>2199</v>
      </c>
      <c r="AA1031" t="s">
        <v>2200</v>
      </c>
    </row>
    <row r="1032" spans="1:27">
      <c r="A1032" t="s">
        <v>2239</v>
      </c>
      <c r="B1032" t="s">
        <v>2240</v>
      </c>
      <c r="C1032" t="str">
        <f t="shared" si="128"/>
        <v>Synqe Type C to Type C Short Fast C…</v>
      </c>
      <c r="D1032" t="s">
        <v>16</v>
      </c>
      <c r="E1032" t="str">
        <f>IFERROR(VLOOKUP(TRIM(CLEAN(D1032)),#REF!, 2, FALSE), "Other")</f>
        <v>Other</v>
      </c>
      <c r="F1032" s="9">
        <v>349</v>
      </c>
      <c r="G1032" s="9">
        <v>999</v>
      </c>
      <c r="H1032" s="9">
        <f t="shared" si="129"/>
        <v>650</v>
      </c>
      <c r="I1032" s="9">
        <f>(F1032*U1032)</f>
        <v>292462</v>
      </c>
      <c r="J1032" s="18" t="str">
        <f>ROUND((Table1[[#This Row],[actual_price]]-Table1[[#This Row],[discounted_price]])/Table1[[#This Row],[actual_price]]*100, 0) &amp; "%"</f>
        <v>65%</v>
      </c>
      <c r="K1032" s="18" t="str">
        <f t="shared" si="130"/>
        <v>≥ 50%</v>
      </c>
      <c r="L1032" s="18">
        <f t="shared" si="131"/>
        <v>65</v>
      </c>
      <c r="M1032" s="15" t="str">
        <f t="shared" si="132"/>
        <v>High</v>
      </c>
      <c r="N1032" s="1">
        <v>0.65</v>
      </c>
      <c r="O1032">
        <v>4.3</v>
      </c>
      <c r="P1032" t="str">
        <f t="shared" si="133"/>
        <v>Good</v>
      </c>
      <c r="Q1032">
        <f>G1032*U1032</f>
        <v>837162</v>
      </c>
      <c r="R1032" t="str">
        <f t="shared" si="134"/>
        <v>#0-#999</v>
      </c>
      <c r="S1032">
        <f>IF(Table1[[#This Row],[actual_price]]&lt;1000, 1, IF(Table1[[#This Row],[actual_price]]&lt;5000, 2, IF(Table1[[#This Row],[actual_price]]&lt;10000, 3, IF(Table1[[#This Row],[actual_price]]&lt;20000, 4, 5))))</f>
        <v>1</v>
      </c>
      <c r="T1032" t="str">
        <f t="shared" si="135"/>
        <v>Fewer than 1000</v>
      </c>
      <c r="U1032" s="11">
        <v>838</v>
      </c>
      <c r="V1032" t="s">
        <v>2241</v>
      </c>
      <c r="W1032" t="s">
        <v>2141</v>
      </c>
      <c r="X1032" t="s">
        <v>2142</v>
      </c>
      <c r="Y1032" t="s">
        <v>2143</v>
      </c>
      <c r="Z1032" t="s">
        <v>2144</v>
      </c>
      <c r="AA1032" t="s">
        <v>2145</v>
      </c>
    </row>
    <row r="1033" spans="1:27">
      <c r="A1033" t="s">
        <v>2250</v>
      </c>
      <c r="B1033" t="s">
        <v>2251</v>
      </c>
      <c r="C1033" t="str">
        <f t="shared" si="128"/>
        <v>Airtel Digital TV HD Set Top Box wi…</v>
      </c>
      <c r="D1033" t="s">
        <v>1537</v>
      </c>
      <c r="E1033" t="str">
        <f>IFERROR(VLOOKUP(TRIM(CLEAN(D1033)),#REF!, 2, FALSE), "Other")</f>
        <v>Other</v>
      </c>
      <c r="F1033" s="9">
        <v>1299</v>
      </c>
      <c r="G1033" s="9">
        <v>2499</v>
      </c>
      <c r="H1033" s="9">
        <f t="shared" si="129"/>
        <v>1200</v>
      </c>
      <c r="I1033" s="9">
        <f>(F1033*U1033)</f>
        <v>390999</v>
      </c>
      <c r="J1033" s="18" t="str">
        <f>ROUND((Table1[[#This Row],[actual_price]]-Table1[[#This Row],[discounted_price]])/Table1[[#This Row],[actual_price]]*100, 0) &amp; "%"</f>
        <v>48%</v>
      </c>
      <c r="K1033" s="18" t="str">
        <f t="shared" si="130"/>
        <v>&lt;50%</v>
      </c>
      <c r="L1033" s="18">
        <f t="shared" si="131"/>
        <v>48</v>
      </c>
      <c r="M1033" s="15" t="str">
        <f t="shared" si="132"/>
        <v>Medium</v>
      </c>
      <c r="N1033" s="1">
        <v>0.48</v>
      </c>
      <c r="O1033">
        <v>4.3</v>
      </c>
      <c r="P1033" t="str">
        <f t="shared" si="133"/>
        <v>Good</v>
      </c>
      <c r="Q1033">
        <f>G1033*U1033</f>
        <v>752199</v>
      </c>
      <c r="R1033" t="str">
        <f t="shared" si="134"/>
        <v>#1k-#4.9k</v>
      </c>
      <c r="S1033">
        <f>IF(Table1[[#This Row],[actual_price]]&lt;1000, 1, IF(Table1[[#This Row],[actual_price]]&lt;5000, 2, IF(Table1[[#This Row],[actual_price]]&lt;10000, 3, IF(Table1[[#This Row],[actual_price]]&lt;20000, 4, 5))))</f>
        <v>2</v>
      </c>
      <c r="T1033" t="str">
        <f t="shared" si="135"/>
        <v>Fewer than 1000</v>
      </c>
      <c r="U1033" s="11">
        <v>301</v>
      </c>
      <c r="V1033" t="s">
        <v>2252</v>
      </c>
      <c r="W1033" t="s">
        <v>2253</v>
      </c>
      <c r="X1033" t="s">
        <v>2254</v>
      </c>
      <c r="Y1033" t="s">
        <v>2255</v>
      </c>
      <c r="Z1033" t="s">
        <v>2256</v>
      </c>
      <c r="AA1033" t="s">
        <v>2257</v>
      </c>
    </row>
    <row r="1034" spans="1:27">
      <c r="A1034" t="s">
        <v>2266</v>
      </c>
      <c r="B1034" t="s">
        <v>2267</v>
      </c>
      <c r="C1034" t="str">
        <f t="shared" ref="C1034:C1097" si="136">LEFT(B1034, 35) &amp; "…"</f>
        <v>MI 138.8 cm (55 inches) 5X Series 4…</v>
      </c>
      <c r="D1034" t="s">
        <v>135</v>
      </c>
      <c r="E1034" t="str">
        <f>IFERROR(VLOOKUP(TRIM(CLEAN(D1034)),#REF!, 2, FALSE), "Other")</f>
        <v>Other</v>
      </c>
      <c r="F1034" s="9">
        <v>46999</v>
      </c>
      <c r="G1034" s="9">
        <v>69999</v>
      </c>
      <c r="H1034" s="9">
        <f t="shared" si="129"/>
        <v>23000</v>
      </c>
      <c r="I1034" s="9">
        <f>(F1034*U1034)</f>
        <v>998822748</v>
      </c>
      <c r="J1034" s="18" t="str">
        <f>ROUND((Table1[[#This Row],[actual_price]]-Table1[[#This Row],[discounted_price]])/Table1[[#This Row],[actual_price]]*100, 0) &amp; "%"</f>
        <v>33%</v>
      </c>
      <c r="K1034" s="18" t="str">
        <f t="shared" si="130"/>
        <v>&lt;50%</v>
      </c>
      <c r="L1034" s="18">
        <f t="shared" si="131"/>
        <v>33</v>
      </c>
      <c r="M1034" s="15" t="str">
        <f t="shared" si="132"/>
        <v>Medium</v>
      </c>
      <c r="N1034" s="1">
        <v>0.33</v>
      </c>
      <c r="O1034">
        <v>4.3</v>
      </c>
      <c r="P1034" t="str">
        <f t="shared" si="133"/>
        <v>Good</v>
      </c>
      <c r="Q1034">
        <f>G1034*U1034</f>
        <v>1487618748</v>
      </c>
      <c r="R1034" t="str">
        <f t="shared" si="134"/>
        <v>#20k+</v>
      </c>
      <c r="S1034">
        <f>IF(Table1[[#This Row],[actual_price]]&lt;1000, 1, IF(Table1[[#This Row],[actual_price]]&lt;5000, 2, IF(Table1[[#This Row],[actual_price]]&lt;10000, 3, IF(Table1[[#This Row],[actual_price]]&lt;20000, 4, 5))))</f>
        <v>5</v>
      </c>
      <c r="T1034" t="str">
        <f t="shared" si="135"/>
        <v>1000 and above</v>
      </c>
      <c r="U1034" s="11">
        <v>21252</v>
      </c>
      <c r="V1034" t="s">
        <v>2268</v>
      </c>
      <c r="W1034" t="s">
        <v>2269</v>
      </c>
      <c r="X1034" t="s">
        <v>2270</v>
      </c>
      <c r="Y1034" t="s">
        <v>2271</v>
      </c>
      <c r="Z1034" t="s">
        <v>2272</v>
      </c>
      <c r="AA1034" t="s">
        <v>2273</v>
      </c>
    </row>
    <row r="1035" spans="1:27">
      <c r="A1035" t="s">
        <v>2274</v>
      </c>
      <c r="B1035" t="s">
        <v>2275</v>
      </c>
      <c r="C1035" t="str">
        <f t="shared" si="136"/>
        <v>Storite USB Extension Cable USB 3.0…</v>
      </c>
      <c r="D1035" t="s">
        <v>16</v>
      </c>
      <c r="E1035" t="str">
        <f>IFERROR(VLOOKUP(TRIM(CLEAN(D1035)),#REF!, 2, FALSE), "Other")</f>
        <v>Other</v>
      </c>
      <c r="F1035" s="9">
        <v>299</v>
      </c>
      <c r="G1035" s="9">
        <v>799</v>
      </c>
      <c r="H1035" s="9">
        <f t="shared" si="129"/>
        <v>500</v>
      </c>
      <c r="I1035" s="9">
        <f>(F1035*U1035)</f>
        <v>568698</v>
      </c>
      <c r="J1035" s="18" t="str">
        <f>ROUND((Table1[[#This Row],[actual_price]]-Table1[[#This Row],[discounted_price]])/Table1[[#This Row],[actual_price]]*100, 0) &amp; "%"</f>
        <v>63%</v>
      </c>
      <c r="K1035" s="18" t="str">
        <f t="shared" si="130"/>
        <v>≥ 50%</v>
      </c>
      <c r="L1035" s="18">
        <f t="shared" si="131"/>
        <v>63</v>
      </c>
      <c r="M1035" s="15" t="str">
        <f t="shared" si="132"/>
        <v>High</v>
      </c>
      <c r="N1035" s="1">
        <v>0.63</v>
      </c>
      <c r="O1035">
        <v>4.3</v>
      </c>
      <c r="P1035" t="str">
        <f t="shared" si="133"/>
        <v>Good</v>
      </c>
      <c r="Q1035">
        <f>G1035*U1035</f>
        <v>1519698</v>
      </c>
      <c r="R1035" t="str">
        <f t="shared" si="134"/>
        <v>#0-#999</v>
      </c>
      <c r="S1035">
        <f>IF(Table1[[#This Row],[actual_price]]&lt;1000, 1, IF(Table1[[#This Row],[actual_price]]&lt;5000, 2, IF(Table1[[#This Row],[actual_price]]&lt;10000, 3, IF(Table1[[#This Row],[actual_price]]&lt;20000, 4, 5))))</f>
        <v>1</v>
      </c>
      <c r="T1035" t="str">
        <f t="shared" si="135"/>
        <v>1000 and above</v>
      </c>
      <c r="U1035" s="11">
        <v>1902</v>
      </c>
      <c r="V1035" t="s">
        <v>2276</v>
      </c>
      <c r="W1035" t="s">
        <v>2277</v>
      </c>
      <c r="X1035" t="s">
        <v>2278</v>
      </c>
      <c r="Y1035" t="s">
        <v>2279</v>
      </c>
      <c r="Z1035" t="s">
        <v>2280</v>
      </c>
      <c r="AA1035" t="s">
        <v>2281</v>
      </c>
    </row>
    <row r="1036" spans="1:27">
      <c r="A1036" t="s">
        <v>2291</v>
      </c>
      <c r="B1036" t="s">
        <v>2292</v>
      </c>
      <c r="C1036" t="str">
        <f t="shared" si="136"/>
        <v>Fire-Boltt Phoenix Smart Watch with…</v>
      </c>
      <c r="D1036" t="s">
        <v>2284</v>
      </c>
      <c r="E1036" t="str">
        <f>IFERROR(VLOOKUP(TRIM(CLEAN(D1036)),#REF!, 2, FALSE), "Other")</f>
        <v>Other</v>
      </c>
      <c r="F1036" s="9">
        <v>1998</v>
      </c>
      <c r="G1036" s="9">
        <v>9999</v>
      </c>
      <c r="H1036" s="9">
        <f t="shared" si="129"/>
        <v>8001</v>
      </c>
      <c r="I1036" s="9">
        <f>(F1036*U1036)</f>
        <v>55336608</v>
      </c>
      <c r="J1036" s="18" t="str">
        <f>ROUND((Table1[[#This Row],[actual_price]]-Table1[[#This Row],[discounted_price]])/Table1[[#This Row],[actual_price]]*100, 0) &amp; "%"</f>
        <v>80%</v>
      </c>
      <c r="K1036" s="18" t="str">
        <f t="shared" si="130"/>
        <v>≥ 50%</v>
      </c>
      <c r="L1036" s="18">
        <f t="shared" si="131"/>
        <v>80</v>
      </c>
      <c r="M1036" s="15" t="str">
        <f t="shared" si="132"/>
        <v>High</v>
      </c>
      <c r="N1036" s="1">
        <v>0.8</v>
      </c>
      <c r="O1036">
        <v>4.3</v>
      </c>
      <c r="P1036" t="str">
        <f t="shared" si="133"/>
        <v>Good</v>
      </c>
      <c r="Q1036">
        <f>G1036*U1036</f>
        <v>276932304</v>
      </c>
      <c r="R1036" t="str">
        <f t="shared" si="134"/>
        <v>#5k-#9.9k</v>
      </c>
      <c r="S1036">
        <f>IF(Table1[[#This Row],[actual_price]]&lt;1000, 1, IF(Table1[[#This Row],[actual_price]]&lt;5000, 2, IF(Table1[[#This Row],[actual_price]]&lt;10000, 3, IF(Table1[[#This Row],[actual_price]]&lt;20000, 4, 5))))</f>
        <v>3</v>
      </c>
      <c r="T1036" t="str">
        <f t="shared" si="135"/>
        <v>1000 and above</v>
      </c>
      <c r="U1036" s="11">
        <v>27696</v>
      </c>
      <c r="V1036" t="s">
        <v>2293</v>
      </c>
      <c r="W1036" t="s">
        <v>2294</v>
      </c>
      <c r="X1036" t="s">
        <v>2295</v>
      </c>
      <c r="Y1036" t="s">
        <v>2296</v>
      </c>
      <c r="Z1036" t="s">
        <v>2297</v>
      </c>
      <c r="AA1036" t="s">
        <v>2298</v>
      </c>
    </row>
    <row r="1037" spans="1:27">
      <c r="A1037" t="s">
        <v>2307</v>
      </c>
      <c r="B1037" t="s">
        <v>2308</v>
      </c>
      <c r="C1037" t="str">
        <f t="shared" si="136"/>
        <v>MI Power Bank 3i 20000mAh Lithium P…</v>
      </c>
      <c r="D1037" t="s">
        <v>2309</v>
      </c>
      <c r="E1037" t="str">
        <f>IFERROR(VLOOKUP(TRIM(CLEAN(D1037)),#REF!, 2, FALSE), "Other")</f>
        <v>Other</v>
      </c>
      <c r="F1037" s="9">
        <v>2049</v>
      </c>
      <c r="G1037" s="9">
        <v>2199</v>
      </c>
      <c r="H1037" s="9">
        <f t="shared" si="129"/>
        <v>150</v>
      </c>
      <c r="I1037" s="9">
        <f>(F1037*U1037)</f>
        <v>366590688</v>
      </c>
      <c r="J1037" s="18" t="str">
        <f>ROUND((Table1[[#This Row],[actual_price]]-Table1[[#This Row],[discounted_price]])/Table1[[#This Row],[actual_price]]*100, 0) &amp; "%"</f>
        <v>7%</v>
      </c>
      <c r="K1037" s="18" t="str">
        <f t="shared" si="130"/>
        <v>&lt;50%</v>
      </c>
      <c r="L1037" s="18">
        <f t="shared" si="131"/>
        <v>7</v>
      </c>
      <c r="M1037" s="15" t="str">
        <f t="shared" si="132"/>
        <v>Low</v>
      </c>
      <c r="N1037" s="1">
        <v>7.0000000000000007E-2</v>
      </c>
      <c r="O1037">
        <v>4.3</v>
      </c>
      <c r="P1037" t="str">
        <f t="shared" si="133"/>
        <v>Good</v>
      </c>
      <c r="Q1037">
        <f>G1037*U1037</f>
        <v>393427488</v>
      </c>
      <c r="R1037" t="str">
        <f t="shared" si="134"/>
        <v>#1k-#4.9k</v>
      </c>
      <c r="S1037">
        <f>IF(Table1[[#This Row],[actual_price]]&lt;1000, 1, IF(Table1[[#This Row],[actual_price]]&lt;5000, 2, IF(Table1[[#This Row],[actual_price]]&lt;10000, 3, IF(Table1[[#This Row],[actual_price]]&lt;20000, 4, 5))))</f>
        <v>2</v>
      </c>
      <c r="T1037" t="str">
        <f t="shared" si="135"/>
        <v>1000 and above</v>
      </c>
      <c r="U1037" s="11">
        <v>178912</v>
      </c>
      <c r="V1037" t="s">
        <v>2310</v>
      </c>
      <c r="W1037" t="s">
        <v>2311</v>
      </c>
      <c r="X1037" t="s">
        <v>2312</v>
      </c>
      <c r="Y1037" t="s">
        <v>2313</v>
      </c>
      <c r="Z1037" t="s">
        <v>2314</v>
      </c>
      <c r="AA1037" t="s">
        <v>2315</v>
      </c>
    </row>
    <row r="1038" spans="1:27">
      <c r="A1038" t="s">
        <v>2325</v>
      </c>
      <c r="B1038" t="s">
        <v>2326</v>
      </c>
      <c r="C1038" t="str">
        <f t="shared" si="136"/>
        <v>OnePlus Nord 2T 5G (Jade Fog, 8GB R…</v>
      </c>
      <c r="D1038" t="s">
        <v>2318</v>
      </c>
      <c r="E1038" t="str">
        <f>IFERROR(VLOOKUP(TRIM(CLEAN(D1038)),#REF!, 2, FALSE), "Other")</f>
        <v>Other</v>
      </c>
      <c r="F1038" s="9">
        <v>28999</v>
      </c>
      <c r="G1038" s="9">
        <v>28999</v>
      </c>
      <c r="H1038" s="9">
        <f t="shared" si="129"/>
        <v>0</v>
      </c>
      <c r="I1038" s="9">
        <f>(F1038*U1038)</f>
        <v>505017585</v>
      </c>
      <c r="J1038" s="18" t="str">
        <f>ROUND((Table1[[#This Row],[actual_price]]-Table1[[#This Row],[discounted_price]])/Table1[[#This Row],[actual_price]]*100, 0) &amp; "%"</f>
        <v>0%</v>
      </c>
      <c r="K1038" s="18" t="str">
        <f t="shared" si="130"/>
        <v>&lt;50%</v>
      </c>
      <c r="L1038" s="18">
        <f t="shared" si="131"/>
        <v>0</v>
      </c>
      <c r="M1038" s="15" t="str">
        <f t="shared" si="132"/>
        <v>Low</v>
      </c>
      <c r="N1038" s="1">
        <v>0</v>
      </c>
      <c r="O1038">
        <v>4.3</v>
      </c>
      <c r="P1038" t="str">
        <f t="shared" si="133"/>
        <v>Good</v>
      </c>
      <c r="Q1038">
        <f>G1038*U1038</f>
        <v>505017585</v>
      </c>
      <c r="R1038" t="str">
        <f t="shared" si="134"/>
        <v>#20k+</v>
      </c>
      <c r="S1038">
        <f>IF(Table1[[#This Row],[actual_price]]&lt;1000, 1, IF(Table1[[#This Row],[actual_price]]&lt;5000, 2, IF(Table1[[#This Row],[actual_price]]&lt;10000, 3, IF(Table1[[#This Row],[actual_price]]&lt;20000, 4, 5))))</f>
        <v>5</v>
      </c>
      <c r="T1038" t="str">
        <f t="shared" si="135"/>
        <v>1000 and above</v>
      </c>
      <c r="U1038" s="11">
        <v>17415</v>
      </c>
      <c r="V1038" t="s">
        <v>2327</v>
      </c>
      <c r="W1038" t="s">
        <v>2328</v>
      </c>
      <c r="X1038" t="s">
        <v>2329</v>
      </c>
      <c r="Y1038" t="s">
        <v>2330</v>
      </c>
      <c r="Z1038" t="s">
        <v>2331</v>
      </c>
      <c r="AA1038" t="s">
        <v>2332</v>
      </c>
    </row>
    <row r="1039" spans="1:27">
      <c r="A1039" t="s">
        <v>2333</v>
      </c>
      <c r="B1039" t="s">
        <v>2334</v>
      </c>
      <c r="C1039" t="str">
        <f t="shared" si="136"/>
        <v>OnePlus Nord 2T 5G (Gray Shadow, 8G…</v>
      </c>
      <c r="D1039" t="s">
        <v>2318</v>
      </c>
      <c r="E1039" t="str">
        <f>IFERROR(VLOOKUP(TRIM(CLEAN(D1039)),#REF!, 2, FALSE), "Other")</f>
        <v>Other</v>
      </c>
      <c r="F1039" s="9">
        <v>28999</v>
      </c>
      <c r="G1039" s="9">
        <v>28999</v>
      </c>
      <c r="H1039" s="9">
        <f t="shared" si="129"/>
        <v>0</v>
      </c>
      <c r="I1039" s="9">
        <f>(F1039*U1039)</f>
        <v>505017585</v>
      </c>
      <c r="J1039" s="18" t="str">
        <f>ROUND((Table1[[#This Row],[actual_price]]-Table1[[#This Row],[discounted_price]])/Table1[[#This Row],[actual_price]]*100, 0) &amp; "%"</f>
        <v>0%</v>
      </c>
      <c r="K1039" s="18" t="str">
        <f t="shared" si="130"/>
        <v>&lt;50%</v>
      </c>
      <c r="L1039" s="18">
        <f t="shared" si="131"/>
        <v>0</v>
      </c>
      <c r="M1039" s="15" t="str">
        <f t="shared" si="132"/>
        <v>Low</v>
      </c>
      <c r="N1039" s="1">
        <v>0</v>
      </c>
      <c r="O1039">
        <v>4.3</v>
      </c>
      <c r="P1039" t="str">
        <f t="shared" si="133"/>
        <v>Good</v>
      </c>
      <c r="Q1039">
        <f>G1039*U1039</f>
        <v>505017585</v>
      </c>
      <c r="R1039" t="str">
        <f t="shared" si="134"/>
        <v>#20k+</v>
      </c>
      <c r="S1039">
        <f>IF(Table1[[#This Row],[actual_price]]&lt;1000, 1, IF(Table1[[#This Row],[actual_price]]&lt;5000, 2, IF(Table1[[#This Row],[actual_price]]&lt;10000, 3, IF(Table1[[#This Row],[actual_price]]&lt;20000, 4, 5))))</f>
        <v>5</v>
      </c>
      <c r="T1039" t="str">
        <f t="shared" si="135"/>
        <v>1000 and above</v>
      </c>
      <c r="U1039" s="11">
        <v>17415</v>
      </c>
      <c r="V1039" t="s">
        <v>2335</v>
      </c>
      <c r="W1039" t="s">
        <v>2328</v>
      </c>
      <c r="X1039" t="s">
        <v>2329</v>
      </c>
      <c r="Y1039" t="s">
        <v>2330</v>
      </c>
      <c r="Z1039" t="s">
        <v>2331</v>
      </c>
      <c r="AA1039" t="s">
        <v>2332</v>
      </c>
    </row>
    <row r="1040" spans="1:27">
      <c r="A1040" t="s">
        <v>2428</v>
      </c>
      <c r="B1040" t="s">
        <v>2429</v>
      </c>
      <c r="C1040" t="str">
        <f t="shared" si="136"/>
        <v>MI 10000mAh Lithium Ion, Lithium Po…</v>
      </c>
      <c r="D1040" t="s">
        <v>2309</v>
      </c>
      <c r="E1040" t="str">
        <f>IFERROR(VLOOKUP(TRIM(CLEAN(D1040)),#REF!, 2, FALSE), "Other")</f>
        <v>Other</v>
      </c>
      <c r="F1040" s="9">
        <v>1499</v>
      </c>
      <c r="G1040" s="9">
        <v>2499</v>
      </c>
      <c r="H1040" s="9">
        <f t="shared" si="129"/>
        <v>1000</v>
      </c>
      <c r="I1040" s="9">
        <f>(F1040*U1040)</f>
        <v>23939030</v>
      </c>
      <c r="J1040" s="18" t="str">
        <f>ROUND((Table1[[#This Row],[actual_price]]-Table1[[#This Row],[discounted_price]])/Table1[[#This Row],[actual_price]]*100, 0) &amp; "%"</f>
        <v>40%</v>
      </c>
      <c r="K1040" s="18" t="str">
        <f t="shared" si="130"/>
        <v>&lt;50%</v>
      </c>
      <c r="L1040" s="18">
        <f t="shared" si="131"/>
        <v>40</v>
      </c>
      <c r="M1040" s="15" t="str">
        <f t="shared" si="132"/>
        <v>Medium</v>
      </c>
      <c r="N1040" s="1">
        <v>0.4</v>
      </c>
      <c r="O1040">
        <v>4.3</v>
      </c>
      <c r="P1040" t="str">
        <f t="shared" si="133"/>
        <v>Good</v>
      </c>
      <c r="Q1040">
        <f>G1040*U1040</f>
        <v>39909030</v>
      </c>
      <c r="R1040" t="str">
        <f t="shared" si="134"/>
        <v>#1k-#4.9k</v>
      </c>
      <c r="S1040">
        <f>IF(Table1[[#This Row],[actual_price]]&lt;1000, 1, IF(Table1[[#This Row],[actual_price]]&lt;5000, 2, IF(Table1[[#This Row],[actual_price]]&lt;10000, 3, IF(Table1[[#This Row],[actual_price]]&lt;20000, 4, 5))))</f>
        <v>2</v>
      </c>
      <c r="T1040" t="str">
        <f t="shared" si="135"/>
        <v>1000 and above</v>
      </c>
      <c r="U1040" s="11">
        <v>15970</v>
      </c>
      <c r="V1040" t="s">
        <v>2430</v>
      </c>
      <c r="W1040" t="s">
        <v>2431</v>
      </c>
      <c r="X1040" t="s">
        <v>2432</v>
      </c>
      <c r="Y1040" t="s">
        <v>2433</v>
      </c>
      <c r="Z1040" t="s">
        <v>2434</v>
      </c>
      <c r="AA1040" t="s">
        <v>2435</v>
      </c>
    </row>
    <row r="1041" spans="1:27">
      <c r="A1041" t="s">
        <v>2436</v>
      </c>
      <c r="B1041" t="s">
        <v>2437</v>
      </c>
      <c r="C1041" t="str">
        <f t="shared" si="136"/>
        <v>Mi 10000mAH Li-Polymer, Micro-USB a…</v>
      </c>
      <c r="D1041" t="s">
        <v>2309</v>
      </c>
      <c r="E1041" t="str">
        <f>IFERROR(VLOOKUP(TRIM(CLEAN(D1041)),#REF!, 2, FALSE), "Other")</f>
        <v>Other</v>
      </c>
      <c r="F1041" s="9">
        <v>1149</v>
      </c>
      <c r="G1041" s="9">
        <v>2199</v>
      </c>
      <c r="H1041" s="9">
        <f t="shared" si="129"/>
        <v>1050</v>
      </c>
      <c r="I1041" s="9">
        <f>(F1041*U1041)</f>
        <v>205569888</v>
      </c>
      <c r="J1041" s="18" t="str">
        <f>ROUND((Table1[[#This Row],[actual_price]]-Table1[[#This Row],[discounted_price]])/Table1[[#This Row],[actual_price]]*100, 0) &amp; "%"</f>
        <v>48%</v>
      </c>
      <c r="K1041" s="18" t="str">
        <f t="shared" si="130"/>
        <v>&lt;50%</v>
      </c>
      <c r="L1041" s="18">
        <f t="shared" si="131"/>
        <v>48</v>
      </c>
      <c r="M1041" s="15" t="str">
        <f t="shared" si="132"/>
        <v>Medium</v>
      </c>
      <c r="N1041" s="1">
        <v>0.48</v>
      </c>
      <c r="O1041">
        <v>4.3</v>
      </c>
      <c r="P1041" t="str">
        <f t="shared" si="133"/>
        <v>Good</v>
      </c>
      <c r="Q1041">
        <f>G1041*U1041</f>
        <v>393427488</v>
      </c>
      <c r="R1041" t="str">
        <f t="shared" si="134"/>
        <v>#1k-#4.9k</v>
      </c>
      <c r="S1041">
        <f>IF(Table1[[#This Row],[actual_price]]&lt;1000, 1, IF(Table1[[#This Row],[actual_price]]&lt;5000, 2, IF(Table1[[#This Row],[actual_price]]&lt;10000, 3, IF(Table1[[#This Row],[actual_price]]&lt;20000, 4, 5))))</f>
        <v>2</v>
      </c>
      <c r="T1041" t="str">
        <f t="shared" si="135"/>
        <v>1000 and above</v>
      </c>
      <c r="U1041" s="11">
        <v>178912</v>
      </c>
      <c r="V1041" t="s">
        <v>2438</v>
      </c>
      <c r="W1041" t="s">
        <v>2311</v>
      </c>
      <c r="X1041" t="s">
        <v>2312</v>
      </c>
      <c r="Y1041" t="s">
        <v>2313</v>
      </c>
      <c r="Z1041" t="s">
        <v>2314</v>
      </c>
      <c r="AA1041" t="s">
        <v>2315</v>
      </c>
    </row>
    <row r="1042" spans="1:27">
      <c r="A1042" t="s">
        <v>2529</v>
      </c>
      <c r="B1042" t="s">
        <v>2530</v>
      </c>
      <c r="C1042" t="str">
        <f t="shared" si="136"/>
        <v>AGARO Blaze USB 3.0 to USB Type C O…</v>
      </c>
      <c r="D1042" t="s">
        <v>2531</v>
      </c>
      <c r="E1042" t="str">
        <f>IFERROR(VLOOKUP(TRIM(CLEAN(D1042)),#REF!, 2, FALSE), "Other")</f>
        <v>Other</v>
      </c>
      <c r="F1042" s="9">
        <v>139</v>
      </c>
      <c r="G1042" s="9">
        <v>495</v>
      </c>
      <c r="H1042" s="9">
        <f t="shared" si="129"/>
        <v>356</v>
      </c>
      <c r="I1042" s="9">
        <f>(F1042*U1042)</f>
        <v>1971715</v>
      </c>
      <c r="J1042" s="18" t="str">
        <f>ROUND((Table1[[#This Row],[actual_price]]-Table1[[#This Row],[discounted_price]])/Table1[[#This Row],[actual_price]]*100, 0) &amp; "%"</f>
        <v>72%</v>
      </c>
      <c r="K1042" s="18" t="str">
        <f t="shared" si="130"/>
        <v>≥ 50%</v>
      </c>
      <c r="L1042" s="18">
        <f t="shared" si="131"/>
        <v>72</v>
      </c>
      <c r="M1042" s="15" t="str">
        <f t="shared" si="132"/>
        <v>High</v>
      </c>
      <c r="N1042" s="1">
        <v>0.72</v>
      </c>
      <c r="O1042">
        <v>4.3</v>
      </c>
      <c r="P1042" t="str">
        <f t="shared" si="133"/>
        <v>Good</v>
      </c>
      <c r="Q1042">
        <f>G1042*U1042</f>
        <v>7021575</v>
      </c>
      <c r="R1042" t="str">
        <f t="shared" si="134"/>
        <v>#0-#999</v>
      </c>
      <c r="S1042">
        <f>IF(Table1[[#This Row],[actual_price]]&lt;1000, 1, IF(Table1[[#This Row],[actual_price]]&lt;5000, 2, IF(Table1[[#This Row],[actual_price]]&lt;10000, 3, IF(Table1[[#This Row],[actual_price]]&lt;20000, 4, 5))))</f>
        <v>1</v>
      </c>
      <c r="T1042" t="str">
        <f t="shared" si="135"/>
        <v>1000 and above</v>
      </c>
      <c r="U1042" s="11">
        <v>14185</v>
      </c>
      <c r="V1042" t="s">
        <v>2532</v>
      </c>
      <c r="W1042" t="s">
        <v>1579</v>
      </c>
      <c r="X1042" t="s">
        <v>1580</v>
      </c>
      <c r="Y1042" t="s">
        <v>1581</v>
      </c>
      <c r="Z1042" t="s">
        <v>1582</v>
      </c>
      <c r="AA1042" t="s">
        <v>2533</v>
      </c>
    </row>
    <row r="1043" spans="1:27">
      <c r="A1043" t="s">
        <v>2534</v>
      </c>
      <c r="B1043" t="s">
        <v>2535</v>
      </c>
      <c r="C1043" t="str">
        <f t="shared" si="136"/>
        <v>Fire-Boltt Visionary 1.78" AMOLED B…</v>
      </c>
      <c r="D1043" t="s">
        <v>2284</v>
      </c>
      <c r="E1043" t="str">
        <f>IFERROR(VLOOKUP(TRIM(CLEAN(D1043)),#REF!, 2, FALSE), "Other")</f>
        <v>Other</v>
      </c>
      <c r="F1043" s="9">
        <v>3999</v>
      </c>
      <c r="G1043" s="9">
        <v>16999</v>
      </c>
      <c r="H1043" s="9">
        <f t="shared" si="129"/>
        <v>13000</v>
      </c>
      <c r="I1043" s="9">
        <f>(F1043*U1043)</f>
        <v>68618841</v>
      </c>
      <c r="J1043" s="18" t="str">
        <f>ROUND((Table1[[#This Row],[actual_price]]-Table1[[#This Row],[discounted_price]])/Table1[[#This Row],[actual_price]]*100, 0) &amp; "%"</f>
        <v>76%</v>
      </c>
      <c r="K1043" s="18" t="str">
        <f t="shared" si="130"/>
        <v>≥ 50%</v>
      </c>
      <c r="L1043" s="18">
        <f t="shared" si="131"/>
        <v>76</v>
      </c>
      <c r="M1043" s="15" t="str">
        <f t="shared" si="132"/>
        <v>High</v>
      </c>
      <c r="N1043" s="1">
        <v>0.76</v>
      </c>
      <c r="O1043">
        <v>4.3</v>
      </c>
      <c r="P1043" t="str">
        <f t="shared" si="133"/>
        <v>Good</v>
      </c>
      <c r="Q1043">
        <f>G1043*U1043</f>
        <v>291685841</v>
      </c>
      <c r="R1043" t="str">
        <f t="shared" si="134"/>
        <v>#10k-#19.9k</v>
      </c>
      <c r="S1043">
        <f>IF(Table1[[#This Row],[actual_price]]&lt;1000, 1, IF(Table1[[#This Row],[actual_price]]&lt;5000, 2, IF(Table1[[#This Row],[actual_price]]&lt;10000, 3, IF(Table1[[#This Row],[actual_price]]&lt;20000, 4, 5))))</f>
        <v>4</v>
      </c>
      <c r="T1043" t="str">
        <f t="shared" si="135"/>
        <v>1000 and above</v>
      </c>
      <c r="U1043" s="11">
        <v>17159</v>
      </c>
      <c r="V1043" t="s">
        <v>2536</v>
      </c>
      <c r="W1043" t="s">
        <v>2537</v>
      </c>
      <c r="X1043" t="s">
        <v>2538</v>
      </c>
      <c r="Y1043" t="s">
        <v>2539</v>
      </c>
      <c r="Z1043" t="s">
        <v>2540</v>
      </c>
      <c r="AA1043" t="s">
        <v>2541</v>
      </c>
    </row>
    <row r="1044" spans="1:27">
      <c r="A1044" t="s">
        <v>2588</v>
      </c>
      <c r="B1044" t="s">
        <v>2292</v>
      </c>
      <c r="C1044" t="str">
        <f t="shared" si="136"/>
        <v>Fire-Boltt Phoenix Smart Watch with…</v>
      </c>
      <c r="D1044" t="s">
        <v>2284</v>
      </c>
      <c r="E1044" t="str">
        <f>IFERROR(VLOOKUP(TRIM(CLEAN(D1044)),#REF!, 2, FALSE), "Other")</f>
        <v>Other</v>
      </c>
      <c r="F1044" s="9">
        <v>1999</v>
      </c>
      <c r="G1044" s="9">
        <v>9999</v>
      </c>
      <c r="H1044" s="9">
        <f t="shared" si="129"/>
        <v>8000</v>
      </c>
      <c r="I1044" s="9">
        <f>(F1044*U1044)</f>
        <v>55364304</v>
      </c>
      <c r="J1044" s="18" t="str">
        <f>ROUND((Table1[[#This Row],[actual_price]]-Table1[[#This Row],[discounted_price]])/Table1[[#This Row],[actual_price]]*100, 0) &amp; "%"</f>
        <v>80%</v>
      </c>
      <c r="K1044" s="18" t="str">
        <f t="shared" si="130"/>
        <v>≥ 50%</v>
      </c>
      <c r="L1044" s="18">
        <f t="shared" si="131"/>
        <v>80</v>
      </c>
      <c r="M1044" s="15" t="str">
        <f t="shared" si="132"/>
        <v>High</v>
      </c>
      <c r="N1044" s="1">
        <v>0.8</v>
      </c>
      <c r="O1044">
        <v>4.3</v>
      </c>
      <c r="P1044" t="str">
        <f t="shared" si="133"/>
        <v>Good</v>
      </c>
      <c r="Q1044">
        <f>G1044*U1044</f>
        <v>276932304</v>
      </c>
      <c r="R1044" t="str">
        <f t="shared" si="134"/>
        <v>#5k-#9.9k</v>
      </c>
      <c r="S1044">
        <f>IF(Table1[[#This Row],[actual_price]]&lt;1000, 1, IF(Table1[[#This Row],[actual_price]]&lt;5000, 2, IF(Table1[[#This Row],[actual_price]]&lt;10000, 3, IF(Table1[[#This Row],[actual_price]]&lt;20000, 4, 5))))</f>
        <v>3</v>
      </c>
      <c r="T1044" t="str">
        <f t="shared" si="135"/>
        <v>1000 and above</v>
      </c>
      <c r="U1044" s="11">
        <v>27696</v>
      </c>
      <c r="V1044" t="s">
        <v>2589</v>
      </c>
      <c r="W1044" t="s">
        <v>2294</v>
      </c>
      <c r="X1044" t="s">
        <v>2295</v>
      </c>
      <c r="Y1044" t="s">
        <v>2296</v>
      </c>
      <c r="Z1044" t="s">
        <v>2297</v>
      </c>
      <c r="AA1044" t="s">
        <v>2298</v>
      </c>
    </row>
    <row r="1045" spans="1:27">
      <c r="A1045" t="s">
        <v>2651</v>
      </c>
      <c r="B1045" t="s">
        <v>2652</v>
      </c>
      <c r="C1045" t="str">
        <f t="shared" si="136"/>
        <v>Samsung EVO Plus 128GB microSDXC UH…</v>
      </c>
      <c r="D1045" t="s">
        <v>2342</v>
      </c>
      <c r="E1045" t="str">
        <f>IFERROR(VLOOKUP(TRIM(CLEAN(D1045)),#REF!, 2, FALSE), "Other")</f>
        <v>Other</v>
      </c>
      <c r="F1045" s="9">
        <v>1149</v>
      </c>
      <c r="G1045" s="9">
        <v>3999</v>
      </c>
      <c r="H1045" s="9">
        <f t="shared" si="129"/>
        <v>2850</v>
      </c>
      <c r="I1045" s="9">
        <f>(F1045*U1045)</f>
        <v>160901364</v>
      </c>
      <c r="J1045" s="18" t="str">
        <f>ROUND((Table1[[#This Row],[actual_price]]-Table1[[#This Row],[discounted_price]])/Table1[[#This Row],[actual_price]]*100, 0) &amp; "%"</f>
        <v>71%</v>
      </c>
      <c r="K1045" s="18" t="str">
        <f t="shared" si="130"/>
        <v>≥ 50%</v>
      </c>
      <c r="L1045" s="18">
        <f t="shared" si="131"/>
        <v>71</v>
      </c>
      <c r="M1045" s="15" t="str">
        <f t="shared" si="132"/>
        <v>High</v>
      </c>
      <c r="N1045" s="1">
        <v>0.71</v>
      </c>
      <c r="O1045">
        <v>4.3</v>
      </c>
      <c r="P1045" t="str">
        <f t="shared" si="133"/>
        <v>Good</v>
      </c>
      <c r="Q1045">
        <f>G1045*U1045</f>
        <v>560003964</v>
      </c>
      <c r="R1045" t="str">
        <f t="shared" si="134"/>
        <v>#1k-#4.9k</v>
      </c>
      <c r="S1045">
        <f>IF(Table1[[#This Row],[actual_price]]&lt;1000, 1, IF(Table1[[#This Row],[actual_price]]&lt;5000, 2, IF(Table1[[#This Row],[actual_price]]&lt;10000, 3, IF(Table1[[#This Row],[actual_price]]&lt;20000, 4, 5))))</f>
        <v>2</v>
      </c>
      <c r="T1045" t="str">
        <f t="shared" si="135"/>
        <v>1000 and above</v>
      </c>
      <c r="U1045" s="11">
        <v>140036</v>
      </c>
      <c r="V1045" t="s">
        <v>2653</v>
      </c>
      <c r="W1045" t="s">
        <v>2654</v>
      </c>
      <c r="X1045" t="s">
        <v>2655</v>
      </c>
      <c r="Y1045" t="s">
        <v>2656</v>
      </c>
      <c r="Z1045" t="s">
        <v>2657</v>
      </c>
      <c r="AA1045" t="s">
        <v>2658</v>
      </c>
    </row>
    <row r="1046" spans="1:27">
      <c r="A1046" t="s">
        <v>2689</v>
      </c>
      <c r="B1046" t="s">
        <v>2690</v>
      </c>
      <c r="C1046" t="str">
        <f t="shared" si="136"/>
        <v>STRIFF PS2_01 Multi Angle Mobile/Ta…</v>
      </c>
      <c r="D1046" t="s">
        <v>2691</v>
      </c>
      <c r="E1046" t="str">
        <f>IFERROR(VLOOKUP(TRIM(CLEAN(D1046)),#REF!, 2, FALSE), "Other")</f>
        <v>Other</v>
      </c>
      <c r="F1046" s="9">
        <v>99</v>
      </c>
      <c r="G1046" s="9">
        <v>499</v>
      </c>
      <c r="H1046" s="9">
        <f t="shared" si="129"/>
        <v>400</v>
      </c>
      <c r="I1046" s="9">
        <f>(F1046*U1046)</f>
        <v>4221459</v>
      </c>
      <c r="J1046" s="18" t="str">
        <f>ROUND((Table1[[#This Row],[actual_price]]-Table1[[#This Row],[discounted_price]])/Table1[[#This Row],[actual_price]]*100, 0) &amp; "%"</f>
        <v>80%</v>
      </c>
      <c r="K1046" s="18" t="str">
        <f t="shared" si="130"/>
        <v>≥ 50%</v>
      </c>
      <c r="L1046" s="18">
        <f t="shared" si="131"/>
        <v>80</v>
      </c>
      <c r="M1046" s="15" t="str">
        <f t="shared" si="132"/>
        <v>High</v>
      </c>
      <c r="N1046" s="1">
        <v>0.8</v>
      </c>
      <c r="O1046">
        <v>4.3</v>
      </c>
      <c r="P1046" t="str">
        <f t="shared" si="133"/>
        <v>Good</v>
      </c>
      <c r="Q1046">
        <f>G1046*U1046</f>
        <v>21277859</v>
      </c>
      <c r="R1046" t="str">
        <f t="shared" si="134"/>
        <v>#0-#999</v>
      </c>
      <c r="S1046">
        <f>IF(Table1[[#This Row],[actual_price]]&lt;1000, 1, IF(Table1[[#This Row],[actual_price]]&lt;5000, 2, IF(Table1[[#This Row],[actual_price]]&lt;10000, 3, IF(Table1[[#This Row],[actual_price]]&lt;20000, 4, 5))))</f>
        <v>1</v>
      </c>
      <c r="T1046" t="str">
        <f t="shared" si="135"/>
        <v>1000 and above</v>
      </c>
      <c r="U1046" s="11">
        <v>42641</v>
      </c>
      <c r="V1046" t="s">
        <v>2692</v>
      </c>
      <c r="W1046" t="s">
        <v>2693</v>
      </c>
      <c r="X1046" t="s">
        <v>2694</v>
      </c>
      <c r="Y1046" t="s">
        <v>2695</v>
      </c>
      <c r="Z1046" t="s">
        <v>2696</v>
      </c>
      <c r="AA1046" t="s">
        <v>10157</v>
      </c>
    </row>
    <row r="1047" spans="1:27">
      <c r="A1047" t="s">
        <v>2705</v>
      </c>
      <c r="B1047" t="s">
        <v>2706</v>
      </c>
      <c r="C1047" t="str">
        <f t="shared" si="136"/>
        <v>OnePlus Nord 2T 5G (Jade Fog, 12GB …</v>
      </c>
      <c r="D1047" t="s">
        <v>2318</v>
      </c>
      <c r="E1047" t="str">
        <f>IFERROR(VLOOKUP(TRIM(CLEAN(D1047)),#REF!, 2, FALSE), "Other")</f>
        <v>Other</v>
      </c>
      <c r="F1047" s="9">
        <v>33999</v>
      </c>
      <c r="G1047" s="9">
        <v>33999</v>
      </c>
      <c r="H1047" s="9">
        <f t="shared" si="129"/>
        <v>0</v>
      </c>
      <c r="I1047" s="9">
        <f>(F1047*U1047)</f>
        <v>592092585</v>
      </c>
      <c r="J1047" s="18" t="str">
        <f>ROUND((Table1[[#This Row],[actual_price]]-Table1[[#This Row],[discounted_price]])/Table1[[#This Row],[actual_price]]*100, 0) &amp; "%"</f>
        <v>0%</v>
      </c>
      <c r="K1047" s="18" t="str">
        <f t="shared" si="130"/>
        <v>&lt;50%</v>
      </c>
      <c r="L1047" s="18">
        <f t="shared" si="131"/>
        <v>0</v>
      </c>
      <c r="M1047" s="15" t="str">
        <f t="shared" si="132"/>
        <v>Low</v>
      </c>
      <c r="N1047" s="1">
        <v>0</v>
      </c>
      <c r="O1047">
        <v>4.3</v>
      </c>
      <c r="P1047" t="str">
        <f t="shared" si="133"/>
        <v>Good</v>
      </c>
      <c r="Q1047">
        <f>G1047*U1047</f>
        <v>592092585</v>
      </c>
      <c r="R1047" t="str">
        <f t="shared" si="134"/>
        <v>#20k+</v>
      </c>
      <c r="S1047">
        <f>IF(Table1[[#This Row],[actual_price]]&lt;1000, 1, IF(Table1[[#This Row],[actual_price]]&lt;5000, 2, IF(Table1[[#This Row],[actual_price]]&lt;10000, 3, IF(Table1[[#This Row],[actual_price]]&lt;20000, 4, 5))))</f>
        <v>5</v>
      </c>
      <c r="T1047" t="str">
        <f t="shared" si="135"/>
        <v>1000 and above</v>
      </c>
      <c r="U1047" s="11">
        <v>17415</v>
      </c>
      <c r="V1047" t="s">
        <v>2707</v>
      </c>
      <c r="W1047" t="s">
        <v>2328</v>
      </c>
      <c r="X1047" t="s">
        <v>2329</v>
      </c>
      <c r="Y1047" t="s">
        <v>2330</v>
      </c>
      <c r="Z1047" t="s">
        <v>2331</v>
      </c>
      <c r="AA1047" t="s">
        <v>2332</v>
      </c>
    </row>
    <row r="1048" spans="1:27">
      <c r="A1048" t="s">
        <v>2763</v>
      </c>
      <c r="B1048" t="s">
        <v>2764</v>
      </c>
      <c r="C1048" t="str">
        <f t="shared" si="136"/>
        <v>Samsung EVO Plus 64GB microSDXC UHS…</v>
      </c>
      <c r="D1048" t="s">
        <v>2342</v>
      </c>
      <c r="E1048" t="str">
        <f>IFERROR(VLOOKUP(TRIM(CLEAN(D1048)),#REF!, 2, FALSE), "Other")</f>
        <v>Other</v>
      </c>
      <c r="F1048" s="9">
        <v>599</v>
      </c>
      <c r="G1048" s="9">
        <v>1899</v>
      </c>
      <c r="H1048" s="9">
        <f t="shared" si="129"/>
        <v>1300</v>
      </c>
      <c r="I1048" s="9">
        <f>(F1048*U1048)</f>
        <v>83881564</v>
      </c>
      <c r="J1048" s="18" t="str">
        <f>ROUND((Table1[[#This Row],[actual_price]]-Table1[[#This Row],[discounted_price]])/Table1[[#This Row],[actual_price]]*100, 0) &amp; "%"</f>
        <v>68%</v>
      </c>
      <c r="K1048" s="18" t="str">
        <f t="shared" si="130"/>
        <v>≥ 50%</v>
      </c>
      <c r="L1048" s="18">
        <f t="shared" si="131"/>
        <v>68</v>
      </c>
      <c r="M1048" s="15" t="str">
        <f t="shared" si="132"/>
        <v>High</v>
      </c>
      <c r="N1048" s="1">
        <v>0.68</v>
      </c>
      <c r="O1048">
        <v>4.3</v>
      </c>
      <c r="P1048" t="str">
        <f t="shared" si="133"/>
        <v>Good</v>
      </c>
      <c r="Q1048">
        <f>G1048*U1048</f>
        <v>265928364</v>
      </c>
      <c r="R1048" t="str">
        <f t="shared" si="134"/>
        <v>#1k-#4.9k</v>
      </c>
      <c r="S1048">
        <f>IF(Table1[[#This Row],[actual_price]]&lt;1000, 1, IF(Table1[[#This Row],[actual_price]]&lt;5000, 2, IF(Table1[[#This Row],[actual_price]]&lt;10000, 3, IF(Table1[[#This Row],[actual_price]]&lt;20000, 4, 5))))</f>
        <v>2</v>
      </c>
      <c r="T1048" t="str">
        <f t="shared" si="135"/>
        <v>1000 and above</v>
      </c>
      <c r="U1048" s="11">
        <v>140036</v>
      </c>
      <c r="V1048" t="s">
        <v>2653</v>
      </c>
      <c r="W1048" t="s">
        <v>2654</v>
      </c>
      <c r="X1048" t="s">
        <v>2655</v>
      </c>
      <c r="Y1048" t="s">
        <v>2656</v>
      </c>
      <c r="Z1048" t="s">
        <v>2657</v>
      </c>
      <c r="AA1048" t="s">
        <v>2658</v>
      </c>
    </row>
    <row r="1049" spans="1:27">
      <c r="A1049" t="s">
        <v>90</v>
      </c>
      <c r="B1049" t="s">
        <v>91</v>
      </c>
      <c r="C1049" t="str">
        <f t="shared" si="136"/>
        <v>Portronics Konnect L POR-1081 Fast …</v>
      </c>
      <c r="D1049" t="s">
        <v>16</v>
      </c>
      <c r="E1049" t="str">
        <f>IFERROR(VLOOKUP(TRIM(CLEAN(D1049)),#REF!, 2, FALSE), "Other")</f>
        <v>Other</v>
      </c>
      <c r="F1049" s="9">
        <v>154</v>
      </c>
      <c r="G1049" s="9">
        <v>339</v>
      </c>
      <c r="H1049" s="9">
        <f t="shared" si="129"/>
        <v>185</v>
      </c>
      <c r="I1049" s="9">
        <f>(F1049*U1049)</f>
        <v>2062214</v>
      </c>
      <c r="J1049" s="18" t="str">
        <f>ROUND((Table1[[#This Row],[actual_price]]-Table1[[#This Row],[discounted_price]])/Table1[[#This Row],[actual_price]]*100, 0) &amp; "%"</f>
        <v>55%</v>
      </c>
      <c r="K1049" s="18" t="str">
        <f t="shared" si="130"/>
        <v>≥ 50%</v>
      </c>
      <c r="L1049" s="18">
        <f t="shared" si="131"/>
        <v>55</v>
      </c>
      <c r="M1049" s="15" t="str">
        <f t="shared" si="132"/>
        <v>High</v>
      </c>
      <c r="N1049" s="1">
        <v>0.55000000000000004</v>
      </c>
      <c r="O1049">
        <v>4.3</v>
      </c>
      <c r="P1049" t="str">
        <f t="shared" si="133"/>
        <v>Good</v>
      </c>
      <c r="Q1049">
        <f>G1049*U1049</f>
        <v>4539549</v>
      </c>
      <c r="R1049" t="str">
        <f t="shared" si="134"/>
        <v>#0-#999</v>
      </c>
      <c r="S1049">
        <f>IF(Table1[[#This Row],[actual_price]]&lt;1000, 1, IF(Table1[[#This Row],[actual_price]]&lt;5000, 2, IF(Table1[[#This Row],[actual_price]]&lt;10000, 3, IF(Table1[[#This Row],[actual_price]]&lt;20000, 4, 5))))</f>
        <v>1</v>
      </c>
      <c r="T1049" t="str">
        <f t="shared" si="135"/>
        <v>1000 and above</v>
      </c>
      <c r="U1049" s="11">
        <v>13391</v>
      </c>
      <c r="V1049" t="s">
        <v>813</v>
      </c>
      <c r="W1049" t="s">
        <v>93</v>
      </c>
      <c r="X1049" t="s">
        <v>94</v>
      </c>
      <c r="Y1049" t="s">
        <v>95</v>
      </c>
      <c r="Z1049" t="s">
        <v>96</v>
      </c>
      <c r="AA1049" t="s">
        <v>97</v>
      </c>
    </row>
    <row r="1050" spans="1:27">
      <c r="A1050" t="s">
        <v>2876</v>
      </c>
      <c r="B1050" t="s">
        <v>2877</v>
      </c>
      <c r="C1050" t="str">
        <f t="shared" si="136"/>
        <v>MI 10000mAh 3i Lithium Polymer Powe…</v>
      </c>
      <c r="D1050" t="s">
        <v>2309</v>
      </c>
      <c r="E1050" t="str">
        <f>IFERROR(VLOOKUP(TRIM(CLEAN(D1050)),#REF!, 2, FALSE), "Other")</f>
        <v>Other</v>
      </c>
      <c r="F1050" s="9">
        <v>1149</v>
      </c>
      <c r="G1050" s="9">
        <v>2199</v>
      </c>
      <c r="H1050" s="9">
        <f t="shared" si="129"/>
        <v>1050</v>
      </c>
      <c r="I1050" s="9">
        <f>(F1050*U1050)</f>
        <v>205569888</v>
      </c>
      <c r="J1050" s="18" t="str">
        <f>ROUND((Table1[[#This Row],[actual_price]]-Table1[[#This Row],[discounted_price]])/Table1[[#This Row],[actual_price]]*100, 0) &amp; "%"</f>
        <v>48%</v>
      </c>
      <c r="K1050" s="18" t="str">
        <f t="shared" si="130"/>
        <v>&lt;50%</v>
      </c>
      <c r="L1050" s="18">
        <f t="shared" si="131"/>
        <v>48</v>
      </c>
      <c r="M1050" s="15" t="str">
        <f t="shared" si="132"/>
        <v>Medium</v>
      </c>
      <c r="N1050" s="1">
        <v>0.48</v>
      </c>
      <c r="O1050">
        <v>4.3</v>
      </c>
      <c r="P1050" t="str">
        <f t="shared" si="133"/>
        <v>Good</v>
      </c>
      <c r="Q1050">
        <f>G1050*U1050</f>
        <v>393427488</v>
      </c>
      <c r="R1050" t="str">
        <f t="shared" si="134"/>
        <v>#1k-#4.9k</v>
      </c>
      <c r="S1050">
        <f>IF(Table1[[#This Row],[actual_price]]&lt;1000, 1, IF(Table1[[#This Row],[actual_price]]&lt;5000, 2, IF(Table1[[#This Row],[actual_price]]&lt;10000, 3, IF(Table1[[#This Row],[actual_price]]&lt;20000, 4, 5))))</f>
        <v>2</v>
      </c>
      <c r="T1050" t="str">
        <f t="shared" si="135"/>
        <v>1000 and above</v>
      </c>
      <c r="U1050" s="11">
        <v>178912</v>
      </c>
      <c r="V1050" t="s">
        <v>2878</v>
      </c>
      <c r="W1050" t="s">
        <v>2311</v>
      </c>
      <c r="X1050" t="s">
        <v>2312</v>
      </c>
      <c r="Y1050" t="s">
        <v>2313</v>
      </c>
      <c r="Z1050" t="s">
        <v>2314</v>
      </c>
      <c r="AA1050" t="s">
        <v>2315</v>
      </c>
    </row>
    <row r="1051" spans="1:27">
      <c r="A1051" t="s">
        <v>2911</v>
      </c>
      <c r="B1051" t="s">
        <v>2912</v>
      </c>
      <c r="C1051" t="str">
        <f t="shared" si="136"/>
        <v>iQOO Z6 Pro 5G by vivo (Legion Sky,…</v>
      </c>
      <c r="D1051" t="s">
        <v>2318</v>
      </c>
      <c r="E1051" t="str">
        <f>IFERROR(VLOOKUP(TRIM(CLEAN(D1051)),#REF!, 2, FALSE), "Other")</f>
        <v>Other</v>
      </c>
      <c r="F1051" s="9">
        <v>20999</v>
      </c>
      <c r="G1051" s="9">
        <v>29990</v>
      </c>
      <c r="H1051" s="9">
        <f t="shared" si="129"/>
        <v>8991</v>
      </c>
      <c r="I1051" s="9">
        <f>(F1051*U1051)</f>
        <v>199469501</v>
      </c>
      <c r="J1051" s="18" t="str">
        <f>ROUND((Table1[[#This Row],[actual_price]]-Table1[[#This Row],[discounted_price]])/Table1[[#This Row],[actual_price]]*100, 0) &amp; "%"</f>
        <v>30%</v>
      </c>
      <c r="K1051" s="18" t="str">
        <f t="shared" si="130"/>
        <v>&lt;50%</v>
      </c>
      <c r="L1051" s="18">
        <f t="shared" si="131"/>
        <v>30</v>
      </c>
      <c r="M1051" s="15" t="str">
        <f t="shared" si="132"/>
        <v>Medium</v>
      </c>
      <c r="N1051" s="1">
        <v>0.3</v>
      </c>
      <c r="O1051">
        <v>4.3</v>
      </c>
      <c r="P1051" t="str">
        <f t="shared" si="133"/>
        <v>Good</v>
      </c>
      <c r="Q1051">
        <f>G1051*U1051</f>
        <v>284875010</v>
      </c>
      <c r="R1051" t="str">
        <f t="shared" si="134"/>
        <v>#20k+</v>
      </c>
      <c r="S1051">
        <f>IF(Table1[[#This Row],[actual_price]]&lt;1000, 1, IF(Table1[[#This Row],[actual_price]]&lt;5000, 2, IF(Table1[[#This Row],[actual_price]]&lt;10000, 3, IF(Table1[[#This Row],[actual_price]]&lt;20000, 4, 5))))</f>
        <v>5</v>
      </c>
      <c r="T1051" t="str">
        <f t="shared" si="135"/>
        <v>1000 and above</v>
      </c>
      <c r="U1051" s="11">
        <v>9499</v>
      </c>
      <c r="V1051" t="s">
        <v>2913</v>
      </c>
      <c r="W1051" t="s">
        <v>2914</v>
      </c>
      <c r="X1051" t="s">
        <v>2915</v>
      </c>
      <c r="Y1051" t="s">
        <v>2916</v>
      </c>
      <c r="Z1051" t="s">
        <v>2917</v>
      </c>
      <c r="AA1051" t="s">
        <v>2918</v>
      </c>
    </row>
    <row r="1052" spans="1:27">
      <c r="A1052" t="s">
        <v>2919</v>
      </c>
      <c r="B1052" t="s">
        <v>2920</v>
      </c>
      <c r="C1052" t="str">
        <f t="shared" si="136"/>
        <v>MI 33W SonicCharge 2.0 USB Charger …</v>
      </c>
      <c r="D1052" t="s">
        <v>2450</v>
      </c>
      <c r="E1052" t="str">
        <f>IFERROR(VLOOKUP(TRIM(CLEAN(D1052)),#REF!, 2, FALSE), "Other")</f>
        <v>Other</v>
      </c>
      <c r="F1052" s="9">
        <v>999</v>
      </c>
      <c r="G1052" s="9">
        <v>1999</v>
      </c>
      <c r="H1052" s="9">
        <f t="shared" si="129"/>
        <v>1000</v>
      </c>
      <c r="I1052" s="9">
        <f>(F1052*U1052)</f>
        <v>1775223</v>
      </c>
      <c r="J1052" s="18" t="str">
        <f>ROUND((Table1[[#This Row],[actual_price]]-Table1[[#This Row],[discounted_price]])/Table1[[#This Row],[actual_price]]*100, 0) &amp; "%"</f>
        <v>50%</v>
      </c>
      <c r="K1052" s="18" t="str">
        <f t="shared" si="130"/>
        <v>≥ 50%</v>
      </c>
      <c r="L1052" s="18">
        <f t="shared" si="131"/>
        <v>50</v>
      </c>
      <c r="M1052" s="15" t="str">
        <f t="shared" si="132"/>
        <v>High</v>
      </c>
      <c r="N1052" s="1">
        <v>0.5</v>
      </c>
      <c r="O1052">
        <v>4.3</v>
      </c>
      <c r="P1052" t="str">
        <f t="shared" si="133"/>
        <v>Good</v>
      </c>
      <c r="Q1052">
        <f>G1052*U1052</f>
        <v>3552223</v>
      </c>
      <c r="R1052" t="str">
        <f t="shared" si="134"/>
        <v>#1k-#4.9k</v>
      </c>
      <c r="S1052">
        <f>IF(Table1[[#This Row],[actual_price]]&lt;1000, 1, IF(Table1[[#This Row],[actual_price]]&lt;5000, 2, IF(Table1[[#This Row],[actual_price]]&lt;10000, 3, IF(Table1[[#This Row],[actual_price]]&lt;20000, 4, 5))))</f>
        <v>2</v>
      </c>
      <c r="T1052" t="str">
        <f t="shared" si="135"/>
        <v>1000 and above</v>
      </c>
      <c r="U1052" s="11">
        <v>1777</v>
      </c>
      <c r="V1052" t="s">
        <v>2921</v>
      </c>
      <c r="W1052" t="s">
        <v>2922</v>
      </c>
      <c r="X1052" t="s">
        <v>2923</v>
      </c>
      <c r="Y1052" t="s">
        <v>2924</v>
      </c>
      <c r="Z1052" t="s">
        <v>2925</v>
      </c>
      <c r="AA1052" t="s">
        <v>2926</v>
      </c>
    </row>
    <row r="1053" spans="1:27">
      <c r="A1053" t="s">
        <v>2958</v>
      </c>
      <c r="B1053" t="s">
        <v>2959</v>
      </c>
      <c r="C1053" t="str">
        <f t="shared" si="136"/>
        <v>KINGONE Upgraded Stylus Pen, iPad P…</v>
      </c>
      <c r="D1053" t="s">
        <v>2960</v>
      </c>
      <c r="E1053" t="str">
        <f>IFERROR(VLOOKUP(TRIM(CLEAN(D1053)),#REF!, 2, FALSE), "Other")</f>
        <v>Other</v>
      </c>
      <c r="F1053" s="9">
        <v>2099</v>
      </c>
      <c r="G1053" s="9">
        <v>5999</v>
      </c>
      <c r="H1053" s="9">
        <f t="shared" si="129"/>
        <v>3900</v>
      </c>
      <c r="I1053" s="9">
        <f>(F1053*U1053)</f>
        <v>35953771</v>
      </c>
      <c r="J1053" s="18" t="str">
        <f>ROUND((Table1[[#This Row],[actual_price]]-Table1[[#This Row],[discounted_price]])/Table1[[#This Row],[actual_price]]*100, 0) &amp; "%"</f>
        <v>65%</v>
      </c>
      <c r="K1053" s="18" t="str">
        <f t="shared" si="130"/>
        <v>≥ 50%</v>
      </c>
      <c r="L1053" s="18">
        <f t="shared" si="131"/>
        <v>65</v>
      </c>
      <c r="M1053" s="15" t="str">
        <f t="shared" si="132"/>
        <v>High</v>
      </c>
      <c r="N1053" s="1">
        <v>0.65</v>
      </c>
      <c r="O1053">
        <v>4.3</v>
      </c>
      <c r="P1053" t="str">
        <f t="shared" si="133"/>
        <v>Good</v>
      </c>
      <c r="Q1053">
        <f>G1053*U1053</f>
        <v>102756871</v>
      </c>
      <c r="R1053" t="str">
        <f t="shared" si="134"/>
        <v>#5k-#9.9k</v>
      </c>
      <c r="S1053">
        <f>IF(Table1[[#This Row],[actual_price]]&lt;1000, 1, IF(Table1[[#This Row],[actual_price]]&lt;5000, 2, IF(Table1[[#This Row],[actual_price]]&lt;10000, 3, IF(Table1[[#This Row],[actual_price]]&lt;20000, 4, 5))))</f>
        <v>3</v>
      </c>
      <c r="T1053" t="str">
        <f t="shared" si="135"/>
        <v>1000 and above</v>
      </c>
      <c r="U1053" s="11">
        <v>17129</v>
      </c>
      <c r="V1053" t="s">
        <v>2961</v>
      </c>
      <c r="W1053" t="s">
        <v>2962</v>
      </c>
      <c r="X1053" t="s">
        <v>2963</v>
      </c>
      <c r="Y1053" t="s">
        <v>2964</v>
      </c>
      <c r="Z1053" t="s">
        <v>2965</v>
      </c>
      <c r="AA1053" t="s">
        <v>2966</v>
      </c>
    </row>
    <row r="1054" spans="1:27">
      <c r="A1054" t="s">
        <v>3103</v>
      </c>
      <c r="B1054" t="s">
        <v>3104</v>
      </c>
      <c r="C1054" t="str">
        <f t="shared" si="136"/>
        <v>Elv Mobile Phone Mount Tabletop Hol…</v>
      </c>
      <c r="D1054" t="s">
        <v>2691</v>
      </c>
      <c r="E1054" t="str">
        <f>IFERROR(VLOOKUP(TRIM(CLEAN(D1054)),#REF!, 2, FALSE), "Other")</f>
        <v>Other</v>
      </c>
      <c r="F1054" s="9">
        <v>89</v>
      </c>
      <c r="G1054" s="9">
        <v>599</v>
      </c>
      <c r="H1054" s="9">
        <f t="shared" si="129"/>
        <v>510</v>
      </c>
      <c r="I1054" s="9">
        <f>(F1054*U1054)</f>
        <v>209239</v>
      </c>
      <c r="J1054" s="18" t="str">
        <f>ROUND((Table1[[#This Row],[actual_price]]-Table1[[#This Row],[discounted_price]])/Table1[[#This Row],[actual_price]]*100, 0) &amp; "%"</f>
        <v>85%</v>
      </c>
      <c r="K1054" s="18" t="str">
        <f t="shared" si="130"/>
        <v>≥ 50%</v>
      </c>
      <c r="L1054" s="18">
        <f t="shared" si="131"/>
        <v>85</v>
      </c>
      <c r="M1054" s="15" t="str">
        <f t="shared" si="132"/>
        <v>High</v>
      </c>
      <c r="N1054" s="1">
        <v>0.85</v>
      </c>
      <c r="O1054">
        <v>4.3</v>
      </c>
      <c r="P1054" t="str">
        <f t="shared" si="133"/>
        <v>Good</v>
      </c>
      <c r="Q1054">
        <f>G1054*U1054</f>
        <v>1408249</v>
      </c>
      <c r="R1054" t="str">
        <f t="shared" si="134"/>
        <v>#0-#999</v>
      </c>
      <c r="S1054">
        <f>IF(Table1[[#This Row],[actual_price]]&lt;1000, 1, IF(Table1[[#This Row],[actual_price]]&lt;5000, 2, IF(Table1[[#This Row],[actual_price]]&lt;10000, 3, IF(Table1[[#This Row],[actual_price]]&lt;20000, 4, 5))))</f>
        <v>1</v>
      </c>
      <c r="T1054" t="str">
        <f t="shared" si="135"/>
        <v>1000 and above</v>
      </c>
      <c r="U1054" s="11">
        <v>2351</v>
      </c>
      <c r="V1054" t="s">
        <v>3105</v>
      </c>
      <c r="W1054" t="s">
        <v>3106</v>
      </c>
      <c r="X1054" t="s">
        <v>3107</v>
      </c>
      <c r="Y1054" t="s">
        <v>3108</v>
      </c>
      <c r="Z1054" t="s">
        <v>3109</v>
      </c>
      <c r="AA1054" t="s">
        <v>3110</v>
      </c>
    </row>
    <row r="1055" spans="1:27">
      <c r="A1055" t="s">
        <v>3158</v>
      </c>
      <c r="B1055" t="s">
        <v>3159</v>
      </c>
      <c r="C1055" t="str">
        <f t="shared" si="136"/>
        <v>iQOO Z6 Pro 5G by vivo (Phantom Dus…</v>
      </c>
      <c r="D1055" t="s">
        <v>2318</v>
      </c>
      <c r="E1055" t="str">
        <f>IFERROR(VLOOKUP(TRIM(CLEAN(D1055)),#REF!, 2, FALSE), "Other")</f>
        <v>Other</v>
      </c>
      <c r="F1055" s="9">
        <v>20999</v>
      </c>
      <c r="G1055" s="9">
        <v>29990</v>
      </c>
      <c r="H1055" s="9">
        <f t="shared" si="129"/>
        <v>8991</v>
      </c>
      <c r="I1055" s="9">
        <f>(F1055*U1055)</f>
        <v>199469501</v>
      </c>
      <c r="J1055" s="18" t="str">
        <f>ROUND((Table1[[#This Row],[actual_price]]-Table1[[#This Row],[discounted_price]])/Table1[[#This Row],[actual_price]]*100, 0) &amp; "%"</f>
        <v>30%</v>
      </c>
      <c r="K1055" s="18" t="str">
        <f t="shared" si="130"/>
        <v>&lt;50%</v>
      </c>
      <c r="L1055" s="18">
        <f t="shared" si="131"/>
        <v>30</v>
      </c>
      <c r="M1055" s="15" t="str">
        <f t="shared" si="132"/>
        <v>Medium</v>
      </c>
      <c r="N1055" s="1">
        <v>0.3</v>
      </c>
      <c r="O1055">
        <v>4.3</v>
      </c>
      <c r="P1055" t="str">
        <f t="shared" si="133"/>
        <v>Good</v>
      </c>
      <c r="Q1055">
        <f>G1055*U1055</f>
        <v>284875010</v>
      </c>
      <c r="R1055" t="str">
        <f t="shared" si="134"/>
        <v>#20k+</v>
      </c>
      <c r="S1055">
        <f>IF(Table1[[#This Row],[actual_price]]&lt;1000, 1, IF(Table1[[#This Row],[actual_price]]&lt;5000, 2, IF(Table1[[#This Row],[actual_price]]&lt;10000, 3, IF(Table1[[#This Row],[actual_price]]&lt;20000, 4, 5))))</f>
        <v>5</v>
      </c>
      <c r="T1055" t="str">
        <f t="shared" si="135"/>
        <v>1000 and above</v>
      </c>
      <c r="U1055" s="11">
        <v>9499</v>
      </c>
      <c r="V1055" t="s">
        <v>2913</v>
      </c>
      <c r="W1055" t="s">
        <v>2914</v>
      </c>
      <c r="X1055" t="s">
        <v>2915</v>
      </c>
      <c r="Y1055" t="s">
        <v>2916</v>
      </c>
      <c r="Z1055" t="s">
        <v>2917</v>
      </c>
      <c r="AA1055" t="s">
        <v>2918</v>
      </c>
    </row>
    <row r="1056" spans="1:27">
      <c r="A1056" t="s">
        <v>3176</v>
      </c>
      <c r="B1056" t="s">
        <v>3177</v>
      </c>
      <c r="C1056" t="str">
        <f t="shared" si="136"/>
        <v>iQOO Z6 Pro 5G by vivo (Legion Sky,…</v>
      </c>
      <c r="D1056" t="s">
        <v>2318</v>
      </c>
      <c r="E1056" t="str">
        <f>IFERROR(VLOOKUP(TRIM(CLEAN(D1056)),#REF!, 2, FALSE), "Other")</f>
        <v>Other</v>
      </c>
      <c r="F1056" s="9">
        <v>19999</v>
      </c>
      <c r="G1056" s="9">
        <v>27990</v>
      </c>
      <c r="H1056" s="9">
        <f t="shared" si="129"/>
        <v>7991</v>
      </c>
      <c r="I1056" s="9">
        <f>(F1056*U1056)</f>
        <v>189970501</v>
      </c>
      <c r="J1056" s="18" t="str">
        <f>ROUND((Table1[[#This Row],[actual_price]]-Table1[[#This Row],[discounted_price]])/Table1[[#This Row],[actual_price]]*100, 0) &amp; "%"</f>
        <v>29%</v>
      </c>
      <c r="K1056" s="18" t="str">
        <f t="shared" si="130"/>
        <v>&lt;50%</v>
      </c>
      <c r="L1056" s="18">
        <f t="shared" si="131"/>
        <v>29</v>
      </c>
      <c r="M1056" s="15" t="str">
        <f t="shared" si="132"/>
        <v>Mild</v>
      </c>
      <c r="N1056" s="1">
        <v>0.28999999999999998</v>
      </c>
      <c r="O1056">
        <v>4.3</v>
      </c>
      <c r="P1056" t="str">
        <f t="shared" si="133"/>
        <v>Good</v>
      </c>
      <c r="Q1056">
        <f>G1056*U1056</f>
        <v>265877010</v>
      </c>
      <c r="R1056" t="str">
        <f t="shared" si="134"/>
        <v>#20k+</v>
      </c>
      <c r="S1056">
        <f>IF(Table1[[#This Row],[actual_price]]&lt;1000, 1, IF(Table1[[#This Row],[actual_price]]&lt;5000, 2, IF(Table1[[#This Row],[actual_price]]&lt;10000, 3, IF(Table1[[#This Row],[actual_price]]&lt;20000, 4, 5))))</f>
        <v>5</v>
      </c>
      <c r="T1056" t="str">
        <f t="shared" si="135"/>
        <v>1000 and above</v>
      </c>
      <c r="U1056" s="11">
        <v>9499</v>
      </c>
      <c r="V1056" t="s">
        <v>3178</v>
      </c>
      <c r="W1056" t="s">
        <v>2914</v>
      </c>
      <c r="X1056" t="s">
        <v>2915</v>
      </c>
      <c r="Y1056" t="s">
        <v>2916</v>
      </c>
      <c r="Z1056" t="s">
        <v>2917</v>
      </c>
      <c r="AA1056" t="s">
        <v>2918</v>
      </c>
    </row>
    <row r="1057" spans="1:27">
      <c r="A1057" t="s">
        <v>232</v>
      </c>
      <c r="B1057" t="s">
        <v>233</v>
      </c>
      <c r="C1057" t="str">
        <f t="shared" si="136"/>
        <v>boAt A400 USB Type-C to USB-A 2.0 M…</v>
      </c>
      <c r="D1057" t="s">
        <v>16</v>
      </c>
      <c r="E1057" t="str">
        <f>IFERROR(VLOOKUP(TRIM(CLEAN(D1057)),#REF!, 2, FALSE), "Other")</f>
        <v>Other</v>
      </c>
      <c r="F1057" s="9">
        <v>299</v>
      </c>
      <c r="G1057" s="9">
        <v>999</v>
      </c>
      <c r="H1057" s="9">
        <f t="shared" si="129"/>
        <v>700</v>
      </c>
      <c r="I1057" s="9">
        <f>(F1057*U1057)</f>
        <v>6234150</v>
      </c>
      <c r="J1057" s="18" t="str">
        <f>ROUND((Table1[[#This Row],[actual_price]]-Table1[[#This Row],[discounted_price]])/Table1[[#This Row],[actual_price]]*100, 0) &amp; "%"</f>
        <v>70%</v>
      </c>
      <c r="K1057" s="18" t="str">
        <f t="shared" si="130"/>
        <v>≥ 50%</v>
      </c>
      <c r="L1057" s="18">
        <f t="shared" si="131"/>
        <v>70</v>
      </c>
      <c r="M1057" s="15" t="str">
        <f t="shared" si="132"/>
        <v>High</v>
      </c>
      <c r="N1057" s="1">
        <v>0.7</v>
      </c>
      <c r="O1057">
        <v>4.3</v>
      </c>
      <c r="P1057" t="str">
        <f t="shared" si="133"/>
        <v>Good</v>
      </c>
      <c r="Q1057">
        <f>G1057*U1057</f>
        <v>20829150</v>
      </c>
      <c r="R1057" t="str">
        <f t="shared" si="134"/>
        <v>#0-#999</v>
      </c>
      <c r="S1057">
        <f>IF(Table1[[#This Row],[actual_price]]&lt;1000, 1, IF(Table1[[#This Row],[actual_price]]&lt;5000, 2, IF(Table1[[#This Row],[actual_price]]&lt;10000, 3, IF(Table1[[#This Row],[actual_price]]&lt;20000, 4, 5))))</f>
        <v>1</v>
      </c>
      <c r="T1057" t="str">
        <f t="shared" si="135"/>
        <v>1000 and above</v>
      </c>
      <c r="U1057" s="11">
        <v>20850</v>
      </c>
      <c r="V1057" t="s">
        <v>234</v>
      </c>
      <c r="W1057" t="s">
        <v>3190</v>
      </c>
      <c r="X1057" t="s">
        <v>3191</v>
      </c>
      <c r="Y1057" t="s">
        <v>3192</v>
      </c>
      <c r="Z1057" t="s">
        <v>3193</v>
      </c>
      <c r="AA1057" t="s">
        <v>3194</v>
      </c>
    </row>
    <row r="1058" spans="1:27">
      <c r="A1058" t="s">
        <v>3209</v>
      </c>
      <c r="B1058" t="s">
        <v>2292</v>
      </c>
      <c r="C1058" t="str">
        <f t="shared" si="136"/>
        <v>Fire-Boltt Phoenix Smart Watch with…</v>
      </c>
      <c r="D1058" t="s">
        <v>2284</v>
      </c>
      <c r="E1058" t="str">
        <f>IFERROR(VLOOKUP(TRIM(CLEAN(D1058)),#REF!, 2, FALSE), "Other")</f>
        <v>Other</v>
      </c>
      <c r="F1058" s="9">
        <v>1999</v>
      </c>
      <c r="G1058" s="9">
        <v>9999</v>
      </c>
      <c r="H1058" s="9">
        <f t="shared" si="129"/>
        <v>8000</v>
      </c>
      <c r="I1058" s="9">
        <f>(F1058*U1058)</f>
        <v>55380296</v>
      </c>
      <c r="J1058" s="18" t="str">
        <f>ROUND((Table1[[#This Row],[actual_price]]-Table1[[#This Row],[discounted_price]])/Table1[[#This Row],[actual_price]]*100, 0) &amp; "%"</f>
        <v>80%</v>
      </c>
      <c r="K1058" s="18" t="str">
        <f t="shared" si="130"/>
        <v>≥ 50%</v>
      </c>
      <c r="L1058" s="18">
        <f t="shared" si="131"/>
        <v>80</v>
      </c>
      <c r="M1058" s="15" t="str">
        <f t="shared" si="132"/>
        <v>High</v>
      </c>
      <c r="N1058" s="1">
        <v>0.8</v>
      </c>
      <c r="O1058">
        <v>4.3</v>
      </c>
      <c r="P1058" t="str">
        <f t="shared" si="133"/>
        <v>Good</v>
      </c>
      <c r="Q1058">
        <f>G1058*U1058</f>
        <v>277012296</v>
      </c>
      <c r="R1058" t="str">
        <f t="shared" si="134"/>
        <v>#5k-#9.9k</v>
      </c>
      <c r="S1058">
        <f>IF(Table1[[#This Row],[actual_price]]&lt;1000, 1, IF(Table1[[#This Row],[actual_price]]&lt;5000, 2, IF(Table1[[#This Row],[actual_price]]&lt;10000, 3, IF(Table1[[#This Row],[actual_price]]&lt;20000, 4, 5))))</f>
        <v>3</v>
      </c>
      <c r="T1058" t="str">
        <f t="shared" si="135"/>
        <v>1000 and above</v>
      </c>
      <c r="U1058" s="11">
        <v>27704</v>
      </c>
      <c r="V1058" t="s">
        <v>2589</v>
      </c>
      <c r="W1058" t="s">
        <v>2294</v>
      </c>
      <c r="X1058" t="s">
        <v>2295</v>
      </c>
      <c r="Y1058" t="s">
        <v>2296</v>
      </c>
      <c r="Z1058" t="s">
        <v>2297</v>
      </c>
      <c r="AA1058" t="s">
        <v>2298</v>
      </c>
    </row>
    <row r="1059" spans="1:27">
      <c r="A1059" t="s">
        <v>3223</v>
      </c>
      <c r="B1059" t="s">
        <v>3224</v>
      </c>
      <c r="C1059" t="str">
        <f t="shared" si="136"/>
        <v>Newly Launched Boult Dive+ with 1.8…</v>
      </c>
      <c r="D1059" t="s">
        <v>2284</v>
      </c>
      <c r="E1059" t="str">
        <f>IFERROR(VLOOKUP(TRIM(CLEAN(D1059)),#REF!, 2, FALSE), "Other")</f>
        <v>Other</v>
      </c>
      <c r="F1059" s="9">
        <v>1999</v>
      </c>
      <c r="G1059" s="9">
        <v>8499</v>
      </c>
      <c r="H1059" s="9">
        <f t="shared" si="129"/>
        <v>6500</v>
      </c>
      <c r="I1059" s="9">
        <f>(F1059*U1059)</f>
        <v>479760</v>
      </c>
      <c r="J1059" s="18" t="str">
        <f>ROUND((Table1[[#This Row],[actual_price]]-Table1[[#This Row],[discounted_price]])/Table1[[#This Row],[actual_price]]*100, 0) &amp; "%"</f>
        <v>76%</v>
      </c>
      <c r="K1059" s="18" t="str">
        <f t="shared" si="130"/>
        <v>≥ 50%</v>
      </c>
      <c r="L1059" s="18">
        <f t="shared" si="131"/>
        <v>76</v>
      </c>
      <c r="M1059" s="15" t="str">
        <f t="shared" si="132"/>
        <v>High</v>
      </c>
      <c r="N1059" s="1">
        <v>0.76</v>
      </c>
      <c r="O1059">
        <v>4.3</v>
      </c>
      <c r="P1059" t="str">
        <f t="shared" si="133"/>
        <v>Good</v>
      </c>
      <c r="Q1059">
        <f>G1059*U1059</f>
        <v>2039760</v>
      </c>
      <c r="R1059" t="str">
        <f t="shared" si="134"/>
        <v>#5k-#9.9k</v>
      </c>
      <c r="S1059">
        <f>IF(Table1[[#This Row],[actual_price]]&lt;1000, 1, IF(Table1[[#This Row],[actual_price]]&lt;5000, 2, IF(Table1[[#This Row],[actual_price]]&lt;10000, 3, IF(Table1[[#This Row],[actual_price]]&lt;20000, 4, 5))))</f>
        <v>3</v>
      </c>
      <c r="T1059" t="str">
        <f t="shared" si="135"/>
        <v>Fewer than 1000</v>
      </c>
      <c r="U1059" s="11">
        <v>240</v>
      </c>
      <c r="V1059" t="s">
        <v>3225</v>
      </c>
      <c r="W1059" t="s">
        <v>3226</v>
      </c>
      <c r="X1059" t="s">
        <v>3227</v>
      </c>
      <c r="Y1059" t="s">
        <v>3228</v>
      </c>
      <c r="Z1059" t="s">
        <v>3229</v>
      </c>
      <c r="AA1059" t="s">
        <v>3230</v>
      </c>
    </row>
    <row r="1060" spans="1:27">
      <c r="A1060" t="s">
        <v>3293</v>
      </c>
      <c r="B1060" t="s">
        <v>3294</v>
      </c>
      <c r="C1060" t="str">
        <f t="shared" si="136"/>
        <v>WeCool B1 Mobile Holder for Bikes o…</v>
      </c>
      <c r="D1060" t="s">
        <v>3295</v>
      </c>
      <c r="E1060" t="str">
        <f>IFERROR(VLOOKUP(TRIM(CLEAN(D1060)),#REF!, 2, FALSE), "Other")</f>
        <v>Other</v>
      </c>
      <c r="F1060" s="9">
        <v>689</v>
      </c>
      <c r="G1060" s="9">
        <v>1999</v>
      </c>
      <c r="H1060" s="9">
        <f t="shared" si="129"/>
        <v>1310</v>
      </c>
      <c r="I1060" s="9">
        <f>(F1060*U1060)</f>
        <v>821977</v>
      </c>
      <c r="J1060" s="18" t="str">
        <f>ROUND((Table1[[#This Row],[actual_price]]-Table1[[#This Row],[discounted_price]])/Table1[[#This Row],[actual_price]]*100, 0) &amp; "%"</f>
        <v>66%</v>
      </c>
      <c r="K1060" s="18" t="str">
        <f t="shared" si="130"/>
        <v>≥ 50%</v>
      </c>
      <c r="L1060" s="18">
        <f t="shared" si="131"/>
        <v>66</v>
      </c>
      <c r="M1060" s="15" t="str">
        <f t="shared" si="132"/>
        <v>High</v>
      </c>
      <c r="N1060" s="1">
        <v>0.66</v>
      </c>
      <c r="O1060">
        <v>4.3</v>
      </c>
      <c r="P1060" t="str">
        <f t="shared" si="133"/>
        <v>Good</v>
      </c>
      <c r="Q1060">
        <f>G1060*U1060</f>
        <v>2384807</v>
      </c>
      <c r="R1060" t="str">
        <f t="shared" si="134"/>
        <v>#1k-#4.9k</v>
      </c>
      <c r="S1060">
        <f>IF(Table1[[#This Row],[actual_price]]&lt;1000, 1, IF(Table1[[#This Row],[actual_price]]&lt;5000, 2, IF(Table1[[#This Row],[actual_price]]&lt;10000, 3, IF(Table1[[#This Row],[actual_price]]&lt;20000, 4, 5))))</f>
        <v>2</v>
      </c>
      <c r="T1060" t="str">
        <f t="shared" si="135"/>
        <v>1000 and above</v>
      </c>
      <c r="U1060" s="11">
        <v>1193</v>
      </c>
      <c r="V1060" t="s">
        <v>3296</v>
      </c>
      <c r="W1060" t="s">
        <v>3297</v>
      </c>
      <c r="X1060" t="s">
        <v>3298</v>
      </c>
      <c r="Y1060" t="s">
        <v>3299</v>
      </c>
      <c r="Z1060" t="s">
        <v>3300</v>
      </c>
      <c r="AA1060" t="s">
        <v>3301</v>
      </c>
    </row>
    <row r="1061" spans="1:27">
      <c r="A1061" t="s">
        <v>3310</v>
      </c>
      <c r="B1061" t="s">
        <v>3311</v>
      </c>
      <c r="C1061" t="str">
        <f t="shared" si="136"/>
        <v>OpenTech¬Æ Military-Grade Tempered …</v>
      </c>
      <c r="D1061" t="s">
        <v>2894</v>
      </c>
      <c r="E1061" t="str">
        <f>IFERROR(VLOOKUP(TRIM(CLEAN(D1061)),#REF!, 2, FALSE), "Other")</f>
        <v>Other</v>
      </c>
      <c r="F1061" s="9">
        <v>299</v>
      </c>
      <c r="G1061" s="9">
        <v>999</v>
      </c>
      <c r="H1061" s="9">
        <f t="shared" si="129"/>
        <v>700</v>
      </c>
      <c r="I1061" s="9">
        <f>(F1061*U1061)</f>
        <v>2658409</v>
      </c>
      <c r="J1061" s="18" t="str">
        <f>ROUND((Table1[[#This Row],[actual_price]]-Table1[[#This Row],[discounted_price]])/Table1[[#This Row],[actual_price]]*100, 0) &amp; "%"</f>
        <v>70%</v>
      </c>
      <c r="K1061" s="18" t="str">
        <f t="shared" si="130"/>
        <v>≥ 50%</v>
      </c>
      <c r="L1061" s="18">
        <f t="shared" si="131"/>
        <v>70</v>
      </c>
      <c r="M1061" s="15" t="str">
        <f t="shared" si="132"/>
        <v>High</v>
      </c>
      <c r="N1061" s="1">
        <v>0.7</v>
      </c>
      <c r="O1061">
        <v>4.3</v>
      </c>
      <c r="P1061" t="str">
        <f t="shared" si="133"/>
        <v>Good</v>
      </c>
      <c r="Q1061">
        <f>G1061*U1061</f>
        <v>8882109</v>
      </c>
      <c r="R1061" t="str">
        <f t="shared" si="134"/>
        <v>#0-#999</v>
      </c>
      <c r="S1061">
        <f>IF(Table1[[#This Row],[actual_price]]&lt;1000, 1, IF(Table1[[#This Row],[actual_price]]&lt;5000, 2, IF(Table1[[#This Row],[actual_price]]&lt;10000, 3, IF(Table1[[#This Row],[actual_price]]&lt;20000, 4, 5))))</f>
        <v>1</v>
      </c>
      <c r="T1061" t="str">
        <f t="shared" si="135"/>
        <v>1000 and above</v>
      </c>
      <c r="U1061" s="11">
        <v>8891</v>
      </c>
      <c r="V1061" t="s">
        <v>3312</v>
      </c>
      <c r="W1061" t="s">
        <v>3313</v>
      </c>
      <c r="X1061" t="s">
        <v>3314</v>
      </c>
      <c r="Y1061" t="s">
        <v>3315</v>
      </c>
      <c r="Z1061" t="s">
        <v>3316</v>
      </c>
      <c r="AA1061" t="s">
        <v>3317</v>
      </c>
    </row>
    <row r="1062" spans="1:27">
      <c r="A1062" t="s">
        <v>3345</v>
      </c>
      <c r="B1062" t="s">
        <v>3346</v>
      </c>
      <c r="C1062" t="str">
        <f t="shared" si="136"/>
        <v>OnePlus 10T 5G (Moonstone Black, 8G…</v>
      </c>
      <c r="D1062" t="s">
        <v>2318</v>
      </c>
      <c r="E1062" t="str">
        <f>IFERROR(VLOOKUP(TRIM(CLEAN(D1062)),#REF!, 2, FALSE), "Other")</f>
        <v>Other</v>
      </c>
      <c r="F1062" s="9">
        <v>44999</v>
      </c>
      <c r="G1062" s="9">
        <v>49999</v>
      </c>
      <c r="H1062" s="9">
        <f t="shared" si="129"/>
        <v>5000</v>
      </c>
      <c r="I1062" s="9">
        <f>(F1062*U1062)</f>
        <v>138371925</v>
      </c>
      <c r="J1062" s="18" t="str">
        <f>ROUND((Table1[[#This Row],[actual_price]]-Table1[[#This Row],[discounted_price]])/Table1[[#This Row],[actual_price]]*100, 0) &amp; "%"</f>
        <v>10%</v>
      </c>
      <c r="K1062" s="18" t="str">
        <f t="shared" si="130"/>
        <v>&lt;50%</v>
      </c>
      <c r="L1062" s="18">
        <f t="shared" si="131"/>
        <v>10</v>
      </c>
      <c r="M1062" s="15" t="str">
        <f t="shared" si="132"/>
        <v>Mild</v>
      </c>
      <c r="N1062" s="1">
        <v>0.1</v>
      </c>
      <c r="O1062">
        <v>4.3</v>
      </c>
      <c r="P1062" t="str">
        <f t="shared" si="133"/>
        <v>Good</v>
      </c>
      <c r="Q1062">
        <f>G1062*U1062</f>
        <v>153746925</v>
      </c>
      <c r="R1062" t="str">
        <f t="shared" si="134"/>
        <v>#20k+</v>
      </c>
      <c r="S1062">
        <f>IF(Table1[[#This Row],[actual_price]]&lt;1000, 1, IF(Table1[[#This Row],[actual_price]]&lt;5000, 2, IF(Table1[[#This Row],[actual_price]]&lt;10000, 3, IF(Table1[[#This Row],[actual_price]]&lt;20000, 4, 5))))</f>
        <v>5</v>
      </c>
      <c r="T1062" t="str">
        <f t="shared" si="135"/>
        <v>1000 and above</v>
      </c>
      <c r="U1062" s="11">
        <v>3075</v>
      </c>
      <c r="V1062" t="s">
        <v>3347</v>
      </c>
      <c r="W1062" t="s">
        <v>3348</v>
      </c>
      <c r="X1062" t="s">
        <v>3349</v>
      </c>
      <c r="Y1062" t="s">
        <v>3350</v>
      </c>
      <c r="Z1062" t="s">
        <v>3351</v>
      </c>
      <c r="AA1062" t="s">
        <v>3352</v>
      </c>
    </row>
    <row r="1063" spans="1:27">
      <c r="A1063" t="s">
        <v>3389</v>
      </c>
      <c r="B1063" t="s">
        <v>3390</v>
      </c>
      <c r="C1063" t="str">
        <f t="shared" si="136"/>
        <v>LIRAMARK Webcam Cover Slide, Ultra …</v>
      </c>
      <c r="D1063" t="s">
        <v>3391</v>
      </c>
      <c r="E1063" t="str">
        <f>IFERROR(VLOOKUP(TRIM(CLEAN(D1063)),#REF!, 2, FALSE), "Other")</f>
        <v>Other</v>
      </c>
      <c r="F1063" s="9">
        <v>149</v>
      </c>
      <c r="G1063" s="9">
        <v>149</v>
      </c>
      <c r="H1063" s="9">
        <f t="shared" si="129"/>
        <v>0</v>
      </c>
      <c r="I1063" s="9">
        <f>(F1063*U1063)</f>
        <v>1614117</v>
      </c>
      <c r="J1063" s="18" t="str">
        <f>ROUND((Table1[[#This Row],[actual_price]]-Table1[[#This Row],[discounted_price]])/Table1[[#This Row],[actual_price]]*100, 0) &amp; "%"</f>
        <v>0%</v>
      </c>
      <c r="K1063" s="18" t="str">
        <f t="shared" si="130"/>
        <v>&lt;50%</v>
      </c>
      <c r="L1063" s="18">
        <f t="shared" si="131"/>
        <v>0</v>
      </c>
      <c r="M1063" s="15" t="str">
        <f t="shared" si="132"/>
        <v>Low</v>
      </c>
      <c r="N1063" s="1">
        <v>0</v>
      </c>
      <c r="O1063">
        <v>4.3</v>
      </c>
      <c r="P1063" t="str">
        <f t="shared" si="133"/>
        <v>Good</v>
      </c>
      <c r="Q1063">
        <f>G1063*U1063</f>
        <v>1614117</v>
      </c>
      <c r="R1063" t="str">
        <f t="shared" si="134"/>
        <v>#0-#999</v>
      </c>
      <c r="S1063">
        <f>IF(Table1[[#This Row],[actual_price]]&lt;1000, 1, IF(Table1[[#This Row],[actual_price]]&lt;5000, 2, IF(Table1[[#This Row],[actual_price]]&lt;10000, 3, IF(Table1[[#This Row],[actual_price]]&lt;20000, 4, 5))))</f>
        <v>1</v>
      </c>
      <c r="T1063" t="str">
        <f t="shared" si="135"/>
        <v>1000 and above</v>
      </c>
      <c r="U1063" s="11">
        <v>10833</v>
      </c>
      <c r="V1063" t="s">
        <v>3392</v>
      </c>
      <c r="W1063" t="s">
        <v>3393</v>
      </c>
      <c r="X1063" t="s">
        <v>3394</v>
      </c>
      <c r="Y1063" t="s">
        <v>3395</v>
      </c>
      <c r="Z1063" t="s">
        <v>3396</v>
      </c>
      <c r="AA1063" t="s">
        <v>3397</v>
      </c>
    </row>
    <row r="1064" spans="1:27">
      <c r="A1064" t="s">
        <v>3422</v>
      </c>
      <c r="B1064" t="s">
        <v>3423</v>
      </c>
      <c r="C1064" t="str">
        <f t="shared" si="136"/>
        <v>iQOO 9 SE 5G (Sunset Sierra, 8GB RA…</v>
      </c>
      <c r="D1064" t="s">
        <v>2318</v>
      </c>
      <c r="E1064" t="str">
        <f>IFERROR(VLOOKUP(TRIM(CLEAN(D1064)),#REF!, 2, FALSE), "Other")</f>
        <v>Other</v>
      </c>
      <c r="F1064" s="9">
        <v>29990</v>
      </c>
      <c r="G1064" s="9">
        <v>39990</v>
      </c>
      <c r="H1064" s="9">
        <f t="shared" si="129"/>
        <v>10000</v>
      </c>
      <c r="I1064" s="9">
        <f>(F1064*U1064)</f>
        <v>251886010</v>
      </c>
      <c r="J1064" s="18" t="str">
        <f>ROUND((Table1[[#This Row],[actual_price]]-Table1[[#This Row],[discounted_price]])/Table1[[#This Row],[actual_price]]*100, 0) &amp; "%"</f>
        <v>25%</v>
      </c>
      <c r="K1064" s="18" t="str">
        <f t="shared" si="130"/>
        <v>&lt;50%</v>
      </c>
      <c r="L1064" s="18">
        <f t="shared" si="131"/>
        <v>25</v>
      </c>
      <c r="M1064" s="15" t="str">
        <f t="shared" si="132"/>
        <v>Mild</v>
      </c>
      <c r="N1064" s="1">
        <v>0.25</v>
      </c>
      <c r="O1064">
        <v>4.3</v>
      </c>
      <c r="P1064" t="str">
        <f t="shared" si="133"/>
        <v>Good</v>
      </c>
      <c r="Q1064">
        <f>G1064*U1064</f>
        <v>335876010</v>
      </c>
      <c r="R1064" t="str">
        <f t="shared" si="134"/>
        <v>#20k+</v>
      </c>
      <c r="S1064">
        <f>IF(Table1[[#This Row],[actual_price]]&lt;1000, 1, IF(Table1[[#This Row],[actual_price]]&lt;5000, 2, IF(Table1[[#This Row],[actual_price]]&lt;10000, 3, IF(Table1[[#This Row],[actual_price]]&lt;20000, 4, 5))))</f>
        <v>5</v>
      </c>
      <c r="T1064" t="str">
        <f t="shared" si="135"/>
        <v>1000 and above</v>
      </c>
      <c r="U1064" s="11">
        <v>8399</v>
      </c>
      <c r="V1064" t="s">
        <v>3424</v>
      </c>
      <c r="W1064" t="s">
        <v>3425</v>
      </c>
      <c r="X1064" t="s">
        <v>3426</v>
      </c>
      <c r="Y1064" t="s">
        <v>3427</v>
      </c>
      <c r="Z1064" t="s">
        <v>3428</v>
      </c>
      <c r="AA1064" t="s">
        <v>3429</v>
      </c>
    </row>
    <row r="1065" spans="1:27">
      <c r="A1065" t="s">
        <v>3454</v>
      </c>
      <c r="B1065" t="s">
        <v>3455</v>
      </c>
      <c r="C1065" t="str">
        <f t="shared" si="136"/>
        <v>POPIO Tempered Glass Screen Protect…</v>
      </c>
      <c r="D1065" t="s">
        <v>2894</v>
      </c>
      <c r="E1065" t="str">
        <f>IFERROR(VLOOKUP(TRIM(CLEAN(D1065)),#REF!, 2, FALSE), "Other")</f>
        <v>Other</v>
      </c>
      <c r="F1065" s="9">
        <v>299</v>
      </c>
      <c r="G1065" s="9">
        <v>599</v>
      </c>
      <c r="H1065" s="9">
        <f t="shared" si="129"/>
        <v>300</v>
      </c>
      <c r="I1065" s="9">
        <f>(F1065*U1065)</f>
        <v>1397526</v>
      </c>
      <c r="J1065" s="18" t="str">
        <f>ROUND((Table1[[#This Row],[actual_price]]-Table1[[#This Row],[discounted_price]])/Table1[[#This Row],[actual_price]]*100, 0) &amp; "%"</f>
        <v>50%</v>
      </c>
      <c r="K1065" s="18" t="str">
        <f t="shared" si="130"/>
        <v>≥ 50%</v>
      </c>
      <c r="L1065" s="18">
        <f t="shared" si="131"/>
        <v>50</v>
      </c>
      <c r="M1065" s="15" t="str">
        <f t="shared" si="132"/>
        <v>High</v>
      </c>
      <c r="N1065" s="1">
        <v>0.5</v>
      </c>
      <c r="O1065">
        <v>4.3</v>
      </c>
      <c r="P1065" t="str">
        <f t="shared" si="133"/>
        <v>Good</v>
      </c>
      <c r="Q1065">
        <f>G1065*U1065</f>
        <v>2799726</v>
      </c>
      <c r="R1065" t="str">
        <f t="shared" si="134"/>
        <v>#0-#999</v>
      </c>
      <c r="S1065">
        <f>IF(Table1[[#This Row],[actual_price]]&lt;1000, 1, IF(Table1[[#This Row],[actual_price]]&lt;5000, 2, IF(Table1[[#This Row],[actual_price]]&lt;10000, 3, IF(Table1[[#This Row],[actual_price]]&lt;20000, 4, 5))))</f>
        <v>1</v>
      </c>
      <c r="T1065" t="str">
        <f t="shared" si="135"/>
        <v>1000 and above</v>
      </c>
      <c r="U1065" s="11">
        <v>4674</v>
      </c>
      <c r="V1065" t="s">
        <v>3456</v>
      </c>
      <c r="W1065" t="s">
        <v>3457</v>
      </c>
      <c r="X1065" t="s">
        <v>3458</v>
      </c>
      <c r="Y1065" t="s">
        <v>3459</v>
      </c>
      <c r="Z1065" t="s">
        <v>3460</v>
      </c>
      <c r="AA1065" t="s">
        <v>3461</v>
      </c>
    </row>
    <row r="1066" spans="1:27">
      <c r="A1066" t="s">
        <v>3504</v>
      </c>
      <c r="B1066" t="s">
        <v>3505</v>
      </c>
      <c r="C1066" t="str">
        <f t="shared" si="136"/>
        <v>Spigen Ultra Hybrid Back Cover Case…</v>
      </c>
      <c r="D1066" t="s">
        <v>3037</v>
      </c>
      <c r="E1066" t="str">
        <f>IFERROR(VLOOKUP(TRIM(CLEAN(D1066)),#REF!, 2, FALSE), "Other")</f>
        <v>Other</v>
      </c>
      <c r="F1066" s="9">
        <v>1599</v>
      </c>
      <c r="G1066" s="9">
        <v>2599</v>
      </c>
      <c r="H1066" s="9">
        <f t="shared" si="129"/>
        <v>1000</v>
      </c>
      <c r="I1066" s="9">
        <f>(F1066*U1066)</f>
        <v>2879799</v>
      </c>
      <c r="J1066" s="18" t="str">
        <f>ROUND((Table1[[#This Row],[actual_price]]-Table1[[#This Row],[discounted_price]])/Table1[[#This Row],[actual_price]]*100, 0) &amp; "%"</f>
        <v>38%</v>
      </c>
      <c r="K1066" s="18" t="str">
        <f t="shared" si="130"/>
        <v>&lt;50%</v>
      </c>
      <c r="L1066" s="18">
        <f t="shared" si="131"/>
        <v>38</v>
      </c>
      <c r="M1066" s="15" t="str">
        <f t="shared" si="132"/>
        <v>Medium</v>
      </c>
      <c r="N1066" s="1">
        <v>0.38</v>
      </c>
      <c r="O1066">
        <v>4.3</v>
      </c>
      <c r="P1066" t="str">
        <f t="shared" si="133"/>
        <v>Good</v>
      </c>
      <c r="Q1066">
        <f>G1066*U1066</f>
        <v>4680799</v>
      </c>
      <c r="R1066" t="str">
        <f t="shared" si="134"/>
        <v>#1k-#4.9k</v>
      </c>
      <c r="S1066">
        <f>IF(Table1[[#This Row],[actual_price]]&lt;1000, 1, IF(Table1[[#This Row],[actual_price]]&lt;5000, 2, IF(Table1[[#This Row],[actual_price]]&lt;10000, 3, IF(Table1[[#This Row],[actual_price]]&lt;20000, 4, 5))))</f>
        <v>2</v>
      </c>
      <c r="T1066" t="str">
        <f t="shared" si="135"/>
        <v>1000 and above</v>
      </c>
      <c r="U1066" s="11">
        <v>1801</v>
      </c>
      <c r="V1066" t="s">
        <v>3506</v>
      </c>
      <c r="W1066" t="s">
        <v>3507</v>
      </c>
      <c r="X1066" t="s">
        <v>3508</v>
      </c>
      <c r="Y1066" t="s">
        <v>3509</v>
      </c>
      <c r="Z1066" t="s">
        <v>3510</v>
      </c>
      <c r="AA1066" t="s">
        <v>3511</v>
      </c>
    </row>
    <row r="1067" spans="1:27">
      <c r="A1067" t="s">
        <v>3524</v>
      </c>
      <c r="B1067" t="s">
        <v>3525</v>
      </c>
      <c r="C1067" t="str">
        <f t="shared" si="136"/>
        <v>MI REDMI 9i Sport (Carbon Black, 64…</v>
      </c>
      <c r="D1067" t="s">
        <v>2318</v>
      </c>
      <c r="E1067" t="str">
        <f>IFERROR(VLOOKUP(TRIM(CLEAN(D1067)),#REF!, 2, FALSE), "Other")</f>
        <v>Other</v>
      </c>
      <c r="F1067" s="9">
        <v>7915</v>
      </c>
      <c r="G1067" s="9">
        <v>9999</v>
      </c>
      <c r="H1067" s="9">
        <f t="shared" si="129"/>
        <v>2084</v>
      </c>
      <c r="I1067" s="9">
        <f>(F1067*U1067)</f>
        <v>10891040</v>
      </c>
      <c r="J1067" s="18" t="str">
        <f>ROUND((Table1[[#This Row],[actual_price]]-Table1[[#This Row],[discounted_price]])/Table1[[#This Row],[actual_price]]*100, 0) &amp; "%"</f>
        <v>21%</v>
      </c>
      <c r="K1067" s="18" t="str">
        <f t="shared" si="130"/>
        <v>&lt;50%</v>
      </c>
      <c r="L1067" s="18">
        <f t="shared" si="131"/>
        <v>21</v>
      </c>
      <c r="M1067" s="15" t="str">
        <f t="shared" si="132"/>
        <v>Mild</v>
      </c>
      <c r="N1067" s="1">
        <v>0.21</v>
      </c>
      <c r="O1067">
        <v>4.3</v>
      </c>
      <c r="P1067" t="str">
        <f t="shared" si="133"/>
        <v>Good</v>
      </c>
      <c r="Q1067">
        <f>G1067*U1067</f>
        <v>13758624</v>
      </c>
      <c r="R1067" t="str">
        <f t="shared" si="134"/>
        <v>#5k-#9.9k</v>
      </c>
      <c r="S1067">
        <f>IF(Table1[[#This Row],[actual_price]]&lt;1000, 1, IF(Table1[[#This Row],[actual_price]]&lt;5000, 2, IF(Table1[[#This Row],[actual_price]]&lt;10000, 3, IF(Table1[[#This Row],[actual_price]]&lt;20000, 4, 5))))</f>
        <v>3</v>
      </c>
      <c r="T1067" t="str">
        <f t="shared" si="135"/>
        <v>1000 and above</v>
      </c>
      <c r="U1067" s="11">
        <v>1376</v>
      </c>
      <c r="V1067" t="s">
        <v>3526</v>
      </c>
      <c r="W1067" t="s">
        <v>3527</v>
      </c>
      <c r="X1067" t="s">
        <v>3528</v>
      </c>
      <c r="Y1067" t="s">
        <v>3529</v>
      </c>
      <c r="Z1067" t="s">
        <v>3530</v>
      </c>
      <c r="AA1067" t="s">
        <v>3531</v>
      </c>
    </row>
    <row r="1068" spans="1:27">
      <c r="A1068" t="s">
        <v>3543</v>
      </c>
      <c r="B1068" t="s">
        <v>3544</v>
      </c>
      <c r="C1068" t="str">
        <f t="shared" si="136"/>
        <v>POPIO Tempered Glass Compatible for…</v>
      </c>
      <c r="D1068" t="s">
        <v>2894</v>
      </c>
      <c r="E1068" t="str">
        <f>IFERROR(VLOOKUP(TRIM(CLEAN(D1068)),#REF!, 2, FALSE), "Other")</f>
        <v>Other</v>
      </c>
      <c r="F1068" s="9">
        <v>150</v>
      </c>
      <c r="G1068" s="9">
        <v>599</v>
      </c>
      <c r="H1068" s="9">
        <f t="shared" si="129"/>
        <v>449</v>
      </c>
      <c r="I1068" s="9">
        <f>(F1068*U1068)</f>
        <v>107100</v>
      </c>
      <c r="J1068" s="18" t="str">
        <f>ROUND((Table1[[#This Row],[actual_price]]-Table1[[#This Row],[discounted_price]])/Table1[[#This Row],[actual_price]]*100, 0) &amp; "%"</f>
        <v>75%</v>
      </c>
      <c r="K1068" s="18" t="str">
        <f t="shared" si="130"/>
        <v>≥ 50%</v>
      </c>
      <c r="L1068" s="18">
        <f t="shared" si="131"/>
        <v>75</v>
      </c>
      <c r="M1068" s="15" t="str">
        <f t="shared" si="132"/>
        <v>High</v>
      </c>
      <c r="N1068" s="1">
        <v>0.75</v>
      </c>
      <c r="O1068">
        <v>4.3</v>
      </c>
      <c r="P1068" t="str">
        <f t="shared" si="133"/>
        <v>Good</v>
      </c>
      <c r="Q1068">
        <f>G1068*U1068</f>
        <v>427686</v>
      </c>
      <c r="R1068" t="str">
        <f t="shared" si="134"/>
        <v>#0-#999</v>
      </c>
      <c r="S1068">
        <f>IF(Table1[[#This Row],[actual_price]]&lt;1000, 1, IF(Table1[[#This Row],[actual_price]]&lt;5000, 2, IF(Table1[[#This Row],[actual_price]]&lt;10000, 3, IF(Table1[[#This Row],[actual_price]]&lt;20000, 4, 5))))</f>
        <v>1</v>
      </c>
      <c r="T1068" t="str">
        <f t="shared" si="135"/>
        <v>Fewer than 1000</v>
      </c>
      <c r="U1068" s="11">
        <v>714</v>
      </c>
      <c r="V1068" t="s">
        <v>3545</v>
      </c>
      <c r="W1068" t="s">
        <v>3546</v>
      </c>
      <c r="X1068" t="s">
        <v>3547</v>
      </c>
      <c r="Y1068" t="s">
        <v>3548</v>
      </c>
      <c r="Z1068" t="s">
        <v>3549</v>
      </c>
      <c r="AA1068" t="s">
        <v>3550</v>
      </c>
    </row>
    <row r="1069" spans="1:27">
      <c r="A1069" t="s">
        <v>512</v>
      </c>
      <c r="B1069" t="s">
        <v>513</v>
      </c>
      <c r="C1069" t="str">
        <f t="shared" si="136"/>
        <v>Amazon Basics USB Type-C to USB-A 2…</v>
      </c>
      <c r="D1069" t="s">
        <v>16</v>
      </c>
      <c r="E1069" t="str">
        <f>IFERROR(VLOOKUP(TRIM(CLEAN(D1069)),#REF!, 2, FALSE), "Other")</f>
        <v>Other</v>
      </c>
      <c r="F1069" s="9">
        <v>219</v>
      </c>
      <c r="G1069" s="9">
        <v>700</v>
      </c>
      <c r="H1069" s="9">
        <f t="shared" si="129"/>
        <v>481</v>
      </c>
      <c r="I1069" s="9">
        <f>(F1069*U1069)</f>
        <v>4391388</v>
      </c>
      <c r="J1069" s="18" t="str">
        <f>ROUND((Table1[[#This Row],[actual_price]]-Table1[[#This Row],[discounted_price]])/Table1[[#This Row],[actual_price]]*100, 0) &amp; "%"</f>
        <v>69%</v>
      </c>
      <c r="K1069" s="18" t="str">
        <f t="shared" si="130"/>
        <v>≥ 50%</v>
      </c>
      <c r="L1069" s="18">
        <f t="shared" si="131"/>
        <v>69</v>
      </c>
      <c r="M1069" s="15" t="str">
        <f t="shared" si="132"/>
        <v>High</v>
      </c>
      <c r="N1069" s="1">
        <v>0.69</v>
      </c>
      <c r="O1069">
        <v>4.3</v>
      </c>
      <c r="P1069" t="str">
        <f t="shared" si="133"/>
        <v>Good</v>
      </c>
      <c r="Q1069">
        <f>G1069*U1069</f>
        <v>14036400</v>
      </c>
      <c r="R1069" t="str">
        <f t="shared" si="134"/>
        <v>#0-#999</v>
      </c>
      <c r="S1069">
        <f>IF(Table1[[#This Row],[actual_price]]&lt;1000, 1, IF(Table1[[#This Row],[actual_price]]&lt;5000, 2, IF(Table1[[#This Row],[actual_price]]&lt;10000, 3, IF(Table1[[#This Row],[actual_price]]&lt;20000, 4, 5))))</f>
        <v>1</v>
      </c>
      <c r="T1069" t="str">
        <f t="shared" si="135"/>
        <v>1000 and above</v>
      </c>
      <c r="U1069" s="11">
        <v>20052</v>
      </c>
      <c r="V1069" t="s">
        <v>514</v>
      </c>
      <c r="W1069" t="s">
        <v>515</v>
      </c>
      <c r="X1069" t="s">
        <v>516</v>
      </c>
      <c r="Y1069" t="s">
        <v>517</v>
      </c>
      <c r="Z1069" t="s">
        <v>518</v>
      </c>
      <c r="AA1069" t="s">
        <v>519</v>
      </c>
    </row>
    <row r="1070" spans="1:27">
      <c r="A1070" t="s">
        <v>3551</v>
      </c>
      <c r="B1070" t="s">
        <v>3552</v>
      </c>
      <c r="C1070" t="str">
        <f t="shared" si="136"/>
        <v>Amozo Ultra Hybrid Camera and Drop …</v>
      </c>
      <c r="D1070" t="s">
        <v>3037</v>
      </c>
      <c r="E1070" t="str">
        <f>IFERROR(VLOOKUP(TRIM(CLEAN(D1070)),#REF!, 2, FALSE), "Other")</f>
        <v>Other</v>
      </c>
      <c r="F1070" s="9">
        <v>474</v>
      </c>
      <c r="G1070" s="9">
        <v>1799</v>
      </c>
      <c r="H1070" s="9">
        <f t="shared" si="129"/>
        <v>1325</v>
      </c>
      <c r="I1070" s="9">
        <f>(F1070*U1070)</f>
        <v>689196</v>
      </c>
      <c r="J1070" s="18" t="str">
        <f>ROUND((Table1[[#This Row],[actual_price]]-Table1[[#This Row],[discounted_price]])/Table1[[#This Row],[actual_price]]*100, 0) &amp; "%"</f>
        <v>74%</v>
      </c>
      <c r="K1070" s="18" t="str">
        <f t="shared" si="130"/>
        <v>≥ 50%</v>
      </c>
      <c r="L1070" s="18">
        <f t="shared" si="131"/>
        <v>74</v>
      </c>
      <c r="M1070" s="15" t="str">
        <f t="shared" si="132"/>
        <v>High</v>
      </c>
      <c r="N1070" s="1">
        <v>0.74</v>
      </c>
      <c r="O1070">
        <v>4.3</v>
      </c>
      <c r="P1070" t="str">
        <f t="shared" si="133"/>
        <v>Good</v>
      </c>
      <c r="Q1070">
        <f>G1070*U1070</f>
        <v>2615746</v>
      </c>
      <c r="R1070" t="str">
        <f t="shared" si="134"/>
        <v>#1k-#4.9k</v>
      </c>
      <c r="S1070">
        <f>IF(Table1[[#This Row],[actual_price]]&lt;1000, 1, IF(Table1[[#This Row],[actual_price]]&lt;5000, 2, IF(Table1[[#This Row],[actual_price]]&lt;10000, 3, IF(Table1[[#This Row],[actual_price]]&lt;20000, 4, 5))))</f>
        <v>2</v>
      </c>
      <c r="T1070" t="str">
        <f t="shared" si="135"/>
        <v>1000 and above</v>
      </c>
      <c r="U1070" s="11">
        <v>1454</v>
      </c>
      <c r="V1070" t="s">
        <v>3553</v>
      </c>
      <c r="W1070" t="s">
        <v>3554</v>
      </c>
      <c r="X1070" t="s">
        <v>3555</v>
      </c>
      <c r="Y1070" t="s">
        <v>3556</v>
      </c>
      <c r="Z1070" t="s">
        <v>3557</v>
      </c>
      <c r="AA1070" t="s">
        <v>10161</v>
      </c>
    </row>
    <row r="1071" spans="1:27">
      <c r="A1071" t="s">
        <v>3604</v>
      </c>
      <c r="B1071" t="s">
        <v>2535</v>
      </c>
      <c r="C1071" t="str">
        <f t="shared" si="136"/>
        <v>Fire-Boltt Visionary 1.78" AMOLED B…</v>
      </c>
      <c r="D1071" t="s">
        <v>2284</v>
      </c>
      <c r="E1071" t="str">
        <f>IFERROR(VLOOKUP(TRIM(CLEAN(D1071)),#REF!, 2, FALSE), "Other")</f>
        <v>Other</v>
      </c>
      <c r="F1071" s="9">
        <v>3999</v>
      </c>
      <c r="G1071" s="9">
        <v>17999</v>
      </c>
      <c r="H1071" s="9">
        <f t="shared" si="129"/>
        <v>14000</v>
      </c>
      <c r="I1071" s="9">
        <f>(F1071*U1071)</f>
        <v>68626839</v>
      </c>
      <c r="J1071" s="18" t="str">
        <f>ROUND((Table1[[#This Row],[actual_price]]-Table1[[#This Row],[discounted_price]])/Table1[[#This Row],[actual_price]]*100, 0) &amp; "%"</f>
        <v>78%</v>
      </c>
      <c r="K1071" s="18" t="str">
        <f t="shared" si="130"/>
        <v>≥ 50%</v>
      </c>
      <c r="L1071" s="18">
        <f t="shared" si="131"/>
        <v>78</v>
      </c>
      <c r="M1071" s="15" t="str">
        <f t="shared" si="132"/>
        <v>High</v>
      </c>
      <c r="N1071" s="1">
        <v>0.78</v>
      </c>
      <c r="O1071">
        <v>4.3</v>
      </c>
      <c r="P1071" t="str">
        <f t="shared" si="133"/>
        <v>Good</v>
      </c>
      <c r="Q1071">
        <f>G1071*U1071</f>
        <v>308880839</v>
      </c>
      <c r="R1071" t="str">
        <f t="shared" si="134"/>
        <v>#10k-#19.9k</v>
      </c>
      <c r="S1071">
        <f>IF(Table1[[#This Row],[actual_price]]&lt;1000, 1, IF(Table1[[#This Row],[actual_price]]&lt;5000, 2, IF(Table1[[#This Row],[actual_price]]&lt;10000, 3, IF(Table1[[#This Row],[actual_price]]&lt;20000, 4, 5))))</f>
        <v>4</v>
      </c>
      <c r="T1071" t="str">
        <f t="shared" si="135"/>
        <v>1000 and above</v>
      </c>
      <c r="U1071" s="11">
        <v>17161</v>
      </c>
      <c r="V1071" t="s">
        <v>3605</v>
      </c>
      <c r="W1071" t="s">
        <v>2537</v>
      </c>
      <c r="X1071" t="s">
        <v>2538</v>
      </c>
      <c r="Y1071" t="s">
        <v>2539</v>
      </c>
      <c r="Z1071" t="s">
        <v>2540</v>
      </c>
      <c r="AA1071" t="s">
        <v>2541</v>
      </c>
    </row>
    <row r="1072" spans="1:27">
      <c r="A1072" t="s">
        <v>2291</v>
      </c>
      <c r="B1072" t="s">
        <v>2292</v>
      </c>
      <c r="C1072" t="str">
        <f t="shared" si="136"/>
        <v>Fire-Boltt Phoenix Smart Watch with…</v>
      </c>
      <c r="D1072" t="s">
        <v>2284</v>
      </c>
      <c r="E1072" t="str">
        <f>IFERROR(VLOOKUP(TRIM(CLEAN(D1072)),#REF!, 2, FALSE), "Other")</f>
        <v>Other</v>
      </c>
      <c r="F1072" s="9">
        <v>1998</v>
      </c>
      <c r="G1072" s="9">
        <v>9999</v>
      </c>
      <c r="H1072" s="9">
        <f t="shared" si="129"/>
        <v>8001</v>
      </c>
      <c r="I1072" s="9">
        <f>(F1072*U1072)</f>
        <v>55362582</v>
      </c>
      <c r="J1072" s="18" t="str">
        <f>ROUND((Table1[[#This Row],[actual_price]]-Table1[[#This Row],[discounted_price]])/Table1[[#This Row],[actual_price]]*100, 0) &amp; "%"</f>
        <v>80%</v>
      </c>
      <c r="K1072" s="18" t="str">
        <f t="shared" si="130"/>
        <v>≥ 50%</v>
      </c>
      <c r="L1072" s="18">
        <f t="shared" si="131"/>
        <v>80</v>
      </c>
      <c r="M1072" s="15" t="str">
        <f t="shared" si="132"/>
        <v>High</v>
      </c>
      <c r="N1072" s="1">
        <v>0.8</v>
      </c>
      <c r="O1072">
        <v>4.3</v>
      </c>
      <c r="P1072" t="str">
        <f t="shared" si="133"/>
        <v>Good</v>
      </c>
      <c r="Q1072">
        <f>G1072*U1072</f>
        <v>277062291</v>
      </c>
      <c r="R1072" t="str">
        <f t="shared" si="134"/>
        <v>#5k-#9.9k</v>
      </c>
      <c r="S1072">
        <f>IF(Table1[[#This Row],[actual_price]]&lt;1000, 1, IF(Table1[[#This Row],[actual_price]]&lt;5000, 2, IF(Table1[[#This Row],[actual_price]]&lt;10000, 3, IF(Table1[[#This Row],[actual_price]]&lt;20000, 4, 5))))</f>
        <v>3</v>
      </c>
      <c r="T1072" t="str">
        <f t="shared" si="135"/>
        <v>1000 and above</v>
      </c>
      <c r="U1072" s="11">
        <v>27709</v>
      </c>
      <c r="V1072" t="s">
        <v>2293</v>
      </c>
      <c r="W1072" t="s">
        <v>2294</v>
      </c>
      <c r="X1072" t="s">
        <v>2295</v>
      </c>
      <c r="Y1072" t="s">
        <v>2296</v>
      </c>
      <c r="Z1072" t="s">
        <v>2297</v>
      </c>
      <c r="AA1072" t="s">
        <v>2298</v>
      </c>
    </row>
    <row r="1073" spans="1:27">
      <c r="A1073" t="s">
        <v>3677</v>
      </c>
      <c r="B1073" t="s">
        <v>3678</v>
      </c>
      <c r="C1073" t="str">
        <f t="shared" si="136"/>
        <v>SanDisk Cruzer Blade 32GB USB Flash…</v>
      </c>
      <c r="D1073" t="s">
        <v>3679</v>
      </c>
      <c r="E1073" t="str">
        <f>IFERROR(VLOOKUP(TRIM(CLEAN(D1073)),#REF!, 2, FALSE), "Other")</f>
        <v>Other</v>
      </c>
      <c r="F1073" s="9">
        <v>289</v>
      </c>
      <c r="G1073" s="9">
        <v>650</v>
      </c>
      <c r="H1073" s="9">
        <f t="shared" si="129"/>
        <v>361</v>
      </c>
      <c r="I1073" s="9">
        <f>(F1073*U1073)</f>
        <v>73147345</v>
      </c>
      <c r="J1073" s="18" t="str">
        <f>ROUND((Table1[[#This Row],[actual_price]]-Table1[[#This Row],[discounted_price]])/Table1[[#This Row],[actual_price]]*100, 0) &amp; "%"</f>
        <v>56%</v>
      </c>
      <c r="K1073" s="18" t="str">
        <f t="shared" si="130"/>
        <v>≥ 50%</v>
      </c>
      <c r="L1073" s="18">
        <f t="shared" si="131"/>
        <v>56</v>
      </c>
      <c r="M1073" s="15" t="str">
        <f t="shared" si="132"/>
        <v>High</v>
      </c>
      <c r="N1073" s="1">
        <v>0.56000000000000005</v>
      </c>
      <c r="O1073">
        <v>4.3</v>
      </c>
      <c r="P1073" t="str">
        <f t="shared" si="133"/>
        <v>Good</v>
      </c>
      <c r="Q1073">
        <f>G1073*U1073</f>
        <v>164518250</v>
      </c>
      <c r="R1073" t="str">
        <f t="shared" si="134"/>
        <v>#0-#999</v>
      </c>
      <c r="S1073">
        <f>IF(Table1[[#This Row],[actual_price]]&lt;1000, 1, IF(Table1[[#This Row],[actual_price]]&lt;5000, 2, IF(Table1[[#This Row],[actual_price]]&lt;10000, 3, IF(Table1[[#This Row],[actual_price]]&lt;20000, 4, 5))))</f>
        <v>1</v>
      </c>
      <c r="T1073" t="str">
        <f t="shared" si="135"/>
        <v>1000 and above</v>
      </c>
      <c r="U1073" s="11">
        <v>253105</v>
      </c>
      <c r="V1073" t="s">
        <v>3680</v>
      </c>
      <c r="W1073" t="s">
        <v>3681</v>
      </c>
      <c r="X1073" t="s">
        <v>3682</v>
      </c>
      <c r="Y1073" t="s">
        <v>3683</v>
      </c>
      <c r="Z1073" t="s">
        <v>3684</v>
      </c>
      <c r="AA1073" t="s">
        <v>3685</v>
      </c>
    </row>
    <row r="1074" spans="1:27">
      <c r="A1074" t="s">
        <v>3728</v>
      </c>
      <c r="B1074" t="s">
        <v>3729</v>
      </c>
      <c r="C1074" t="str">
        <f t="shared" si="136"/>
        <v>STRIFF Adjustable Laptop Tabletop S…</v>
      </c>
      <c r="D1074" t="s">
        <v>3730</v>
      </c>
      <c r="E1074" t="str">
        <f>IFERROR(VLOOKUP(TRIM(CLEAN(D1074)),#REF!, 2, FALSE), "Other")</f>
        <v>Other</v>
      </c>
      <c r="F1074" s="9">
        <v>349</v>
      </c>
      <c r="G1074" s="9">
        <v>1499</v>
      </c>
      <c r="H1074" s="9">
        <f t="shared" si="129"/>
        <v>1150</v>
      </c>
      <c r="I1074" s="9">
        <f>(F1074*U1074)</f>
        <v>8652059</v>
      </c>
      <c r="J1074" s="18" t="str">
        <f>ROUND((Table1[[#This Row],[actual_price]]-Table1[[#This Row],[discounted_price]])/Table1[[#This Row],[actual_price]]*100, 0) &amp; "%"</f>
        <v>77%</v>
      </c>
      <c r="K1074" s="18" t="str">
        <f t="shared" si="130"/>
        <v>≥ 50%</v>
      </c>
      <c r="L1074" s="18">
        <f t="shared" si="131"/>
        <v>77</v>
      </c>
      <c r="M1074" s="15" t="str">
        <f t="shared" si="132"/>
        <v>High</v>
      </c>
      <c r="N1074" s="1">
        <v>0.77</v>
      </c>
      <c r="O1074">
        <v>4.3</v>
      </c>
      <c r="P1074" t="str">
        <f t="shared" si="133"/>
        <v>Good</v>
      </c>
      <c r="Q1074">
        <f>G1074*U1074</f>
        <v>37161709</v>
      </c>
      <c r="R1074" t="str">
        <f t="shared" si="134"/>
        <v>#1k-#4.9k</v>
      </c>
      <c r="S1074">
        <f>IF(Table1[[#This Row],[actual_price]]&lt;1000, 1, IF(Table1[[#This Row],[actual_price]]&lt;5000, 2, IF(Table1[[#This Row],[actual_price]]&lt;10000, 3, IF(Table1[[#This Row],[actual_price]]&lt;20000, 4, 5))))</f>
        <v>2</v>
      </c>
      <c r="T1074" t="str">
        <f t="shared" si="135"/>
        <v>1000 and above</v>
      </c>
      <c r="U1074" s="11">
        <v>24791</v>
      </c>
      <c r="V1074" t="s">
        <v>3731</v>
      </c>
      <c r="W1074" t="s">
        <v>3732</v>
      </c>
      <c r="X1074" t="s">
        <v>3733</v>
      </c>
      <c r="Y1074" t="s">
        <v>3734</v>
      </c>
      <c r="Z1074" t="s">
        <v>3735</v>
      </c>
      <c r="AA1074" t="s">
        <v>3736</v>
      </c>
    </row>
    <row r="1075" spans="1:27">
      <c r="A1075" t="s">
        <v>3781</v>
      </c>
      <c r="B1075" t="s">
        <v>3782</v>
      </c>
      <c r="C1075" t="str">
        <f t="shared" si="136"/>
        <v>HP X1000 Wired USB Mouse with 3 Han…</v>
      </c>
      <c r="D1075" t="s">
        <v>3688</v>
      </c>
      <c r="E1075" t="str">
        <f>IFERROR(VLOOKUP(TRIM(CLEAN(D1075)),#REF!, 2, FALSE), "Other")</f>
        <v>Other</v>
      </c>
      <c r="F1075" s="9">
        <v>269</v>
      </c>
      <c r="G1075" s="9">
        <v>649</v>
      </c>
      <c r="H1075" s="9">
        <f t="shared" si="129"/>
        <v>380</v>
      </c>
      <c r="I1075" s="9">
        <f>(F1075*U1075)</f>
        <v>14610735</v>
      </c>
      <c r="J1075" s="18" t="str">
        <f>ROUND((Table1[[#This Row],[actual_price]]-Table1[[#This Row],[discounted_price]])/Table1[[#This Row],[actual_price]]*100, 0) &amp; "%"</f>
        <v>59%</v>
      </c>
      <c r="K1075" s="18" t="str">
        <f t="shared" si="130"/>
        <v>≥ 50%</v>
      </c>
      <c r="L1075" s="18">
        <f t="shared" si="131"/>
        <v>59</v>
      </c>
      <c r="M1075" s="15" t="str">
        <f t="shared" si="132"/>
        <v>High</v>
      </c>
      <c r="N1075" s="1">
        <v>0.59</v>
      </c>
      <c r="O1075">
        <v>4.3</v>
      </c>
      <c r="P1075" t="str">
        <f t="shared" si="133"/>
        <v>Good</v>
      </c>
      <c r="Q1075">
        <f>G1075*U1075</f>
        <v>35250435</v>
      </c>
      <c r="R1075" t="str">
        <f t="shared" si="134"/>
        <v>#0-#999</v>
      </c>
      <c r="S1075">
        <f>IF(Table1[[#This Row],[actual_price]]&lt;1000, 1, IF(Table1[[#This Row],[actual_price]]&lt;5000, 2, IF(Table1[[#This Row],[actual_price]]&lt;10000, 3, IF(Table1[[#This Row],[actual_price]]&lt;20000, 4, 5))))</f>
        <v>1</v>
      </c>
      <c r="T1075" t="str">
        <f t="shared" si="135"/>
        <v>1000 and above</v>
      </c>
      <c r="U1075" s="11">
        <v>54315</v>
      </c>
      <c r="V1075" t="s">
        <v>3783</v>
      </c>
      <c r="W1075" t="s">
        <v>3784</v>
      </c>
      <c r="X1075" t="s">
        <v>3785</v>
      </c>
      <c r="Y1075" t="s">
        <v>3786</v>
      </c>
      <c r="Z1075" t="s">
        <v>3787</v>
      </c>
      <c r="AA1075" t="s">
        <v>3788</v>
      </c>
    </row>
    <row r="1076" spans="1:27">
      <c r="A1076" t="s">
        <v>3805</v>
      </c>
      <c r="B1076" t="s">
        <v>3806</v>
      </c>
      <c r="C1076" t="str">
        <f t="shared" si="136"/>
        <v>Dell KB216 Wired Multimedia USB Key…</v>
      </c>
      <c r="D1076" t="s">
        <v>3807</v>
      </c>
      <c r="E1076" t="str">
        <f>IFERROR(VLOOKUP(TRIM(CLEAN(D1076)),#REF!, 2, FALSE), "Other")</f>
        <v>Other</v>
      </c>
      <c r="F1076" s="9">
        <v>549</v>
      </c>
      <c r="G1076" s="9">
        <v>1799</v>
      </c>
      <c r="H1076" s="9">
        <f t="shared" si="129"/>
        <v>1250</v>
      </c>
      <c r="I1076" s="9">
        <f>(F1076*U1076)</f>
        <v>15827121</v>
      </c>
      <c r="J1076" s="18" t="str">
        <f>ROUND((Table1[[#This Row],[actual_price]]-Table1[[#This Row],[discounted_price]])/Table1[[#This Row],[actual_price]]*100, 0) &amp; "%"</f>
        <v>69%</v>
      </c>
      <c r="K1076" s="18" t="str">
        <f t="shared" si="130"/>
        <v>≥ 50%</v>
      </c>
      <c r="L1076" s="18">
        <f t="shared" si="131"/>
        <v>69</v>
      </c>
      <c r="M1076" s="15" t="str">
        <f t="shared" si="132"/>
        <v>High</v>
      </c>
      <c r="N1076" s="1">
        <v>0.69</v>
      </c>
      <c r="O1076">
        <v>4.3</v>
      </c>
      <c r="P1076" t="str">
        <f t="shared" si="133"/>
        <v>Good</v>
      </c>
      <c r="Q1076">
        <f>G1076*U1076</f>
        <v>51863371</v>
      </c>
      <c r="R1076" t="str">
        <f t="shared" si="134"/>
        <v>#1k-#4.9k</v>
      </c>
      <c r="S1076">
        <f>IF(Table1[[#This Row],[actual_price]]&lt;1000, 1, IF(Table1[[#This Row],[actual_price]]&lt;5000, 2, IF(Table1[[#This Row],[actual_price]]&lt;10000, 3, IF(Table1[[#This Row],[actual_price]]&lt;20000, 4, 5))))</f>
        <v>2</v>
      </c>
      <c r="T1076" t="str">
        <f t="shared" si="135"/>
        <v>1000 and above</v>
      </c>
      <c r="U1076" s="11">
        <v>28829</v>
      </c>
      <c r="V1076" t="s">
        <v>3808</v>
      </c>
      <c r="W1076" t="s">
        <v>3809</v>
      </c>
      <c r="X1076" t="s">
        <v>3810</v>
      </c>
      <c r="Y1076" t="s">
        <v>3811</v>
      </c>
      <c r="Z1076" t="s">
        <v>3812</v>
      </c>
      <c r="AA1076" t="s">
        <v>3813</v>
      </c>
    </row>
    <row r="1077" spans="1:27">
      <c r="A1077" t="s">
        <v>3845</v>
      </c>
      <c r="B1077" t="s">
        <v>3846</v>
      </c>
      <c r="C1077" t="str">
        <f t="shared" si="136"/>
        <v>Classmate Octane Neon- Blue Gel Pen…</v>
      </c>
      <c r="D1077" t="s">
        <v>3847</v>
      </c>
      <c r="E1077" t="str">
        <f>IFERROR(VLOOKUP(TRIM(CLEAN(D1077)),#REF!, 2, FALSE), "Other")</f>
        <v>Other</v>
      </c>
      <c r="F1077" s="9">
        <v>50</v>
      </c>
      <c r="G1077" s="9">
        <v>50</v>
      </c>
      <c r="H1077" s="9">
        <f t="shared" si="129"/>
        <v>0</v>
      </c>
      <c r="I1077" s="9">
        <f>(F1077*U1077)</f>
        <v>289600</v>
      </c>
      <c r="J1077" s="18" t="str">
        <f>ROUND((Table1[[#This Row],[actual_price]]-Table1[[#This Row],[discounted_price]])/Table1[[#This Row],[actual_price]]*100, 0) &amp; "%"</f>
        <v>0%</v>
      </c>
      <c r="K1077" s="18" t="str">
        <f t="shared" si="130"/>
        <v>&lt;50%</v>
      </c>
      <c r="L1077" s="18">
        <f t="shared" si="131"/>
        <v>0</v>
      </c>
      <c r="M1077" s="15" t="str">
        <f t="shared" si="132"/>
        <v>Low</v>
      </c>
      <c r="N1077" s="1">
        <v>0</v>
      </c>
      <c r="O1077">
        <v>4.3</v>
      </c>
      <c r="P1077" t="str">
        <f t="shared" si="133"/>
        <v>Good</v>
      </c>
      <c r="Q1077">
        <f>G1077*U1077</f>
        <v>289600</v>
      </c>
      <c r="R1077" t="str">
        <f t="shared" si="134"/>
        <v>#0-#999</v>
      </c>
      <c r="S1077">
        <f>IF(Table1[[#This Row],[actual_price]]&lt;1000, 1, IF(Table1[[#This Row],[actual_price]]&lt;5000, 2, IF(Table1[[#This Row],[actual_price]]&lt;10000, 3, IF(Table1[[#This Row],[actual_price]]&lt;20000, 4, 5))))</f>
        <v>1</v>
      </c>
      <c r="T1077" t="str">
        <f t="shared" si="135"/>
        <v>1000 and above</v>
      </c>
      <c r="U1077" s="11">
        <v>5792</v>
      </c>
      <c r="V1077" t="s">
        <v>3848</v>
      </c>
      <c r="W1077" t="s">
        <v>3849</v>
      </c>
      <c r="X1077" t="s">
        <v>3850</v>
      </c>
      <c r="Y1077" t="s">
        <v>3851</v>
      </c>
      <c r="Z1077" t="s">
        <v>3852</v>
      </c>
      <c r="AA1077" t="s">
        <v>3853</v>
      </c>
    </row>
    <row r="1078" spans="1:27">
      <c r="A1078" t="s">
        <v>2534</v>
      </c>
      <c r="B1078" t="s">
        <v>2535</v>
      </c>
      <c r="C1078" t="str">
        <f t="shared" si="136"/>
        <v>Fire-Boltt Visionary 1.78" AMOLED B…</v>
      </c>
      <c r="D1078" t="s">
        <v>2284</v>
      </c>
      <c r="E1078" t="str">
        <f>IFERROR(VLOOKUP(TRIM(CLEAN(D1078)),#REF!, 2, FALSE), "Other")</f>
        <v>Other</v>
      </c>
      <c r="F1078" s="9">
        <v>3999</v>
      </c>
      <c r="G1078" s="9">
        <v>16999</v>
      </c>
      <c r="H1078" s="9">
        <f t="shared" si="129"/>
        <v>13000</v>
      </c>
      <c r="I1078" s="9">
        <f>(F1078*U1078)</f>
        <v>68630838</v>
      </c>
      <c r="J1078" s="18" t="str">
        <f>ROUND((Table1[[#This Row],[actual_price]]-Table1[[#This Row],[discounted_price]])/Table1[[#This Row],[actual_price]]*100, 0) &amp; "%"</f>
        <v>76%</v>
      </c>
      <c r="K1078" s="18" t="str">
        <f t="shared" si="130"/>
        <v>≥ 50%</v>
      </c>
      <c r="L1078" s="18">
        <f t="shared" si="131"/>
        <v>76</v>
      </c>
      <c r="M1078" s="15" t="str">
        <f t="shared" si="132"/>
        <v>High</v>
      </c>
      <c r="N1078" s="1">
        <v>0.76</v>
      </c>
      <c r="O1078">
        <v>4.3</v>
      </c>
      <c r="P1078" t="str">
        <f t="shared" si="133"/>
        <v>Good</v>
      </c>
      <c r="Q1078">
        <f>G1078*U1078</f>
        <v>291736838</v>
      </c>
      <c r="R1078" t="str">
        <f t="shared" si="134"/>
        <v>#10k-#19.9k</v>
      </c>
      <c r="S1078">
        <f>IF(Table1[[#This Row],[actual_price]]&lt;1000, 1, IF(Table1[[#This Row],[actual_price]]&lt;5000, 2, IF(Table1[[#This Row],[actual_price]]&lt;10000, 3, IF(Table1[[#This Row],[actual_price]]&lt;20000, 4, 5))))</f>
        <v>4</v>
      </c>
      <c r="T1078" t="str">
        <f t="shared" si="135"/>
        <v>1000 and above</v>
      </c>
      <c r="U1078" s="11">
        <v>17162</v>
      </c>
      <c r="V1078" t="s">
        <v>2536</v>
      </c>
      <c r="W1078" t="s">
        <v>2537</v>
      </c>
      <c r="X1078" t="s">
        <v>2538</v>
      </c>
      <c r="Y1078" t="s">
        <v>2539</v>
      </c>
      <c r="Z1078" t="s">
        <v>2540</v>
      </c>
      <c r="AA1078" t="s">
        <v>2541</v>
      </c>
    </row>
    <row r="1079" spans="1:27">
      <c r="A1079" t="s">
        <v>3927</v>
      </c>
      <c r="B1079" t="s">
        <v>3928</v>
      </c>
      <c r="C1079" t="str">
        <f t="shared" si="136"/>
        <v>SYVO WT 3130 Aluminum Tripod (133CM…</v>
      </c>
      <c r="D1079" t="s">
        <v>3929</v>
      </c>
      <c r="E1079" t="str">
        <f>IFERROR(VLOOKUP(TRIM(CLEAN(D1079)),#REF!, 2, FALSE), "Other")</f>
        <v>Other</v>
      </c>
      <c r="F1079" s="9">
        <v>799</v>
      </c>
      <c r="G1079" s="9">
        <v>3990</v>
      </c>
      <c r="H1079" s="9">
        <f t="shared" si="129"/>
        <v>3191</v>
      </c>
      <c r="I1079" s="9">
        <f>(F1079*U1079)</f>
        <v>21684061</v>
      </c>
      <c r="J1079" s="18" t="str">
        <f>ROUND((Table1[[#This Row],[actual_price]]-Table1[[#This Row],[discounted_price]])/Table1[[#This Row],[actual_price]]*100, 0) &amp; "%"</f>
        <v>80%</v>
      </c>
      <c r="K1079" s="18" t="str">
        <f t="shared" si="130"/>
        <v>≥ 50%</v>
      </c>
      <c r="L1079" s="18">
        <f t="shared" si="131"/>
        <v>80</v>
      </c>
      <c r="M1079" s="15" t="str">
        <f t="shared" si="132"/>
        <v>High</v>
      </c>
      <c r="N1079" s="1">
        <v>0.8</v>
      </c>
      <c r="O1079">
        <v>4.3</v>
      </c>
      <c r="P1079" t="str">
        <f t="shared" si="133"/>
        <v>Good</v>
      </c>
      <c r="Q1079">
        <f>G1079*U1079</f>
        <v>108284610</v>
      </c>
      <c r="R1079" t="str">
        <f t="shared" si="134"/>
        <v>#1k-#4.9k</v>
      </c>
      <c r="S1079">
        <f>IF(Table1[[#This Row],[actual_price]]&lt;1000, 1, IF(Table1[[#This Row],[actual_price]]&lt;5000, 2, IF(Table1[[#This Row],[actual_price]]&lt;10000, 3, IF(Table1[[#This Row],[actual_price]]&lt;20000, 4, 5))))</f>
        <v>2</v>
      </c>
      <c r="T1079" t="str">
        <f t="shared" si="135"/>
        <v>1000 and above</v>
      </c>
      <c r="U1079" s="11">
        <v>27139</v>
      </c>
      <c r="V1079" t="s">
        <v>3930</v>
      </c>
      <c r="W1079" t="s">
        <v>3931</v>
      </c>
      <c r="X1079" t="s">
        <v>3932</v>
      </c>
      <c r="Y1079" t="s">
        <v>3933</v>
      </c>
      <c r="Z1079" t="s">
        <v>3934</v>
      </c>
      <c r="AA1079" t="s">
        <v>3935</v>
      </c>
    </row>
    <row r="1080" spans="1:27">
      <c r="A1080" t="s">
        <v>3944</v>
      </c>
      <c r="B1080" t="s">
        <v>3945</v>
      </c>
      <c r="C1080" t="str">
        <f t="shared" si="136"/>
        <v>SanDisk Ultra Flair 64GB USB 3.0 Pe…</v>
      </c>
      <c r="D1080" t="s">
        <v>3679</v>
      </c>
      <c r="E1080" t="str">
        <f>IFERROR(VLOOKUP(TRIM(CLEAN(D1080)),#REF!, 2, FALSE), "Other")</f>
        <v>Other</v>
      </c>
      <c r="F1080" s="9">
        <v>519</v>
      </c>
      <c r="G1080" s="9">
        <v>1350</v>
      </c>
      <c r="H1080" s="9">
        <f t="shared" si="129"/>
        <v>831</v>
      </c>
      <c r="I1080" s="9">
        <f>(F1080*U1080)</f>
        <v>15600102</v>
      </c>
      <c r="J1080" s="18" t="str">
        <f>ROUND((Table1[[#This Row],[actual_price]]-Table1[[#This Row],[discounted_price]])/Table1[[#This Row],[actual_price]]*100, 0) &amp; "%"</f>
        <v>62%</v>
      </c>
      <c r="K1080" s="18" t="str">
        <f t="shared" si="130"/>
        <v>≥ 50%</v>
      </c>
      <c r="L1080" s="18">
        <f t="shared" si="131"/>
        <v>62</v>
      </c>
      <c r="M1080" s="15" t="str">
        <f t="shared" si="132"/>
        <v>High</v>
      </c>
      <c r="N1080" s="1">
        <v>0.62</v>
      </c>
      <c r="O1080">
        <v>4.3</v>
      </c>
      <c r="P1080" t="str">
        <f t="shared" si="133"/>
        <v>Good</v>
      </c>
      <c r="Q1080">
        <f>G1080*U1080</f>
        <v>40578300</v>
      </c>
      <c r="R1080" t="str">
        <f t="shared" si="134"/>
        <v>#1k-#4.9k</v>
      </c>
      <c r="S1080">
        <f>IF(Table1[[#This Row],[actual_price]]&lt;1000, 1, IF(Table1[[#This Row],[actual_price]]&lt;5000, 2, IF(Table1[[#This Row],[actual_price]]&lt;10000, 3, IF(Table1[[#This Row],[actual_price]]&lt;20000, 4, 5))))</f>
        <v>2</v>
      </c>
      <c r="T1080" t="str">
        <f t="shared" si="135"/>
        <v>1000 and above</v>
      </c>
      <c r="U1080" s="11">
        <v>30058</v>
      </c>
      <c r="V1080" t="s">
        <v>3946</v>
      </c>
      <c r="W1080" t="s">
        <v>3947</v>
      </c>
      <c r="X1080" t="s">
        <v>3948</v>
      </c>
      <c r="Y1080" t="s">
        <v>3949</v>
      </c>
      <c r="Z1080" t="s">
        <v>3950</v>
      </c>
      <c r="AA1080" t="s">
        <v>3951</v>
      </c>
    </row>
    <row r="1081" spans="1:27">
      <c r="A1081" t="s">
        <v>2651</v>
      </c>
      <c r="B1081" t="s">
        <v>2652</v>
      </c>
      <c r="C1081" t="str">
        <f t="shared" si="136"/>
        <v>Samsung EVO Plus 128GB microSDXC UH…</v>
      </c>
      <c r="D1081" t="s">
        <v>2342</v>
      </c>
      <c r="E1081" t="str">
        <f>IFERROR(VLOOKUP(TRIM(CLEAN(D1081)),#REF!, 2, FALSE), "Other")</f>
        <v>Other</v>
      </c>
      <c r="F1081" s="9">
        <v>1059</v>
      </c>
      <c r="G1081" s="9">
        <v>3999</v>
      </c>
      <c r="H1081" s="9">
        <f t="shared" si="129"/>
        <v>2940</v>
      </c>
      <c r="I1081" s="9">
        <f>(F1081*U1081)</f>
        <v>148297065</v>
      </c>
      <c r="J1081" s="18" t="str">
        <f>ROUND((Table1[[#This Row],[actual_price]]-Table1[[#This Row],[discounted_price]])/Table1[[#This Row],[actual_price]]*100, 0) &amp; "%"</f>
        <v>74%</v>
      </c>
      <c r="K1081" s="18" t="str">
        <f t="shared" si="130"/>
        <v>≥ 50%</v>
      </c>
      <c r="L1081" s="18">
        <f t="shared" si="131"/>
        <v>74</v>
      </c>
      <c r="M1081" s="15" t="str">
        <f t="shared" si="132"/>
        <v>High</v>
      </c>
      <c r="N1081" s="1">
        <v>0.74</v>
      </c>
      <c r="O1081">
        <v>4.3</v>
      </c>
      <c r="P1081" t="str">
        <f t="shared" si="133"/>
        <v>Good</v>
      </c>
      <c r="Q1081">
        <f>G1081*U1081</f>
        <v>559999965</v>
      </c>
      <c r="R1081" t="str">
        <f t="shared" si="134"/>
        <v>#1k-#4.9k</v>
      </c>
      <c r="S1081">
        <f>IF(Table1[[#This Row],[actual_price]]&lt;1000, 1, IF(Table1[[#This Row],[actual_price]]&lt;5000, 2, IF(Table1[[#This Row],[actual_price]]&lt;10000, 3, IF(Table1[[#This Row],[actual_price]]&lt;20000, 4, 5))))</f>
        <v>2</v>
      </c>
      <c r="T1081" t="str">
        <f t="shared" si="135"/>
        <v>1000 and above</v>
      </c>
      <c r="U1081" s="11">
        <v>140035</v>
      </c>
      <c r="V1081" t="s">
        <v>2653</v>
      </c>
      <c r="W1081" t="s">
        <v>3993</v>
      </c>
      <c r="X1081" t="s">
        <v>3994</v>
      </c>
      <c r="Y1081" t="s">
        <v>3995</v>
      </c>
      <c r="Z1081" t="s">
        <v>3996</v>
      </c>
      <c r="AA1081" t="s">
        <v>3997</v>
      </c>
    </row>
    <row r="1082" spans="1:27">
      <c r="A1082" t="s">
        <v>4016</v>
      </c>
      <c r="B1082" t="s">
        <v>4017</v>
      </c>
      <c r="C1082" t="str">
        <f t="shared" si="136"/>
        <v>SanDisk Ultra 128 GB USB 3.0 Pen Dr…</v>
      </c>
      <c r="D1082" t="s">
        <v>3679</v>
      </c>
      <c r="E1082" t="str">
        <f>IFERROR(VLOOKUP(TRIM(CLEAN(D1082)),#REF!, 2, FALSE), "Other")</f>
        <v>Other</v>
      </c>
      <c r="F1082" s="9">
        <v>889</v>
      </c>
      <c r="G1082" s="9">
        <v>2500</v>
      </c>
      <c r="H1082" s="9">
        <f t="shared" si="129"/>
        <v>1611</v>
      </c>
      <c r="I1082" s="9">
        <f>(F1082*U1082)</f>
        <v>49559083</v>
      </c>
      <c r="J1082" s="18" t="str">
        <f>ROUND((Table1[[#This Row],[actual_price]]-Table1[[#This Row],[discounted_price]])/Table1[[#This Row],[actual_price]]*100, 0) &amp; "%"</f>
        <v>64%</v>
      </c>
      <c r="K1082" s="18" t="str">
        <f t="shared" si="130"/>
        <v>≥ 50%</v>
      </c>
      <c r="L1082" s="18">
        <f t="shared" si="131"/>
        <v>64</v>
      </c>
      <c r="M1082" s="15" t="str">
        <f t="shared" si="132"/>
        <v>High</v>
      </c>
      <c r="N1082" s="1">
        <v>0.64</v>
      </c>
      <c r="O1082">
        <v>4.3</v>
      </c>
      <c r="P1082" t="str">
        <f t="shared" si="133"/>
        <v>Good</v>
      </c>
      <c r="Q1082">
        <f>G1082*U1082</f>
        <v>139367500</v>
      </c>
      <c r="R1082" t="str">
        <f t="shared" si="134"/>
        <v>#1k-#4.9k</v>
      </c>
      <c r="S1082">
        <f>IF(Table1[[#This Row],[actual_price]]&lt;1000, 1, IF(Table1[[#This Row],[actual_price]]&lt;5000, 2, IF(Table1[[#This Row],[actual_price]]&lt;10000, 3, IF(Table1[[#This Row],[actual_price]]&lt;20000, 4, 5))))</f>
        <v>2</v>
      </c>
      <c r="T1082" t="str">
        <f t="shared" si="135"/>
        <v>1000 and above</v>
      </c>
      <c r="U1082" s="11">
        <v>55747</v>
      </c>
      <c r="V1082" t="s">
        <v>4018</v>
      </c>
      <c r="W1082" t="s">
        <v>4019</v>
      </c>
      <c r="X1082" t="s">
        <v>4020</v>
      </c>
      <c r="Y1082" t="s">
        <v>4021</v>
      </c>
      <c r="Z1082" t="s">
        <v>4022</v>
      </c>
      <c r="AA1082" t="s">
        <v>4023</v>
      </c>
    </row>
    <row r="1083" spans="1:27">
      <c r="A1083" t="s">
        <v>4216</v>
      </c>
      <c r="B1083" t="s">
        <v>4217</v>
      </c>
      <c r="C1083" t="str">
        <f t="shared" si="136"/>
        <v>MemeHo¬Æ Smart Standard Multi-Purpo…</v>
      </c>
      <c r="D1083" t="s">
        <v>3713</v>
      </c>
      <c r="E1083" t="str">
        <f>IFERROR(VLOOKUP(TRIM(CLEAN(D1083)),#REF!, 2, FALSE), "Other")</f>
        <v>Other</v>
      </c>
      <c r="F1083" s="9">
        <v>656</v>
      </c>
      <c r="G1083" s="9">
        <v>1499</v>
      </c>
      <c r="H1083" s="9">
        <f t="shared" si="129"/>
        <v>843</v>
      </c>
      <c r="I1083" s="9">
        <f>(F1083*U1083)</f>
        <v>16992368</v>
      </c>
      <c r="J1083" s="18" t="str">
        <f>ROUND((Table1[[#This Row],[actual_price]]-Table1[[#This Row],[discounted_price]])/Table1[[#This Row],[actual_price]]*100, 0) &amp; "%"</f>
        <v>56%</v>
      </c>
      <c r="K1083" s="18" t="str">
        <f t="shared" si="130"/>
        <v>≥ 50%</v>
      </c>
      <c r="L1083" s="18">
        <f t="shared" si="131"/>
        <v>56</v>
      </c>
      <c r="M1083" s="15" t="str">
        <f t="shared" si="132"/>
        <v>High</v>
      </c>
      <c r="N1083" s="1">
        <v>0.56000000000000005</v>
      </c>
      <c r="O1083">
        <v>4.3</v>
      </c>
      <c r="P1083" t="str">
        <f t="shared" si="133"/>
        <v>Good</v>
      </c>
      <c r="Q1083">
        <f>G1083*U1083</f>
        <v>38828597</v>
      </c>
      <c r="R1083" t="str">
        <f t="shared" si="134"/>
        <v>#1k-#4.9k</v>
      </c>
      <c r="S1083">
        <f>IF(Table1[[#This Row],[actual_price]]&lt;1000, 1, IF(Table1[[#This Row],[actual_price]]&lt;5000, 2, IF(Table1[[#This Row],[actual_price]]&lt;10000, 3, IF(Table1[[#This Row],[actual_price]]&lt;20000, 4, 5))))</f>
        <v>2</v>
      </c>
      <c r="T1083" t="str">
        <f t="shared" si="135"/>
        <v>1000 and above</v>
      </c>
      <c r="U1083" s="11">
        <v>25903</v>
      </c>
      <c r="V1083" t="s">
        <v>4218</v>
      </c>
      <c r="W1083" t="s">
        <v>4219</v>
      </c>
      <c r="X1083" t="s">
        <v>4220</v>
      </c>
      <c r="Y1083" t="s">
        <v>4221</v>
      </c>
      <c r="Z1083" t="s">
        <v>4222</v>
      </c>
      <c r="AA1083" t="s">
        <v>4223</v>
      </c>
    </row>
    <row r="1084" spans="1:27">
      <c r="A1084" t="s">
        <v>4224</v>
      </c>
      <c r="B1084" t="s">
        <v>4225</v>
      </c>
      <c r="C1084" t="str">
        <f t="shared" si="136"/>
        <v>SanDisk Ultra Dual Drive Go USB Typ…</v>
      </c>
      <c r="D1084" t="s">
        <v>3679</v>
      </c>
      <c r="E1084" t="str">
        <f>IFERROR(VLOOKUP(TRIM(CLEAN(D1084)),#REF!, 2, FALSE), "Other")</f>
        <v>Other</v>
      </c>
      <c r="F1084" s="9">
        <v>1109</v>
      </c>
      <c r="G1084" s="9">
        <v>2800</v>
      </c>
      <c r="H1084" s="9">
        <f t="shared" si="129"/>
        <v>1691</v>
      </c>
      <c r="I1084" s="9">
        <f>(F1084*U1084)</f>
        <v>59291576</v>
      </c>
      <c r="J1084" s="18" t="str">
        <f>ROUND((Table1[[#This Row],[actual_price]]-Table1[[#This Row],[discounted_price]])/Table1[[#This Row],[actual_price]]*100, 0) &amp; "%"</f>
        <v>60%</v>
      </c>
      <c r="K1084" s="18" t="str">
        <f t="shared" si="130"/>
        <v>≥ 50%</v>
      </c>
      <c r="L1084" s="18">
        <f t="shared" si="131"/>
        <v>60</v>
      </c>
      <c r="M1084" s="15" t="str">
        <f t="shared" si="132"/>
        <v>High</v>
      </c>
      <c r="N1084" s="1">
        <v>0.6</v>
      </c>
      <c r="O1084">
        <v>4.3</v>
      </c>
      <c r="P1084" t="str">
        <f t="shared" si="133"/>
        <v>Good</v>
      </c>
      <c r="Q1084">
        <f>G1084*U1084</f>
        <v>149699200</v>
      </c>
      <c r="R1084" t="str">
        <f t="shared" si="134"/>
        <v>#1k-#4.9k</v>
      </c>
      <c r="S1084">
        <f>IF(Table1[[#This Row],[actual_price]]&lt;1000, 1, IF(Table1[[#This Row],[actual_price]]&lt;5000, 2, IF(Table1[[#This Row],[actual_price]]&lt;10000, 3, IF(Table1[[#This Row],[actual_price]]&lt;20000, 4, 5))))</f>
        <v>2</v>
      </c>
      <c r="T1084" t="str">
        <f t="shared" si="135"/>
        <v>1000 and above</v>
      </c>
      <c r="U1084" s="11">
        <v>53464</v>
      </c>
      <c r="V1084" t="s">
        <v>4226</v>
      </c>
      <c r="W1084" t="s">
        <v>4227</v>
      </c>
      <c r="X1084" t="s">
        <v>4228</v>
      </c>
      <c r="Y1084" t="s">
        <v>4229</v>
      </c>
      <c r="Z1084" t="s">
        <v>4230</v>
      </c>
      <c r="AA1084" t="s">
        <v>10169</v>
      </c>
    </row>
    <row r="1085" spans="1:27">
      <c r="A1085" t="s">
        <v>4296</v>
      </c>
      <c r="B1085" t="s">
        <v>4297</v>
      </c>
      <c r="C1085" t="str">
        <f t="shared" si="136"/>
        <v>Duracell Rechargeable AA 1300mAh Ba…</v>
      </c>
      <c r="D1085" t="s">
        <v>4298</v>
      </c>
      <c r="E1085" t="str">
        <f>IFERROR(VLOOKUP(TRIM(CLEAN(D1085)),#REF!, 2, FALSE), "Other")</f>
        <v>Other</v>
      </c>
      <c r="F1085" s="9">
        <v>479</v>
      </c>
      <c r="G1085" s="9">
        <v>599</v>
      </c>
      <c r="H1085" s="9">
        <f t="shared" si="129"/>
        <v>120</v>
      </c>
      <c r="I1085" s="9">
        <f>(F1085*U1085)</f>
        <v>5598073</v>
      </c>
      <c r="J1085" s="18" t="str">
        <f>ROUND((Table1[[#This Row],[actual_price]]-Table1[[#This Row],[discounted_price]])/Table1[[#This Row],[actual_price]]*100, 0) &amp; "%"</f>
        <v>20%</v>
      </c>
      <c r="K1085" s="18" t="str">
        <f t="shared" si="130"/>
        <v>&lt;50%</v>
      </c>
      <c r="L1085" s="18">
        <f t="shared" si="131"/>
        <v>20</v>
      </c>
      <c r="M1085" s="15" t="str">
        <f t="shared" si="132"/>
        <v>Mild</v>
      </c>
      <c r="N1085" s="1">
        <v>0.2</v>
      </c>
      <c r="O1085">
        <v>4.3</v>
      </c>
      <c r="P1085" t="str">
        <f t="shared" si="133"/>
        <v>Good</v>
      </c>
      <c r="Q1085">
        <f>G1085*U1085</f>
        <v>7000513</v>
      </c>
      <c r="R1085" t="str">
        <f t="shared" si="134"/>
        <v>#0-#999</v>
      </c>
      <c r="S1085">
        <f>IF(Table1[[#This Row],[actual_price]]&lt;1000, 1, IF(Table1[[#This Row],[actual_price]]&lt;5000, 2, IF(Table1[[#This Row],[actual_price]]&lt;10000, 3, IF(Table1[[#This Row],[actual_price]]&lt;20000, 4, 5))))</f>
        <v>1</v>
      </c>
      <c r="T1085" t="str">
        <f t="shared" si="135"/>
        <v>1000 and above</v>
      </c>
      <c r="U1085" s="11">
        <v>11687</v>
      </c>
      <c r="V1085" t="s">
        <v>4299</v>
      </c>
      <c r="W1085" t="s">
        <v>4300</v>
      </c>
      <c r="X1085" t="s">
        <v>4301</v>
      </c>
      <c r="Y1085" t="s">
        <v>4302</v>
      </c>
      <c r="Z1085" t="s">
        <v>4303</v>
      </c>
      <c r="AA1085" t="s">
        <v>4304</v>
      </c>
    </row>
    <row r="1086" spans="1:27">
      <c r="A1086" t="s">
        <v>4313</v>
      </c>
      <c r="B1086" t="s">
        <v>4314</v>
      </c>
      <c r="C1086" t="str">
        <f t="shared" si="136"/>
        <v>TP-Link USB Bluetooth Adapter for P…</v>
      </c>
      <c r="D1086" t="s">
        <v>4315</v>
      </c>
      <c r="E1086" t="str">
        <f>IFERROR(VLOOKUP(TRIM(CLEAN(D1086)),#REF!, 2, FALSE), "Other")</f>
        <v>Other</v>
      </c>
      <c r="F1086" s="9">
        <v>599</v>
      </c>
      <c r="G1086" s="9">
        <v>899</v>
      </c>
      <c r="H1086" s="9">
        <f t="shared" si="129"/>
        <v>300</v>
      </c>
      <c r="I1086" s="9">
        <f>(F1086*U1086)</f>
        <v>56974484</v>
      </c>
      <c r="J1086" s="18" t="str">
        <f>ROUND((Table1[[#This Row],[actual_price]]-Table1[[#This Row],[discounted_price]])/Table1[[#This Row],[actual_price]]*100, 0) &amp; "%"</f>
        <v>33%</v>
      </c>
      <c r="K1086" s="18" t="str">
        <f t="shared" si="130"/>
        <v>&lt;50%</v>
      </c>
      <c r="L1086" s="18">
        <f t="shared" si="131"/>
        <v>33</v>
      </c>
      <c r="M1086" s="15" t="str">
        <f t="shared" si="132"/>
        <v>Medium</v>
      </c>
      <c r="N1086" s="1">
        <v>0.33</v>
      </c>
      <c r="O1086">
        <v>4.3</v>
      </c>
      <c r="P1086" t="str">
        <f t="shared" si="133"/>
        <v>Good</v>
      </c>
      <c r="Q1086">
        <f>G1086*U1086</f>
        <v>85509284</v>
      </c>
      <c r="R1086" t="str">
        <f t="shared" si="134"/>
        <v>#0-#999</v>
      </c>
      <c r="S1086">
        <f>IF(Table1[[#This Row],[actual_price]]&lt;1000, 1, IF(Table1[[#This Row],[actual_price]]&lt;5000, 2, IF(Table1[[#This Row],[actual_price]]&lt;10000, 3, IF(Table1[[#This Row],[actual_price]]&lt;20000, 4, 5))))</f>
        <v>1</v>
      </c>
      <c r="T1086" t="str">
        <f t="shared" si="135"/>
        <v>1000 and above</v>
      </c>
      <c r="U1086" s="11">
        <v>95116</v>
      </c>
      <c r="V1086" t="s">
        <v>4316</v>
      </c>
      <c r="W1086" t="s">
        <v>4317</v>
      </c>
      <c r="X1086" t="s">
        <v>4318</v>
      </c>
      <c r="Y1086" t="s">
        <v>4319</v>
      </c>
      <c r="Z1086" t="s">
        <v>4320</v>
      </c>
      <c r="AA1086" t="s">
        <v>4321</v>
      </c>
    </row>
    <row r="1087" spans="1:27">
      <c r="A1087" t="s">
        <v>4322</v>
      </c>
      <c r="B1087" t="s">
        <v>4323</v>
      </c>
      <c r="C1087" t="str">
        <f t="shared" si="136"/>
        <v>SanDisk Ultra Dual Drive Luxe USB T…</v>
      </c>
      <c r="D1087" t="s">
        <v>3679</v>
      </c>
      <c r="E1087" t="str">
        <f>IFERROR(VLOOKUP(TRIM(CLEAN(D1087)),#REF!, 2, FALSE), "Other")</f>
        <v>Other</v>
      </c>
      <c r="F1087" s="9">
        <v>1299</v>
      </c>
      <c r="G1087" s="9">
        <v>3000</v>
      </c>
      <c r="H1087" s="9">
        <f t="shared" si="129"/>
        <v>1701</v>
      </c>
      <c r="I1087" s="9">
        <f>(F1087*U1087)</f>
        <v>29905578</v>
      </c>
      <c r="J1087" s="18" t="str">
        <f>ROUND((Table1[[#This Row],[actual_price]]-Table1[[#This Row],[discounted_price]])/Table1[[#This Row],[actual_price]]*100, 0) &amp; "%"</f>
        <v>57%</v>
      </c>
      <c r="K1087" s="18" t="str">
        <f t="shared" si="130"/>
        <v>≥ 50%</v>
      </c>
      <c r="L1087" s="18">
        <f t="shared" si="131"/>
        <v>57</v>
      </c>
      <c r="M1087" s="15" t="str">
        <f t="shared" si="132"/>
        <v>High</v>
      </c>
      <c r="N1087" s="1">
        <v>0.56999999999999995</v>
      </c>
      <c r="O1087">
        <v>4.3</v>
      </c>
      <c r="P1087" t="str">
        <f t="shared" si="133"/>
        <v>Good</v>
      </c>
      <c r="Q1087">
        <f>G1087*U1087</f>
        <v>69066000</v>
      </c>
      <c r="R1087" t="str">
        <f t="shared" si="134"/>
        <v>#1k-#4.9k</v>
      </c>
      <c r="S1087">
        <f>IF(Table1[[#This Row],[actual_price]]&lt;1000, 1, IF(Table1[[#This Row],[actual_price]]&lt;5000, 2, IF(Table1[[#This Row],[actual_price]]&lt;10000, 3, IF(Table1[[#This Row],[actual_price]]&lt;20000, 4, 5))))</f>
        <v>2</v>
      </c>
      <c r="T1087" t="str">
        <f t="shared" si="135"/>
        <v>1000 and above</v>
      </c>
      <c r="U1087" s="11">
        <v>23022</v>
      </c>
      <c r="V1087" t="s">
        <v>4324</v>
      </c>
      <c r="W1087" t="s">
        <v>4325</v>
      </c>
      <c r="X1087" t="s">
        <v>4326</v>
      </c>
      <c r="Y1087" t="s">
        <v>4327</v>
      </c>
      <c r="Z1087" t="s">
        <v>4328</v>
      </c>
      <c r="AA1087" t="s">
        <v>4329</v>
      </c>
    </row>
    <row r="1088" spans="1:27">
      <c r="A1088" t="s">
        <v>4335</v>
      </c>
      <c r="B1088" t="s">
        <v>4336</v>
      </c>
      <c r="C1088" t="str">
        <f t="shared" si="136"/>
        <v>rts [2 Pack] Mini USB C Type C Adap…</v>
      </c>
      <c r="D1088" t="s">
        <v>4337</v>
      </c>
      <c r="E1088" t="str">
        <f>IFERROR(VLOOKUP(TRIM(CLEAN(D1088)),#REF!, 2, FALSE), "Other")</f>
        <v>Other</v>
      </c>
      <c r="F1088" s="9">
        <v>294</v>
      </c>
      <c r="G1088" s="9">
        <v>4999</v>
      </c>
      <c r="H1088" s="9">
        <f t="shared" si="129"/>
        <v>4705</v>
      </c>
      <c r="I1088" s="9">
        <f>(F1088*U1088)</f>
        <v>1301244</v>
      </c>
      <c r="J1088" s="18" t="str">
        <f>ROUND((Table1[[#This Row],[actual_price]]-Table1[[#This Row],[discounted_price]])/Table1[[#This Row],[actual_price]]*100, 0) &amp; "%"</f>
        <v>94%</v>
      </c>
      <c r="K1088" s="18" t="str">
        <f t="shared" si="130"/>
        <v>≥ 50%</v>
      </c>
      <c r="L1088" s="18">
        <f t="shared" si="131"/>
        <v>94</v>
      </c>
      <c r="M1088" s="15" t="str">
        <f t="shared" si="132"/>
        <v>High</v>
      </c>
      <c r="N1088" s="1">
        <v>0.94</v>
      </c>
      <c r="O1088">
        <v>4.3</v>
      </c>
      <c r="P1088" t="str">
        <f t="shared" si="133"/>
        <v>Good</v>
      </c>
      <c r="Q1088">
        <f>G1088*U1088</f>
        <v>22125574</v>
      </c>
      <c r="R1088" t="str">
        <f t="shared" si="134"/>
        <v>#1k-#4.9k</v>
      </c>
      <c r="S1088">
        <f>IF(Table1[[#This Row],[actual_price]]&lt;1000, 1, IF(Table1[[#This Row],[actual_price]]&lt;5000, 2, IF(Table1[[#This Row],[actual_price]]&lt;10000, 3, IF(Table1[[#This Row],[actual_price]]&lt;20000, 4, 5))))</f>
        <v>2</v>
      </c>
      <c r="T1088" t="str">
        <f t="shared" si="135"/>
        <v>1000 and above</v>
      </c>
      <c r="U1088" s="11">
        <v>4426</v>
      </c>
      <c r="V1088" t="s">
        <v>4338</v>
      </c>
      <c r="W1088" t="s">
        <v>4339</v>
      </c>
      <c r="X1088" t="s">
        <v>4340</v>
      </c>
      <c r="Y1088" t="s">
        <v>4341</v>
      </c>
      <c r="Z1088" t="s">
        <v>4342</v>
      </c>
      <c r="AA1088" t="s">
        <v>4343</v>
      </c>
    </row>
    <row r="1089" spans="1:27">
      <c r="A1089" t="s">
        <v>4396</v>
      </c>
      <c r="B1089" t="s">
        <v>4397</v>
      </c>
      <c r="C1089" t="str">
        <f t="shared" si="136"/>
        <v>Samsung Galaxy Watch4 Bluetooth(4.4…</v>
      </c>
      <c r="D1089" t="s">
        <v>2284</v>
      </c>
      <c r="E1089" t="str">
        <f>IFERROR(VLOOKUP(TRIM(CLEAN(D1089)),#REF!, 2, FALSE), "Other")</f>
        <v>Other</v>
      </c>
      <c r="F1089" s="9">
        <v>12000</v>
      </c>
      <c r="G1089" s="9">
        <v>29999</v>
      </c>
      <c r="H1089" s="9">
        <f t="shared" si="129"/>
        <v>17999</v>
      </c>
      <c r="I1089" s="9">
        <f>(F1089*U1089)</f>
        <v>56928000</v>
      </c>
      <c r="J1089" s="18" t="str">
        <f>ROUND((Table1[[#This Row],[actual_price]]-Table1[[#This Row],[discounted_price]])/Table1[[#This Row],[actual_price]]*100, 0) &amp; "%"</f>
        <v>60%</v>
      </c>
      <c r="K1089" s="18" t="str">
        <f t="shared" si="130"/>
        <v>≥ 50%</v>
      </c>
      <c r="L1089" s="18">
        <f t="shared" si="131"/>
        <v>60</v>
      </c>
      <c r="M1089" s="15" t="str">
        <f t="shared" si="132"/>
        <v>High</v>
      </c>
      <c r="N1089" s="1">
        <v>0.6</v>
      </c>
      <c r="O1089">
        <v>4.3</v>
      </c>
      <c r="P1089" t="str">
        <f t="shared" si="133"/>
        <v>Good</v>
      </c>
      <c r="Q1089">
        <f>G1089*U1089</f>
        <v>142315256</v>
      </c>
      <c r="R1089" t="str">
        <f t="shared" si="134"/>
        <v>#20k+</v>
      </c>
      <c r="S1089">
        <f>IF(Table1[[#This Row],[actual_price]]&lt;1000, 1, IF(Table1[[#This Row],[actual_price]]&lt;5000, 2, IF(Table1[[#This Row],[actual_price]]&lt;10000, 3, IF(Table1[[#This Row],[actual_price]]&lt;20000, 4, 5))))</f>
        <v>5</v>
      </c>
      <c r="T1089" t="str">
        <f t="shared" si="135"/>
        <v>1000 and above</v>
      </c>
      <c r="U1089" s="11">
        <v>4744</v>
      </c>
      <c r="V1089" t="s">
        <v>4398</v>
      </c>
      <c r="W1089" t="s">
        <v>4399</v>
      </c>
      <c r="X1089" t="s">
        <v>4400</v>
      </c>
      <c r="Y1089" t="s">
        <v>4401</v>
      </c>
      <c r="Z1089" t="s">
        <v>4402</v>
      </c>
      <c r="AA1089" t="s">
        <v>4403</v>
      </c>
    </row>
    <row r="1090" spans="1:27">
      <c r="A1090" t="s">
        <v>4445</v>
      </c>
      <c r="B1090" t="s">
        <v>4446</v>
      </c>
      <c r="C1090" t="str">
        <f t="shared" si="136"/>
        <v>boAt Dual Port Rapid Car Charger (Q…</v>
      </c>
      <c r="D1090" t="s">
        <v>2409</v>
      </c>
      <c r="E1090" t="str">
        <f>IFERROR(VLOOKUP(TRIM(CLEAN(D1090)),#REF!, 2, FALSE), "Other")</f>
        <v>Other</v>
      </c>
      <c r="F1090" s="9">
        <v>571</v>
      </c>
      <c r="G1090" s="9">
        <v>999</v>
      </c>
      <c r="H1090" s="9">
        <f t="shared" ref="H1090:H1153" si="137">G1090 - F1090</f>
        <v>428</v>
      </c>
      <c r="I1090" s="9">
        <f>(F1090*U1090)</f>
        <v>21824191</v>
      </c>
      <c r="J1090" s="18" t="str">
        <f>ROUND((Table1[[#This Row],[actual_price]]-Table1[[#This Row],[discounted_price]])/Table1[[#This Row],[actual_price]]*100, 0) &amp; "%"</f>
        <v>43%</v>
      </c>
      <c r="K1090" s="18" t="str">
        <f t="shared" ref="K1090:K1153" si="138">IF(L1090&gt;=50, "≥ 50%", "&lt;50%")</f>
        <v>&lt;50%</v>
      </c>
      <c r="L1090" s="18">
        <f t="shared" ref="L1090:L1153" si="139">VALUE(SUBSTITUTE(J1090, "%", ""))</f>
        <v>43</v>
      </c>
      <c r="M1090" s="15" t="str">
        <f t="shared" ref="M1090:M1153" si="140">IF(L1090&lt;10, "Low", IF(L1090&lt;30, "Mild", IF(L1090&lt;50, "Medium", "High")))</f>
        <v>Medium</v>
      </c>
      <c r="N1090" s="1">
        <v>0.43</v>
      </c>
      <c r="O1090">
        <v>4.3</v>
      </c>
      <c r="P1090" t="str">
        <f t="shared" ref="P1090:P1153" si="141">IF(O1090&gt;=4.5, "Excellent", IF(O1090&gt;=3.5, "Good", IF(O1090&gt;=2.5, "Average", "Poor")))</f>
        <v>Good</v>
      </c>
      <c r="Q1090">
        <f>G1090*U1090</f>
        <v>38182779</v>
      </c>
      <c r="R1090" t="str">
        <f t="shared" ref="R1090:R1153" si="142">IF(G1090&lt;1000, "#0-#999", IF(G1090&lt;5000, "#1k-#4.9k", IF(G1090&lt;10000, "#5k-#9.9k", IF(G1090&lt;20000, "#10k-#19.9k", "#20k+"))))</f>
        <v>#0-#999</v>
      </c>
      <c r="S1090">
        <f>IF(Table1[[#This Row],[actual_price]]&lt;1000, 1, IF(Table1[[#This Row],[actual_price]]&lt;5000, 2, IF(Table1[[#This Row],[actual_price]]&lt;10000, 3, IF(Table1[[#This Row],[actual_price]]&lt;20000, 4, 5))))</f>
        <v>1</v>
      </c>
      <c r="T1090" t="str">
        <f t="shared" ref="T1090:T1153" si="143">IF(U1090 &gt; 1000, "1000 and above", "Fewer than 1000")</f>
        <v>1000 and above</v>
      </c>
      <c r="U1090" s="11">
        <v>38221</v>
      </c>
      <c r="V1090" t="s">
        <v>4447</v>
      </c>
      <c r="W1090" t="s">
        <v>4448</v>
      </c>
      <c r="X1090" t="s">
        <v>4449</v>
      </c>
      <c r="Y1090" t="s">
        <v>4450</v>
      </c>
      <c r="Z1090" t="s">
        <v>4451</v>
      </c>
      <c r="AA1090" t="s">
        <v>4452</v>
      </c>
    </row>
    <row r="1091" spans="1:27">
      <c r="A1091" t="s">
        <v>4486</v>
      </c>
      <c r="B1091" t="s">
        <v>4487</v>
      </c>
      <c r="C1091" t="str">
        <f t="shared" si="136"/>
        <v>SanDisk Ultra Dual 64 GB USB 3.0 OT…</v>
      </c>
      <c r="D1091" t="s">
        <v>3679</v>
      </c>
      <c r="E1091" t="str">
        <f>IFERROR(VLOOKUP(TRIM(CLEAN(D1091)),#REF!, 2, FALSE), "Other")</f>
        <v>Other</v>
      </c>
      <c r="F1091" s="9">
        <v>579</v>
      </c>
      <c r="G1091" s="9">
        <v>1400</v>
      </c>
      <c r="H1091" s="9">
        <f t="shared" si="137"/>
        <v>821</v>
      </c>
      <c r="I1091" s="9">
        <f>(F1091*U1091)</f>
        <v>109491216</v>
      </c>
      <c r="J1091" s="18" t="str">
        <f>ROUND((Table1[[#This Row],[actual_price]]-Table1[[#This Row],[discounted_price]])/Table1[[#This Row],[actual_price]]*100, 0) &amp; "%"</f>
        <v>59%</v>
      </c>
      <c r="K1091" s="18" t="str">
        <f t="shared" si="138"/>
        <v>≥ 50%</v>
      </c>
      <c r="L1091" s="18">
        <f t="shared" si="139"/>
        <v>59</v>
      </c>
      <c r="M1091" s="15" t="str">
        <f t="shared" si="140"/>
        <v>High</v>
      </c>
      <c r="N1091" s="1">
        <v>0.59</v>
      </c>
      <c r="O1091">
        <v>4.3</v>
      </c>
      <c r="P1091" t="str">
        <f t="shared" si="141"/>
        <v>Good</v>
      </c>
      <c r="Q1091">
        <f>G1091*U1091</f>
        <v>264745600</v>
      </c>
      <c r="R1091" t="str">
        <f t="shared" si="142"/>
        <v>#1k-#4.9k</v>
      </c>
      <c r="S1091">
        <f>IF(Table1[[#This Row],[actual_price]]&lt;1000, 1, IF(Table1[[#This Row],[actual_price]]&lt;5000, 2, IF(Table1[[#This Row],[actual_price]]&lt;10000, 3, IF(Table1[[#This Row],[actual_price]]&lt;20000, 4, 5))))</f>
        <v>2</v>
      </c>
      <c r="T1091" t="str">
        <f t="shared" si="143"/>
        <v>1000 and above</v>
      </c>
      <c r="U1091" s="11">
        <v>189104</v>
      </c>
      <c r="V1091" t="s">
        <v>4488</v>
      </c>
      <c r="W1091" t="s">
        <v>4489</v>
      </c>
      <c r="X1091" t="s">
        <v>4490</v>
      </c>
      <c r="Y1091" t="s">
        <v>4491</v>
      </c>
      <c r="Z1091" t="s">
        <v>4492</v>
      </c>
      <c r="AA1091" t="s">
        <v>4493</v>
      </c>
    </row>
    <row r="1092" spans="1:27">
      <c r="A1092" t="s">
        <v>4511</v>
      </c>
      <c r="B1092" t="s">
        <v>4512</v>
      </c>
      <c r="C1092" t="str">
        <f t="shared" si="136"/>
        <v>Duracell Plus AAA Rechargeable Batt…</v>
      </c>
      <c r="D1092" t="s">
        <v>4298</v>
      </c>
      <c r="E1092" t="str">
        <f>IFERROR(VLOOKUP(TRIM(CLEAN(D1092)),#REF!, 2, FALSE), "Other")</f>
        <v>Other</v>
      </c>
      <c r="F1092" s="9">
        <v>399</v>
      </c>
      <c r="G1092" s="9">
        <v>499</v>
      </c>
      <c r="H1092" s="9">
        <f t="shared" si="137"/>
        <v>100</v>
      </c>
      <c r="I1092" s="9">
        <f>(F1092*U1092)</f>
        <v>10853199</v>
      </c>
      <c r="J1092" s="18" t="str">
        <f>ROUND((Table1[[#This Row],[actual_price]]-Table1[[#This Row],[discounted_price]])/Table1[[#This Row],[actual_price]]*100, 0) &amp; "%"</f>
        <v>20%</v>
      </c>
      <c r="K1092" s="18" t="str">
        <f t="shared" si="138"/>
        <v>&lt;50%</v>
      </c>
      <c r="L1092" s="18">
        <f t="shared" si="139"/>
        <v>20</v>
      </c>
      <c r="M1092" s="15" t="str">
        <f t="shared" si="140"/>
        <v>Mild</v>
      </c>
      <c r="N1092" s="1">
        <v>0.2</v>
      </c>
      <c r="O1092">
        <v>4.3</v>
      </c>
      <c r="P1092" t="str">
        <f t="shared" si="141"/>
        <v>Good</v>
      </c>
      <c r="Q1092">
        <f>G1092*U1092</f>
        <v>13573299</v>
      </c>
      <c r="R1092" t="str">
        <f t="shared" si="142"/>
        <v>#0-#999</v>
      </c>
      <c r="S1092">
        <f>IF(Table1[[#This Row],[actual_price]]&lt;1000, 1, IF(Table1[[#This Row],[actual_price]]&lt;5000, 2, IF(Table1[[#This Row],[actual_price]]&lt;10000, 3, IF(Table1[[#This Row],[actual_price]]&lt;20000, 4, 5))))</f>
        <v>1</v>
      </c>
      <c r="T1092" t="str">
        <f t="shared" si="143"/>
        <v>1000 and above</v>
      </c>
      <c r="U1092" s="11">
        <v>27201</v>
      </c>
      <c r="V1092" t="s">
        <v>4513</v>
      </c>
      <c r="W1092" t="s">
        <v>4514</v>
      </c>
      <c r="X1092" t="s">
        <v>4515</v>
      </c>
      <c r="Y1092" t="s">
        <v>4516</v>
      </c>
      <c r="Z1092" t="s">
        <v>4517</v>
      </c>
      <c r="AA1092" t="s">
        <v>4518</v>
      </c>
    </row>
    <row r="1093" spans="1:27">
      <c r="A1093" t="s">
        <v>4519</v>
      </c>
      <c r="B1093" t="s">
        <v>4520</v>
      </c>
      <c r="C1093" t="str">
        <f t="shared" si="136"/>
        <v>Logitech B100 Wired USB Mouse, 3 yr…</v>
      </c>
      <c r="D1093" t="s">
        <v>3688</v>
      </c>
      <c r="E1093" t="str">
        <f>IFERROR(VLOOKUP(TRIM(CLEAN(D1093)),#REF!, 2, FALSE), "Other")</f>
        <v>Other</v>
      </c>
      <c r="F1093" s="9">
        <v>279</v>
      </c>
      <c r="G1093" s="9">
        <v>375</v>
      </c>
      <c r="H1093" s="9">
        <f t="shared" si="137"/>
        <v>96</v>
      </c>
      <c r="I1093" s="9">
        <f>(F1093*U1093)</f>
        <v>8797986</v>
      </c>
      <c r="J1093" s="18" t="str">
        <f>ROUND((Table1[[#This Row],[actual_price]]-Table1[[#This Row],[discounted_price]])/Table1[[#This Row],[actual_price]]*100, 0) &amp; "%"</f>
        <v>26%</v>
      </c>
      <c r="K1093" s="18" t="str">
        <f t="shared" si="138"/>
        <v>&lt;50%</v>
      </c>
      <c r="L1093" s="18">
        <f t="shared" si="139"/>
        <v>26</v>
      </c>
      <c r="M1093" s="15" t="str">
        <f t="shared" si="140"/>
        <v>Mild</v>
      </c>
      <c r="N1093" s="1">
        <v>0.26</v>
      </c>
      <c r="O1093">
        <v>4.3</v>
      </c>
      <c r="P1093" t="str">
        <f t="shared" si="141"/>
        <v>Good</v>
      </c>
      <c r="Q1093">
        <f>G1093*U1093</f>
        <v>11825250</v>
      </c>
      <c r="R1093" t="str">
        <f t="shared" si="142"/>
        <v>#0-#999</v>
      </c>
      <c r="S1093">
        <f>IF(Table1[[#This Row],[actual_price]]&lt;1000, 1, IF(Table1[[#This Row],[actual_price]]&lt;5000, 2, IF(Table1[[#This Row],[actual_price]]&lt;10000, 3, IF(Table1[[#This Row],[actual_price]]&lt;20000, 4, 5))))</f>
        <v>1</v>
      </c>
      <c r="T1093" t="str">
        <f t="shared" si="143"/>
        <v>1000 and above</v>
      </c>
      <c r="U1093" s="11">
        <v>31534</v>
      </c>
      <c r="V1093" t="s">
        <v>4521</v>
      </c>
      <c r="W1093" t="s">
        <v>4522</v>
      </c>
      <c r="X1093" t="s">
        <v>4523</v>
      </c>
      <c r="Y1093" t="s">
        <v>4524</v>
      </c>
      <c r="Z1093" t="s">
        <v>4525</v>
      </c>
      <c r="AA1093" t="s">
        <v>4526</v>
      </c>
    </row>
    <row r="1094" spans="1:27">
      <c r="A1094" t="s">
        <v>4554</v>
      </c>
      <c r="B1094" t="s">
        <v>4555</v>
      </c>
      <c r="C1094" t="str">
        <f t="shared" si="136"/>
        <v>JBL Go 2, Wireless Portable Bluetoo…</v>
      </c>
      <c r="D1094" t="s">
        <v>4199</v>
      </c>
      <c r="E1094" t="str">
        <f>IFERROR(VLOOKUP(TRIM(CLEAN(D1094)),#REF!, 2, FALSE), "Other")</f>
        <v>Other</v>
      </c>
      <c r="F1094" s="9">
        <v>1999</v>
      </c>
      <c r="G1094" s="9">
        <v>2999</v>
      </c>
      <c r="H1094" s="9">
        <f t="shared" si="137"/>
        <v>1000</v>
      </c>
      <c r="I1094" s="9">
        <f>(F1094*U1094)</f>
        <v>127734101</v>
      </c>
      <c r="J1094" s="18" t="str">
        <f>ROUND((Table1[[#This Row],[actual_price]]-Table1[[#This Row],[discounted_price]])/Table1[[#This Row],[actual_price]]*100, 0) &amp; "%"</f>
        <v>33%</v>
      </c>
      <c r="K1094" s="18" t="str">
        <f t="shared" si="138"/>
        <v>&lt;50%</v>
      </c>
      <c r="L1094" s="18">
        <f t="shared" si="139"/>
        <v>33</v>
      </c>
      <c r="M1094" s="15" t="str">
        <f t="shared" si="140"/>
        <v>Medium</v>
      </c>
      <c r="N1094" s="1">
        <v>0.33</v>
      </c>
      <c r="O1094">
        <v>4.3</v>
      </c>
      <c r="P1094" t="str">
        <f t="shared" si="141"/>
        <v>Good</v>
      </c>
      <c r="Q1094">
        <f>G1094*U1094</f>
        <v>191633101</v>
      </c>
      <c r="R1094" t="str">
        <f t="shared" si="142"/>
        <v>#1k-#4.9k</v>
      </c>
      <c r="S1094">
        <f>IF(Table1[[#This Row],[actual_price]]&lt;1000, 1, IF(Table1[[#This Row],[actual_price]]&lt;5000, 2, IF(Table1[[#This Row],[actual_price]]&lt;10000, 3, IF(Table1[[#This Row],[actual_price]]&lt;20000, 4, 5))))</f>
        <v>2</v>
      </c>
      <c r="T1094" t="str">
        <f t="shared" si="143"/>
        <v>1000 and above</v>
      </c>
      <c r="U1094" s="11">
        <v>63899</v>
      </c>
      <c r="V1094" t="s">
        <v>4556</v>
      </c>
      <c r="W1094" t="s">
        <v>4557</v>
      </c>
      <c r="X1094" t="s">
        <v>4558</v>
      </c>
      <c r="Y1094" t="s">
        <v>4559</v>
      </c>
      <c r="Z1094" t="s">
        <v>4560</v>
      </c>
      <c r="AA1094" t="s">
        <v>4561</v>
      </c>
    </row>
    <row r="1095" spans="1:27">
      <c r="A1095" t="s">
        <v>4596</v>
      </c>
      <c r="B1095" t="s">
        <v>4597</v>
      </c>
      <c r="C1095" t="str">
        <f t="shared" si="136"/>
        <v>Logitech MK240 Nano Wireless USB Ke…</v>
      </c>
      <c r="D1095" t="s">
        <v>3881</v>
      </c>
      <c r="E1095" t="str">
        <f>IFERROR(VLOOKUP(TRIM(CLEAN(D1095)),#REF!, 2, FALSE), "Other")</f>
        <v>Other</v>
      </c>
      <c r="F1095" s="9">
        <v>1495</v>
      </c>
      <c r="G1095" s="9">
        <v>1995</v>
      </c>
      <c r="H1095" s="9">
        <f t="shared" si="137"/>
        <v>500</v>
      </c>
      <c r="I1095" s="9">
        <f>(F1095*U1095)</f>
        <v>10825295</v>
      </c>
      <c r="J1095" s="18" t="str">
        <f>ROUND((Table1[[#This Row],[actual_price]]-Table1[[#This Row],[discounted_price]])/Table1[[#This Row],[actual_price]]*100, 0) &amp; "%"</f>
        <v>25%</v>
      </c>
      <c r="K1095" s="18" t="str">
        <f t="shared" si="138"/>
        <v>&lt;50%</v>
      </c>
      <c r="L1095" s="18">
        <f t="shared" si="139"/>
        <v>25</v>
      </c>
      <c r="M1095" s="15" t="str">
        <f t="shared" si="140"/>
        <v>Mild</v>
      </c>
      <c r="N1095" s="1">
        <v>0.25</v>
      </c>
      <c r="O1095">
        <v>4.3</v>
      </c>
      <c r="P1095" t="str">
        <f t="shared" si="141"/>
        <v>Good</v>
      </c>
      <c r="Q1095">
        <f>G1095*U1095</f>
        <v>14445795</v>
      </c>
      <c r="R1095" t="str">
        <f t="shared" si="142"/>
        <v>#1k-#4.9k</v>
      </c>
      <c r="S1095">
        <f>IF(Table1[[#This Row],[actual_price]]&lt;1000, 1, IF(Table1[[#This Row],[actual_price]]&lt;5000, 2, IF(Table1[[#This Row],[actual_price]]&lt;10000, 3, IF(Table1[[#This Row],[actual_price]]&lt;20000, 4, 5))))</f>
        <v>2</v>
      </c>
      <c r="T1095" t="str">
        <f t="shared" si="143"/>
        <v>1000 and above</v>
      </c>
      <c r="U1095" s="11">
        <v>7241</v>
      </c>
      <c r="V1095" t="s">
        <v>4598</v>
      </c>
      <c r="W1095" t="s">
        <v>4599</v>
      </c>
      <c r="X1095" t="s">
        <v>4600</v>
      </c>
      <c r="Y1095" t="s">
        <v>4601</v>
      </c>
      <c r="Z1095" t="s">
        <v>4602</v>
      </c>
      <c r="AA1095" t="s">
        <v>4603</v>
      </c>
    </row>
    <row r="1096" spans="1:27">
      <c r="A1096" t="s">
        <v>4665</v>
      </c>
      <c r="B1096" t="s">
        <v>4666</v>
      </c>
      <c r="C1096" t="str">
        <f t="shared" si="136"/>
        <v>Redgear A-15 Wired Gaming Mouse wit…</v>
      </c>
      <c r="D1096" t="s">
        <v>4058</v>
      </c>
      <c r="E1096" t="str">
        <f>IFERROR(VLOOKUP(TRIM(CLEAN(D1096)),#REF!, 2, FALSE), "Other")</f>
        <v>Other</v>
      </c>
      <c r="F1096" s="9">
        <v>599</v>
      </c>
      <c r="G1096" s="9">
        <v>799</v>
      </c>
      <c r="H1096" s="9">
        <f t="shared" si="137"/>
        <v>200</v>
      </c>
      <c r="I1096" s="9">
        <f>(F1096*U1096)</f>
        <v>9458210</v>
      </c>
      <c r="J1096" s="18" t="str">
        <f>ROUND((Table1[[#This Row],[actual_price]]-Table1[[#This Row],[discounted_price]])/Table1[[#This Row],[actual_price]]*100, 0) &amp; "%"</f>
        <v>25%</v>
      </c>
      <c r="K1096" s="18" t="str">
        <f t="shared" si="138"/>
        <v>&lt;50%</v>
      </c>
      <c r="L1096" s="18">
        <f t="shared" si="139"/>
        <v>25</v>
      </c>
      <c r="M1096" s="15" t="str">
        <f t="shared" si="140"/>
        <v>Mild</v>
      </c>
      <c r="N1096" s="1">
        <v>0.25</v>
      </c>
      <c r="O1096">
        <v>4.3</v>
      </c>
      <c r="P1096" t="str">
        <f t="shared" si="141"/>
        <v>Good</v>
      </c>
      <c r="Q1096">
        <f>G1096*U1096</f>
        <v>12616210</v>
      </c>
      <c r="R1096" t="str">
        <f t="shared" si="142"/>
        <v>#0-#999</v>
      </c>
      <c r="S1096">
        <f>IF(Table1[[#This Row],[actual_price]]&lt;1000, 1, IF(Table1[[#This Row],[actual_price]]&lt;5000, 2, IF(Table1[[#This Row],[actual_price]]&lt;10000, 3, IF(Table1[[#This Row],[actual_price]]&lt;20000, 4, 5))))</f>
        <v>1</v>
      </c>
      <c r="T1096" t="str">
        <f t="shared" si="143"/>
        <v>1000 and above</v>
      </c>
      <c r="U1096" s="11">
        <v>15790</v>
      </c>
      <c r="V1096" t="s">
        <v>4667</v>
      </c>
      <c r="W1096" t="s">
        <v>4668</v>
      </c>
      <c r="X1096" t="s">
        <v>4669</v>
      </c>
      <c r="Y1096" t="s">
        <v>4670</v>
      </c>
      <c r="Z1096" t="s">
        <v>4671</v>
      </c>
      <c r="AA1096" t="s">
        <v>4672</v>
      </c>
    </row>
    <row r="1097" spans="1:27">
      <c r="A1097" t="s">
        <v>4690</v>
      </c>
      <c r="B1097" t="s">
        <v>4691</v>
      </c>
      <c r="C1097" t="str">
        <f t="shared" si="136"/>
        <v>Eveready Red 1012 AAA Batteries - P…</v>
      </c>
      <c r="D1097" t="s">
        <v>3838</v>
      </c>
      <c r="E1097" t="str">
        <f>IFERROR(VLOOKUP(TRIM(CLEAN(D1097)),#REF!, 2, FALSE), "Other")</f>
        <v>Other</v>
      </c>
      <c r="F1097" s="9">
        <v>159</v>
      </c>
      <c r="G1097" s="9">
        <v>180</v>
      </c>
      <c r="H1097" s="9">
        <f t="shared" si="137"/>
        <v>21</v>
      </c>
      <c r="I1097" s="9">
        <f>(F1097*U1097)</f>
        <v>157251</v>
      </c>
      <c r="J1097" s="18" t="str">
        <f>ROUND((Table1[[#This Row],[actual_price]]-Table1[[#This Row],[discounted_price]])/Table1[[#This Row],[actual_price]]*100, 0) &amp; "%"</f>
        <v>12%</v>
      </c>
      <c r="K1097" s="18" t="str">
        <f t="shared" si="138"/>
        <v>&lt;50%</v>
      </c>
      <c r="L1097" s="18">
        <f t="shared" si="139"/>
        <v>12</v>
      </c>
      <c r="M1097" s="15" t="str">
        <f t="shared" si="140"/>
        <v>Mild</v>
      </c>
      <c r="N1097" s="1">
        <v>0.12</v>
      </c>
      <c r="O1097">
        <v>4.3</v>
      </c>
      <c r="P1097" t="str">
        <f t="shared" si="141"/>
        <v>Good</v>
      </c>
      <c r="Q1097">
        <f>G1097*U1097</f>
        <v>178020</v>
      </c>
      <c r="R1097" t="str">
        <f t="shared" si="142"/>
        <v>#0-#999</v>
      </c>
      <c r="S1097">
        <f>IF(Table1[[#This Row],[actual_price]]&lt;1000, 1, IF(Table1[[#This Row],[actual_price]]&lt;5000, 2, IF(Table1[[#This Row],[actual_price]]&lt;10000, 3, IF(Table1[[#This Row],[actual_price]]&lt;20000, 4, 5))))</f>
        <v>1</v>
      </c>
      <c r="T1097" t="str">
        <f t="shared" si="143"/>
        <v>Fewer than 1000</v>
      </c>
      <c r="U1097" s="11">
        <v>989</v>
      </c>
      <c r="V1097" t="s">
        <v>4692</v>
      </c>
      <c r="W1097" t="s">
        <v>4693</v>
      </c>
      <c r="X1097" t="s">
        <v>4694</v>
      </c>
      <c r="Y1097" t="s">
        <v>4695</v>
      </c>
      <c r="Z1097" t="s">
        <v>4696</v>
      </c>
      <c r="AA1097" t="s">
        <v>4697</v>
      </c>
    </row>
    <row r="1098" spans="1:27">
      <c r="A1098" t="s">
        <v>4731</v>
      </c>
      <c r="B1098" t="s">
        <v>4732</v>
      </c>
      <c r="C1098" t="str">
        <f t="shared" ref="C1098:C1161" si="144">LEFT(B1098, 35) &amp; "…"</f>
        <v>Brand Conquer 6 in 1 with OTG, SD C…</v>
      </c>
      <c r="D1098" t="s">
        <v>4733</v>
      </c>
      <c r="E1098" t="str">
        <f>IFERROR(VLOOKUP(TRIM(CLEAN(D1098)),#REF!, 2, FALSE), "Other")</f>
        <v>Other</v>
      </c>
      <c r="F1098" s="9">
        <v>549</v>
      </c>
      <c r="G1098" s="9">
        <v>999</v>
      </c>
      <c r="H1098" s="9">
        <f t="shared" si="137"/>
        <v>450</v>
      </c>
      <c r="I1098" s="9">
        <f>(F1098*U1098)</f>
        <v>4259142</v>
      </c>
      <c r="J1098" s="18" t="str">
        <f>ROUND((Table1[[#This Row],[actual_price]]-Table1[[#This Row],[discounted_price]])/Table1[[#This Row],[actual_price]]*100, 0) &amp; "%"</f>
        <v>45%</v>
      </c>
      <c r="K1098" s="18" t="str">
        <f t="shared" si="138"/>
        <v>&lt;50%</v>
      </c>
      <c r="L1098" s="18">
        <f t="shared" si="139"/>
        <v>45</v>
      </c>
      <c r="M1098" s="15" t="str">
        <f t="shared" si="140"/>
        <v>Medium</v>
      </c>
      <c r="N1098" s="1">
        <v>0.45</v>
      </c>
      <c r="O1098">
        <v>4.3</v>
      </c>
      <c r="P1098" t="str">
        <f t="shared" si="141"/>
        <v>Good</v>
      </c>
      <c r="Q1098">
        <f>G1098*U1098</f>
        <v>7750242</v>
      </c>
      <c r="R1098" t="str">
        <f t="shared" si="142"/>
        <v>#0-#999</v>
      </c>
      <c r="S1098">
        <f>IF(Table1[[#This Row],[actual_price]]&lt;1000, 1, IF(Table1[[#This Row],[actual_price]]&lt;5000, 2, IF(Table1[[#This Row],[actual_price]]&lt;10000, 3, IF(Table1[[#This Row],[actual_price]]&lt;20000, 4, 5))))</f>
        <v>1</v>
      </c>
      <c r="T1098" t="str">
        <f t="shared" si="143"/>
        <v>1000 and above</v>
      </c>
      <c r="U1098" s="11">
        <v>7758</v>
      </c>
      <c r="V1098" t="s">
        <v>4734</v>
      </c>
      <c r="W1098" t="s">
        <v>4735</v>
      </c>
      <c r="X1098" t="s">
        <v>4736</v>
      </c>
      <c r="Y1098" t="s">
        <v>4737</v>
      </c>
      <c r="Z1098" t="s">
        <v>4738</v>
      </c>
      <c r="AA1098" t="s">
        <v>4739</v>
      </c>
    </row>
    <row r="1099" spans="1:27">
      <c r="A1099" t="s">
        <v>4740</v>
      </c>
      <c r="B1099" t="s">
        <v>4741</v>
      </c>
      <c r="C1099" t="str">
        <f t="shared" si="144"/>
        <v>TP-Link AC750 Dual Band Wireless Ca…</v>
      </c>
      <c r="D1099" t="s">
        <v>4142</v>
      </c>
      <c r="E1099" t="str">
        <f>IFERROR(VLOOKUP(TRIM(CLEAN(D1099)),#REF!, 2, FALSE), "Other")</f>
        <v>Other</v>
      </c>
      <c r="F1099" s="9">
        <v>1529</v>
      </c>
      <c r="G1099" s="9">
        <v>2399</v>
      </c>
      <c r="H1099" s="9">
        <f t="shared" si="137"/>
        <v>870</v>
      </c>
      <c r="I1099" s="9">
        <f>(F1099*U1099)</f>
        <v>104597361</v>
      </c>
      <c r="J1099" s="18" t="str">
        <f>ROUND((Table1[[#This Row],[actual_price]]-Table1[[#This Row],[discounted_price]])/Table1[[#This Row],[actual_price]]*100, 0) &amp; "%"</f>
        <v>36%</v>
      </c>
      <c r="K1099" s="18" t="str">
        <f t="shared" si="138"/>
        <v>&lt;50%</v>
      </c>
      <c r="L1099" s="18">
        <f t="shared" si="139"/>
        <v>36</v>
      </c>
      <c r="M1099" s="15" t="str">
        <f t="shared" si="140"/>
        <v>Medium</v>
      </c>
      <c r="N1099" s="1">
        <v>0.36</v>
      </c>
      <c r="O1099">
        <v>4.3</v>
      </c>
      <c r="P1099" t="str">
        <f t="shared" si="141"/>
        <v>Good</v>
      </c>
      <c r="Q1099">
        <f>G1099*U1099</f>
        <v>164113191</v>
      </c>
      <c r="R1099" t="str">
        <f t="shared" si="142"/>
        <v>#1k-#4.9k</v>
      </c>
      <c r="S1099">
        <f>IF(Table1[[#This Row],[actual_price]]&lt;1000, 1, IF(Table1[[#This Row],[actual_price]]&lt;5000, 2, IF(Table1[[#This Row],[actual_price]]&lt;10000, 3, IF(Table1[[#This Row],[actual_price]]&lt;20000, 4, 5))))</f>
        <v>2</v>
      </c>
      <c r="T1099" t="str">
        <f t="shared" si="143"/>
        <v>1000 and above</v>
      </c>
      <c r="U1099" s="11">
        <v>68409</v>
      </c>
      <c r="V1099" t="s">
        <v>4742</v>
      </c>
      <c r="W1099" t="s">
        <v>4743</v>
      </c>
      <c r="X1099" t="s">
        <v>4744</v>
      </c>
      <c r="Y1099" t="s">
        <v>4745</v>
      </c>
      <c r="Z1099" t="s">
        <v>4746</v>
      </c>
      <c r="AA1099" t="s">
        <v>4747</v>
      </c>
    </row>
    <row r="1100" spans="1:27">
      <c r="A1100" t="s">
        <v>4748</v>
      </c>
      <c r="B1100" t="s">
        <v>4749</v>
      </c>
      <c r="C1100" t="str">
        <f t="shared" si="144"/>
        <v>Parker Quink Ink Bottle, Blue…</v>
      </c>
      <c r="D1100" t="s">
        <v>4750</v>
      </c>
      <c r="E1100" t="str">
        <f>IFERROR(VLOOKUP(TRIM(CLEAN(D1100)),#REF!, 2, FALSE), "Other")</f>
        <v>Other</v>
      </c>
      <c r="F1100" s="9">
        <v>100</v>
      </c>
      <c r="G1100" s="9">
        <v>100</v>
      </c>
      <c r="H1100" s="9">
        <f t="shared" si="137"/>
        <v>0</v>
      </c>
      <c r="I1100" s="9">
        <f>(F1100*U1100)</f>
        <v>309500</v>
      </c>
      <c r="J1100" s="18" t="str">
        <f>ROUND((Table1[[#This Row],[actual_price]]-Table1[[#This Row],[discounted_price]])/Table1[[#This Row],[actual_price]]*100, 0) &amp; "%"</f>
        <v>0%</v>
      </c>
      <c r="K1100" s="18" t="str">
        <f t="shared" si="138"/>
        <v>&lt;50%</v>
      </c>
      <c r="L1100" s="18">
        <f t="shared" si="139"/>
        <v>0</v>
      </c>
      <c r="M1100" s="15" t="str">
        <f t="shared" si="140"/>
        <v>Low</v>
      </c>
      <c r="N1100" s="1">
        <v>0</v>
      </c>
      <c r="O1100">
        <v>4.3</v>
      </c>
      <c r="P1100" t="str">
        <f t="shared" si="141"/>
        <v>Good</v>
      </c>
      <c r="Q1100">
        <f>G1100*U1100</f>
        <v>309500</v>
      </c>
      <c r="R1100" t="str">
        <f t="shared" si="142"/>
        <v>#0-#999</v>
      </c>
      <c r="S1100">
        <f>IF(Table1[[#This Row],[actual_price]]&lt;1000, 1, IF(Table1[[#This Row],[actual_price]]&lt;5000, 2, IF(Table1[[#This Row],[actual_price]]&lt;10000, 3, IF(Table1[[#This Row],[actual_price]]&lt;20000, 4, 5))))</f>
        <v>1</v>
      </c>
      <c r="T1100" t="str">
        <f t="shared" si="143"/>
        <v>1000 and above</v>
      </c>
      <c r="U1100" s="11">
        <v>3095</v>
      </c>
      <c r="V1100" t="s">
        <v>4751</v>
      </c>
      <c r="W1100" t="s">
        <v>4752</v>
      </c>
      <c r="X1100" t="s">
        <v>4753</v>
      </c>
      <c r="Y1100" t="s">
        <v>4754</v>
      </c>
      <c r="Z1100" t="s">
        <v>4755</v>
      </c>
      <c r="AA1100" t="s">
        <v>4756</v>
      </c>
    </row>
    <row r="1101" spans="1:27">
      <c r="A1101" t="s">
        <v>4798</v>
      </c>
      <c r="B1101" t="s">
        <v>4799</v>
      </c>
      <c r="C1101" t="str">
        <f t="shared" si="144"/>
        <v>Zebronics Zeb-Transformer Gaming Ke…</v>
      </c>
      <c r="D1101" t="s">
        <v>3881</v>
      </c>
      <c r="E1101" t="str">
        <f>IFERROR(VLOOKUP(TRIM(CLEAN(D1101)),#REF!, 2, FALSE), "Other")</f>
        <v>Other</v>
      </c>
      <c r="F1101" s="9">
        <v>1299</v>
      </c>
      <c r="G1101" s="9">
        <v>1599</v>
      </c>
      <c r="H1101" s="9">
        <f t="shared" si="137"/>
        <v>300</v>
      </c>
      <c r="I1101" s="9">
        <f>(F1101*U1101)</f>
        <v>35362677</v>
      </c>
      <c r="J1101" s="18" t="str">
        <f>ROUND((Table1[[#This Row],[actual_price]]-Table1[[#This Row],[discounted_price]])/Table1[[#This Row],[actual_price]]*100, 0) &amp; "%"</f>
        <v>19%</v>
      </c>
      <c r="K1101" s="18" t="str">
        <f t="shared" si="138"/>
        <v>&lt;50%</v>
      </c>
      <c r="L1101" s="18">
        <f t="shared" si="139"/>
        <v>19</v>
      </c>
      <c r="M1101" s="15" t="str">
        <f t="shared" si="140"/>
        <v>Mild</v>
      </c>
      <c r="N1101" s="1">
        <v>0.19</v>
      </c>
      <c r="O1101">
        <v>4.3</v>
      </c>
      <c r="P1101" t="str">
        <f t="shared" si="141"/>
        <v>Good</v>
      </c>
      <c r="Q1101">
        <f>G1101*U1101</f>
        <v>43529577</v>
      </c>
      <c r="R1101" t="str">
        <f t="shared" si="142"/>
        <v>#1k-#4.9k</v>
      </c>
      <c r="S1101">
        <f>IF(Table1[[#This Row],[actual_price]]&lt;1000, 1, IF(Table1[[#This Row],[actual_price]]&lt;5000, 2, IF(Table1[[#This Row],[actual_price]]&lt;10000, 3, IF(Table1[[#This Row],[actual_price]]&lt;20000, 4, 5))))</f>
        <v>2</v>
      </c>
      <c r="T1101" t="str">
        <f t="shared" si="143"/>
        <v>1000 and above</v>
      </c>
      <c r="U1101" s="11">
        <v>27223</v>
      </c>
      <c r="V1101" t="s">
        <v>4800</v>
      </c>
      <c r="W1101" t="s">
        <v>4801</v>
      </c>
      <c r="X1101" t="s">
        <v>4802</v>
      </c>
      <c r="Y1101" t="s">
        <v>4803</v>
      </c>
      <c r="Z1101" t="s">
        <v>4804</v>
      </c>
      <c r="AA1101" t="s">
        <v>4805</v>
      </c>
    </row>
    <row r="1102" spans="1:27">
      <c r="A1102" t="s">
        <v>4806</v>
      </c>
      <c r="B1102" t="s">
        <v>4807</v>
      </c>
      <c r="C1102" t="str">
        <f t="shared" si="144"/>
        <v>SanDisk Ultra 64 GB USB Pen Drives …</v>
      </c>
      <c r="D1102" t="s">
        <v>3679</v>
      </c>
      <c r="E1102" t="str">
        <f>IFERROR(VLOOKUP(TRIM(CLEAN(D1102)),#REF!, 2, FALSE), "Other")</f>
        <v>Other</v>
      </c>
      <c r="F1102" s="9">
        <v>729</v>
      </c>
      <c r="G1102" s="9">
        <v>1650</v>
      </c>
      <c r="H1102" s="9">
        <f t="shared" si="137"/>
        <v>921</v>
      </c>
      <c r="I1102" s="9">
        <f>(F1102*U1102)</f>
        <v>60037524</v>
      </c>
      <c r="J1102" s="18" t="str">
        <f>ROUND((Table1[[#This Row],[actual_price]]-Table1[[#This Row],[discounted_price]])/Table1[[#This Row],[actual_price]]*100, 0) &amp; "%"</f>
        <v>56%</v>
      </c>
      <c r="K1102" s="18" t="str">
        <f t="shared" si="138"/>
        <v>≥ 50%</v>
      </c>
      <c r="L1102" s="18">
        <f t="shared" si="139"/>
        <v>56</v>
      </c>
      <c r="M1102" s="15" t="str">
        <f t="shared" si="140"/>
        <v>High</v>
      </c>
      <c r="N1102" s="1">
        <v>0.56000000000000005</v>
      </c>
      <c r="O1102">
        <v>4.3</v>
      </c>
      <c r="P1102" t="str">
        <f t="shared" si="141"/>
        <v>Good</v>
      </c>
      <c r="Q1102">
        <f>G1102*U1102</f>
        <v>135887400</v>
      </c>
      <c r="R1102" t="str">
        <f t="shared" si="142"/>
        <v>#1k-#4.9k</v>
      </c>
      <c r="S1102">
        <f>IF(Table1[[#This Row],[actual_price]]&lt;1000, 1, IF(Table1[[#This Row],[actual_price]]&lt;5000, 2, IF(Table1[[#This Row],[actual_price]]&lt;10000, 3, IF(Table1[[#This Row],[actual_price]]&lt;20000, 4, 5))))</f>
        <v>2</v>
      </c>
      <c r="T1102" t="str">
        <f t="shared" si="143"/>
        <v>1000 and above</v>
      </c>
      <c r="U1102" s="11">
        <v>82356</v>
      </c>
      <c r="V1102" t="s">
        <v>4808</v>
      </c>
      <c r="W1102" t="s">
        <v>4809</v>
      </c>
      <c r="X1102" t="s">
        <v>4810</v>
      </c>
      <c r="Y1102" t="s">
        <v>4811</v>
      </c>
      <c r="Z1102" t="s">
        <v>4812</v>
      </c>
      <c r="AA1102" t="s">
        <v>4813</v>
      </c>
    </row>
    <row r="1103" spans="1:27">
      <c r="A1103" t="s">
        <v>4814</v>
      </c>
      <c r="B1103" t="s">
        <v>4815</v>
      </c>
      <c r="C1103" t="str">
        <f t="shared" si="144"/>
        <v>Parker Classic Gold Gold Trim Ball …</v>
      </c>
      <c r="D1103" t="s">
        <v>4816</v>
      </c>
      <c r="E1103" t="str">
        <f>IFERROR(VLOOKUP(TRIM(CLEAN(D1103)),#REF!, 2, FALSE), "Other")</f>
        <v>Other</v>
      </c>
      <c r="F1103" s="9">
        <v>480</v>
      </c>
      <c r="G1103" s="9">
        <v>600</v>
      </c>
      <c r="H1103" s="9">
        <f t="shared" si="137"/>
        <v>120</v>
      </c>
      <c r="I1103" s="9">
        <f>(F1103*U1103)</f>
        <v>2745120</v>
      </c>
      <c r="J1103" s="18" t="str">
        <f>ROUND((Table1[[#This Row],[actual_price]]-Table1[[#This Row],[discounted_price]])/Table1[[#This Row],[actual_price]]*100, 0) &amp; "%"</f>
        <v>20%</v>
      </c>
      <c r="K1103" s="18" t="str">
        <f t="shared" si="138"/>
        <v>&lt;50%</v>
      </c>
      <c r="L1103" s="18">
        <f t="shared" si="139"/>
        <v>20</v>
      </c>
      <c r="M1103" s="15" t="str">
        <f t="shared" si="140"/>
        <v>Mild</v>
      </c>
      <c r="N1103" s="1">
        <v>0.2</v>
      </c>
      <c r="O1103">
        <v>4.3</v>
      </c>
      <c r="P1103" t="str">
        <f t="shared" si="141"/>
        <v>Good</v>
      </c>
      <c r="Q1103">
        <f>G1103*U1103</f>
        <v>3431400</v>
      </c>
      <c r="R1103" t="str">
        <f t="shared" si="142"/>
        <v>#0-#999</v>
      </c>
      <c r="S1103">
        <f>IF(Table1[[#This Row],[actual_price]]&lt;1000, 1, IF(Table1[[#This Row],[actual_price]]&lt;5000, 2, IF(Table1[[#This Row],[actual_price]]&lt;10000, 3, IF(Table1[[#This Row],[actual_price]]&lt;20000, 4, 5))))</f>
        <v>1</v>
      </c>
      <c r="T1103" t="str">
        <f t="shared" si="143"/>
        <v>1000 and above</v>
      </c>
      <c r="U1103" s="11">
        <v>5719</v>
      </c>
      <c r="V1103" t="s">
        <v>4817</v>
      </c>
      <c r="W1103" t="s">
        <v>4818</v>
      </c>
      <c r="X1103" t="s">
        <v>4819</v>
      </c>
      <c r="Y1103" t="s">
        <v>4820</v>
      </c>
      <c r="Z1103" t="s">
        <v>4821</v>
      </c>
      <c r="AA1103" t="s">
        <v>4822</v>
      </c>
    </row>
    <row r="1104" spans="1:27">
      <c r="A1104" t="s">
        <v>4824</v>
      </c>
      <c r="B1104" t="s">
        <v>4825</v>
      </c>
      <c r="C1104" t="str">
        <f t="shared" si="144"/>
        <v>Tarkan Portable Folding Laptop Desk…</v>
      </c>
      <c r="D1104" t="s">
        <v>3713</v>
      </c>
      <c r="E1104" t="str">
        <f>IFERROR(VLOOKUP(TRIM(CLEAN(D1104)),#REF!, 2, FALSE), "Other")</f>
        <v>Other</v>
      </c>
      <c r="F1104" s="9">
        <v>999</v>
      </c>
      <c r="G1104" s="9">
        <v>2499</v>
      </c>
      <c r="H1104" s="9">
        <f t="shared" si="137"/>
        <v>1500</v>
      </c>
      <c r="I1104" s="9">
        <f>(F1104*U1104)</f>
        <v>1688310</v>
      </c>
      <c r="J1104" s="18" t="str">
        <f>ROUND((Table1[[#This Row],[actual_price]]-Table1[[#This Row],[discounted_price]])/Table1[[#This Row],[actual_price]]*100, 0) &amp; "%"</f>
        <v>60%</v>
      </c>
      <c r="K1104" s="18" t="str">
        <f t="shared" si="138"/>
        <v>≥ 50%</v>
      </c>
      <c r="L1104" s="18">
        <f t="shared" si="139"/>
        <v>60</v>
      </c>
      <c r="M1104" s="15" t="str">
        <f t="shared" si="140"/>
        <v>High</v>
      </c>
      <c r="N1104" s="1">
        <v>0.6</v>
      </c>
      <c r="O1104">
        <v>4.3</v>
      </c>
      <c r="P1104" t="str">
        <f t="shared" si="141"/>
        <v>Good</v>
      </c>
      <c r="Q1104">
        <f>G1104*U1104</f>
        <v>4223310</v>
      </c>
      <c r="R1104" t="str">
        <f t="shared" si="142"/>
        <v>#1k-#4.9k</v>
      </c>
      <c r="S1104">
        <f>IF(Table1[[#This Row],[actual_price]]&lt;1000, 1, IF(Table1[[#This Row],[actual_price]]&lt;5000, 2, IF(Table1[[#This Row],[actual_price]]&lt;10000, 3, IF(Table1[[#This Row],[actual_price]]&lt;20000, 4, 5))))</f>
        <v>2</v>
      </c>
      <c r="T1104" t="str">
        <f t="shared" si="143"/>
        <v>1000 and above</v>
      </c>
      <c r="U1104" s="11">
        <v>1690</v>
      </c>
      <c r="V1104" t="s">
        <v>4826</v>
      </c>
      <c r="W1104" t="s">
        <v>4827</v>
      </c>
      <c r="X1104" t="s">
        <v>4828</v>
      </c>
      <c r="Y1104" t="s">
        <v>4829</v>
      </c>
      <c r="Z1104" t="s">
        <v>4830</v>
      </c>
      <c r="AA1104" t="s">
        <v>4831</v>
      </c>
    </row>
    <row r="1105" spans="1:27">
      <c r="A1105" t="s">
        <v>4961</v>
      </c>
      <c r="B1105" t="s">
        <v>4962</v>
      </c>
      <c r="C1105" t="str">
        <f t="shared" si="144"/>
        <v>Gizga Essentials Earphone Carrying …</v>
      </c>
      <c r="D1105" t="s">
        <v>4963</v>
      </c>
      <c r="E1105" t="str">
        <f>IFERROR(VLOOKUP(TRIM(CLEAN(D1105)),#REF!, 2, FALSE), "Other")</f>
        <v>Other</v>
      </c>
      <c r="F1105" s="9">
        <v>119</v>
      </c>
      <c r="G1105" s="9">
        <v>499</v>
      </c>
      <c r="H1105" s="9">
        <f t="shared" si="137"/>
        <v>380</v>
      </c>
      <c r="I1105" s="9">
        <f>(F1105*U1105)</f>
        <v>1788808</v>
      </c>
      <c r="J1105" s="18" t="str">
        <f>ROUND((Table1[[#This Row],[actual_price]]-Table1[[#This Row],[discounted_price]])/Table1[[#This Row],[actual_price]]*100, 0) &amp; "%"</f>
        <v>76%</v>
      </c>
      <c r="K1105" s="18" t="str">
        <f t="shared" si="138"/>
        <v>≥ 50%</v>
      </c>
      <c r="L1105" s="18">
        <f t="shared" si="139"/>
        <v>76</v>
      </c>
      <c r="M1105" s="15" t="str">
        <f t="shared" si="140"/>
        <v>High</v>
      </c>
      <c r="N1105" s="1">
        <v>0.76</v>
      </c>
      <c r="O1105">
        <v>4.3</v>
      </c>
      <c r="P1105" t="str">
        <f t="shared" si="141"/>
        <v>Good</v>
      </c>
      <c r="Q1105">
        <f>G1105*U1105</f>
        <v>7500968</v>
      </c>
      <c r="R1105" t="str">
        <f t="shared" si="142"/>
        <v>#0-#999</v>
      </c>
      <c r="S1105">
        <f>IF(Table1[[#This Row],[actual_price]]&lt;1000, 1, IF(Table1[[#This Row],[actual_price]]&lt;5000, 2, IF(Table1[[#This Row],[actual_price]]&lt;10000, 3, IF(Table1[[#This Row],[actual_price]]&lt;20000, 4, 5))))</f>
        <v>1</v>
      </c>
      <c r="T1105" t="str">
        <f t="shared" si="143"/>
        <v>1000 and above</v>
      </c>
      <c r="U1105" s="11">
        <v>15032</v>
      </c>
      <c r="V1105" t="s">
        <v>4964</v>
      </c>
      <c r="W1105" t="s">
        <v>4965</v>
      </c>
      <c r="X1105" t="s">
        <v>4966</v>
      </c>
      <c r="Y1105" t="s">
        <v>4967</v>
      </c>
      <c r="Z1105" t="s">
        <v>4968</v>
      </c>
      <c r="AA1105" t="s">
        <v>4969</v>
      </c>
    </row>
    <row r="1106" spans="1:27">
      <c r="A1106" t="s">
        <v>5020</v>
      </c>
      <c r="B1106" t="s">
        <v>5021</v>
      </c>
      <c r="C1106" t="str">
        <f t="shared" si="144"/>
        <v>Logitech C270 Digital HD Webcam wit…</v>
      </c>
      <c r="D1106" t="s">
        <v>5022</v>
      </c>
      <c r="E1106" t="str">
        <f>IFERROR(VLOOKUP(TRIM(CLEAN(D1106)),#REF!, 2, FALSE), "Other")</f>
        <v>Other</v>
      </c>
      <c r="F1106" s="9">
        <v>1990</v>
      </c>
      <c r="G1106" s="9">
        <v>2595</v>
      </c>
      <c r="H1106" s="9">
        <f t="shared" si="137"/>
        <v>605</v>
      </c>
      <c r="I1106" s="9">
        <f>(F1106*U1106)</f>
        <v>40592020</v>
      </c>
      <c r="J1106" s="18" t="str">
        <f>ROUND((Table1[[#This Row],[actual_price]]-Table1[[#This Row],[discounted_price]])/Table1[[#This Row],[actual_price]]*100, 0) &amp; "%"</f>
        <v>23%</v>
      </c>
      <c r="K1106" s="18" t="str">
        <f t="shared" si="138"/>
        <v>&lt;50%</v>
      </c>
      <c r="L1106" s="18">
        <f t="shared" si="139"/>
        <v>23</v>
      </c>
      <c r="M1106" s="15" t="str">
        <f t="shared" si="140"/>
        <v>Mild</v>
      </c>
      <c r="N1106" s="1">
        <v>0.23</v>
      </c>
      <c r="O1106">
        <v>4.3</v>
      </c>
      <c r="P1106" t="str">
        <f t="shared" si="141"/>
        <v>Good</v>
      </c>
      <c r="Q1106">
        <f>G1106*U1106</f>
        <v>52932810</v>
      </c>
      <c r="R1106" t="str">
        <f t="shared" si="142"/>
        <v>#1k-#4.9k</v>
      </c>
      <c r="S1106">
        <f>IF(Table1[[#This Row],[actual_price]]&lt;1000, 1, IF(Table1[[#This Row],[actual_price]]&lt;5000, 2, IF(Table1[[#This Row],[actual_price]]&lt;10000, 3, IF(Table1[[#This Row],[actual_price]]&lt;20000, 4, 5))))</f>
        <v>2</v>
      </c>
      <c r="T1106" t="str">
        <f t="shared" si="143"/>
        <v>1000 and above</v>
      </c>
      <c r="U1106" s="11">
        <v>20398</v>
      </c>
      <c r="V1106" t="s">
        <v>5023</v>
      </c>
      <c r="W1106" t="s">
        <v>5024</v>
      </c>
      <c r="X1106" t="s">
        <v>5025</v>
      </c>
      <c r="Y1106" t="s">
        <v>5026</v>
      </c>
      <c r="Z1106" t="s">
        <v>5027</v>
      </c>
      <c r="AA1106" t="s">
        <v>10173</v>
      </c>
    </row>
    <row r="1107" spans="1:27">
      <c r="A1107" t="s">
        <v>5028</v>
      </c>
      <c r="B1107" t="s">
        <v>5029</v>
      </c>
      <c r="C1107" t="str">
        <f t="shared" si="144"/>
        <v>Portronics MPORT 31 4 Ports USB Hub…</v>
      </c>
      <c r="D1107" t="s">
        <v>4647</v>
      </c>
      <c r="E1107" t="str">
        <f>IFERROR(VLOOKUP(TRIM(CLEAN(D1107)),#REF!, 2, FALSE), "Other")</f>
        <v>Other</v>
      </c>
      <c r="F1107" s="9">
        <v>499</v>
      </c>
      <c r="G1107" s="9">
        <v>799</v>
      </c>
      <c r="H1107" s="9">
        <f t="shared" si="137"/>
        <v>300</v>
      </c>
      <c r="I1107" s="9">
        <f>(F1107*U1107)</f>
        <v>1060375</v>
      </c>
      <c r="J1107" s="18" t="str">
        <f>ROUND((Table1[[#This Row],[actual_price]]-Table1[[#This Row],[discounted_price]])/Table1[[#This Row],[actual_price]]*100, 0) &amp; "%"</f>
        <v>38%</v>
      </c>
      <c r="K1107" s="18" t="str">
        <f t="shared" si="138"/>
        <v>&lt;50%</v>
      </c>
      <c r="L1107" s="18">
        <f t="shared" si="139"/>
        <v>38</v>
      </c>
      <c r="M1107" s="15" t="str">
        <f t="shared" si="140"/>
        <v>Medium</v>
      </c>
      <c r="N1107" s="1">
        <v>0.38</v>
      </c>
      <c r="O1107">
        <v>4.3</v>
      </c>
      <c r="P1107" t="str">
        <f t="shared" si="141"/>
        <v>Good</v>
      </c>
      <c r="Q1107">
        <f>G1107*U1107</f>
        <v>1697875</v>
      </c>
      <c r="R1107" t="str">
        <f t="shared" si="142"/>
        <v>#0-#999</v>
      </c>
      <c r="S1107">
        <f>IF(Table1[[#This Row],[actual_price]]&lt;1000, 1, IF(Table1[[#This Row],[actual_price]]&lt;5000, 2, IF(Table1[[#This Row],[actual_price]]&lt;10000, 3, IF(Table1[[#This Row],[actual_price]]&lt;20000, 4, 5))))</f>
        <v>1</v>
      </c>
      <c r="T1107" t="str">
        <f t="shared" si="143"/>
        <v>1000 and above</v>
      </c>
      <c r="U1107" s="11">
        <v>2125</v>
      </c>
      <c r="V1107" t="s">
        <v>5030</v>
      </c>
      <c r="W1107" t="s">
        <v>5031</v>
      </c>
      <c r="X1107" t="s">
        <v>5032</v>
      </c>
      <c r="Y1107" t="s">
        <v>5033</v>
      </c>
      <c r="Z1107" t="s">
        <v>5034</v>
      </c>
      <c r="AA1107" t="s">
        <v>5035</v>
      </c>
    </row>
    <row r="1108" spans="1:27">
      <c r="A1108" t="s">
        <v>5036</v>
      </c>
      <c r="B1108" t="s">
        <v>5037</v>
      </c>
      <c r="C1108" t="str">
        <f t="shared" si="144"/>
        <v>AirCase Protective Laptop Bag Sleev…</v>
      </c>
      <c r="D1108" t="s">
        <v>4724</v>
      </c>
      <c r="E1108" t="str">
        <f>IFERROR(VLOOKUP(TRIM(CLEAN(D1108)),#REF!, 2, FALSE), "Other")</f>
        <v>Other</v>
      </c>
      <c r="F1108" s="9">
        <v>449</v>
      </c>
      <c r="G1108" s="9">
        <v>999</v>
      </c>
      <c r="H1108" s="9">
        <f t="shared" si="137"/>
        <v>550</v>
      </c>
      <c r="I1108" s="9">
        <f>(F1108*U1108)</f>
        <v>5087170</v>
      </c>
      <c r="J1108" s="18" t="str">
        <f>ROUND((Table1[[#This Row],[actual_price]]-Table1[[#This Row],[discounted_price]])/Table1[[#This Row],[actual_price]]*100, 0) &amp; "%"</f>
        <v>55%</v>
      </c>
      <c r="K1108" s="18" t="str">
        <f t="shared" si="138"/>
        <v>≥ 50%</v>
      </c>
      <c r="L1108" s="18">
        <f t="shared" si="139"/>
        <v>55</v>
      </c>
      <c r="M1108" s="15" t="str">
        <f t="shared" si="140"/>
        <v>High</v>
      </c>
      <c r="N1108" s="1">
        <v>0.55000000000000004</v>
      </c>
      <c r="O1108">
        <v>4.3</v>
      </c>
      <c r="P1108" t="str">
        <f t="shared" si="141"/>
        <v>Good</v>
      </c>
      <c r="Q1108">
        <f>G1108*U1108</f>
        <v>11318670</v>
      </c>
      <c r="R1108" t="str">
        <f t="shared" si="142"/>
        <v>#0-#999</v>
      </c>
      <c r="S1108">
        <f>IF(Table1[[#This Row],[actual_price]]&lt;1000, 1, IF(Table1[[#This Row],[actual_price]]&lt;5000, 2, IF(Table1[[#This Row],[actual_price]]&lt;10000, 3, IF(Table1[[#This Row],[actual_price]]&lt;20000, 4, 5))))</f>
        <v>1</v>
      </c>
      <c r="T1108" t="str">
        <f t="shared" si="143"/>
        <v>1000 and above</v>
      </c>
      <c r="U1108" s="11">
        <v>11330</v>
      </c>
      <c r="V1108" t="s">
        <v>5038</v>
      </c>
      <c r="W1108" t="s">
        <v>5039</v>
      </c>
      <c r="X1108" t="s">
        <v>5040</v>
      </c>
      <c r="Y1108" t="s">
        <v>5041</v>
      </c>
      <c r="Z1108" t="s">
        <v>5042</v>
      </c>
      <c r="AA1108" t="s">
        <v>5043</v>
      </c>
    </row>
    <row r="1109" spans="1:27">
      <c r="A1109" t="s">
        <v>5053</v>
      </c>
      <c r="B1109" t="s">
        <v>5054</v>
      </c>
      <c r="C1109" t="str">
        <f t="shared" si="144"/>
        <v>Gizga Essentials Webcam Cover, Priv…</v>
      </c>
      <c r="D1109" t="s">
        <v>3391</v>
      </c>
      <c r="E1109" t="str">
        <f>IFERROR(VLOOKUP(TRIM(CLEAN(D1109)),#REF!, 2, FALSE), "Other")</f>
        <v>Other</v>
      </c>
      <c r="F1109" s="9">
        <v>69</v>
      </c>
      <c r="G1109" s="9">
        <v>299</v>
      </c>
      <c r="H1109" s="9">
        <f t="shared" si="137"/>
        <v>230</v>
      </c>
      <c r="I1109" s="9">
        <f>(F1109*U1109)</f>
        <v>17595</v>
      </c>
      <c r="J1109" s="18" t="str">
        <f>ROUND((Table1[[#This Row],[actual_price]]-Table1[[#This Row],[discounted_price]])/Table1[[#This Row],[actual_price]]*100, 0) &amp; "%"</f>
        <v>77%</v>
      </c>
      <c r="K1109" s="18" t="str">
        <f t="shared" si="138"/>
        <v>≥ 50%</v>
      </c>
      <c r="L1109" s="18">
        <f t="shared" si="139"/>
        <v>77</v>
      </c>
      <c r="M1109" s="15" t="str">
        <f t="shared" si="140"/>
        <v>High</v>
      </c>
      <c r="N1109" s="1">
        <v>0.77</v>
      </c>
      <c r="O1109">
        <v>4.3</v>
      </c>
      <c r="P1109" t="str">
        <f t="shared" si="141"/>
        <v>Good</v>
      </c>
      <c r="Q1109">
        <f>G1109*U1109</f>
        <v>76245</v>
      </c>
      <c r="R1109" t="str">
        <f t="shared" si="142"/>
        <v>#0-#999</v>
      </c>
      <c r="S1109">
        <f>IF(Table1[[#This Row],[actual_price]]&lt;1000, 1, IF(Table1[[#This Row],[actual_price]]&lt;5000, 2, IF(Table1[[#This Row],[actual_price]]&lt;10000, 3, IF(Table1[[#This Row],[actual_price]]&lt;20000, 4, 5))))</f>
        <v>1</v>
      </c>
      <c r="T1109" t="str">
        <f t="shared" si="143"/>
        <v>Fewer than 1000</v>
      </c>
      <c r="U1109" s="11">
        <v>255</v>
      </c>
      <c r="V1109" t="s">
        <v>5055</v>
      </c>
      <c r="W1109" t="s">
        <v>5056</v>
      </c>
      <c r="X1109" t="s">
        <v>5057</v>
      </c>
      <c r="Y1109" t="s">
        <v>5058</v>
      </c>
      <c r="Z1109" t="s">
        <v>5059</v>
      </c>
      <c r="AA1109" t="s">
        <v>5060</v>
      </c>
    </row>
    <row r="1110" spans="1:27">
      <c r="A1110" t="s">
        <v>5077</v>
      </c>
      <c r="B1110" t="s">
        <v>5078</v>
      </c>
      <c r="C1110" t="str">
        <f t="shared" si="144"/>
        <v>TABLE MAGIC Multipurpose Laptop Tab…</v>
      </c>
      <c r="D1110" t="s">
        <v>5079</v>
      </c>
      <c r="E1110" t="str">
        <f>IFERROR(VLOOKUP(TRIM(CLEAN(D1110)),#REF!, 2, FALSE), "Other")</f>
        <v>Other</v>
      </c>
      <c r="F1110" s="9">
        <v>1399</v>
      </c>
      <c r="G1110" s="9">
        <v>2490</v>
      </c>
      <c r="H1110" s="9">
        <f t="shared" si="137"/>
        <v>1091</v>
      </c>
      <c r="I1110" s="9">
        <f>(F1110*U1110)</f>
        <v>15492526</v>
      </c>
      <c r="J1110" s="18" t="str">
        <f>ROUND((Table1[[#This Row],[actual_price]]-Table1[[#This Row],[discounted_price]])/Table1[[#This Row],[actual_price]]*100, 0) &amp; "%"</f>
        <v>44%</v>
      </c>
      <c r="K1110" s="18" t="str">
        <f t="shared" si="138"/>
        <v>&lt;50%</v>
      </c>
      <c r="L1110" s="18">
        <f t="shared" si="139"/>
        <v>44</v>
      </c>
      <c r="M1110" s="15" t="str">
        <f t="shared" si="140"/>
        <v>Medium</v>
      </c>
      <c r="N1110" s="1">
        <v>0.44</v>
      </c>
      <c r="O1110">
        <v>4.3</v>
      </c>
      <c r="P1110" t="str">
        <f t="shared" si="141"/>
        <v>Good</v>
      </c>
      <c r="Q1110">
        <f>G1110*U1110</f>
        <v>27574260</v>
      </c>
      <c r="R1110" t="str">
        <f t="shared" si="142"/>
        <v>#1k-#4.9k</v>
      </c>
      <c r="S1110">
        <f>IF(Table1[[#This Row],[actual_price]]&lt;1000, 1, IF(Table1[[#This Row],[actual_price]]&lt;5000, 2, IF(Table1[[#This Row],[actual_price]]&lt;10000, 3, IF(Table1[[#This Row],[actual_price]]&lt;20000, 4, 5))))</f>
        <v>2</v>
      </c>
      <c r="T1110" t="str">
        <f t="shared" si="143"/>
        <v>1000 and above</v>
      </c>
      <c r="U1110" s="11">
        <v>11074</v>
      </c>
      <c r="V1110" t="s">
        <v>5080</v>
      </c>
      <c r="W1110" t="s">
        <v>5081</v>
      </c>
      <c r="X1110" t="s">
        <v>5082</v>
      </c>
      <c r="Y1110" t="s">
        <v>5083</v>
      </c>
      <c r="Z1110" t="s">
        <v>5084</v>
      </c>
      <c r="AA1110" t="s">
        <v>5085</v>
      </c>
    </row>
    <row r="1111" spans="1:27">
      <c r="A1111" t="s">
        <v>5128</v>
      </c>
      <c r="B1111" t="s">
        <v>5129</v>
      </c>
      <c r="C1111" t="str">
        <f t="shared" si="144"/>
        <v>BRUSTRO Copytinta Coloured Craft Pa…</v>
      </c>
      <c r="D1111" t="s">
        <v>5130</v>
      </c>
      <c r="E1111" t="str">
        <f>IFERROR(VLOOKUP(TRIM(CLEAN(D1111)),#REF!, 2, FALSE), "Other")</f>
        <v>Other</v>
      </c>
      <c r="F1111" s="9">
        <v>99</v>
      </c>
      <c r="G1111" s="9">
        <v>99</v>
      </c>
      <c r="H1111" s="9">
        <f t="shared" si="137"/>
        <v>0</v>
      </c>
      <c r="I1111" s="9">
        <f>(F1111*U1111)</f>
        <v>38412</v>
      </c>
      <c r="J1111" s="18" t="str">
        <f>ROUND((Table1[[#This Row],[actual_price]]-Table1[[#This Row],[discounted_price]])/Table1[[#This Row],[actual_price]]*100, 0) &amp; "%"</f>
        <v>0%</v>
      </c>
      <c r="K1111" s="18" t="str">
        <f t="shared" si="138"/>
        <v>&lt;50%</v>
      </c>
      <c r="L1111" s="18">
        <f t="shared" si="139"/>
        <v>0</v>
      </c>
      <c r="M1111" s="15" t="str">
        <f t="shared" si="140"/>
        <v>Low</v>
      </c>
      <c r="N1111" s="1">
        <v>0</v>
      </c>
      <c r="O1111">
        <v>4.3</v>
      </c>
      <c r="P1111" t="str">
        <f t="shared" si="141"/>
        <v>Good</v>
      </c>
      <c r="Q1111">
        <f>G1111*U1111</f>
        <v>38412</v>
      </c>
      <c r="R1111" t="str">
        <f t="shared" si="142"/>
        <v>#0-#999</v>
      </c>
      <c r="S1111">
        <f>IF(Table1[[#This Row],[actual_price]]&lt;1000, 1, IF(Table1[[#This Row],[actual_price]]&lt;5000, 2, IF(Table1[[#This Row],[actual_price]]&lt;10000, 3, IF(Table1[[#This Row],[actual_price]]&lt;20000, 4, 5))))</f>
        <v>1</v>
      </c>
      <c r="T1111" t="str">
        <f t="shared" si="143"/>
        <v>Fewer than 1000</v>
      </c>
      <c r="U1111" s="11">
        <v>388</v>
      </c>
      <c r="V1111" t="s">
        <v>5131</v>
      </c>
      <c r="W1111" t="s">
        <v>5132</v>
      </c>
      <c r="X1111" t="s">
        <v>5133</v>
      </c>
      <c r="Y1111" t="s">
        <v>5134</v>
      </c>
      <c r="Z1111" t="s">
        <v>5135</v>
      </c>
      <c r="AA1111" t="s">
        <v>5136</v>
      </c>
    </row>
    <row r="1112" spans="1:27">
      <c r="A1112" t="s">
        <v>5162</v>
      </c>
      <c r="B1112" t="s">
        <v>5163</v>
      </c>
      <c r="C1112" t="str">
        <f t="shared" si="144"/>
        <v>Portronics My buddy plus Adjustable…</v>
      </c>
      <c r="D1112" t="s">
        <v>3713</v>
      </c>
      <c r="E1112" t="str">
        <f>IFERROR(VLOOKUP(TRIM(CLEAN(D1112)),#REF!, 2, FALSE), "Other")</f>
        <v>Other</v>
      </c>
      <c r="F1112" s="9">
        <v>1889</v>
      </c>
      <c r="G1112" s="9">
        <v>2699</v>
      </c>
      <c r="H1112" s="9">
        <f t="shared" si="137"/>
        <v>810</v>
      </c>
      <c r="I1112" s="9">
        <f>(F1112*U1112)</f>
        <v>32857266</v>
      </c>
      <c r="J1112" s="18" t="str">
        <f>ROUND((Table1[[#This Row],[actual_price]]-Table1[[#This Row],[discounted_price]])/Table1[[#This Row],[actual_price]]*100, 0) &amp; "%"</f>
        <v>30%</v>
      </c>
      <c r="K1112" s="18" t="str">
        <f t="shared" si="138"/>
        <v>&lt;50%</v>
      </c>
      <c r="L1112" s="18">
        <f t="shared" si="139"/>
        <v>30</v>
      </c>
      <c r="M1112" s="15" t="str">
        <f t="shared" si="140"/>
        <v>Medium</v>
      </c>
      <c r="N1112" s="1">
        <v>0.3</v>
      </c>
      <c r="O1112">
        <v>4.3</v>
      </c>
      <c r="P1112" t="str">
        <f t="shared" si="141"/>
        <v>Good</v>
      </c>
      <c r="Q1112">
        <f>G1112*U1112</f>
        <v>46946406</v>
      </c>
      <c r="R1112" t="str">
        <f t="shared" si="142"/>
        <v>#1k-#4.9k</v>
      </c>
      <c r="S1112">
        <f>IF(Table1[[#This Row],[actual_price]]&lt;1000, 1, IF(Table1[[#This Row],[actual_price]]&lt;5000, 2, IF(Table1[[#This Row],[actual_price]]&lt;10000, 3, IF(Table1[[#This Row],[actual_price]]&lt;20000, 4, 5))))</f>
        <v>2</v>
      </c>
      <c r="T1112" t="str">
        <f t="shared" si="143"/>
        <v>1000 and above</v>
      </c>
      <c r="U1112" s="11">
        <v>17394</v>
      </c>
      <c r="V1112" t="s">
        <v>5164</v>
      </c>
      <c r="W1112" t="s">
        <v>5165</v>
      </c>
      <c r="X1112" t="s">
        <v>5166</v>
      </c>
      <c r="Y1112" t="s">
        <v>5167</v>
      </c>
      <c r="Z1112" t="s">
        <v>5168</v>
      </c>
      <c r="AA1112" t="s">
        <v>5169</v>
      </c>
    </row>
    <row r="1113" spans="1:27">
      <c r="A1113" t="s">
        <v>5242</v>
      </c>
      <c r="B1113" t="s">
        <v>5243</v>
      </c>
      <c r="C1113" t="str">
        <f t="shared" si="144"/>
        <v>RESONATE RouterUPS CRU12V2A | Zero …</v>
      </c>
      <c r="D1113" t="s">
        <v>4142</v>
      </c>
      <c r="E1113" t="str">
        <f>IFERROR(VLOOKUP(TRIM(CLEAN(D1113)),#REF!, 2, FALSE), "Other")</f>
        <v>Other</v>
      </c>
      <c r="F1113" s="9">
        <v>1799</v>
      </c>
      <c r="G1113" s="9">
        <v>2911</v>
      </c>
      <c r="H1113" s="9">
        <f t="shared" si="137"/>
        <v>1112</v>
      </c>
      <c r="I1113" s="9">
        <f>(F1113*U1113)</f>
        <v>36595258</v>
      </c>
      <c r="J1113" s="18" t="str">
        <f>ROUND((Table1[[#This Row],[actual_price]]-Table1[[#This Row],[discounted_price]])/Table1[[#This Row],[actual_price]]*100, 0) &amp; "%"</f>
        <v>38%</v>
      </c>
      <c r="K1113" s="18" t="str">
        <f t="shared" si="138"/>
        <v>&lt;50%</v>
      </c>
      <c r="L1113" s="18">
        <f t="shared" si="139"/>
        <v>38</v>
      </c>
      <c r="M1113" s="15" t="str">
        <f t="shared" si="140"/>
        <v>Medium</v>
      </c>
      <c r="N1113" s="1">
        <v>0.38</v>
      </c>
      <c r="O1113">
        <v>4.3</v>
      </c>
      <c r="P1113" t="str">
        <f t="shared" si="141"/>
        <v>Good</v>
      </c>
      <c r="Q1113">
        <f>G1113*U1113</f>
        <v>59215562</v>
      </c>
      <c r="R1113" t="str">
        <f t="shared" si="142"/>
        <v>#1k-#4.9k</v>
      </c>
      <c r="S1113">
        <f>IF(Table1[[#This Row],[actual_price]]&lt;1000, 1, IF(Table1[[#This Row],[actual_price]]&lt;5000, 2, IF(Table1[[#This Row],[actual_price]]&lt;10000, 3, IF(Table1[[#This Row],[actual_price]]&lt;20000, 4, 5))))</f>
        <v>2</v>
      </c>
      <c r="T1113" t="str">
        <f t="shared" si="143"/>
        <v>1000 and above</v>
      </c>
      <c r="U1113" s="11">
        <v>20342</v>
      </c>
      <c r="V1113" t="s">
        <v>5244</v>
      </c>
      <c r="W1113" t="s">
        <v>5245</v>
      </c>
      <c r="X1113" t="s">
        <v>5246</v>
      </c>
      <c r="Y1113" t="s">
        <v>5247</v>
      </c>
      <c r="Z1113" t="s">
        <v>5248</v>
      </c>
      <c r="AA1113" t="s">
        <v>5249</v>
      </c>
    </row>
    <row r="1114" spans="1:27">
      <c r="A1114" t="s">
        <v>262</v>
      </c>
      <c r="B1114" t="s">
        <v>263</v>
      </c>
      <c r="C1114" t="str">
        <f t="shared" si="144"/>
        <v>Samsung Original Type C to C Cable …</v>
      </c>
      <c r="D1114" t="s">
        <v>16</v>
      </c>
      <c r="E1114" t="str">
        <f>IFERROR(VLOOKUP(TRIM(CLEAN(D1114)),#REF!, 2, FALSE), "Other")</f>
        <v>Other</v>
      </c>
      <c r="F1114" s="9">
        <v>599</v>
      </c>
      <c r="G1114" s="9">
        <v>599</v>
      </c>
      <c r="H1114" s="9">
        <f t="shared" si="137"/>
        <v>0</v>
      </c>
      <c r="I1114" s="9">
        <f>(F1114*U1114)</f>
        <v>212645</v>
      </c>
      <c r="J1114" s="18" t="str">
        <f>ROUND((Table1[[#This Row],[actual_price]]-Table1[[#This Row],[discounted_price]])/Table1[[#This Row],[actual_price]]*100, 0) &amp; "%"</f>
        <v>0%</v>
      </c>
      <c r="K1114" s="18" t="str">
        <f t="shared" si="138"/>
        <v>&lt;50%</v>
      </c>
      <c r="L1114" s="18">
        <f t="shared" si="139"/>
        <v>0</v>
      </c>
      <c r="M1114" s="15" t="str">
        <f t="shared" si="140"/>
        <v>Low</v>
      </c>
      <c r="N1114" s="1">
        <v>0</v>
      </c>
      <c r="O1114">
        <v>4.3</v>
      </c>
      <c r="P1114" t="str">
        <f t="shared" si="141"/>
        <v>Good</v>
      </c>
      <c r="Q1114">
        <f>G1114*U1114</f>
        <v>212645</v>
      </c>
      <c r="R1114" t="str">
        <f t="shared" si="142"/>
        <v>#0-#999</v>
      </c>
      <c r="S1114">
        <f>IF(Table1[[#This Row],[actual_price]]&lt;1000, 1, IF(Table1[[#This Row],[actual_price]]&lt;5000, 2, IF(Table1[[#This Row],[actual_price]]&lt;10000, 3, IF(Table1[[#This Row],[actual_price]]&lt;20000, 4, 5))))</f>
        <v>1</v>
      </c>
      <c r="T1114" t="str">
        <f t="shared" si="143"/>
        <v>Fewer than 1000</v>
      </c>
      <c r="U1114" s="11">
        <v>355</v>
      </c>
      <c r="V1114" t="s">
        <v>264</v>
      </c>
      <c r="W1114" t="s">
        <v>265</v>
      </c>
      <c r="X1114" t="s">
        <v>266</v>
      </c>
      <c r="Y1114" t="s">
        <v>267</v>
      </c>
      <c r="Z1114" t="s">
        <v>268</v>
      </c>
      <c r="AA1114" t="s">
        <v>5316</v>
      </c>
    </row>
    <row r="1115" spans="1:27">
      <c r="A1115" t="s">
        <v>5406</v>
      </c>
      <c r="B1115" t="s">
        <v>5407</v>
      </c>
      <c r="C1115" t="str">
        <f t="shared" si="144"/>
        <v>ProElite Faux Leather Smart Flip Ca…</v>
      </c>
      <c r="D1115" t="s">
        <v>5408</v>
      </c>
      <c r="E1115" t="str">
        <f>IFERROR(VLOOKUP(TRIM(CLEAN(D1115)),#REF!, 2, FALSE), "Other")</f>
        <v>Other</v>
      </c>
      <c r="F1115" s="9">
        <v>549</v>
      </c>
      <c r="G1115" s="9">
        <v>1499</v>
      </c>
      <c r="H1115" s="9">
        <f t="shared" si="137"/>
        <v>950</v>
      </c>
      <c r="I1115" s="9">
        <f>(F1115*U1115)</f>
        <v>6042294</v>
      </c>
      <c r="J1115" s="18" t="str">
        <f>ROUND((Table1[[#This Row],[actual_price]]-Table1[[#This Row],[discounted_price]])/Table1[[#This Row],[actual_price]]*100, 0) &amp; "%"</f>
        <v>63%</v>
      </c>
      <c r="K1115" s="18" t="str">
        <f t="shared" si="138"/>
        <v>≥ 50%</v>
      </c>
      <c r="L1115" s="18">
        <f t="shared" si="139"/>
        <v>63</v>
      </c>
      <c r="M1115" s="15" t="str">
        <f t="shared" si="140"/>
        <v>High</v>
      </c>
      <c r="N1115" s="1">
        <v>0.63</v>
      </c>
      <c r="O1115">
        <v>4.3</v>
      </c>
      <c r="P1115" t="str">
        <f t="shared" si="141"/>
        <v>Good</v>
      </c>
      <c r="Q1115">
        <f>G1115*U1115</f>
        <v>16497994</v>
      </c>
      <c r="R1115" t="str">
        <f t="shared" si="142"/>
        <v>#1k-#4.9k</v>
      </c>
      <c r="S1115">
        <f>IF(Table1[[#This Row],[actual_price]]&lt;1000, 1, IF(Table1[[#This Row],[actual_price]]&lt;5000, 2, IF(Table1[[#This Row],[actual_price]]&lt;10000, 3, IF(Table1[[#This Row],[actual_price]]&lt;20000, 4, 5))))</f>
        <v>2</v>
      </c>
      <c r="T1115" t="str">
        <f t="shared" si="143"/>
        <v>1000 and above</v>
      </c>
      <c r="U1115" s="11">
        <v>11006</v>
      </c>
      <c r="V1115" t="s">
        <v>5409</v>
      </c>
      <c r="W1115" t="s">
        <v>5410</v>
      </c>
      <c r="X1115" t="s">
        <v>5411</v>
      </c>
      <c r="Y1115" t="s">
        <v>5412</v>
      </c>
      <c r="Z1115" t="s">
        <v>5413</v>
      </c>
      <c r="AA1115" t="s">
        <v>5414</v>
      </c>
    </row>
    <row r="1116" spans="1:27">
      <c r="A1116" t="s">
        <v>5440</v>
      </c>
      <c r="B1116" t="s">
        <v>5441</v>
      </c>
      <c r="C1116" t="str">
        <f t="shared" si="144"/>
        <v>Apsara Platinum Pencils Value Pack …</v>
      </c>
      <c r="D1116" t="s">
        <v>5442</v>
      </c>
      <c r="E1116" t="str">
        <f>IFERROR(VLOOKUP(TRIM(CLEAN(D1116)),#REF!, 2, FALSE), "Other")</f>
        <v>Other</v>
      </c>
      <c r="F1116" s="9">
        <v>99</v>
      </c>
      <c r="G1116" s="9">
        <v>99</v>
      </c>
      <c r="H1116" s="9">
        <f t="shared" si="137"/>
        <v>0</v>
      </c>
      <c r="I1116" s="9">
        <f>(F1116*U1116)</f>
        <v>498564</v>
      </c>
      <c r="J1116" s="18" t="str">
        <f>ROUND((Table1[[#This Row],[actual_price]]-Table1[[#This Row],[discounted_price]])/Table1[[#This Row],[actual_price]]*100, 0) &amp; "%"</f>
        <v>0%</v>
      </c>
      <c r="K1116" s="18" t="str">
        <f t="shared" si="138"/>
        <v>&lt;50%</v>
      </c>
      <c r="L1116" s="18">
        <f t="shared" si="139"/>
        <v>0</v>
      </c>
      <c r="M1116" s="15" t="str">
        <f t="shared" si="140"/>
        <v>Low</v>
      </c>
      <c r="N1116" s="1">
        <v>0</v>
      </c>
      <c r="O1116">
        <v>4.3</v>
      </c>
      <c r="P1116" t="str">
        <f t="shared" si="141"/>
        <v>Good</v>
      </c>
      <c r="Q1116">
        <f>G1116*U1116</f>
        <v>498564</v>
      </c>
      <c r="R1116" t="str">
        <f t="shared" si="142"/>
        <v>#0-#999</v>
      </c>
      <c r="S1116">
        <f>IF(Table1[[#This Row],[actual_price]]&lt;1000, 1, IF(Table1[[#This Row],[actual_price]]&lt;5000, 2, IF(Table1[[#This Row],[actual_price]]&lt;10000, 3, IF(Table1[[#This Row],[actual_price]]&lt;20000, 4, 5))))</f>
        <v>1</v>
      </c>
      <c r="T1116" t="str">
        <f t="shared" si="143"/>
        <v>1000 and above</v>
      </c>
      <c r="U1116" s="11">
        <v>5036</v>
      </c>
      <c r="V1116" t="s">
        <v>5443</v>
      </c>
      <c r="W1116" t="s">
        <v>5444</v>
      </c>
      <c r="X1116" t="s">
        <v>5445</v>
      </c>
      <c r="Y1116" t="s">
        <v>5446</v>
      </c>
      <c r="Z1116" t="s">
        <v>5447</v>
      </c>
      <c r="AA1116" t="s">
        <v>5448</v>
      </c>
    </row>
    <row r="1117" spans="1:27">
      <c r="A1117" t="s">
        <v>5464</v>
      </c>
      <c r="B1117" t="s">
        <v>5465</v>
      </c>
      <c r="C1117" t="str">
        <f t="shared" si="144"/>
        <v>Pilot V7 Liquid Ink Roller Ball Pen…</v>
      </c>
      <c r="D1117" t="s">
        <v>4816</v>
      </c>
      <c r="E1117" t="str">
        <f>IFERROR(VLOOKUP(TRIM(CLEAN(D1117)),#REF!, 2, FALSE), "Other")</f>
        <v>Other</v>
      </c>
      <c r="F1117" s="9">
        <v>178</v>
      </c>
      <c r="G1117" s="9">
        <v>210</v>
      </c>
      <c r="H1117" s="9">
        <f t="shared" si="137"/>
        <v>32</v>
      </c>
      <c r="I1117" s="9">
        <f>(F1117*U1117)</f>
        <v>436100</v>
      </c>
      <c r="J1117" s="18" t="str">
        <f>ROUND((Table1[[#This Row],[actual_price]]-Table1[[#This Row],[discounted_price]])/Table1[[#This Row],[actual_price]]*100, 0) &amp; "%"</f>
        <v>15%</v>
      </c>
      <c r="K1117" s="18" t="str">
        <f t="shared" si="138"/>
        <v>&lt;50%</v>
      </c>
      <c r="L1117" s="18">
        <f t="shared" si="139"/>
        <v>15</v>
      </c>
      <c r="M1117" s="15" t="str">
        <f t="shared" si="140"/>
        <v>Mild</v>
      </c>
      <c r="N1117" s="1">
        <v>0.15</v>
      </c>
      <c r="O1117">
        <v>4.3</v>
      </c>
      <c r="P1117" t="str">
        <f t="shared" si="141"/>
        <v>Good</v>
      </c>
      <c r="Q1117">
        <f>G1117*U1117</f>
        <v>514500</v>
      </c>
      <c r="R1117" t="str">
        <f t="shared" si="142"/>
        <v>#0-#999</v>
      </c>
      <c r="S1117">
        <f>IF(Table1[[#This Row],[actual_price]]&lt;1000, 1, IF(Table1[[#This Row],[actual_price]]&lt;5000, 2, IF(Table1[[#This Row],[actual_price]]&lt;10000, 3, IF(Table1[[#This Row],[actual_price]]&lt;20000, 4, 5))))</f>
        <v>1</v>
      </c>
      <c r="T1117" t="str">
        <f t="shared" si="143"/>
        <v>1000 and above</v>
      </c>
      <c r="U1117" s="11">
        <v>2450</v>
      </c>
      <c r="V1117" t="s">
        <v>5466</v>
      </c>
      <c r="W1117" t="s">
        <v>5467</v>
      </c>
      <c r="X1117" t="s">
        <v>5468</v>
      </c>
      <c r="Y1117" t="s">
        <v>5469</v>
      </c>
      <c r="Z1117" t="s">
        <v>5470</v>
      </c>
      <c r="AA1117" t="s">
        <v>5471</v>
      </c>
    </row>
    <row r="1118" spans="1:27">
      <c r="A1118" t="s">
        <v>5488</v>
      </c>
      <c r="B1118" t="s">
        <v>5489</v>
      </c>
      <c r="C1118" t="str">
        <f t="shared" si="144"/>
        <v>IT2M Designer Mouse Pad for Laptop/…</v>
      </c>
      <c r="D1118" t="s">
        <v>4076</v>
      </c>
      <c r="E1118" t="str">
        <f>IFERROR(VLOOKUP(TRIM(CLEAN(D1118)),#REF!, 2, FALSE), "Other")</f>
        <v>Other</v>
      </c>
      <c r="F1118" s="9">
        <v>199</v>
      </c>
      <c r="G1118" s="9">
        <v>499</v>
      </c>
      <c r="H1118" s="9">
        <f t="shared" si="137"/>
        <v>300</v>
      </c>
      <c r="I1118" s="9">
        <f>(F1118*U1118)</f>
        <v>1989602</v>
      </c>
      <c r="J1118" s="18" t="str">
        <f>ROUND((Table1[[#This Row],[actual_price]]-Table1[[#This Row],[discounted_price]])/Table1[[#This Row],[actual_price]]*100, 0) &amp; "%"</f>
        <v>60%</v>
      </c>
      <c r="K1118" s="18" t="str">
        <f t="shared" si="138"/>
        <v>≥ 50%</v>
      </c>
      <c r="L1118" s="18">
        <f t="shared" si="139"/>
        <v>60</v>
      </c>
      <c r="M1118" s="15" t="str">
        <f t="shared" si="140"/>
        <v>High</v>
      </c>
      <c r="N1118" s="1">
        <v>0.6</v>
      </c>
      <c r="O1118">
        <v>4.3</v>
      </c>
      <c r="P1118" t="str">
        <f t="shared" si="141"/>
        <v>Good</v>
      </c>
      <c r="Q1118">
        <f>G1118*U1118</f>
        <v>4989002</v>
      </c>
      <c r="R1118" t="str">
        <f t="shared" si="142"/>
        <v>#0-#999</v>
      </c>
      <c r="S1118">
        <f>IF(Table1[[#This Row],[actual_price]]&lt;1000, 1, IF(Table1[[#This Row],[actual_price]]&lt;5000, 2, IF(Table1[[#This Row],[actual_price]]&lt;10000, 3, IF(Table1[[#This Row],[actual_price]]&lt;20000, 4, 5))))</f>
        <v>1</v>
      </c>
      <c r="T1118" t="str">
        <f t="shared" si="143"/>
        <v>1000 and above</v>
      </c>
      <c r="U1118" s="11">
        <v>9998</v>
      </c>
      <c r="V1118" t="s">
        <v>5490</v>
      </c>
      <c r="W1118" t="s">
        <v>5491</v>
      </c>
      <c r="X1118" t="s">
        <v>5492</v>
      </c>
      <c r="Y1118" t="s">
        <v>5493</v>
      </c>
      <c r="Z1118" t="s">
        <v>5494</v>
      </c>
      <c r="AA1118" t="s">
        <v>5495</v>
      </c>
    </row>
    <row r="1119" spans="1:27">
      <c r="A1119" t="s">
        <v>5617</v>
      </c>
      <c r="B1119" t="s">
        <v>5618</v>
      </c>
      <c r="C1119" t="str">
        <f t="shared" si="144"/>
        <v>Parker Quink Ink Bottle (Black)…</v>
      </c>
      <c r="D1119" t="s">
        <v>4750</v>
      </c>
      <c r="E1119" t="str">
        <f>IFERROR(VLOOKUP(TRIM(CLEAN(D1119)),#REF!, 2, FALSE), "Other")</f>
        <v>Other</v>
      </c>
      <c r="F1119" s="9">
        <v>90</v>
      </c>
      <c r="G1119" s="9">
        <v>100</v>
      </c>
      <c r="H1119" s="9">
        <f t="shared" si="137"/>
        <v>10</v>
      </c>
      <c r="I1119" s="9">
        <f>(F1119*U1119)</f>
        <v>275490</v>
      </c>
      <c r="J1119" s="18" t="str">
        <f>ROUND((Table1[[#This Row],[actual_price]]-Table1[[#This Row],[discounted_price]])/Table1[[#This Row],[actual_price]]*100, 0) &amp; "%"</f>
        <v>10%</v>
      </c>
      <c r="K1119" s="18" t="str">
        <f t="shared" si="138"/>
        <v>&lt;50%</v>
      </c>
      <c r="L1119" s="18">
        <f t="shared" si="139"/>
        <v>10</v>
      </c>
      <c r="M1119" s="15" t="str">
        <f t="shared" si="140"/>
        <v>Mild</v>
      </c>
      <c r="N1119" s="1">
        <v>0.1</v>
      </c>
      <c r="O1119">
        <v>4.3</v>
      </c>
      <c r="P1119" t="str">
        <f t="shared" si="141"/>
        <v>Good</v>
      </c>
      <c r="Q1119">
        <f>G1119*U1119</f>
        <v>306100</v>
      </c>
      <c r="R1119" t="str">
        <f t="shared" si="142"/>
        <v>#0-#999</v>
      </c>
      <c r="S1119">
        <f>IF(Table1[[#This Row],[actual_price]]&lt;1000, 1, IF(Table1[[#This Row],[actual_price]]&lt;5000, 2, IF(Table1[[#This Row],[actual_price]]&lt;10000, 3, IF(Table1[[#This Row],[actual_price]]&lt;20000, 4, 5))))</f>
        <v>1</v>
      </c>
      <c r="T1119" t="str">
        <f t="shared" si="143"/>
        <v>1000 and above</v>
      </c>
      <c r="U1119" s="11">
        <v>3061</v>
      </c>
      <c r="V1119" t="s">
        <v>5619</v>
      </c>
      <c r="W1119" t="s">
        <v>5620</v>
      </c>
      <c r="X1119" t="s">
        <v>5621</v>
      </c>
      <c r="Y1119" t="s">
        <v>5622</v>
      </c>
      <c r="Z1119" t="s">
        <v>5623</v>
      </c>
      <c r="AA1119" t="s">
        <v>5624</v>
      </c>
    </row>
    <row r="1120" spans="1:27">
      <c r="A1120" t="s">
        <v>5656</v>
      </c>
      <c r="B1120" t="s">
        <v>5657</v>
      </c>
      <c r="C1120" t="str">
        <f t="shared" si="144"/>
        <v>Robustrion Smart Trifold Hard Back …</v>
      </c>
      <c r="D1120" t="s">
        <v>5408</v>
      </c>
      <c r="E1120" t="str">
        <f>IFERROR(VLOOKUP(TRIM(CLEAN(D1120)),#REF!, 2, FALSE), "Other")</f>
        <v>Other</v>
      </c>
      <c r="F1120" s="9">
        <v>549</v>
      </c>
      <c r="G1120" s="9">
        <v>2499</v>
      </c>
      <c r="H1120" s="9">
        <f t="shared" si="137"/>
        <v>1950</v>
      </c>
      <c r="I1120" s="9">
        <f>(F1120*U1120)</f>
        <v>3050244</v>
      </c>
      <c r="J1120" s="18" t="str">
        <f>ROUND((Table1[[#This Row],[actual_price]]-Table1[[#This Row],[discounted_price]])/Table1[[#This Row],[actual_price]]*100, 0) &amp; "%"</f>
        <v>78%</v>
      </c>
      <c r="K1120" s="18" t="str">
        <f t="shared" si="138"/>
        <v>≥ 50%</v>
      </c>
      <c r="L1120" s="18">
        <f t="shared" si="139"/>
        <v>78</v>
      </c>
      <c r="M1120" s="15" t="str">
        <f t="shared" si="140"/>
        <v>High</v>
      </c>
      <c r="N1120" s="1">
        <v>0.78</v>
      </c>
      <c r="O1120">
        <v>4.3</v>
      </c>
      <c r="P1120" t="str">
        <f t="shared" si="141"/>
        <v>Good</v>
      </c>
      <c r="Q1120">
        <f>G1120*U1120</f>
        <v>13884444</v>
      </c>
      <c r="R1120" t="str">
        <f t="shared" si="142"/>
        <v>#1k-#4.9k</v>
      </c>
      <c r="S1120">
        <f>IF(Table1[[#This Row],[actual_price]]&lt;1000, 1, IF(Table1[[#This Row],[actual_price]]&lt;5000, 2, IF(Table1[[#This Row],[actual_price]]&lt;10000, 3, IF(Table1[[#This Row],[actual_price]]&lt;20000, 4, 5))))</f>
        <v>2</v>
      </c>
      <c r="T1120" t="str">
        <f t="shared" si="143"/>
        <v>1000 and above</v>
      </c>
      <c r="U1120" s="11">
        <v>5556</v>
      </c>
      <c r="V1120" t="s">
        <v>5658</v>
      </c>
      <c r="W1120" t="s">
        <v>5659</v>
      </c>
      <c r="X1120" t="s">
        <v>5660</v>
      </c>
      <c r="Y1120" t="s">
        <v>5661</v>
      </c>
      <c r="Z1120" t="s">
        <v>5662</v>
      </c>
      <c r="AA1120" t="s">
        <v>5663</v>
      </c>
    </row>
    <row r="1121" spans="1:27">
      <c r="A1121" t="s">
        <v>5843</v>
      </c>
      <c r="B1121" t="s">
        <v>5844</v>
      </c>
      <c r="C1121" t="str">
        <f t="shared" si="144"/>
        <v>Duracell CR2016 3V Lithium Coin Bat…</v>
      </c>
      <c r="D1121" t="s">
        <v>4209</v>
      </c>
      <c r="E1121" t="str">
        <f>IFERROR(VLOOKUP(TRIM(CLEAN(D1121)),#REF!, 2, FALSE), "Other")</f>
        <v>Other</v>
      </c>
      <c r="F1121" s="9">
        <v>116</v>
      </c>
      <c r="G1121" s="9">
        <v>200</v>
      </c>
      <c r="H1121" s="9">
        <f t="shared" si="137"/>
        <v>84</v>
      </c>
      <c r="I1121" s="9">
        <f>(F1121*U1121)</f>
        <v>56260</v>
      </c>
      <c r="J1121" s="18" t="str">
        <f>ROUND((Table1[[#This Row],[actual_price]]-Table1[[#This Row],[discounted_price]])/Table1[[#This Row],[actual_price]]*100, 0) &amp; "%"</f>
        <v>42%</v>
      </c>
      <c r="K1121" s="18" t="str">
        <f t="shared" si="138"/>
        <v>&lt;50%</v>
      </c>
      <c r="L1121" s="18">
        <f t="shared" si="139"/>
        <v>42</v>
      </c>
      <c r="M1121" s="15" t="str">
        <f t="shared" si="140"/>
        <v>Medium</v>
      </c>
      <c r="N1121" s="1">
        <v>0.42</v>
      </c>
      <c r="O1121">
        <v>4.3</v>
      </c>
      <c r="P1121" t="str">
        <f t="shared" si="141"/>
        <v>Good</v>
      </c>
      <c r="Q1121">
        <f>G1121*U1121</f>
        <v>97000</v>
      </c>
      <c r="R1121" t="str">
        <f t="shared" si="142"/>
        <v>#0-#999</v>
      </c>
      <c r="S1121">
        <f>IF(Table1[[#This Row],[actual_price]]&lt;1000, 1, IF(Table1[[#This Row],[actual_price]]&lt;5000, 2, IF(Table1[[#This Row],[actual_price]]&lt;10000, 3, IF(Table1[[#This Row],[actual_price]]&lt;20000, 4, 5))))</f>
        <v>1</v>
      </c>
      <c r="T1121" t="str">
        <f t="shared" si="143"/>
        <v>Fewer than 1000</v>
      </c>
      <c r="U1121" s="11">
        <v>485</v>
      </c>
      <c r="V1121" t="s">
        <v>5845</v>
      </c>
      <c r="W1121" t="s">
        <v>5846</v>
      </c>
      <c r="X1121" t="s">
        <v>5847</v>
      </c>
      <c r="Y1121" t="s">
        <v>5848</v>
      </c>
      <c r="Z1121" t="s">
        <v>5849</v>
      </c>
      <c r="AA1121" t="s">
        <v>5850</v>
      </c>
    </row>
    <row r="1122" spans="1:27">
      <c r="A1122" t="s">
        <v>5851</v>
      </c>
      <c r="B1122" t="s">
        <v>5852</v>
      </c>
      <c r="C1122" t="str">
        <f t="shared" si="144"/>
        <v>MI 360¬∞ Home Security Wireless Cam…</v>
      </c>
      <c r="D1122" t="s">
        <v>4496</v>
      </c>
      <c r="E1122" t="str">
        <f>IFERROR(VLOOKUP(TRIM(CLEAN(D1122)),#REF!, 2, FALSE), "Other")</f>
        <v>Other</v>
      </c>
      <c r="F1122" s="9">
        <v>4499</v>
      </c>
      <c r="G1122" s="9">
        <v>5999</v>
      </c>
      <c r="H1122" s="9">
        <f t="shared" si="137"/>
        <v>1500</v>
      </c>
      <c r="I1122" s="9">
        <f>(F1122*U1122)</f>
        <v>201087304</v>
      </c>
      <c r="J1122" s="18" t="str">
        <f>ROUND((Table1[[#This Row],[actual_price]]-Table1[[#This Row],[discounted_price]])/Table1[[#This Row],[actual_price]]*100, 0) &amp; "%"</f>
        <v>25%</v>
      </c>
      <c r="K1122" s="18" t="str">
        <f t="shared" si="138"/>
        <v>&lt;50%</v>
      </c>
      <c r="L1122" s="18">
        <f t="shared" si="139"/>
        <v>25</v>
      </c>
      <c r="M1122" s="15" t="str">
        <f t="shared" si="140"/>
        <v>Mild</v>
      </c>
      <c r="N1122" s="1">
        <v>0.25</v>
      </c>
      <c r="O1122">
        <v>4.3</v>
      </c>
      <c r="P1122" t="str">
        <f t="shared" si="141"/>
        <v>Good</v>
      </c>
      <c r="Q1122">
        <f>G1122*U1122</f>
        <v>268131304</v>
      </c>
      <c r="R1122" t="str">
        <f t="shared" si="142"/>
        <v>#5k-#9.9k</v>
      </c>
      <c r="S1122">
        <f>IF(Table1[[#This Row],[actual_price]]&lt;1000, 1, IF(Table1[[#This Row],[actual_price]]&lt;5000, 2, IF(Table1[[#This Row],[actual_price]]&lt;10000, 3, IF(Table1[[#This Row],[actual_price]]&lt;20000, 4, 5))))</f>
        <v>3</v>
      </c>
      <c r="T1122" t="str">
        <f t="shared" si="143"/>
        <v>1000 and above</v>
      </c>
      <c r="U1122" s="11">
        <v>44696</v>
      </c>
      <c r="V1122" t="s">
        <v>5853</v>
      </c>
      <c r="W1122" t="s">
        <v>5854</v>
      </c>
      <c r="X1122" t="s">
        <v>5855</v>
      </c>
      <c r="Y1122" t="s">
        <v>5856</v>
      </c>
      <c r="Z1122" t="s">
        <v>5857</v>
      </c>
      <c r="AA1122" t="s">
        <v>5858</v>
      </c>
    </row>
    <row r="1123" spans="1:27">
      <c r="A1123" t="s">
        <v>5908</v>
      </c>
      <c r="B1123" t="s">
        <v>5909</v>
      </c>
      <c r="C1123" t="str">
        <f t="shared" si="144"/>
        <v>Samsung 24-inch(60.46cm) FHD Monito…</v>
      </c>
      <c r="D1123" t="s">
        <v>4429</v>
      </c>
      <c r="E1123" t="str">
        <f>IFERROR(VLOOKUP(TRIM(CLEAN(D1123)),#REF!, 2, FALSE), "Other")</f>
        <v>Other</v>
      </c>
      <c r="F1123" s="9">
        <v>10099</v>
      </c>
      <c r="G1123" s="9">
        <v>19110</v>
      </c>
      <c r="H1123" s="9">
        <f t="shared" si="137"/>
        <v>9011</v>
      </c>
      <c r="I1123" s="9">
        <f>(F1123*U1123)</f>
        <v>26489677</v>
      </c>
      <c r="J1123" s="18" t="str">
        <f>ROUND((Table1[[#This Row],[actual_price]]-Table1[[#This Row],[discounted_price]])/Table1[[#This Row],[actual_price]]*100, 0) &amp; "%"</f>
        <v>47%</v>
      </c>
      <c r="K1123" s="18" t="str">
        <f t="shared" si="138"/>
        <v>&lt;50%</v>
      </c>
      <c r="L1123" s="18">
        <f t="shared" si="139"/>
        <v>47</v>
      </c>
      <c r="M1123" s="15" t="str">
        <f t="shared" si="140"/>
        <v>Medium</v>
      </c>
      <c r="N1123" s="1">
        <v>0.47</v>
      </c>
      <c r="O1123">
        <v>4.3</v>
      </c>
      <c r="P1123" t="str">
        <f t="shared" si="141"/>
        <v>Good</v>
      </c>
      <c r="Q1123">
        <f>G1123*U1123</f>
        <v>50125530</v>
      </c>
      <c r="R1123" t="str">
        <f t="shared" si="142"/>
        <v>#10k-#19.9k</v>
      </c>
      <c r="S1123">
        <f>IF(Table1[[#This Row],[actual_price]]&lt;1000, 1, IF(Table1[[#This Row],[actual_price]]&lt;5000, 2, IF(Table1[[#This Row],[actual_price]]&lt;10000, 3, IF(Table1[[#This Row],[actual_price]]&lt;20000, 4, 5))))</f>
        <v>4</v>
      </c>
      <c r="T1123" t="str">
        <f t="shared" si="143"/>
        <v>1000 and above</v>
      </c>
      <c r="U1123" s="11">
        <v>2623</v>
      </c>
      <c r="V1123" t="s">
        <v>5910</v>
      </c>
      <c r="W1123" t="s">
        <v>5911</v>
      </c>
      <c r="X1123" t="s">
        <v>5912</v>
      </c>
      <c r="Y1123" t="s">
        <v>5913</v>
      </c>
      <c r="Z1123" t="s">
        <v>5914</v>
      </c>
      <c r="AA1123" t="s">
        <v>5915</v>
      </c>
    </row>
    <row r="1124" spans="1:27">
      <c r="A1124" t="s">
        <v>5916</v>
      </c>
      <c r="B1124" t="s">
        <v>5917</v>
      </c>
      <c r="C1124" t="str">
        <f t="shared" si="144"/>
        <v>AirCase Protective Laptop Bag Sleev…</v>
      </c>
      <c r="D1124" t="s">
        <v>4724</v>
      </c>
      <c r="E1124" t="str">
        <f>IFERROR(VLOOKUP(TRIM(CLEAN(D1124)),#REF!, 2, FALSE), "Other")</f>
        <v>Other</v>
      </c>
      <c r="F1124" s="9">
        <v>449</v>
      </c>
      <c r="G1124" s="9">
        <v>999</v>
      </c>
      <c r="H1124" s="9">
        <f t="shared" si="137"/>
        <v>550</v>
      </c>
      <c r="I1124" s="9">
        <f>(F1124*U1124)</f>
        <v>4355749</v>
      </c>
      <c r="J1124" s="18" t="str">
        <f>ROUND((Table1[[#This Row],[actual_price]]-Table1[[#This Row],[discounted_price]])/Table1[[#This Row],[actual_price]]*100, 0) &amp; "%"</f>
        <v>55%</v>
      </c>
      <c r="K1124" s="18" t="str">
        <f t="shared" si="138"/>
        <v>≥ 50%</v>
      </c>
      <c r="L1124" s="18">
        <f t="shared" si="139"/>
        <v>55</v>
      </c>
      <c r="M1124" s="15" t="str">
        <f t="shared" si="140"/>
        <v>High</v>
      </c>
      <c r="N1124" s="1">
        <v>0.55000000000000004</v>
      </c>
      <c r="O1124">
        <v>4.3</v>
      </c>
      <c r="P1124" t="str">
        <f t="shared" si="141"/>
        <v>Good</v>
      </c>
      <c r="Q1124">
        <f>G1124*U1124</f>
        <v>9691299</v>
      </c>
      <c r="R1124" t="str">
        <f t="shared" si="142"/>
        <v>#0-#999</v>
      </c>
      <c r="S1124">
        <f>IF(Table1[[#This Row],[actual_price]]&lt;1000, 1, IF(Table1[[#This Row],[actual_price]]&lt;5000, 2, IF(Table1[[#This Row],[actual_price]]&lt;10000, 3, IF(Table1[[#This Row],[actual_price]]&lt;20000, 4, 5))))</f>
        <v>1</v>
      </c>
      <c r="T1124" t="str">
        <f t="shared" si="143"/>
        <v>1000 and above</v>
      </c>
      <c r="U1124" s="11">
        <v>9701</v>
      </c>
      <c r="V1124" t="s">
        <v>5918</v>
      </c>
      <c r="W1124" t="s">
        <v>5919</v>
      </c>
      <c r="X1124" t="s">
        <v>5920</v>
      </c>
      <c r="Y1124" t="s">
        <v>5921</v>
      </c>
      <c r="Z1124" t="s">
        <v>5922</v>
      </c>
      <c r="AA1124" t="s">
        <v>5923</v>
      </c>
    </row>
    <row r="1125" spans="1:27">
      <c r="A1125" t="s">
        <v>5924</v>
      </c>
      <c r="B1125" t="s">
        <v>5925</v>
      </c>
      <c r="C1125" t="str">
        <f t="shared" si="144"/>
        <v>Faber-Castell Connector Pen Set - P…</v>
      </c>
      <c r="D1125" t="s">
        <v>5926</v>
      </c>
      <c r="E1125" t="str">
        <f>IFERROR(VLOOKUP(TRIM(CLEAN(D1125)),#REF!, 2, FALSE), "Other")</f>
        <v>Other</v>
      </c>
      <c r="F1125" s="9">
        <v>150</v>
      </c>
      <c r="G1125" s="9">
        <v>150</v>
      </c>
      <c r="H1125" s="9">
        <f t="shared" si="137"/>
        <v>0</v>
      </c>
      <c r="I1125" s="9">
        <f>(F1125*U1125)</f>
        <v>2380050</v>
      </c>
      <c r="J1125" s="18" t="str">
        <f>ROUND((Table1[[#This Row],[actual_price]]-Table1[[#This Row],[discounted_price]])/Table1[[#This Row],[actual_price]]*100, 0) &amp; "%"</f>
        <v>0%</v>
      </c>
      <c r="K1125" s="18" t="str">
        <f t="shared" si="138"/>
        <v>&lt;50%</v>
      </c>
      <c r="L1125" s="18">
        <f t="shared" si="139"/>
        <v>0</v>
      </c>
      <c r="M1125" s="15" t="str">
        <f t="shared" si="140"/>
        <v>Low</v>
      </c>
      <c r="N1125" s="1">
        <v>0</v>
      </c>
      <c r="O1125">
        <v>4.3</v>
      </c>
      <c r="P1125" t="str">
        <f t="shared" si="141"/>
        <v>Good</v>
      </c>
      <c r="Q1125">
        <f>G1125*U1125</f>
        <v>2380050</v>
      </c>
      <c r="R1125" t="str">
        <f t="shared" si="142"/>
        <v>#0-#999</v>
      </c>
      <c r="S1125">
        <f>IF(Table1[[#This Row],[actual_price]]&lt;1000, 1, IF(Table1[[#This Row],[actual_price]]&lt;5000, 2, IF(Table1[[#This Row],[actual_price]]&lt;10000, 3, IF(Table1[[#This Row],[actual_price]]&lt;20000, 4, 5))))</f>
        <v>1</v>
      </c>
      <c r="T1125" t="str">
        <f t="shared" si="143"/>
        <v>1000 and above</v>
      </c>
      <c r="U1125" s="11">
        <v>15867</v>
      </c>
      <c r="V1125" t="s">
        <v>5927</v>
      </c>
      <c r="W1125" t="s">
        <v>5928</v>
      </c>
      <c r="X1125" t="s">
        <v>5929</v>
      </c>
      <c r="Y1125" t="s">
        <v>5930</v>
      </c>
      <c r="Z1125" t="s">
        <v>5931</v>
      </c>
      <c r="AA1125" t="s">
        <v>5932</v>
      </c>
    </row>
    <row r="1126" spans="1:27">
      <c r="A1126" t="s">
        <v>5988</v>
      </c>
      <c r="B1126" t="s">
        <v>5989</v>
      </c>
      <c r="C1126" t="str">
        <f t="shared" si="144"/>
        <v>Cablet 2.5 Inch SATA USB 3.0 HDD/SS…</v>
      </c>
      <c r="D1126" t="s">
        <v>3895</v>
      </c>
      <c r="E1126" t="str">
        <f>IFERROR(VLOOKUP(TRIM(CLEAN(D1126)),#REF!, 2, FALSE), "Other")</f>
        <v>Other</v>
      </c>
      <c r="F1126" s="9">
        <v>499</v>
      </c>
      <c r="G1126" s="9">
        <v>775</v>
      </c>
      <c r="H1126" s="9">
        <f t="shared" si="137"/>
        <v>276</v>
      </c>
      <c r="I1126" s="9">
        <f>(F1126*U1126)</f>
        <v>36926</v>
      </c>
      <c r="J1126" s="18" t="str">
        <f>ROUND((Table1[[#This Row],[actual_price]]-Table1[[#This Row],[discounted_price]])/Table1[[#This Row],[actual_price]]*100, 0) &amp; "%"</f>
        <v>36%</v>
      </c>
      <c r="K1126" s="18" t="str">
        <f t="shared" si="138"/>
        <v>&lt;50%</v>
      </c>
      <c r="L1126" s="18">
        <f t="shared" si="139"/>
        <v>36</v>
      </c>
      <c r="M1126" s="15" t="str">
        <f t="shared" si="140"/>
        <v>Medium</v>
      </c>
      <c r="N1126" s="1">
        <v>0.36</v>
      </c>
      <c r="O1126">
        <v>4.3</v>
      </c>
      <c r="P1126" t="str">
        <f t="shared" si="141"/>
        <v>Good</v>
      </c>
      <c r="Q1126">
        <f>G1126*U1126</f>
        <v>57350</v>
      </c>
      <c r="R1126" t="str">
        <f t="shared" si="142"/>
        <v>#0-#999</v>
      </c>
      <c r="S1126">
        <f>IF(Table1[[#This Row],[actual_price]]&lt;1000, 1, IF(Table1[[#This Row],[actual_price]]&lt;5000, 2, IF(Table1[[#This Row],[actual_price]]&lt;10000, 3, IF(Table1[[#This Row],[actual_price]]&lt;20000, 4, 5))))</f>
        <v>1</v>
      </c>
      <c r="T1126" t="str">
        <f t="shared" si="143"/>
        <v>Fewer than 1000</v>
      </c>
      <c r="U1126" s="11">
        <v>74</v>
      </c>
      <c r="V1126" t="s">
        <v>5990</v>
      </c>
      <c r="W1126" t="s">
        <v>5991</v>
      </c>
      <c r="X1126" t="s">
        <v>5992</v>
      </c>
      <c r="Y1126" t="s">
        <v>5993</v>
      </c>
      <c r="Z1126" t="s">
        <v>5994</v>
      </c>
      <c r="AA1126" t="s">
        <v>5995</v>
      </c>
    </row>
    <row r="1127" spans="1:27">
      <c r="A1127" t="s">
        <v>6033</v>
      </c>
      <c r="B1127" t="s">
        <v>6034</v>
      </c>
      <c r="C1127" t="str">
        <f t="shared" si="144"/>
        <v>RC PRINT GI 790 Ink Refill for Cano…</v>
      </c>
      <c r="D1127" t="s">
        <v>6035</v>
      </c>
      <c r="E1127" t="str">
        <f>IFERROR(VLOOKUP(TRIM(CLEAN(D1127)),#REF!, 2, FALSE), "Other")</f>
        <v>Other</v>
      </c>
      <c r="F1127" s="9">
        <v>549</v>
      </c>
      <c r="G1127" s="9">
        <v>1999</v>
      </c>
      <c r="H1127" s="9">
        <f t="shared" si="137"/>
        <v>1450</v>
      </c>
      <c r="I1127" s="9">
        <f>(F1127*U1127)</f>
        <v>750483</v>
      </c>
      <c r="J1127" s="18" t="str">
        <f>ROUND((Table1[[#This Row],[actual_price]]-Table1[[#This Row],[discounted_price]])/Table1[[#This Row],[actual_price]]*100, 0) &amp; "%"</f>
        <v>73%</v>
      </c>
      <c r="K1127" s="18" t="str">
        <f t="shared" si="138"/>
        <v>≥ 50%</v>
      </c>
      <c r="L1127" s="18">
        <f t="shared" si="139"/>
        <v>73</v>
      </c>
      <c r="M1127" s="15" t="str">
        <f t="shared" si="140"/>
        <v>High</v>
      </c>
      <c r="N1127" s="1">
        <v>0.73</v>
      </c>
      <c r="O1127">
        <v>4.3</v>
      </c>
      <c r="P1127" t="str">
        <f t="shared" si="141"/>
        <v>Good</v>
      </c>
      <c r="Q1127">
        <f>G1127*U1127</f>
        <v>2732633</v>
      </c>
      <c r="R1127" t="str">
        <f t="shared" si="142"/>
        <v>#1k-#4.9k</v>
      </c>
      <c r="S1127">
        <f>IF(Table1[[#This Row],[actual_price]]&lt;1000, 1, IF(Table1[[#This Row],[actual_price]]&lt;5000, 2, IF(Table1[[#This Row],[actual_price]]&lt;10000, 3, IF(Table1[[#This Row],[actual_price]]&lt;20000, 4, 5))))</f>
        <v>2</v>
      </c>
      <c r="T1127" t="str">
        <f t="shared" si="143"/>
        <v>1000 and above</v>
      </c>
      <c r="U1127" s="11">
        <v>1367</v>
      </c>
      <c r="V1127" t="s">
        <v>6036</v>
      </c>
      <c r="W1127" t="s">
        <v>6037</v>
      </c>
      <c r="X1127" t="s">
        <v>6038</v>
      </c>
      <c r="Y1127" t="s">
        <v>6039</v>
      </c>
      <c r="Z1127" t="s">
        <v>6040</v>
      </c>
      <c r="AA1127" t="s">
        <v>6041</v>
      </c>
    </row>
    <row r="1128" spans="1:27">
      <c r="A1128" t="s">
        <v>6049</v>
      </c>
      <c r="B1128" t="s">
        <v>6050</v>
      </c>
      <c r="C1128" t="str">
        <f t="shared" si="144"/>
        <v>Wayona Type C To Type C 65W/3.25A N…</v>
      </c>
      <c r="D1128" t="s">
        <v>16</v>
      </c>
      <c r="E1128" t="str">
        <f>IFERROR(VLOOKUP(TRIM(CLEAN(D1128)),#REF!, 2, FALSE), "Other")</f>
        <v>Other</v>
      </c>
      <c r="F1128" s="9">
        <v>379</v>
      </c>
      <c r="G1128" s="9">
        <v>1099</v>
      </c>
      <c r="H1128" s="9">
        <f t="shared" si="137"/>
        <v>720</v>
      </c>
      <c r="I1128" s="9">
        <f>(F1128*U1128)</f>
        <v>1063474</v>
      </c>
      <c r="J1128" s="18" t="str">
        <f>ROUND((Table1[[#This Row],[actual_price]]-Table1[[#This Row],[discounted_price]])/Table1[[#This Row],[actual_price]]*100, 0) &amp; "%"</f>
        <v>66%</v>
      </c>
      <c r="K1128" s="18" t="str">
        <f t="shared" si="138"/>
        <v>≥ 50%</v>
      </c>
      <c r="L1128" s="18">
        <f t="shared" si="139"/>
        <v>66</v>
      </c>
      <c r="M1128" s="15" t="str">
        <f t="shared" si="140"/>
        <v>High</v>
      </c>
      <c r="N1128" s="1">
        <v>0.66</v>
      </c>
      <c r="O1128">
        <v>4.3</v>
      </c>
      <c r="P1128" t="str">
        <f t="shared" si="141"/>
        <v>Good</v>
      </c>
      <c r="Q1128">
        <f>G1128*U1128</f>
        <v>3083794</v>
      </c>
      <c r="R1128" t="str">
        <f t="shared" si="142"/>
        <v>#1k-#4.9k</v>
      </c>
      <c r="S1128">
        <f>IF(Table1[[#This Row],[actual_price]]&lt;1000, 1, IF(Table1[[#This Row],[actual_price]]&lt;5000, 2, IF(Table1[[#This Row],[actual_price]]&lt;10000, 3, IF(Table1[[#This Row],[actual_price]]&lt;20000, 4, 5))))</f>
        <v>2</v>
      </c>
      <c r="T1128" t="str">
        <f t="shared" si="143"/>
        <v>1000 and above</v>
      </c>
      <c r="U1128" s="11">
        <v>2806</v>
      </c>
      <c r="V1128" t="s">
        <v>6051</v>
      </c>
      <c r="W1128" t="s">
        <v>753</v>
      </c>
      <c r="X1128" t="s">
        <v>754</v>
      </c>
      <c r="Y1128" t="s">
        <v>755</v>
      </c>
      <c r="Z1128" t="s">
        <v>756</v>
      </c>
      <c r="AA1128" t="s">
        <v>757</v>
      </c>
    </row>
    <row r="1129" spans="1:27">
      <c r="A1129" t="s">
        <v>6076</v>
      </c>
      <c r="B1129" t="s">
        <v>6077</v>
      </c>
      <c r="C1129" t="str">
        <f t="shared" si="144"/>
        <v>Portronics Ruffpad 15 Re-Writable L…</v>
      </c>
      <c r="D1129" t="s">
        <v>6078</v>
      </c>
      <c r="E1129" t="str">
        <f>IFERROR(VLOOKUP(TRIM(CLEAN(D1129)),#REF!, 2, FALSE), "Other")</f>
        <v>Other</v>
      </c>
      <c r="F1129" s="9">
        <v>1399</v>
      </c>
      <c r="G1129" s="9">
        <v>2999</v>
      </c>
      <c r="H1129" s="9">
        <f t="shared" si="137"/>
        <v>1600</v>
      </c>
      <c r="I1129" s="9">
        <f>(F1129*U1129)</f>
        <v>4938470</v>
      </c>
      <c r="J1129" s="18" t="str">
        <f>ROUND((Table1[[#This Row],[actual_price]]-Table1[[#This Row],[discounted_price]])/Table1[[#This Row],[actual_price]]*100, 0) &amp; "%"</f>
        <v>53%</v>
      </c>
      <c r="K1129" s="18" t="str">
        <f t="shared" si="138"/>
        <v>≥ 50%</v>
      </c>
      <c r="L1129" s="18">
        <f t="shared" si="139"/>
        <v>53</v>
      </c>
      <c r="M1129" s="15" t="str">
        <f t="shared" si="140"/>
        <v>High</v>
      </c>
      <c r="N1129" s="1">
        <v>0.53</v>
      </c>
      <c r="O1129">
        <v>4.3</v>
      </c>
      <c r="P1129" t="str">
        <f t="shared" si="141"/>
        <v>Good</v>
      </c>
      <c r="Q1129">
        <f>G1129*U1129</f>
        <v>10586470</v>
      </c>
      <c r="R1129" t="str">
        <f t="shared" si="142"/>
        <v>#1k-#4.9k</v>
      </c>
      <c r="S1129">
        <f>IF(Table1[[#This Row],[actual_price]]&lt;1000, 1, IF(Table1[[#This Row],[actual_price]]&lt;5000, 2, IF(Table1[[#This Row],[actual_price]]&lt;10000, 3, IF(Table1[[#This Row],[actual_price]]&lt;20000, 4, 5))))</f>
        <v>2</v>
      </c>
      <c r="T1129" t="str">
        <f t="shared" si="143"/>
        <v>1000 and above</v>
      </c>
      <c r="U1129" s="11">
        <v>3530</v>
      </c>
      <c r="V1129" t="s">
        <v>6079</v>
      </c>
      <c r="W1129" t="s">
        <v>6080</v>
      </c>
      <c r="X1129" t="s">
        <v>6081</v>
      </c>
      <c r="Y1129" t="s">
        <v>6082</v>
      </c>
      <c r="Z1129" t="s">
        <v>6083</v>
      </c>
      <c r="AA1129" t="s">
        <v>6084</v>
      </c>
    </row>
    <row r="1130" spans="1:27">
      <c r="A1130" t="s">
        <v>6085</v>
      </c>
      <c r="B1130" t="s">
        <v>6086</v>
      </c>
      <c r="C1130" t="str">
        <f t="shared" si="144"/>
        <v>DIGITEK¬Æ (DLS-9FT) Lightweight &amp; P…</v>
      </c>
      <c r="D1130" t="s">
        <v>6087</v>
      </c>
      <c r="E1130" t="str">
        <f>IFERROR(VLOOKUP(TRIM(CLEAN(D1130)),#REF!, 2, FALSE), "Other")</f>
        <v>Other</v>
      </c>
      <c r="F1130" s="9">
        <v>699</v>
      </c>
      <c r="G1130" s="9">
        <v>1299</v>
      </c>
      <c r="H1130" s="9">
        <f t="shared" si="137"/>
        <v>600</v>
      </c>
      <c r="I1130" s="9">
        <f>(F1130*U1130)</f>
        <v>4321917</v>
      </c>
      <c r="J1130" s="18" t="str">
        <f>ROUND((Table1[[#This Row],[actual_price]]-Table1[[#This Row],[discounted_price]])/Table1[[#This Row],[actual_price]]*100, 0) &amp; "%"</f>
        <v>46%</v>
      </c>
      <c r="K1130" s="18" t="str">
        <f t="shared" si="138"/>
        <v>&lt;50%</v>
      </c>
      <c r="L1130" s="18">
        <f t="shared" si="139"/>
        <v>46</v>
      </c>
      <c r="M1130" s="15" t="str">
        <f t="shared" si="140"/>
        <v>Medium</v>
      </c>
      <c r="N1130" s="1">
        <v>0.46</v>
      </c>
      <c r="O1130">
        <v>4.3</v>
      </c>
      <c r="P1130" t="str">
        <f t="shared" si="141"/>
        <v>Good</v>
      </c>
      <c r="Q1130">
        <f>G1130*U1130</f>
        <v>8031717</v>
      </c>
      <c r="R1130" t="str">
        <f t="shared" si="142"/>
        <v>#1k-#4.9k</v>
      </c>
      <c r="S1130">
        <f>IF(Table1[[#This Row],[actual_price]]&lt;1000, 1, IF(Table1[[#This Row],[actual_price]]&lt;5000, 2, IF(Table1[[#This Row],[actual_price]]&lt;10000, 3, IF(Table1[[#This Row],[actual_price]]&lt;20000, 4, 5))))</f>
        <v>2</v>
      </c>
      <c r="T1130" t="str">
        <f t="shared" si="143"/>
        <v>1000 and above</v>
      </c>
      <c r="U1130" s="11">
        <v>6183</v>
      </c>
      <c r="V1130" t="s">
        <v>6088</v>
      </c>
      <c r="W1130" t="s">
        <v>6089</v>
      </c>
      <c r="X1130" t="s">
        <v>6090</v>
      </c>
      <c r="Y1130" t="s">
        <v>6091</v>
      </c>
      <c r="Z1130" t="s">
        <v>6092</v>
      </c>
      <c r="AA1130" t="s">
        <v>6093</v>
      </c>
    </row>
    <row r="1131" spans="1:27">
      <c r="A1131" t="s">
        <v>6127</v>
      </c>
      <c r="B1131" t="s">
        <v>6128</v>
      </c>
      <c r="C1131" t="str">
        <f t="shared" si="144"/>
        <v>Parker Vector Camouflage Gift Set -…</v>
      </c>
      <c r="D1131" t="s">
        <v>5425</v>
      </c>
      <c r="E1131" t="str">
        <f>IFERROR(VLOOKUP(TRIM(CLEAN(D1131)),#REF!, 2, FALSE), "Other")</f>
        <v>Other</v>
      </c>
      <c r="F1131" s="9">
        <v>341</v>
      </c>
      <c r="G1131" s="9">
        <v>450</v>
      </c>
      <c r="H1131" s="9">
        <f t="shared" si="137"/>
        <v>109</v>
      </c>
      <c r="I1131" s="9">
        <f>(F1131*U1131)</f>
        <v>850113</v>
      </c>
      <c r="J1131" s="18" t="str">
        <f>ROUND((Table1[[#This Row],[actual_price]]-Table1[[#This Row],[discounted_price]])/Table1[[#This Row],[actual_price]]*100, 0) &amp; "%"</f>
        <v>24%</v>
      </c>
      <c r="K1131" s="18" t="str">
        <f t="shared" si="138"/>
        <v>&lt;50%</v>
      </c>
      <c r="L1131" s="18">
        <f t="shared" si="139"/>
        <v>24</v>
      </c>
      <c r="M1131" s="15" t="str">
        <f t="shared" si="140"/>
        <v>Mild</v>
      </c>
      <c r="N1131" s="1">
        <v>0.24</v>
      </c>
      <c r="O1131">
        <v>4.3</v>
      </c>
      <c r="P1131" t="str">
        <f t="shared" si="141"/>
        <v>Good</v>
      </c>
      <c r="Q1131">
        <f>G1131*U1131</f>
        <v>1121850</v>
      </c>
      <c r="R1131" t="str">
        <f t="shared" si="142"/>
        <v>#0-#999</v>
      </c>
      <c r="S1131">
        <f>IF(Table1[[#This Row],[actual_price]]&lt;1000, 1, IF(Table1[[#This Row],[actual_price]]&lt;5000, 2, IF(Table1[[#This Row],[actual_price]]&lt;10000, 3, IF(Table1[[#This Row],[actual_price]]&lt;20000, 4, 5))))</f>
        <v>1</v>
      </c>
      <c r="T1131" t="str">
        <f t="shared" si="143"/>
        <v>1000 and above</v>
      </c>
      <c r="U1131" s="11">
        <v>2493</v>
      </c>
      <c r="V1131" t="s">
        <v>6129</v>
      </c>
      <c r="W1131" t="s">
        <v>6130</v>
      </c>
      <c r="X1131" t="s">
        <v>6131</v>
      </c>
      <c r="Y1131" t="s">
        <v>6132</v>
      </c>
      <c r="Z1131" t="s">
        <v>6133</v>
      </c>
      <c r="AA1131" t="s">
        <v>6134</v>
      </c>
    </row>
    <row r="1132" spans="1:27">
      <c r="A1132" t="s">
        <v>6168</v>
      </c>
      <c r="B1132" t="s">
        <v>6169</v>
      </c>
      <c r="C1132" t="str">
        <f t="shared" si="144"/>
        <v>Orico 2.5"(6.3cm) USB 3.0 HDD Enclo…</v>
      </c>
      <c r="D1132" t="s">
        <v>3895</v>
      </c>
      <c r="E1132" t="str">
        <f>IFERROR(VLOOKUP(TRIM(CLEAN(D1132)),#REF!, 2, FALSE), "Other")</f>
        <v>Other</v>
      </c>
      <c r="F1132" s="9">
        <v>657</v>
      </c>
      <c r="G1132" s="9">
        <v>999</v>
      </c>
      <c r="H1132" s="9">
        <f t="shared" si="137"/>
        <v>342</v>
      </c>
      <c r="I1132" s="9">
        <f>(F1132*U1132)</f>
        <v>9161208</v>
      </c>
      <c r="J1132" s="18" t="str">
        <f>ROUND((Table1[[#This Row],[actual_price]]-Table1[[#This Row],[discounted_price]])/Table1[[#This Row],[actual_price]]*100, 0) &amp; "%"</f>
        <v>34%</v>
      </c>
      <c r="K1132" s="18" t="str">
        <f t="shared" si="138"/>
        <v>&lt;50%</v>
      </c>
      <c r="L1132" s="18">
        <f t="shared" si="139"/>
        <v>34</v>
      </c>
      <c r="M1132" s="15" t="str">
        <f t="shared" si="140"/>
        <v>Medium</v>
      </c>
      <c r="N1132" s="1">
        <v>0.34</v>
      </c>
      <c r="O1132">
        <v>4.3</v>
      </c>
      <c r="P1132" t="str">
        <f t="shared" si="141"/>
        <v>Good</v>
      </c>
      <c r="Q1132">
        <f>G1132*U1132</f>
        <v>13930056</v>
      </c>
      <c r="R1132" t="str">
        <f t="shared" si="142"/>
        <v>#0-#999</v>
      </c>
      <c r="S1132">
        <f>IF(Table1[[#This Row],[actual_price]]&lt;1000, 1, IF(Table1[[#This Row],[actual_price]]&lt;5000, 2, IF(Table1[[#This Row],[actual_price]]&lt;10000, 3, IF(Table1[[#This Row],[actual_price]]&lt;20000, 4, 5))))</f>
        <v>1</v>
      </c>
      <c r="T1132" t="str">
        <f t="shared" si="143"/>
        <v>1000 and above</v>
      </c>
      <c r="U1132" s="11">
        <v>13944</v>
      </c>
      <c r="V1132" t="s">
        <v>6170</v>
      </c>
      <c r="W1132" t="s">
        <v>6171</v>
      </c>
      <c r="X1132" t="s">
        <v>6172</v>
      </c>
      <c r="Y1132" t="s">
        <v>6173</v>
      </c>
      <c r="Z1132" t="s">
        <v>6174</v>
      </c>
      <c r="AA1132" t="s">
        <v>6175</v>
      </c>
    </row>
    <row r="1133" spans="1:27">
      <c r="A1133" t="s">
        <v>6208</v>
      </c>
      <c r="B1133" t="s">
        <v>6209</v>
      </c>
      <c r="C1133" t="str">
        <f t="shared" si="144"/>
        <v>Redgear Cosmo 7,1 Usb Gaming Wired …</v>
      </c>
      <c r="D1133" t="s">
        <v>5973</v>
      </c>
      <c r="E1133" t="str">
        <f>IFERROR(VLOOKUP(TRIM(CLEAN(D1133)),#REF!, 2, FALSE), "Other")</f>
        <v>Other</v>
      </c>
      <c r="F1133" s="9">
        <v>1990</v>
      </c>
      <c r="G1133" s="9">
        <v>2999</v>
      </c>
      <c r="H1133" s="9">
        <f t="shared" si="137"/>
        <v>1009</v>
      </c>
      <c r="I1133" s="9">
        <f>(F1133*U1133)</f>
        <v>28331630</v>
      </c>
      <c r="J1133" s="18" t="str">
        <f>ROUND((Table1[[#This Row],[actual_price]]-Table1[[#This Row],[discounted_price]])/Table1[[#This Row],[actual_price]]*100, 0) &amp; "%"</f>
        <v>34%</v>
      </c>
      <c r="K1133" s="18" t="str">
        <f t="shared" si="138"/>
        <v>&lt;50%</v>
      </c>
      <c r="L1133" s="18">
        <f t="shared" si="139"/>
        <v>34</v>
      </c>
      <c r="M1133" s="15" t="str">
        <f t="shared" si="140"/>
        <v>Medium</v>
      </c>
      <c r="N1133" s="1">
        <v>0.34</v>
      </c>
      <c r="O1133">
        <v>4.3</v>
      </c>
      <c r="P1133" t="str">
        <f t="shared" si="141"/>
        <v>Good</v>
      </c>
      <c r="Q1133">
        <f>G1133*U1133</f>
        <v>42696763</v>
      </c>
      <c r="R1133" t="str">
        <f t="shared" si="142"/>
        <v>#1k-#4.9k</v>
      </c>
      <c r="S1133">
        <f>IF(Table1[[#This Row],[actual_price]]&lt;1000, 1, IF(Table1[[#This Row],[actual_price]]&lt;5000, 2, IF(Table1[[#This Row],[actual_price]]&lt;10000, 3, IF(Table1[[#This Row],[actual_price]]&lt;20000, 4, 5))))</f>
        <v>2</v>
      </c>
      <c r="T1133" t="str">
        <f t="shared" si="143"/>
        <v>1000 and above</v>
      </c>
      <c r="U1133" s="11">
        <v>14237</v>
      </c>
      <c r="V1133" t="s">
        <v>6210</v>
      </c>
      <c r="W1133" t="s">
        <v>6211</v>
      </c>
      <c r="X1133" t="s">
        <v>6212</v>
      </c>
      <c r="Y1133" t="s">
        <v>6213</v>
      </c>
      <c r="Z1133" t="s">
        <v>6214</v>
      </c>
      <c r="AA1133" t="s">
        <v>10182</v>
      </c>
    </row>
    <row r="1134" spans="1:27">
      <c r="A1134" t="s">
        <v>6282</v>
      </c>
      <c r="B1134" t="s">
        <v>6283</v>
      </c>
      <c r="C1134" t="str">
        <f t="shared" si="144"/>
        <v>HP 65W AC Laptops Charger Adapter 4…</v>
      </c>
      <c r="D1134" t="s">
        <v>5285</v>
      </c>
      <c r="E1134" t="str">
        <f>IFERROR(VLOOKUP(TRIM(CLEAN(D1134)),#REF!, 2, FALSE), "Other")</f>
        <v>Other</v>
      </c>
      <c r="F1134" s="9">
        <v>770</v>
      </c>
      <c r="G1134" s="9">
        <v>1547</v>
      </c>
      <c r="H1134" s="9">
        <f t="shared" si="137"/>
        <v>777</v>
      </c>
      <c r="I1134" s="9">
        <f>(F1134*U1134)</f>
        <v>1990450</v>
      </c>
      <c r="J1134" s="18" t="str">
        <f>ROUND((Table1[[#This Row],[actual_price]]-Table1[[#This Row],[discounted_price]])/Table1[[#This Row],[actual_price]]*100, 0) &amp; "%"</f>
        <v>50%</v>
      </c>
      <c r="K1134" s="18" t="str">
        <f t="shared" si="138"/>
        <v>≥ 50%</v>
      </c>
      <c r="L1134" s="18">
        <f t="shared" si="139"/>
        <v>50</v>
      </c>
      <c r="M1134" s="15" t="str">
        <f t="shared" si="140"/>
        <v>High</v>
      </c>
      <c r="N1134" s="1">
        <v>0.5</v>
      </c>
      <c r="O1134">
        <v>4.3</v>
      </c>
      <c r="P1134" t="str">
        <f t="shared" si="141"/>
        <v>Good</v>
      </c>
      <c r="Q1134">
        <f>G1134*U1134</f>
        <v>3998995</v>
      </c>
      <c r="R1134" t="str">
        <f t="shared" si="142"/>
        <v>#1k-#4.9k</v>
      </c>
      <c r="S1134">
        <f>IF(Table1[[#This Row],[actual_price]]&lt;1000, 1, IF(Table1[[#This Row],[actual_price]]&lt;5000, 2, IF(Table1[[#This Row],[actual_price]]&lt;10000, 3, IF(Table1[[#This Row],[actual_price]]&lt;20000, 4, 5))))</f>
        <v>2</v>
      </c>
      <c r="T1134" t="str">
        <f t="shared" si="143"/>
        <v>1000 and above</v>
      </c>
      <c r="U1134" s="11">
        <v>2585</v>
      </c>
      <c r="V1134" t="s">
        <v>6284</v>
      </c>
      <c r="W1134" t="s">
        <v>6285</v>
      </c>
      <c r="X1134" t="s">
        <v>6286</v>
      </c>
      <c r="Y1134" t="s">
        <v>6287</v>
      </c>
      <c r="Z1134" t="s">
        <v>6288</v>
      </c>
      <c r="AA1134" t="s">
        <v>6289</v>
      </c>
    </row>
    <row r="1135" spans="1:27">
      <c r="A1135" t="s">
        <v>6316</v>
      </c>
      <c r="B1135" t="s">
        <v>6317</v>
      </c>
      <c r="C1135" t="str">
        <f t="shared" si="144"/>
        <v>HP M270 Backlit USB Wired Gaming Mo…</v>
      </c>
      <c r="D1135" t="s">
        <v>4058</v>
      </c>
      <c r="E1135" t="str">
        <f>IFERROR(VLOOKUP(TRIM(CLEAN(D1135)),#REF!, 2, FALSE), "Other")</f>
        <v>Other</v>
      </c>
      <c r="F1135" s="9">
        <v>599</v>
      </c>
      <c r="G1135" s="9">
        <v>700</v>
      </c>
      <c r="H1135" s="9">
        <f t="shared" si="137"/>
        <v>101</v>
      </c>
      <c r="I1135" s="9">
        <f>(F1135*U1135)</f>
        <v>1378299</v>
      </c>
      <c r="J1135" s="18" t="str">
        <f>ROUND((Table1[[#This Row],[actual_price]]-Table1[[#This Row],[discounted_price]])/Table1[[#This Row],[actual_price]]*100, 0) &amp; "%"</f>
        <v>14%</v>
      </c>
      <c r="K1135" s="18" t="str">
        <f t="shared" si="138"/>
        <v>&lt;50%</v>
      </c>
      <c r="L1135" s="18">
        <f t="shared" si="139"/>
        <v>14</v>
      </c>
      <c r="M1135" s="15" t="str">
        <f t="shared" si="140"/>
        <v>Mild</v>
      </c>
      <c r="N1135" s="1">
        <v>0.14000000000000001</v>
      </c>
      <c r="O1135">
        <v>4.3</v>
      </c>
      <c r="P1135" t="str">
        <f t="shared" si="141"/>
        <v>Good</v>
      </c>
      <c r="Q1135">
        <f>G1135*U1135</f>
        <v>1610700</v>
      </c>
      <c r="R1135" t="str">
        <f t="shared" si="142"/>
        <v>#0-#999</v>
      </c>
      <c r="S1135">
        <f>IF(Table1[[#This Row],[actual_price]]&lt;1000, 1, IF(Table1[[#This Row],[actual_price]]&lt;5000, 2, IF(Table1[[#This Row],[actual_price]]&lt;10000, 3, IF(Table1[[#This Row],[actual_price]]&lt;20000, 4, 5))))</f>
        <v>1</v>
      </c>
      <c r="T1135" t="str">
        <f t="shared" si="143"/>
        <v>1000 and above</v>
      </c>
      <c r="U1135" s="11">
        <v>2301</v>
      </c>
      <c r="V1135" t="s">
        <v>6318</v>
      </c>
      <c r="W1135" t="s">
        <v>6319</v>
      </c>
      <c r="X1135" t="s">
        <v>6320</v>
      </c>
      <c r="Y1135" t="s">
        <v>6321</v>
      </c>
      <c r="Z1135" t="s">
        <v>6322</v>
      </c>
      <c r="AA1135" t="s">
        <v>6323</v>
      </c>
    </row>
    <row r="1136" spans="1:27">
      <c r="A1136" t="s">
        <v>6374</v>
      </c>
      <c r="B1136" t="s">
        <v>6375</v>
      </c>
      <c r="C1136" t="str">
        <f t="shared" si="144"/>
        <v>HP K500F Backlit Membrane Wired Gam…</v>
      </c>
      <c r="D1136" t="s">
        <v>5808</v>
      </c>
      <c r="E1136" t="str">
        <f>IFERROR(VLOOKUP(TRIM(CLEAN(D1136)),#REF!, 2, FALSE), "Other")</f>
        <v>Other</v>
      </c>
      <c r="F1136" s="9">
        <v>1149</v>
      </c>
      <c r="G1136" s="9">
        <v>1800</v>
      </c>
      <c r="H1136" s="9">
        <f t="shared" si="137"/>
        <v>651</v>
      </c>
      <c r="I1136" s="9">
        <f>(F1136*U1136)</f>
        <v>5426727</v>
      </c>
      <c r="J1136" s="18" t="str">
        <f>ROUND((Table1[[#This Row],[actual_price]]-Table1[[#This Row],[discounted_price]])/Table1[[#This Row],[actual_price]]*100, 0) &amp; "%"</f>
        <v>36%</v>
      </c>
      <c r="K1136" s="18" t="str">
        <f t="shared" si="138"/>
        <v>&lt;50%</v>
      </c>
      <c r="L1136" s="18">
        <f t="shared" si="139"/>
        <v>36</v>
      </c>
      <c r="M1136" s="15" t="str">
        <f t="shared" si="140"/>
        <v>Medium</v>
      </c>
      <c r="N1136" s="1">
        <v>0.36</v>
      </c>
      <c r="O1136">
        <v>4.3</v>
      </c>
      <c r="P1136" t="str">
        <f t="shared" si="141"/>
        <v>Good</v>
      </c>
      <c r="Q1136">
        <f>G1136*U1136</f>
        <v>8501400</v>
      </c>
      <c r="R1136" t="str">
        <f t="shared" si="142"/>
        <v>#1k-#4.9k</v>
      </c>
      <c r="S1136">
        <f>IF(Table1[[#This Row],[actual_price]]&lt;1000, 1, IF(Table1[[#This Row],[actual_price]]&lt;5000, 2, IF(Table1[[#This Row],[actual_price]]&lt;10000, 3, IF(Table1[[#This Row],[actual_price]]&lt;20000, 4, 5))))</f>
        <v>2</v>
      </c>
      <c r="T1136" t="str">
        <f t="shared" si="143"/>
        <v>1000 and above</v>
      </c>
      <c r="U1136" s="11">
        <v>4723</v>
      </c>
      <c r="V1136" t="s">
        <v>6376</v>
      </c>
      <c r="W1136" t="s">
        <v>6377</v>
      </c>
      <c r="X1136" t="s">
        <v>6378</v>
      </c>
      <c r="Y1136" t="s">
        <v>6379</v>
      </c>
      <c r="Z1136" t="s">
        <v>6380</v>
      </c>
      <c r="AA1136" t="s">
        <v>6381</v>
      </c>
    </row>
    <row r="1137" spans="1:27">
      <c r="A1137" t="s">
        <v>6429</v>
      </c>
      <c r="B1137" t="s">
        <v>6430</v>
      </c>
      <c r="C1137" t="str">
        <f t="shared" si="144"/>
        <v>HP GK320 Wired Full Size RGB Backli…</v>
      </c>
      <c r="D1137" t="s">
        <v>5808</v>
      </c>
      <c r="E1137" t="str">
        <f>IFERROR(VLOOKUP(TRIM(CLEAN(D1137)),#REF!, 2, FALSE), "Other")</f>
        <v>Other</v>
      </c>
      <c r="F1137" s="9">
        <v>1519</v>
      </c>
      <c r="G1137" s="9">
        <v>3499</v>
      </c>
      <c r="H1137" s="9">
        <f t="shared" si="137"/>
        <v>1980</v>
      </c>
      <c r="I1137" s="9">
        <f>(F1137*U1137)</f>
        <v>619752</v>
      </c>
      <c r="J1137" s="18" t="str">
        <f>ROUND((Table1[[#This Row],[actual_price]]-Table1[[#This Row],[discounted_price]])/Table1[[#This Row],[actual_price]]*100, 0) &amp; "%"</f>
        <v>57%</v>
      </c>
      <c r="K1137" s="18" t="str">
        <f t="shared" si="138"/>
        <v>≥ 50%</v>
      </c>
      <c r="L1137" s="18">
        <f t="shared" si="139"/>
        <v>57</v>
      </c>
      <c r="M1137" s="15" t="str">
        <f t="shared" si="140"/>
        <v>High</v>
      </c>
      <c r="N1137" s="1">
        <v>0.56999999999999995</v>
      </c>
      <c r="O1137">
        <v>4.3</v>
      </c>
      <c r="P1137" t="str">
        <f t="shared" si="141"/>
        <v>Good</v>
      </c>
      <c r="Q1137">
        <f>G1137*U1137</f>
        <v>1427592</v>
      </c>
      <c r="R1137" t="str">
        <f t="shared" si="142"/>
        <v>#1k-#4.9k</v>
      </c>
      <c r="S1137">
        <f>IF(Table1[[#This Row],[actual_price]]&lt;1000, 1, IF(Table1[[#This Row],[actual_price]]&lt;5000, 2, IF(Table1[[#This Row],[actual_price]]&lt;10000, 3, IF(Table1[[#This Row],[actual_price]]&lt;20000, 4, 5))))</f>
        <v>2</v>
      </c>
      <c r="T1137" t="str">
        <f t="shared" si="143"/>
        <v>Fewer than 1000</v>
      </c>
      <c r="U1137" s="11">
        <v>408</v>
      </c>
      <c r="V1137" t="s">
        <v>6431</v>
      </c>
      <c r="W1137" t="s">
        <v>6432</v>
      </c>
      <c r="X1137" t="s">
        <v>6433</v>
      </c>
      <c r="Y1137" t="s">
        <v>6434</v>
      </c>
      <c r="Z1137" t="s">
        <v>6435</v>
      </c>
      <c r="AA1137" t="s">
        <v>6436</v>
      </c>
    </row>
    <row r="1138" spans="1:27">
      <c r="A1138" t="s">
        <v>6471</v>
      </c>
      <c r="B1138" t="s">
        <v>6472</v>
      </c>
      <c r="C1138" t="str">
        <f t="shared" si="144"/>
        <v>Crucial P3 500GB PCIe 3.0 3D NAND N…</v>
      </c>
      <c r="D1138" t="s">
        <v>5147</v>
      </c>
      <c r="E1138" t="str">
        <f>IFERROR(VLOOKUP(TRIM(CLEAN(D1138)),#REF!, 2, FALSE), "Other")</f>
        <v>Other</v>
      </c>
      <c r="F1138" s="9">
        <v>3307</v>
      </c>
      <c r="G1138" s="9">
        <v>6100</v>
      </c>
      <c r="H1138" s="9">
        <f t="shared" si="137"/>
        <v>2793</v>
      </c>
      <c r="I1138" s="9">
        <f>(F1138*U1138)</f>
        <v>8317105</v>
      </c>
      <c r="J1138" s="18" t="str">
        <f>ROUND((Table1[[#This Row],[actual_price]]-Table1[[#This Row],[discounted_price]])/Table1[[#This Row],[actual_price]]*100, 0) &amp; "%"</f>
        <v>46%</v>
      </c>
      <c r="K1138" s="18" t="str">
        <f t="shared" si="138"/>
        <v>&lt;50%</v>
      </c>
      <c r="L1138" s="18">
        <f t="shared" si="139"/>
        <v>46</v>
      </c>
      <c r="M1138" s="15" t="str">
        <f t="shared" si="140"/>
        <v>Medium</v>
      </c>
      <c r="N1138" s="1">
        <v>0.46</v>
      </c>
      <c r="O1138">
        <v>4.3</v>
      </c>
      <c r="P1138" t="str">
        <f t="shared" si="141"/>
        <v>Good</v>
      </c>
      <c r="Q1138">
        <f>G1138*U1138</f>
        <v>15341500</v>
      </c>
      <c r="R1138" t="str">
        <f t="shared" si="142"/>
        <v>#5k-#9.9k</v>
      </c>
      <c r="S1138">
        <f>IF(Table1[[#This Row],[actual_price]]&lt;1000, 1, IF(Table1[[#This Row],[actual_price]]&lt;5000, 2, IF(Table1[[#This Row],[actual_price]]&lt;10000, 3, IF(Table1[[#This Row],[actual_price]]&lt;20000, 4, 5))))</f>
        <v>3</v>
      </c>
      <c r="T1138" t="str">
        <f t="shared" si="143"/>
        <v>1000 and above</v>
      </c>
      <c r="U1138" s="11">
        <v>2515</v>
      </c>
      <c r="V1138" t="s">
        <v>6473</v>
      </c>
      <c r="W1138" t="s">
        <v>6474</v>
      </c>
      <c r="X1138" t="s">
        <v>6475</v>
      </c>
      <c r="Y1138" t="s">
        <v>6476</v>
      </c>
      <c r="Z1138" t="s">
        <v>6477</v>
      </c>
      <c r="AA1138" t="s">
        <v>6478</v>
      </c>
    </row>
    <row r="1139" spans="1:27">
      <c r="A1139" t="s">
        <v>6528</v>
      </c>
      <c r="B1139" t="s">
        <v>6529</v>
      </c>
      <c r="C1139" t="str">
        <f t="shared" si="144"/>
        <v>SWAPKART Portable Flexible Adjustab…</v>
      </c>
      <c r="D1139" t="s">
        <v>4438</v>
      </c>
      <c r="E1139" t="str">
        <f>IFERROR(VLOOKUP(TRIM(CLEAN(D1139)),#REF!, 2, FALSE), "Other")</f>
        <v>Other</v>
      </c>
      <c r="F1139" s="9">
        <v>298</v>
      </c>
      <c r="G1139" s="9">
        <v>999</v>
      </c>
      <c r="H1139" s="9">
        <f t="shared" si="137"/>
        <v>701</v>
      </c>
      <c r="I1139" s="9">
        <f>(F1139*U1139)</f>
        <v>462496</v>
      </c>
      <c r="J1139" s="18" t="str">
        <f>ROUND((Table1[[#This Row],[actual_price]]-Table1[[#This Row],[discounted_price]])/Table1[[#This Row],[actual_price]]*100, 0) &amp; "%"</f>
        <v>70%</v>
      </c>
      <c r="K1139" s="18" t="str">
        <f t="shared" si="138"/>
        <v>≥ 50%</v>
      </c>
      <c r="L1139" s="18">
        <f t="shared" si="139"/>
        <v>70</v>
      </c>
      <c r="M1139" s="15" t="str">
        <f t="shared" si="140"/>
        <v>High</v>
      </c>
      <c r="N1139" s="1">
        <v>0.7</v>
      </c>
      <c r="O1139">
        <v>4.3</v>
      </c>
      <c r="P1139" t="str">
        <f t="shared" si="141"/>
        <v>Good</v>
      </c>
      <c r="Q1139">
        <f>G1139*U1139</f>
        <v>1550448</v>
      </c>
      <c r="R1139" t="str">
        <f t="shared" si="142"/>
        <v>#0-#999</v>
      </c>
      <c r="S1139">
        <f>IF(Table1[[#This Row],[actual_price]]&lt;1000, 1, IF(Table1[[#This Row],[actual_price]]&lt;5000, 2, IF(Table1[[#This Row],[actual_price]]&lt;10000, 3, IF(Table1[[#This Row],[actual_price]]&lt;20000, 4, 5))))</f>
        <v>1</v>
      </c>
      <c r="T1139" t="str">
        <f t="shared" si="143"/>
        <v>1000 and above</v>
      </c>
      <c r="U1139" s="11">
        <v>1552</v>
      </c>
      <c r="V1139" t="s">
        <v>6530</v>
      </c>
      <c r="W1139" t="s">
        <v>6531</v>
      </c>
      <c r="X1139" t="s">
        <v>6532</v>
      </c>
      <c r="Y1139" t="s">
        <v>6533</v>
      </c>
      <c r="Z1139" t="s">
        <v>6534</v>
      </c>
      <c r="AA1139" t="s">
        <v>6535</v>
      </c>
    </row>
    <row r="1140" spans="1:27">
      <c r="A1140" t="s">
        <v>6690</v>
      </c>
      <c r="B1140" t="s">
        <v>6691</v>
      </c>
      <c r="C1140" t="str">
        <f t="shared" si="144"/>
        <v>Havells Instanio 3-Litre Instant Ge…</v>
      </c>
      <c r="D1140" t="s">
        <v>6692</v>
      </c>
      <c r="E1140" t="str">
        <f>IFERROR(VLOOKUP(TRIM(CLEAN(D1140)),#REF!, 2, FALSE), "Other")</f>
        <v>Other</v>
      </c>
      <c r="F1140" s="9">
        <v>3600</v>
      </c>
      <c r="G1140" s="9">
        <v>6190</v>
      </c>
      <c r="H1140" s="9">
        <f t="shared" si="137"/>
        <v>2590</v>
      </c>
      <c r="I1140" s="9">
        <f>(F1140*U1140)</f>
        <v>42926400</v>
      </c>
      <c r="J1140" s="18" t="str">
        <f>ROUND((Table1[[#This Row],[actual_price]]-Table1[[#This Row],[discounted_price]])/Table1[[#This Row],[actual_price]]*100, 0) &amp; "%"</f>
        <v>42%</v>
      </c>
      <c r="K1140" s="18" t="str">
        <f t="shared" si="138"/>
        <v>&lt;50%</v>
      </c>
      <c r="L1140" s="18">
        <f t="shared" si="139"/>
        <v>42</v>
      </c>
      <c r="M1140" s="15" t="str">
        <f t="shared" si="140"/>
        <v>Medium</v>
      </c>
      <c r="N1140" s="1">
        <v>0.42</v>
      </c>
      <c r="O1140">
        <v>4.3</v>
      </c>
      <c r="P1140" t="str">
        <f t="shared" si="141"/>
        <v>Good</v>
      </c>
      <c r="Q1140">
        <f>G1140*U1140</f>
        <v>73809560</v>
      </c>
      <c r="R1140" t="str">
        <f t="shared" si="142"/>
        <v>#5k-#9.9k</v>
      </c>
      <c r="S1140">
        <f>IF(Table1[[#This Row],[actual_price]]&lt;1000, 1, IF(Table1[[#This Row],[actual_price]]&lt;5000, 2, IF(Table1[[#This Row],[actual_price]]&lt;10000, 3, IF(Table1[[#This Row],[actual_price]]&lt;20000, 4, 5))))</f>
        <v>3</v>
      </c>
      <c r="T1140" t="str">
        <f t="shared" si="143"/>
        <v>1000 and above</v>
      </c>
      <c r="U1140" s="11">
        <v>11924</v>
      </c>
      <c r="V1140" t="s">
        <v>6693</v>
      </c>
      <c r="W1140" t="s">
        <v>6694</v>
      </c>
      <c r="X1140" t="s">
        <v>6695</v>
      </c>
      <c r="Y1140" t="s">
        <v>6696</v>
      </c>
      <c r="Z1140" t="s">
        <v>6697</v>
      </c>
      <c r="AA1140" t="s">
        <v>6698</v>
      </c>
    </row>
    <row r="1141" spans="1:27">
      <c r="A1141" t="s">
        <v>6832</v>
      </c>
      <c r="B1141" t="s">
        <v>6833</v>
      </c>
      <c r="C1141" t="str">
        <f t="shared" si="144"/>
        <v>Philips GC1905 1440-Watt Steam Iron…</v>
      </c>
      <c r="D1141" t="s">
        <v>6834</v>
      </c>
      <c r="E1141" t="str">
        <f>IFERROR(VLOOKUP(TRIM(CLEAN(D1141)),#REF!, 2, FALSE), "Other")</f>
        <v>Other</v>
      </c>
      <c r="F1141" s="9">
        <v>1614</v>
      </c>
      <c r="G1141" s="9">
        <v>1745</v>
      </c>
      <c r="H1141" s="9">
        <f t="shared" si="137"/>
        <v>131</v>
      </c>
      <c r="I1141" s="9">
        <f>(F1141*U1141)</f>
        <v>61290036</v>
      </c>
      <c r="J1141" s="18" t="str">
        <f>ROUND((Table1[[#This Row],[actual_price]]-Table1[[#This Row],[discounted_price]])/Table1[[#This Row],[actual_price]]*100, 0) &amp; "%"</f>
        <v>8%</v>
      </c>
      <c r="K1141" s="18" t="str">
        <f t="shared" si="138"/>
        <v>&lt;50%</v>
      </c>
      <c r="L1141" s="18">
        <f t="shared" si="139"/>
        <v>8</v>
      </c>
      <c r="M1141" s="15" t="str">
        <f t="shared" si="140"/>
        <v>Low</v>
      </c>
      <c r="N1141" s="1">
        <v>0.08</v>
      </c>
      <c r="O1141">
        <v>4.3</v>
      </c>
      <c r="P1141" t="str">
        <f t="shared" si="141"/>
        <v>Good</v>
      </c>
      <c r="Q1141">
        <f>G1141*U1141</f>
        <v>66264630</v>
      </c>
      <c r="R1141" t="str">
        <f t="shared" si="142"/>
        <v>#1k-#4.9k</v>
      </c>
      <c r="S1141">
        <f>IF(Table1[[#This Row],[actual_price]]&lt;1000, 1, IF(Table1[[#This Row],[actual_price]]&lt;5000, 2, IF(Table1[[#This Row],[actual_price]]&lt;10000, 3, IF(Table1[[#This Row],[actual_price]]&lt;20000, 4, 5))))</f>
        <v>2</v>
      </c>
      <c r="T1141" t="str">
        <f t="shared" si="143"/>
        <v>1000 and above</v>
      </c>
      <c r="U1141" s="11">
        <v>37974</v>
      </c>
      <c r="V1141" t="s">
        <v>6835</v>
      </c>
      <c r="W1141" t="s">
        <v>6836</v>
      </c>
      <c r="X1141" t="s">
        <v>6837</v>
      </c>
      <c r="Y1141" t="s">
        <v>6838</v>
      </c>
      <c r="Z1141" t="s">
        <v>6839</v>
      </c>
      <c r="AA1141" t="s">
        <v>6840</v>
      </c>
    </row>
    <row r="1142" spans="1:27">
      <c r="A1142" t="s">
        <v>6939</v>
      </c>
      <c r="B1142" t="s">
        <v>6940</v>
      </c>
      <c r="C1142" t="str">
        <f t="shared" si="144"/>
        <v>SOFLIN Egg Boiler Electric Automati…</v>
      </c>
      <c r="D1142" t="s">
        <v>6941</v>
      </c>
      <c r="E1142" t="str">
        <f>IFERROR(VLOOKUP(TRIM(CLEAN(D1142)),#REF!, 2, FALSE), "Other")</f>
        <v>Other</v>
      </c>
      <c r="F1142" s="9">
        <v>379</v>
      </c>
      <c r="G1142" s="9">
        <v>999</v>
      </c>
      <c r="H1142" s="9">
        <f t="shared" si="137"/>
        <v>620</v>
      </c>
      <c r="I1142" s="9">
        <f>(F1142*U1142)</f>
        <v>1173384</v>
      </c>
      <c r="J1142" s="18" t="str">
        <f>ROUND((Table1[[#This Row],[actual_price]]-Table1[[#This Row],[discounted_price]])/Table1[[#This Row],[actual_price]]*100, 0) &amp; "%"</f>
        <v>62%</v>
      </c>
      <c r="K1142" s="18" t="str">
        <f t="shared" si="138"/>
        <v>≥ 50%</v>
      </c>
      <c r="L1142" s="18">
        <f t="shared" si="139"/>
        <v>62</v>
      </c>
      <c r="M1142" s="15" t="str">
        <f t="shared" si="140"/>
        <v>High</v>
      </c>
      <c r="N1142" s="1">
        <v>0.62</v>
      </c>
      <c r="O1142">
        <v>4.3</v>
      </c>
      <c r="P1142" t="str">
        <f t="shared" si="141"/>
        <v>Good</v>
      </c>
      <c r="Q1142">
        <f>G1142*U1142</f>
        <v>3092904</v>
      </c>
      <c r="R1142" t="str">
        <f t="shared" si="142"/>
        <v>#0-#999</v>
      </c>
      <c r="S1142">
        <f>IF(Table1[[#This Row],[actual_price]]&lt;1000, 1, IF(Table1[[#This Row],[actual_price]]&lt;5000, 2, IF(Table1[[#This Row],[actual_price]]&lt;10000, 3, IF(Table1[[#This Row],[actual_price]]&lt;20000, 4, 5))))</f>
        <v>1</v>
      </c>
      <c r="T1142" t="str">
        <f t="shared" si="143"/>
        <v>1000 and above</v>
      </c>
      <c r="U1142" s="11">
        <v>3096</v>
      </c>
      <c r="V1142" t="s">
        <v>6942</v>
      </c>
      <c r="W1142" t="s">
        <v>6943</v>
      </c>
      <c r="X1142" t="s">
        <v>6944</v>
      </c>
      <c r="Y1142" t="s">
        <v>6945</v>
      </c>
      <c r="Z1142" t="s">
        <v>6946</v>
      </c>
      <c r="AA1142" t="s">
        <v>6947</v>
      </c>
    </row>
    <row r="1143" spans="1:27">
      <c r="A1143" t="s">
        <v>6989</v>
      </c>
      <c r="B1143" t="s">
        <v>6990</v>
      </c>
      <c r="C1143" t="str">
        <f t="shared" si="144"/>
        <v>Philips GC181 Heavy Weight 1000-Wat…</v>
      </c>
      <c r="D1143" t="s">
        <v>6674</v>
      </c>
      <c r="E1143" t="str">
        <f>IFERROR(VLOOKUP(TRIM(CLEAN(D1143)),#REF!, 2, FALSE), "Other")</f>
        <v>Other</v>
      </c>
      <c r="F1143" s="9">
        <v>1321</v>
      </c>
      <c r="G1143" s="9">
        <v>1545</v>
      </c>
      <c r="H1143" s="9">
        <f t="shared" si="137"/>
        <v>224</v>
      </c>
      <c r="I1143" s="9">
        <f>(F1143*U1143)</f>
        <v>20413413</v>
      </c>
      <c r="J1143" s="18" t="str">
        <f>ROUND((Table1[[#This Row],[actual_price]]-Table1[[#This Row],[discounted_price]])/Table1[[#This Row],[actual_price]]*100, 0) &amp; "%"</f>
        <v>14%</v>
      </c>
      <c r="K1143" s="18" t="str">
        <f t="shared" si="138"/>
        <v>&lt;50%</v>
      </c>
      <c r="L1143" s="18">
        <f t="shared" si="139"/>
        <v>14</v>
      </c>
      <c r="M1143" s="15" t="str">
        <f t="shared" si="140"/>
        <v>Mild</v>
      </c>
      <c r="N1143" s="1">
        <v>0.14000000000000001</v>
      </c>
      <c r="O1143">
        <v>4.3</v>
      </c>
      <c r="P1143" t="str">
        <f t="shared" si="141"/>
        <v>Good</v>
      </c>
      <c r="Q1143">
        <f>G1143*U1143</f>
        <v>23874885</v>
      </c>
      <c r="R1143" t="str">
        <f t="shared" si="142"/>
        <v>#1k-#4.9k</v>
      </c>
      <c r="S1143">
        <f>IF(Table1[[#This Row],[actual_price]]&lt;1000, 1, IF(Table1[[#This Row],[actual_price]]&lt;5000, 2, IF(Table1[[#This Row],[actual_price]]&lt;10000, 3, IF(Table1[[#This Row],[actual_price]]&lt;20000, 4, 5))))</f>
        <v>2</v>
      </c>
      <c r="T1143" t="str">
        <f t="shared" si="143"/>
        <v>1000 and above</v>
      </c>
      <c r="U1143" s="11">
        <v>15453</v>
      </c>
      <c r="V1143" t="s">
        <v>6991</v>
      </c>
      <c r="W1143" t="s">
        <v>6992</v>
      </c>
      <c r="X1143" t="s">
        <v>6993</v>
      </c>
      <c r="Y1143" t="s">
        <v>6994</v>
      </c>
      <c r="Z1143" t="s">
        <v>6995</v>
      </c>
      <c r="AA1143" t="s">
        <v>6996</v>
      </c>
    </row>
    <row r="1144" spans="1:27">
      <c r="A1144" t="s">
        <v>7029</v>
      </c>
      <c r="B1144" t="s">
        <v>7030</v>
      </c>
      <c r="C1144" t="str">
        <f t="shared" si="144"/>
        <v>Room Heater Warmer Wall-Outlet 400 …</v>
      </c>
      <c r="D1144" t="s">
        <v>6555</v>
      </c>
      <c r="E1144" t="str">
        <f>IFERROR(VLOOKUP(TRIM(CLEAN(D1144)),#REF!, 2, FALSE), "Other")</f>
        <v>Other</v>
      </c>
      <c r="F1144" s="9">
        <v>799</v>
      </c>
      <c r="G1144" s="9">
        <v>1989</v>
      </c>
      <c r="H1144" s="9">
        <f t="shared" si="137"/>
        <v>1190</v>
      </c>
      <c r="I1144" s="9">
        <f>(F1144*U1144)</f>
        <v>55930</v>
      </c>
      <c r="J1144" s="18" t="str">
        <f>ROUND((Table1[[#This Row],[actual_price]]-Table1[[#This Row],[discounted_price]])/Table1[[#This Row],[actual_price]]*100, 0) &amp; "%"</f>
        <v>60%</v>
      </c>
      <c r="K1144" s="18" t="str">
        <f t="shared" si="138"/>
        <v>≥ 50%</v>
      </c>
      <c r="L1144" s="18">
        <f t="shared" si="139"/>
        <v>60</v>
      </c>
      <c r="M1144" s="15" t="str">
        <f t="shared" si="140"/>
        <v>High</v>
      </c>
      <c r="N1144" s="1">
        <v>0.6</v>
      </c>
      <c r="O1144">
        <v>4.3</v>
      </c>
      <c r="P1144" t="str">
        <f t="shared" si="141"/>
        <v>Good</v>
      </c>
      <c r="Q1144">
        <f>G1144*U1144</f>
        <v>139230</v>
      </c>
      <c r="R1144" t="str">
        <f t="shared" si="142"/>
        <v>#1k-#4.9k</v>
      </c>
      <c r="S1144">
        <f>IF(Table1[[#This Row],[actual_price]]&lt;1000, 1, IF(Table1[[#This Row],[actual_price]]&lt;5000, 2, IF(Table1[[#This Row],[actual_price]]&lt;10000, 3, IF(Table1[[#This Row],[actual_price]]&lt;20000, 4, 5))))</f>
        <v>2</v>
      </c>
      <c r="T1144" t="str">
        <f t="shared" si="143"/>
        <v>Fewer than 1000</v>
      </c>
      <c r="U1144" s="11">
        <v>70</v>
      </c>
      <c r="V1144" t="s">
        <v>7031</v>
      </c>
      <c r="W1144" t="s">
        <v>7032</v>
      </c>
      <c r="X1144" t="s">
        <v>7033</v>
      </c>
      <c r="Y1144" t="s">
        <v>7034</v>
      </c>
      <c r="Z1144" t="s">
        <v>7035</v>
      </c>
      <c r="AA1144" t="s">
        <v>7036</v>
      </c>
    </row>
    <row r="1145" spans="1:27">
      <c r="A1145" t="s">
        <v>7110</v>
      </c>
      <c r="B1145" t="s">
        <v>7111</v>
      </c>
      <c r="C1145" t="str">
        <f t="shared" si="144"/>
        <v>HealthSense Weight Machine for Kitc…</v>
      </c>
      <c r="D1145" t="s">
        <v>7112</v>
      </c>
      <c r="E1145" t="str">
        <f>IFERROR(VLOOKUP(TRIM(CLEAN(D1145)),#REF!, 2, FALSE), "Other")</f>
        <v>Other</v>
      </c>
      <c r="F1145" s="9">
        <v>799</v>
      </c>
      <c r="G1145" s="9">
        <v>1500</v>
      </c>
      <c r="H1145" s="9">
        <f t="shared" si="137"/>
        <v>701</v>
      </c>
      <c r="I1145" s="9">
        <f>(F1145*U1145)</f>
        <v>7746305</v>
      </c>
      <c r="J1145" s="18" t="str">
        <f>ROUND((Table1[[#This Row],[actual_price]]-Table1[[#This Row],[discounted_price]])/Table1[[#This Row],[actual_price]]*100, 0) &amp; "%"</f>
        <v>47%</v>
      </c>
      <c r="K1145" s="18" t="str">
        <f t="shared" si="138"/>
        <v>&lt;50%</v>
      </c>
      <c r="L1145" s="18">
        <f t="shared" si="139"/>
        <v>47</v>
      </c>
      <c r="M1145" s="15" t="str">
        <f t="shared" si="140"/>
        <v>Medium</v>
      </c>
      <c r="N1145" s="1">
        <v>0.47</v>
      </c>
      <c r="O1145">
        <v>4.3</v>
      </c>
      <c r="P1145" t="str">
        <f t="shared" si="141"/>
        <v>Good</v>
      </c>
      <c r="Q1145">
        <f>G1145*U1145</f>
        <v>14542500</v>
      </c>
      <c r="R1145" t="str">
        <f t="shared" si="142"/>
        <v>#1k-#4.9k</v>
      </c>
      <c r="S1145">
        <f>IF(Table1[[#This Row],[actual_price]]&lt;1000, 1, IF(Table1[[#This Row],[actual_price]]&lt;5000, 2, IF(Table1[[#This Row],[actual_price]]&lt;10000, 3, IF(Table1[[#This Row],[actual_price]]&lt;20000, 4, 5))))</f>
        <v>2</v>
      </c>
      <c r="T1145" t="str">
        <f t="shared" si="143"/>
        <v>1000 and above</v>
      </c>
      <c r="U1145" s="11">
        <v>9695</v>
      </c>
      <c r="V1145" t="s">
        <v>7113</v>
      </c>
      <c r="W1145" t="s">
        <v>7114</v>
      </c>
      <c r="X1145" t="s">
        <v>7115</v>
      </c>
      <c r="Y1145" t="s">
        <v>7116</v>
      </c>
      <c r="Z1145" t="s">
        <v>7117</v>
      </c>
      <c r="AA1145" t="s">
        <v>7118</v>
      </c>
    </row>
    <row r="1146" spans="1:27">
      <c r="A1146" t="s">
        <v>7225</v>
      </c>
      <c r="B1146" t="s">
        <v>7226</v>
      </c>
      <c r="C1146" t="str">
        <f t="shared" si="144"/>
        <v>AGARO Supreme High Pressure Washer,…</v>
      </c>
      <c r="D1146" t="s">
        <v>7227</v>
      </c>
      <c r="E1146" t="str">
        <f>IFERROR(VLOOKUP(TRIM(CLEAN(D1146)),#REF!, 2, FALSE), "Other")</f>
        <v>Other</v>
      </c>
      <c r="F1146" s="9">
        <v>4789</v>
      </c>
      <c r="G1146" s="9">
        <v>8990</v>
      </c>
      <c r="H1146" s="9">
        <f t="shared" si="137"/>
        <v>4201</v>
      </c>
      <c r="I1146" s="9">
        <f>(F1146*U1146)</f>
        <v>4870413</v>
      </c>
      <c r="J1146" s="18" t="str">
        <f>ROUND((Table1[[#This Row],[actual_price]]-Table1[[#This Row],[discounted_price]])/Table1[[#This Row],[actual_price]]*100, 0) &amp; "%"</f>
        <v>47%</v>
      </c>
      <c r="K1146" s="18" t="str">
        <f t="shared" si="138"/>
        <v>&lt;50%</v>
      </c>
      <c r="L1146" s="18">
        <f t="shared" si="139"/>
        <v>47</v>
      </c>
      <c r="M1146" s="15" t="str">
        <f t="shared" si="140"/>
        <v>Medium</v>
      </c>
      <c r="N1146" s="1">
        <v>0.47</v>
      </c>
      <c r="O1146">
        <v>4.3</v>
      </c>
      <c r="P1146" t="str">
        <f t="shared" si="141"/>
        <v>Good</v>
      </c>
      <c r="Q1146">
        <f>G1146*U1146</f>
        <v>9142830</v>
      </c>
      <c r="R1146" t="str">
        <f t="shared" si="142"/>
        <v>#5k-#9.9k</v>
      </c>
      <c r="S1146">
        <f>IF(Table1[[#This Row],[actual_price]]&lt;1000, 1, IF(Table1[[#This Row],[actual_price]]&lt;5000, 2, IF(Table1[[#This Row],[actual_price]]&lt;10000, 3, IF(Table1[[#This Row],[actual_price]]&lt;20000, 4, 5))))</f>
        <v>3</v>
      </c>
      <c r="T1146" t="str">
        <f t="shared" si="143"/>
        <v>1000 and above</v>
      </c>
      <c r="U1146" s="11">
        <v>1017</v>
      </c>
      <c r="V1146" t="s">
        <v>7228</v>
      </c>
      <c r="W1146" t="s">
        <v>7229</v>
      </c>
      <c r="X1146" t="s">
        <v>7230</v>
      </c>
      <c r="Y1146" t="s">
        <v>7231</v>
      </c>
      <c r="Z1146" t="s">
        <v>7232</v>
      </c>
      <c r="AA1146" t="s">
        <v>7233</v>
      </c>
    </row>
    <row r="1147" spans="1:27">
      <c r="A1147" t="s">
        <v>7251</v>
      </c>
      <c r="B1147" t="s">
        <v>7252</v>
      </c>
      <c r="C1147" t="str">
        <f t="shared" si="144"/>
        <v>GILTON Egg Boiler Electric Automati…</v>
      </c>
      <c r="D1147" t="s">
        <v>6941</v>
      </c>
      <c r="E1147" t="str">
        <f>IFERROR(VLOOKUP(TRIM(CLEAN(D1147)),#REF!, 2, FALSE), "Other")</f>
        <v>Other</v>
      </c>
      <c r="F1147" s="9">
        <v>353</v>
      </c>
      <c r="G1147" s="9">
        <v>1199</v>
      </c>
      <c r="H1147" s="9">
        <f t="shared" si="137"/>
        <v>846</v>
      </c>
      <c r="I1147" s="9">
        <f>(F1147*U1147)</f>
        <v>222037</v>
      </c>
      <c r="J1147" s="18" t="str">
        <f>ROUND((Table1[[#This Row],[actual_price]]-Table1[[#This Row],[discounted_price]])/Table1[[#This Row],[actual_price]]*100, 0) &amp; "%"</f>
        <v>71%</v>
      </c>
      <c r="K1147" s="18" t="str">
        <f t="shared" si="138"/>
        <v>≥ 50%</v>
      </c>
      <c r="L1147" s="18">
        <f t="shared" si="139"/>
        <v>71</v>
      </c>
      <c r="M1147" s="15" t="str">
        <f t="shared" si="140"/>
        <v>High</v>
      </c>
      <c r="N1147" s="1">
        <v>0.71</v>
      </c>
      <c r="O1147">
        <v>4.3</v>
      </c>
      <c r="P1147" t="str">
        <f t="shared" si="141"/>
        <v>Good</v>
      </c>
      <c r="Q1147">
        <f>G1147*U1147</f>
        <v>754171</v>
      </c>
      <c r="R1147" t="str">
        <f t="shared" si="142"/>
        <v>#1k-#4.9k</v>
      </c>
      <c r="S1147">
        <f>IF(Table1[[#This Row],[actual_price]]&lt;1000, 1, IF(Table1[[#This Row],[actual_price]]&lt;5000, 2, IF(Table1[[#This Row],[actual_price]]&lt;10000, 3, IF(Table1[[#This Row],[actual_price]]&lt;20000, 4, 5))))</f>
        <v>2</v>
      </c>
      <c r="T1147" t="str">
        <f t="shared" si="143"/>
        <v>Fewer than 1000</v>
      </c>
      <c r="U1147" s="11">
        <v>629</v>
      </c>
      <c r="V1147" t="s">
        <v>7253</v>
      </c>
      <c r="W1147" t="s">
        <v>7254</v>
      </c>
      <c r="X1147" t="s">
        <v>7255</v>
      </c>
      <c r="Y1147" t="s">
        <v>7256</v>
      </c>
      <c r="Z1147" t="s">
        <v>7257</v>
      </c>
      <c r="AA1147" t="s">
        <v>7258</v>
      </c>
    </row>
    <row r="1148" spans="1:27">
      <c r="A1148" t="s">
        <v>7259</v>
      </c>
      <c r="B1148" t="s">
        <v>7260</v>
      </c>
      <c r="C1148" t="str">
        <f t="shared" si="144"/>
        <v>HealthSense Chef-Mate KS 33 Digital…</v>
      </c>
      <c r="D1148" t="s">
        <v>6582</v>
      </c>
      <c r="E1148" t="str">
        <f>IFERROR(VLOOKUP(TRIM(CLEAN(D1148)),#REF!, 2, FALSE), "Other")</f>
        <v>Other</v>
      </c>
      <c r="F1148" s="9">
        <v>1099</v>
      </c>
      <c r="G1148" s="9">
        <v>1899</v>
      </c>
      <c r="H1148" s="9">
        <f t="shared" si="137"/>
        <v>800</v>
      </c>
      <c r="I1148" s="9">
        <f>(F1148*U1148)</f>
        <v>16788324</v>
      </c>
      <c r="J1148" s="18" t="str">
        <f>ROUND((Table1[[#This Row],[actual_price]]-Table1[[#This Row],[discounted_price]])/Table1[[#This Row],[actual_price]]*100, 0) &amp; "%"</f>
        <v>42%</v>
      </c>
      <c r="K1148" s="18" t="str">
        <f t="shared" si="138"/>
        <v>&lt;50%</v>
      </c>
      <c r="L1148" s="18">
        <f t="shared" si="139"/>
        <v>42</v>
      </c>
      <c r="M1148" s="15" t="str">
        <f t="shared" si="140"/>
        <v>Medium</v>
      </c>
      <c r="N1148" s="1">
        <v>0.42</v>
      </c>
      <c r="O1148">
        <v>4.3</v>
      </c>
      <c r="P1148" t="str">
        <f t="shared" si="141"/>
        <v>Good</v>
      </c>
      <c r="Q1148">
        <f>G1148*U1148</f>
        <v>29009124</v>
      </c>
      <c r="R1148" t="str">
        <f t="shared" si="142"/>
        <v>#1k-#4.9k</v>
      </c>
      <c r="S1148">
        <f>IF(Table1[[#This Row],[actual_price]]&lt;1000, 1, IF(Table1[[#This Row],[actual_price]]&lt;5000, 2, IF(Table1[[#This Row],[actual_price]]&lt;10000, 3, IF(Table1[[#This Row],[actual_price]]&lt;20000, 4, 5))))</f>
        <v>2</v>
      </c>
      <c r="T1148" t="str">
        <f t="shared" si="143"/>
        <v>1000 and above</v>
      </c>
      <c r="U1148" s="11">
        <v>15276</v>
      </c>
      <c r="V1148" t="s">
        <v>7261</v>
      </c>
      <c r="W1148" t="s">
        <v>7262</v>
      </c>
      <c r="X1148" t="s">
        <v>7263</v>
      </c>
      <c r="Y1148" t="s">
        <v>7264</v>
      </c>
      <c r="Z1148" t="s">
        <v>7265</v>
      </c>
      <c r="AA1148" t="s">
        <v>7266</v>
      </c>
    </row>
    <row r="1149" spans="1:27">
      <c r="A1149" t="s">
        <v>7539</v>
      </c>
      <c r="B1149" t="s">
        <v>7540</v>
      </c>
      <c r="C1149" t="str">
        <f t="shared" si="144"/>
        <v>SAIELLIN Electric Lint Remover for …</v>
      </c>
      <c r="D1149" t="s">
        <v>6573</v>
      </c>
      <c r="E1149" t="str">
        <f>IFERROR(VLOOKUP(TRIM(CLEAN(D1149)),#REF!, 2, FALSE), "Other")</f>
        <v>Other</v>
      </c>
      <c r="F1149" s="9">
        <v>453</v>
      </c>
      <c r="G1149" s="9">
        <v>999</v>
      </c>
      <c r="H1149" s="9">
        <f t="shared" si="137"/>
        <v>546</v>
      </c>
      <c r="I1149" s="9">
        <f>(F1149*U1149)</f>
        <v>276330</v>
      </c>
      <c r="J1149" s="18" t="str">
        <f>ROUND((Table1[[#This Row],[actual_price]]-Table1[[#This Row],[discounted_price]])/Table1[[#This Row],[actual_price]]*100, 0) &amp; "%"</f>
        <v>55%</v>
      </c>
      <c r="K1149" s="18" t="str">
        <f t="shared" si="138"/>
        <v>≥ 50%</v>
      </c>
      <c r="L1149" s="18">
        <f t="shared" si="139"/>
        <v>55</v>
      </c>
      <c r="M1149" s="15" t="str">
        <f t="shared" si="140"/>
        <v>High</v>
      </c>
      <c r="N1149" s="1">
        <v>0.55000000000000004</v>
      </c>
      <c r="O1149">
        <v>4.3</v>
      </c>
      <c r="P1149" t="str">
        <f t="shared" si="141"/>
        <v>Good</v>
      </c>
      <c r="Q1149">
        <f>G1149*U1149</f>
        <v>609390</v>
      </c>
      <c r="R1149" t="str">
        <f t="shared" si="142"/>
        <v>#0-#999</v>
      </c>
      <c r="S1149">
        <f>IF(Table1[[#This Row],[actual_price]]&lt;1000, 1, IF(Table1[[#This Row],[actual_price]]&lt;5000, 2, IF(Table1[[#This Row],[actual_price]]&lt;10000, 3, IF(Table1[[#This Row],[actual_price]]&lt;20000, 4, 5))))</f>
        <v>1</v>
      </c>
      <c r="T1149" t="str">
        <f t="shared" si="143"/>
        <v>Fewer than 1000</v>
      </c>
      <c r="U1149" s="11">
        <v>610</v>
      </c>
      <c r="V1149" t="s">
        <v>7541</v>
      </c>
      <c r="W1149" t="s">
        <v>7542</v>
      </c>
      <c r="X1149" t="s">
        <v>7543</v>
      </c>
      <c r="Y1149" t="s">
        <v>7544</v>
      </c>
      <c r="Z1149" t="s">
        <v>7545</v>
      </c>
      <c r="AA1149" t="s">
        <v>7546</v>
      </c>
    </row>
    <row r="1150" spans="1:27">
      <c r="A1150" t="s">
        <v>7634</v>
      </c>
      <c r="B1150" t="s">
        <v>7635</v>
      </c>
      <c r="C1150" t="str">
        <f t="shared" si="144"/>
        <v>atomberg Renesa 1200mm BLDC Motor w…</v>
      </c>
      <c r="D1150" t="s">
        <v>7154</v>
      </c>
      <c r="E1150" t="str">
        <f>IFERROR(VLOOKUP(TRIM(CLEAN(D1150)),#REF!, 2, FALSE), "Other")</f>
        <v>Other</v>
      </c>
      <c r="F1150" s="9">
        <v>3569</v>
      </c>
      <c r="G1150" s="9">
        <v>5190</v>
      </c>
      <c r="H1150" s="9">
        <f t="shared" si="137"/>
        <v>1621</v>
      </c>
      <c r="I1150" s="9">
        <f>(F1150*U1150)</f>
        <v>102176901</v>
      </c>
      <c r="J1150" s="18" t="str">
        <f>ROUND((Table1[[#This Row],[actual_price]]-Table1[[#This Row],[discounted_price]])/Table1[[#This Row],[actual_price]]*100, 0) &amp; "%"</f>
        <v>31%</v>
      </c>
      <c r="K1150" s="18" t="str">
        <f t="shared" si="138"/>
        <v>&lt;50%</v>
      </c>
      <c r="L1150" s="18">
        <f t="shared" si="139"/>
        <v>31</v>
      </c>
      <c r="M1150" s="15" t="str">
        <f t="shared" si="140"/>
        <v>Medium</v>
      </c>
      <c r="N1150" s="1">
        <v>0.31</v>
      </c>
      <c r="O1150">
        <v>4.3</v>
      </c>
      <c r="P1150" t="str">
        <f t="shared" si="141"/>
        <v>Good</v>
      </c>
      <c r="Q1150">
        <f>G1150*U1150</f>
        <v>148584510</v>
      </c>
      <c r="R1150" t="str">
        <f t="shared" si="142"/>
        <v>#5k-#9.9k</v>
      </c>
      <c r="S1150">
        <f>IF(Table1[[#This Row],[actual_price]]&lt;1000, 1, IF(Table1[[#This Row],[actual_price]]&lt;5000, 2, IF(Table1[[#This Row],[actual_price]]&lt;10000, 3, IF(Table1[[#This Row],[actual_price]]&lt;20000, 4, 5))))</f>
        <v>3</v>
      </c>
      <c r="T1150" t="str">
        <f t="shared" si="143"/>
        <v>1000 and above</v>
      </c>
      <c r="U1150" s="11">
        <v>28629</v>
      </c>
      <c r="V1150" t="s">
        <v>7636</v>
      </c>
      <c r="W1150" t="s">
        <v>7637</v>
      </c>
      <c r="X1150" t="s">
        <v>7638</v>
      </c>
      <c r="Y1150" t="s">
        <v>7639</v>
      </c>
      <c r="Z1150" t="s">
        <v>10186</v>
      </c>
      <c r="AA1150" t="s">
        <v>10187</v>
      </c>
    </row>
    <row r="1151" spans="1:27">
      <c r="A1151" t="s">
        <v>7784</v>
      </c>
      <c r="B1151" t="s">
        <v>7785</v>
      </c>
      <c r="C1151" t="str">
        <f t="shared" si="144"/>
        <v>Mi Air Purifier 3 with True HEPA Fi…</v>
      </c>
      <c r="D1151" t="s">
        <v>7786</v>
      </c>
      <c r="E1151" t="str">
        <f>IFERROR(VLOOKUP(TRIM(CLEAN(D1151)),#REF!, 2, FALSE), "Other")</f>
        <v>Other</v>
      </c>
      <c r="F1151" s="9">
        <v>9970</v>
      </c>
      <c r="G1151" s="9">
        <v>12999</v>
      </c>
      <c r="H1151" s="9">
        <f t="shared" si="137"/>
        <v>3029</v>
      </c>
      <c r="I1151" s="9">
        <f>(F1151*U1151)</f>
        <v>40368530</v>
      </c>
      <c r="J1151" s="18" t="str">
        <f>ROUND((Table1[[#This Row],[actual_price]]-Table1[[#This Row],[discounted_price]])/Table1[[#This Row],[actual_price]]*100, 0) &amp; "%"</f>
        <v>23%</v>
      </c>
      <c r="K1151" s="18" t="str">
        <f t="shared" si="138"/>
        <v>&lt;50%</v>
      </c>
      <c r="L1151" s="18">
        <f t="shared" si="139"/>
        <v>23</v>
      </c>
      <c r="M1151" s="15" t="str">
        <f t="shared" si="140"/>
        <v>Mild</v>
      </c>
      <c r="N1151" s="1">
        <v>0.23</v>
      </c>
      <c r="O1151">
        <v>4.3</v>
      </c>
      <c r="P1151" t="str">
        <f t="shared" si="141"/>
        <v>Good</v>
      </c>
      <c r="Q1151">
        <f>G1151*U1151</f>
        <v>52632951</v>
      </c>
      <c r="R1151" t="str">
        <f t="shared" si="142"/>
        <v>#10k-#19.9k</v>
      </c>
      <c r="S1151">
        <f>IF(Table1[[#This Row],[actual_price]]&lt;1000, 1, IF(Table1[[#This Row],[actual_price]]&lt;5000, 2, IF(Table1[[#This Row],[actual_price]]&lt;10000, 3, IF(Table1[[#This Row],[actual_price]]&lt;20000, 4, 5))))</f>
        <v>4</v>
      </c>
      <c r="T1151" t="str">
        <f t="shared" si="143"/>
        <v>1000 and above</v>
      </c>
      <c r="U1151" s="11">
        <v>4049</v>
      </c>
      <c r="V1151" t="s">
        <v>7787</v>
      </c>
      <c r="W1151" t="s">
        <v>7788</v>
      </c>
      <c r="X1151" t="s">
        <v>7789</v>
      </c>
      <c r="Y1151" t="s">
        <v>7790</v>
      </c>
      <c r="Z1151" t="s">
        <v>7791</v>
      </c>
      <c r="AA1151" t="s">
        <v>7792</v>
      </c>
    </row>
    <row r="1152" spans="1:27">
      <c r="A1152" t="s">
        <v>7802</v>
      </c>
      <c r="B1152" t="s">
        <v>7803</v>
      </c>
      <c r="C1152" t="str">
        <f t="shared" si="144"/>
        <v>Havells Ambrose 1200mm Ceiling Fan …</v>
      </c>
      <c r="D1152" t="s">
        <v>7154</v>
      </c>
      <c r="E1152" t="str">
        <f>IFERROR(VLOOKUP(TRIM(CLEAN(D1152)),#REF!, 2, FALSE), "Other")</f>
        <v>Other</v>
      </c>
      <c r="F1152" s="9">
        <v>2199</v>
      </c>
      <c r="G1152" s="9">
        <v>3190</v>
      </c>
      <c r="H1152" s="9">
        <f t="shared" si="137"/>
        <v>991</v>
      </c>
      <c r="I1152" s="9">
        <f>(F1152*U1152)</f>
        <v>21220350</v>
      </c>
      <c r="J1152" s="18" t="str">
        <f>ROUND((Table1[[#This Row],[actual_price]]-Table1[[#This Row],[discounted_price]])/Table1[[#This Row],[actual_price]]*100, 0) &amp; "%"</f>
        <v>31%</v>
      </c>
      <c r="K1152" s="18" t="str">
        <f t="shared" si="138"/>
        <v>&lt;50%</v>
      </c>
      <c r="L1152" s="18">
        <f t="shared" si="139"/>
        <v>31</v>
      </c>
      <c r="M1152" s="15" t="str">
        <f t="shared" si="140"/>
        <v>Medium</v>
      </c>
      <c r="N1152" s="1">
        <v>0.31</v>
      </c>
      <c r="O1152">
        <v>4.3</v>
      </c>
      <c r="P1152" t="str">
        <f t="shared" si="141"/>
        <v>Good</v>
      </c>
      <c r="Q1152">
        <f>G1152*U1152</f>
        <v>30783500</v>
      </c>
      <c r="R1152" t="str">
        <f t="shared" si="142"/>
        <v>#1k-#4.9k</v>
      </c>
      <c r="S1152">
        <f>IF(Table1[[#This Row],[actual_price]]&lt;1000, 1, IF(Table1[[#This Row],[actual_price]]&lt;5000, 2, IF(Table1[[#This Row],[actual_price]]&lt;10000, 3, IF(Table1[[#This Row],[actual_price]]&lt;20000, 4, 5))))</f>
        <v>2</v>
      </c>
      <c r="T1152" t="str">
        <f t="shared" si="143"/>
        <v>1000 and above</v>
      </c>
      <c r="U1152" s="11">
        <v>9650</v>
      </c>
      <c r="V1152" t="s">
        <v>7804</v>
      </c>
      <c r="W1152" t="s">
        <v>7805</v>
      </c>
      <c r="X1152" t="s">
        <v>7806</v>
      </c>
      <c r="Y1152" t="s">
        <v>7807</v>
      </c>
      <c r="Z1152" t="s">
        <v>7808</v>
      </c>
      <c r="AA1152" t="s">
        <v>7809</v>
      </c>
    </row>
    <row r="1153" spans="1:27">
      <c r="A1153" t="s">
        <v>7851</v>
      </c>
      <c r="B1153" t="s">
        <v>7852</v>
      </c>
      <c r="C1153" t="str">
        <f t="shared" si="144"/>
        <v>Bajaj ATX 4 750-Watt Pop-up Toaster…</v>
      </c>
      <c r="D1153" t="s">
        <v>7285</v>
      </c>
      <c r="E1153" t="str">
        <f>IFERROR(VLOOKUP(TRIM(CLEAN(D1153)),#REF!, 2, FALSE), "Other")</f>
        <v>Other</v>
      </c>
      <c r="F1153" s="9">
        <v>1499</v>
      </c>
      <c r="G1153" s="9">
        <v>1499</v>
      </c>
      <c r="H1153" s="9">
        <f t="shared" si="137"/>
        <v>0</v>
      </c>
      <c r="I1153" s="9">
        <f>(F1153*U1153)</f>
        <v>13987169</v>
      </c>
      <c r="J1153" s="18" t="str">
        <f>ROUND((Table1[[#This Row],[actual_price]]-Table1[[#This Row],[discounted_price]])/Table1[[#This Row],[actual_price]]*100, 0) &amp; "%"</f>
        <v>0%</v>
      </c>
      <c r="K1153" s="18" t="str">
        <f t="shared" si="138"/>
        <v>&lt;50%</v>
      </c>
      <c r="L1153" s="18">
        <f t="shared" si="139"/>
        <v>0</v>
      </c>
      <c r="M1153" s="15" t="str">
        <f t="shared" si="140"/>
        <v>Low</v>
      </c>
      <c r="N1153" s="1">
        <v>0</v>
      </c>
      <c r="O1153">
        <v>4.3</v>
      </c>
      <c r="P1153" t="str">
        <f t="shared" si="141"/>
        <v>Good</v>
      </c>
      <c r="Q1153">
        <f>G1153*U1153</f>
        <v>13987169</v>
      </c>
      <c r="R1153" t="str">
        <f t="shared" si="142"/>
        <v>#1k-#4.9k</v>
      </c>
      <c r="S1153">
        <f>IF(Table1[[#This Row],[actual_price]]&lt;1000, 1, IF(Table1[[#This Row],[actual_price]]&lt;5000, 2, IF(Table1[[#This Row],[actual_price]]&lt;10000, 3, IF(Table1[[#This Row],[actual_price]]&lt;20000, 4, 5))))</f>
        <v>2</v>
      </c>
      <c r="T1153" t="str">
        <f t="shared" si="143"/>
        <v>1000 and above</v>
      </c>
      <c r="U1153" s="11">
        <v>9331</v>
      </c>
      <c r="V1153" t="s">
        <v>7853</v>
      </c>
      <c r="W1153" t="s">
        <v>7854</v>
      </c>
      <c r="X1153" t="s">
        <v>7855</v>
      </c>
      <c r="Y1153" t="s">
        <v>7856</v>
      </c>
      <c r="Z1153" t="s">
        <v>7857</v>
      </c>
      <c r="AA1153" t="s">
        <v>7858</v>
      </c>
    </row>
    <row r="1154" spans="1:27">
      <c r="A1154" t="s">
        <v>7899</v>
      </c>
      <c r="B1154" t="s">
        <v>7900</v>
      </c>
      <c r="C1154" t="str">
        <f t="shared" si="144"/>
        <v>MILTON Smart Egg Boiler 360-Watts (…</v>
      </c>
      <c r="D1154" t="s">
        <v>6941</v>
      </c>
      <c r="E1154" t="str">
        <f>IFERROR(VLOOKUP(TRIM(CLEAN(D1154)),#REF!, 2, FALSE), "Other")</f>
        <v>Other</v>
      </c>
      <c r="F1154" s="9">
        <v>1099</v>
      </c>
      <c r="G1154" s="9">
        <v>1899</v>
      </c>
      <c r="H1154" s="9">
        <f t="shared" ref="H1154:H1217" si="145">G1154 - F1154</f>
        <v>800</v>
      </c>
      <c r="I1154" s="9">
        <f>(F1154*U1154)</f>
        <v>1990289</v>
      </c>
      <c r="J1154" s="18" t="str">
        <f>ROUND((Table1[[#This Row],[actual_price]]-Table1[[#This Row],[discounted_price]])/Table1[[#This Row],[actual_price]]*100, 0) &amp; "%"</f>
        <v>42%</v>
      </c>
      <c r="K1154" s="18" t="str">
        <f t="shared" ref="K1154:K1217" si="146">IF(L1154&gt;=50, "≥ 50%", "&lt;50%")</f>
        <v>&lt;50%</v>
      </c>
      <c r="L1154" s="18">
        <f t="shared" ref="L1154:L1217" si="147">VALUE(SUBSTITUTE(J1154, "%", ""))</f>
        <v>42</v>
      </c>
      <c r="M1154" s="15" t="str">
        <f t="shared" ref="M1154:M1217" si="148">IF(L1154&lt;10, "Low", IF(L1154&lt;30, "Mild", IF(L1154&lt;50, "Medium", "High")))</f>
        <v>Medium</v>
      </c>
      <c r="N1154" s="1">
        <v>0.42</v>
      </c>
      <c r="O1154">
        <v>4.3</v>
      </c>
      <c r="P1154" t="str">
        <f t="shared" ref="P1154:P1217" si="149">IF(O1154&gt;=4.5, "Excellent", IF(O1154&gt;=3.5, "Good", IF(O1154&gt;=2.5, "Average", "Poor")))</f>
        <v>Good</v>
      </c>
      <c r="Q1154">
        <f>G1154*U1154</f>
        <v>3439089</v>
      </c>
      <c r="R1154" t="str">
        <f t="shared" ref="R1154:R1217" si="150">IF(G1154&lt;1000, "#0-#999", IF(G1154&lt;5000, "#1k-#4.9k", IF(G1154&lt;10000, "#5k-#9.9k", IF(G1154&lt;20000, "#10k-#19.9k", "#20k+"))))</f>
        <v>#1k-#4.9k</v>
      </c>
      <c r="S1154">
        <f>IF(Table1[[#This Row],[actual_price]]&lt;1000, 1, IF(Table1[[#This Row],[actual_price]]&lt;5000, 2, IF(Table1[[#This Row],[actual_price]]&lt;10000, 3, IF(Table1[[#This Row],[actual_price]]&lt;20000, 4, 5))))</f>
        <v>2</v>
      </c>
      <c r="T1154" t="str">
        <f t="shared" ref="T1154:T1217" si="151">IF(U1154 &gt; 1000, "1000 and above", "Fewer than 1000")</f>
        <v>1000 and above</v>
      </c>
      <c r="U1154" s="11">
        <v>1811</v>
      </c>
      <c r="V1154" t="s">
        <v>7901</v>
      </c>
      <c r="W1154" t="s">
        <v>7902</v>
      </c>
      <c r="X1154" t="s">
        <v>7903</v>
      </c>
      <c r="Y1154" t="s">
        <v>7904</v>
      </c>
      <c r="Z1154" t="s">
        <v>7905</v>
      </c>
      <c r="AA1154" t="s">
        <v>7906</v>
      </c>
    </row>
    <row r="1155" spans="1:27">
      <c r="A1155" t="s">
        <v>8064</v>
      </c>
      <c r="B1155" t="s">
        <v>8065</v>
      </c>
      <c r="C1155" t="str">
        <f t="shared" si="144"/>
        <v>Philips GC1920/28 1440-Watt Non-Sti…</v>
      </c>
      <c r="D1155" t="s">
        <v>6834</v>
      </c>
      <c r="E1155" t="str">
        <f>IFERROR(VLOOKUP(TRIM(CLEAN(D1155)),#REF!, 2, FALSE), "Other")</f>
        <v>Other</v>
      </c>
      <c r="F1155" s="9">
        <v>1849</v>
      </c>
      <c r="G1155" s="9">
        <v>2095</v>
      </c>
      <c r="H1155" s="9">
        <f t="shared" si="145"/>
        <v>246</v>
      </c>
      <c r="I1155" s="9">
        <f>(F1155*U1155)</f>
        <v>14202169</v>
      </c>
      <c r="J1155" s="18" t="str">
        <f>ROUND((Table1[[#This Row],[actual_price]]-Table1[[#This Row],[discounted_price]])/Table1[[#This Row],[actual_price]]*100, 0) &amp; "%"</f>
        <v>12%</v>
      </c>
      <c r="K1155" s="18" t="str">
        <f t="shared" si="146"/>
        <v>&lt;50%</v>
      </c>
      <c r="L1155" s="18">
        <f t="shared" si="147"/>
        <v>12</v>
      </c>
      <c r="M1155" s="15" t="str">
        <f t="shared" si="148"/>
        <v>Mild</v>
      </c>
      <c r="N1155" s="1">
        <v>0.12</v>
      </c>
      <c r="O1155">
        <v>4.3</v>
      </c>
      <c r="P1155" t="str">
        <f t="shared" si="149"/>
        <v>Good</v>
      </c>
      <c r="Q1155">
        <f>G1155*U1155</f>
        <v>16091695</v>
      </c>
      <c r="R1155" t="str">
        <f t="shared" si="150"/>
        <v>#1k-#4.9k</v>
      </c>
      <c r="S1155">
        <f>IF(Table1[[#This Row],[actual_price]]&lt;1000, 1, IF(Table1[[#This Row],[actual_price]]&lt;5000, 2, IF(Table1[[#This Row],[actual_price]]&lt;10000, 3, IF(Table1[[#This Row],[actual_price]]&lt;20000, 4, 5))))</f>
        <v>2</v>
      </c>
      <c r="T1155" t="str">
        <f t="shared" si="151"/>
        <v>1000 and above</v>
      </c>
      <c r="U1155" s="11">
        <v>7681</v>
      </c>
      <c r="V1155" t="s">
        <v>8066</v>
      </c>
      <c r="W1155" t="s">
        <v>8067</v>
      </c>
      <c r="X1155" t="s">
        <v>8068</v>
      </c>
      <c r="Y1155" t="s">
        <v>8069</v>
      </c>
      <c r="Z1155" t="s">
        <v>8070</v>
      </c>
      <c r="AA1155" t="s">
        <v>8071</v>
      </c>
    </row>
    <row r="1156" spans="1:27">
      <c r="A1156" t="s">
        <v>8168</v>
      </c>
      <c r="B1156" t="s">
        <v>8169</v>
      </c>
      <c r="C1156" t="str">
        <f t="shared" si="144"/>
        <v>Wipro Vesta Electric Egg Boiler, 36…</v>
      </c>
      <c r="D1156" t="s">
        <v>6941</v>
      </c>
      <c r="E1156" t="str">
        <f>IFERROR(VLOOKUP(TRIM(CLEAN(D1156)),#REF!, 2, FALSE), "Other")</f>
        <v>Other</v>
      </c>
      <c r="F1156" s="9">
        <v>1052</v>
      </c>
      <c r="G1156" s="9">
        <v>1790</v>
      </c>
      <c r="H1156" s="9">
        <f t="shared" si="145"/>
        <v>738</v>
      </c>
      <c r="I1156" s="9">
        <f>(F1156*U1156)</f>
        <v>1477008</v>
      </c>
      <c r="J1156" s="18" t="str">
        <f>ROUND((Table1[[#This Row],[actual_price]]-Table1[[#This Row],[discounted_price]])/Table1[[#This Row],[actual_price]]*100, 0) &amp; "%"</f>
        <v>41%</v>
      </c>
      <c r="K1156" s="18" t="str">
        <f t="shared" si="146"/>
        <v>&lt;50%</v>
      </c>
      <c r="L1156" s="18">
        <f t="shared" si="147"/>
        <v>41</v>
      </c>
      <c r="M1156" s="15" t="str">
        <f t="shared" si="148"/>
        <v>Medium</v>
      </c>
      <c r="N1156" s="1">
        <v>0.41</v>
      </c>
      <c r="O1156">
        <v>4.3</v>
      </c>
      <c r="P1156" t="str">
        <f t="shared" si="149"/>
        <v>Good</v>
      </c>
      <c r="Q1156">
        <f>G1156*U1156</f>
        <v>2513160</v>
      </c>
      <c r="R1156" t="str">
        <f t="shared" si="150"/>
        <v>#1k-#4.9k</v>
      </c>
      <c r="S1156">
        <f>IF(Table1[[#This Row],[actual_price]]&lt;1000, 1, IF(Table1[[#This Row],[actual_price]]&lt;5000, 2, IF(Table1[[#This Row],[actual_price]]&lt;10000, 3, IF(Table1[[#This Row],[actual_price]]&lt;20000, 4, 5))))</f>
        <v>2</v>
      </c>
      <c r="T1156" t="str">
        <f t="shared" si="151"/>
        <v>1000 and above</v>
      </c>
      <c r="U1156" s="11">
        <v>1404</v>
      </c>
      <c r="V1156" t="s">
        <v>8170</v>
      </c>
      <c r="W1156" t="s">
        <v>8171</v>
      </c>
      <c r="X1156" t="s">
        <v>8172</v>
      </c>
      <c r="Y1156" t="s">
        <v>8173</v>
      </c>
      <c r="Z1156" t="s">
        <v>8174</v>
      </c>
      <c r="AA1156" t="s">
        <v>8175</v>
      </c>
    </row>
    <row r="1157" spans="1:27">
      <c r="A1157" t="s">
        <v>8176</v>
      </c>
      <c r="B1157" t="s">
        <v>8177</v>
      </c>
      <c r="C1157" t="str">
        <f t="shared" si="144"/>
        <v>Philips Viva Collection HR1832/00 1…</v>
      </c>
      <c r="D1157" t="s">
        <v>8178</v>
      </c>
      <c r="E1157" t="str">
        <f>IFERROR(VLOOKUP(TRIM(CLEAN(D1157)),#REF!, 2, FALSE), "Other")</f>
        <v>Other</v>
      </c>
      <c r="F1157" s="9">
        <v>6499</v>
      </c>
      <c r="G1157" s="9">
        <v>8995</v>
      </c>
      <c r="H1157" s="9">
        <f t="shared" si="145"/>
        <v>2496</v>
      </c>
      <c r="I1157" s="9">
        <f>(F1157*U1157)</f>
        <v>18262190</v>
      </c>
      <c r="J1157" s="18" t="str">
        <f>ROUND((Table1[[#This Row],[actual_price]]-Table1[[#This Row],[discounted_price]])/Table1[[#This Row],[actual_price]]*100, 0) &amp; "%"</f>
        <v>28%</v>
      </c>
      <c r="K1157" s="18" t="str">
        <f t="shared" si="146"/>
        <v>&lt;50%</v>
      </c>
      <c r="L1157" s="18">
        <f t="shared" si="147"/>
        <v>28</v>
      </c>
      <c r="M1157" s="15" t="str">
        <f t="shared" si="148"/>
        <v>Mild</v>
      </c>
      <c r="N1157" s="1">
        <v>0.28000000000000003</v>
      </c>
      <c r="O1157">
        <v>4.3</v>
      </c>
      <c r="P1157" t="str">
        <f t="shared" si="149"/>
        <v>Good</v>
      </c>
      <c r="Q1157">
        <f>G1157*U1157</f>
        <v>25275950</v>
      </c>
      <c r="R1157" t="str">
        <f t="shared" si="150"/>
        <v>#5k-#9.9k</v>
      </c>
      <c r="S1157">
        <f>IF(Table1[[#This Row],[actual_price]]&lt;1000, 1, IF(Table1[[#This Row],[actual_price]]&lt;5000, 2, IF(Table1[[#This Row],[actual_price]]&lt;10000, 3, IF(Table1[[#This Row],[actual_price]]&lt;20000, 4, 5))))</f>
        <v>3</v>
      </c>
      <c r="T1157" t="str">
        <f t="shared" si="151"/>
        <v>1000 and above</v>
      </c>
      <c r="U1157" s="11">
        <v>2810</v>
      </c>
      <c r="V1157" t="s">
        <v>8179</v>
      </c>
      <c r="W1157" t="s">
        <v>8180</v>
      </c>
      <c r="X1157" t="s">
        <v>8181</v>
      </c>
      <c r="Y1157" t="s">
        <v>8182</v>
      </c>
      <c r="Z1157" t="s">
        <v>8183</v>
      </c>
      <c r="AA1157" t="s">
        <v>8184</v>
      </c>
    </row>
    <row r="1158" spans="1:27">
      <c r="A1158" t="s">
        <v>8185</v>
      </c>
      <c r="B1158" t="s">
        <v>8186</v>
      </c>
      <c r="C1158" t="str">
        <f t="shared" si="144"/>
        <v>Kitchenwell Multipurpose Portable E…</v>
      </c>
      <c r="D1158" t="s">
        <v>7112</v>
      </c>
      <c r="E1158" t="str">
        <f>IFERROR(VLOOKUP(TRIM(CLEAN(D1158)),#REF!, 2, FALSE), "Other")</f>
        <v>Other</v>
      </c>
      <c r="F1158" s="9">
        <v>239</v>
      </c>
      <c r="G1158" s="9">
        <v>239</v>
      </c>
      <c r="H1158" s="9">
        <f t="shared" si="145"/>
        <v>0</v>
      </c>
      <c r="I1158" s="9">
        <f>(F1158*U1158)</f>
        <v>1673</v>
      </c>
      <c r="J1158" s="18" t="str">
        <f>ROUND((Table1[[#This Row],[actual_price]]-Table1[[#This Row],[discounted_price]])/Table1[[#This Row],[actual_price]]*100, 0) &amp; "%"</f>
        <v>0%</v>
      </c>
      <c r="K1158" s="18" t="str">
        <f t="shared" si="146"/>
        <v>&lt;50%</v>
      </c>
      <c r="L1158" s="18">
        <f t="shared" si="147"/>
        <v>0</v>
      </c>
      <c r="M1158" s="15" t="str">
        <f t="shared" si="148"/>
        <v>Low</v>
      </c>
      <c r="N1158" s="1">
        <v>0</v>
      </c>
      <c r="O1158">
        <v>4.3</v>
      </c>
      <c r="P1158" t="str">
        <f t="shared" si="149"/>
        <v>Good</v>
      </c>
      <c r="Q1158">
        <f>G1158*U1158</f>
        <v>1673</v>
      </c>
      <c r="R1158" t="str">
        <f t="shared" si="150"/>
        <v>#0-#999</v>
      </c>
      <c r="S1158">
        <f>IF(Table1[[#This Row],[actual_price]]&lt;1000, 1, IF(Table1[[#This Row],[actual_price]]&lt;5000, 2, IF(Table1[[#This Row],[actual_price]]&lt;10000, 3, IF(Table1[[#This Row],[actual_price]]&lt;20000, 4, 5))))</f>
        <v>1</v>
      </c>
      <c r="T1158" t="str">
        <f t="shared" si="151"/>
        <v>Fewer than 1000</v>
      </c>
      <c r="U1158" s="11">
        <v>7</v>
      </c>
      <c r="V1158" t="s">
        <v>8187</v>
      </c>
      <c r="W1158" t="s">
        <v>8188</v>
      </c>
      <c r="X1158" t="s">
        <v>8189</v>
      </c>
      <c r="Y1158" t="s">
        <v>8190</v>
      </c>
      <c r="Z1158" t="s">
        <v>8191</v>
      </c>
      <c r="AA1158" t="s">
        <v>8192</v>
      </c>
    </row>
    <row r="1159" spans="1:27">
      <c r="A1159" t="s">
        <v>8250</v>
      </c>
      <c r="B1159" t="s">
        <v>8251</v>
      </c>
      <c r="C1159" t="str">
        <f t="shared" si="144"/>
        <v>Lifelong 2-in1 Egg Boiler and Poach…</v>
      </c>
      <c r="D1159" t="s">
        <v>6941</v>
      </c>
      <c r="E1159" t="str">
        <f>IFERROR(VLOOKUP(TRIM(CLEAN(D1159)),#REF!, 2, FALSE), "Other")</f>
        <v>Other</v>
      </c>
      <c r="F1159" s="9">
        <v>1199</v>
      </c>
      <c r="G1159" s="9">
        <v>3500</v>
      </c>
      <c r="H1159" s="9">
        <f t="shared" si="145"/>
        <v>2301</v>
      </c>
      <c r="I1159" s="9">
        <f>(F1159*U1159)</f>
        <v>2160598</v>
      </c>
      <c r="J1159" s="18" t="str">
        <f>ROUND((Table1[[#This Row],[actual_price]]-Table1[[#This Row],[discounted_price]])/Table1[[#This Row],[actual_price]]*100, 0) &amp; "%"</f>
        <v>66%</v>
      </c>
      <c r="K1159" s="18" t="str">
        <f t="shared" si="146"/>
        <v>≥ 50%</v>
      </c>
      <c r="L1159" s="18">
        <f t="shared" si="147"/>
        <v>66</v>
      </c>
      <c r="M1159" s="15" t="str">
        <f t="shared" si="148"/>
        <v>High</v>
      </c>
      <c r="N1159" s="1">
        <v>0.66</v>
      </c>
      <c r="O1159">
        <v>4.3</v>
      </c>
      <c r="P1159" t="str">
        <f t="shared" si="149"/>
        <v>Good</v>
      </c>
      <c r="Q1159">
        <f>G1159*U1159</f>
        <v>6307000</v>
      </c>
      <c r="R1159" t="str">
        <f t="shared" si="150"/>
        <v>#1k-#4.9k</v>
      </c>
      <c r="S1159">
        <f>IF(Table1[[#This Row],[actual_price]]&lt;1000, 1, IF(Table1[[#This Row],[actual_price]]&lt;5000, 2, IF(Table1[[#This Row],[actual_price]]&lt;10000, 3, IF(Table1[[#This Row],[actual_price]]&lt;20000, 4, 5))))</f>
        <v>2</v>
      </c>
      <c r="T1159" t="str">
        <f t="shared" si="151"/>
        <v>1000 and above</v>
      </c>
      <c r="U1159" s="11">
        <v>1802</v>
      </c>
      <c r="V1159" t="s">
        <v>8252</v>
      </c>
      <c r="W1159" t="s">
        <v>8253</v>
      </c>
      <c r="X1159" t="s">
        <v>8254</v>
      </c>
      <c r="Y1159" t="s">
        <v>8255</v>
      </c>
      <c r="Z1159" t="s">
        <v>8256</v>
      </c>
      <c r="AA1159" t="s">
        <v>8257</v>
      </c>
    </row>
    <row r="1160" spans="1:27">
      <c r="A1160" t="s">
        <v>8282</v>
      </c>
      <c r="B1160" t="s">
        <v>8283</v>
      </c>
      <c r="C1160" t="str">
        <f t="shared" si="144"/>
        <v>Philips Air Purifier Ac2887/20,Vita…</v>
      </c>
      <c r="D1160" t="s">
        <v>7786</v>
      </c>
      <c r="E1160" t="str">
        <f>IFERROR(VLOOKUP(TRIM(CLEAN(D1160)),#REF!, 2, FALSE), "Other")</f>
        <v>Other</v>
      </c>
      <c r="F1160" s="9">
        <v>14499</v>
      </c>
      <c r="G1160" s="9">
        <v>23559</v>
      </c>
      <c r="H1160" s="9">
        <f t="shared" si="145"/>
        <v>9060</v>
      </c>
      <c r="I1160" s="9">
        <f>(F1160*U1160)</f>
        <v>29374974</v>
      </c>
      <c r="J1160" s="18" t="str">
        <f>ROUND((Table1[[#This Row],[actual_price]]-Table1[[#This Row],[discounted_price]])/Table1[[#This Row],[actual_price]]*100, 0) &amp; "%"</f>
        <v>38%</v>
      </c>
      <c r="K1160" s="18" t="str">
        <f t="shared" si="146"/>
        <v>&lt;50%</v>
      </c>
      <c r="L1160" s="18">
        <f t="shared" si="147"/>
        <v>38</v>
      </c>
      <c r="M1160" s="15" t="str">
        <f t="shared" si="148"/>
        <v>Medium</v>
      </c>
      <c r="N1160" s="1">
        <v>0.38</v>
      </c>
      <c r="O1160">
        <v>4.3</v>
      </c>
      <c r="P1160" t="str">
        <f t="shared" si="149"/>
        <v>Good</v>
      </c>
      <c r="Q1160">
        <f>G1160*U1160</f>
        <v>47730534</v>
      </c>
      <c r="R1160" t="str">
        <f t="shared" si="150"/>
        <v>#20k+</v>
      </c>
      <c r="S1160">
        <f>IF(Table1[[#This Row],[actual_price]]&lt;1000, 1, IF(Table1[[#This Row],[actual_price]]&lt;5000, 2, IF(Table1[[#This Row],[actual_price]]&lt;10000, 3, IF(Table1[[#This Row],[actual_price]]&lt;20000, 4, 5))))</f>
        <v>5</v>
      </c>
      <c r="T1160" t="str">
        <f t="shared" si="151"/>
        <v>1000 and above</v>
      </c>
      <c r="U1160" s="11">
        <v>2026</v>
      </c>
      <c r="V1160" t="s">
        <v>8284</v>
      </c>
      <c r="W1160" t="s">
        <v>8285</v>
      </c>
      <c r="X1160" t="s">
        <v>8286</v>
      </c>
      <c r="Y1160" t="s">
        <v>8287</v>
      </c>
      <c r="Z1160" t="s">
        <v>8288</v>
      </c>
      <c r="AA1160" t="s">
        <v>8289</v>
      </c>
    </row>
    <row r="1161" spans="1:27">
      <c r="A1161" t="s">
        <v>8290</v>
      </c>
      <c r="B1161" t="s">
        <v>8291</v>
      </c>
      <c r="C1161" t="str">
        <f t="shared" si="144"/>
        <v>Esquire Laundry Basket Brown, 50 Lt…</v>
      </c>
      <c r="D1161" t="s">
        <v>6825</v>
      </c>
      <c r="E1161" t="str">
        <f>IFERROR(VLOOKUP(TRIM(CLEAN(D1161)),#REF!, 2, FALSE), "Other")</f>
        <v>Other</v>
      </c>
      <c r="F1161" s="9">
        <v>950</v>
      </c>
      <c r="G1161" s="9">
        <v>1599</v>
      </c>
      <c r="H1161" s="9">
        <f t="shared" si="145"/>
        <v>649</v>
      </c>
      <c r="I1161" s="9">
        <f>(F1161*U1161)</f>
        <v>5615450</v>
      </c>
      <c r="J1161" s="18" t="str">
        <f>ROUND((Table1[[#This Row],[actual_price]]-Table1[[#This Row],[discounted_price]])/Table1[[#This Row],[actual_price]]*100, 0) &amp; "%"</f>
        <v>41%</v>
      </c>
      <c r="K1161" s="18" t="str">
        <f t="shared" si="146"/>
        <v>&lt;50%</v>
      </c>
      <c r="L1161" s="18">
        <f t="shared" si="147"/>
        <v>41</v>
      </c>
      <c r="M1161" s="15" t="str">
        <f t="shared" si="148"/>
        <v>Medium</v>
      </c>
      <c r="N1161" s="1">
        <v>0.41</v>
      </c>
      <c r="O1161">
        <v>4.3</v>
      </c>
      <c r="P1161" t="str">
        <f t="shared" si="149"/>
        <v>Good</v>
      </c>
      <c r="Q1161">
        <f>G1161*U1161</f>
        <v>9451689</v>
      </c>
      <c r="R1161" t="str">
        <f t="shared" si="150"/>
        <v>#1k-#4.9k</v>
      </c>
      <c r="S1161">
        <f>IF(Table1[[#This Row],[actual_price]]&lt;1000, 1, IF(Table1[[#This Row],[actual_price]]&lt;5000, 2, IF(Table1[[#This Row],[actual_price]]&lt;10000, 3, IF(Table1[[#This Row],[actual_price]]&lt;20000, 4, 5))))</f>
        <v>2</v>
      </c>
      <c r="T1161" t="str">
        <f t="shared" si="151"/>
        <v>1000 and above</v>
      </c>
      <c r="U1161" s="11">
        <v>5911</v>
      </c>
      <c r="V1161" t="s">
        <v>8292</v>
      </c>
      <c r="W1161" t="s">
        <v>8293</v>
      </c>
      <c r="X1161" t="s">
        <v>8294</v>
      </c>
      <c r="Y1161" t="s">
        <v>8295</v>
      </c>
      <c r="Z1161" t="s">
        <v>8296</v>
      </c>
      <c r="AA1161" t="s">
        <v>8297</v>
      </c>
    </row>
    <row r="1162" spans="1:27">
      <c r="A1162" t="s">
        <v>8338</v>
      </c>
      <c r="B1162" t="s">
        <v>8339</v>
      </c>
      <c r="C1162" t="str">
        <f t="shared" ref="C1162:C1225" si="152">LEFT(B1162, 35) &amp; "…"</f>
        <v>Usha Janome Dream Stitch Automatic …</v>
      </c>
      <c r="D1162" t="s">
        <v>7933</v>
      </c>
      <c r="E1162" t="str">
        <f>IFERROR(VLOOKUP(TRIM(CLEAN(D1162)),#REF!, 2, FALSE), "Other")</f>
        <v>Other</v>
      </c>
      <c r="F1162" s="9">
        <v>9799</v>
      </c>
      <c r="G1162" s="9">
        <v>12150</v>
      </c>
      <c r="H1162" s="9">
        <f t="shared" si="145"/>
        <v>2351</v>
      </c>
      <c r="I1162" s="9">
        <f>(F1162*U1162)</f>
        <v>129846549</v>
      </c>
      <c r="J1162" s="18" t="str">
        <f>ROUND((Table1[[#This Row],[actual_price]]-Table1[[#This Row],[discounted_price]])/Table1[[#This Row],[actual_price]]*100, 0) &amp; "%"</f>
        <v>19%</v>
      </c>
      <c r="K1162" s="18" t="str">
        <f t="shared" si="146"/>
        <v>&lt;50%</v>
      </c>
      <c r="L1162" s="18">
        <f t="shared" si="147"/>
        <v>19</v>
      </c>
      <c r="M1162" s="15" t="str">
        <f t="shared" si="148"/>
        <v>Mild</v>
      </c>
      <c r="N1162" s="1">
        <v>0.19</v>
      </c>
      <c r="O1162">
        <v>4.3</v>
      </c>
      <c r="P1162" t="str">
        <f t="shared" si="149"/>
        <v>Good</v>
      </c>
      <c r="Q1162">
        <f>G1162*U1162</f>
        <v>160999650</v>
      </c>
      <c r="R1162" t="str">
        <f t="shared" si="150"/>
        <v>#10k-#19.9k</v>
      </c>
      <c r="S1162">
        <f>IF(Table1[[#This Row],[actual_price]]&lt;1000, 1, IF(Table1[[#This Row],[actual_price]]&lt;5000, 2, IF(Table1[[#This Row],[actual_price]]&lt;10000, 3, IF(Table1[[#This Row],[actual_price]]&lt;20000, 4, 5))))</f>
        <v>4</v>
      </c>
      <c r="T1162" t="str">
        <f t="shared" si="151"/>
        <v>1000 and above</v>
      </c>
      <c r="U1162" s="11">
        <v>13251</v>
      </c>
      <c r="V1162" t="s">
        <v>10189</v>
      </c>
      <c r="W1162" t="s">
        <v>8340</v>
      </c>
      <c r="X1162" t="s">
        <v>8341</v>
      </c>
      <c r="Y1162" t="s">
        <v>8342</v>
      </c>
      <c r="Z1162" t="s">
        <v>8343</v>
      </c>
      <c r="AA1162" t="s">
        <v>8344</v>
      </c>
    </row>
    <row r="1163" spans="1:27">
      <c r="A1163" t="s">
        <v>8426</v>
      </c>
      <c r="B1163" t="s">
        <v>8427</v>
      </c>
      <c r="C1163" t="str">
        <f t="shared" si="152"/>
        <v>Philips EasySpeed Plus Steam Iron G…</v>
      </c>
      <c r="D1163" t="s">
        <v>6834</v>
      </c>
      <c r="E1163" t="str">
        <f>IFERROR(VLOOKUP(TRIM(CLEAN(D1163)),#REF!, 2, FALSE), "Other")</f>
        <v>Other</v>
      </c>
      <c r="F1163" s="9">
        <v>2903</v>
      </c>
      <c r="G1163" s="9">
        <v>3295</v>
      </c>
      <c r="H1163" s="9">
        <f t="shared" si="145"/>
        <v>392</v>
      </c>
      <c r="I1163" s="9">
        <f>(F1163*U1163)</f>
        <v>6673997</v>
      </c>
      <c r="J1163" s="18" t="str">
        <f>ROUND((Table1[[#This Row],[actual_price]]-Table1[[#This Row],[discounted_price]])/Table1[[#This Row],[actual_price]]*100, 0) &amp; "%"</f>
        <v>12%</v>
      </c>
      <c r="K1163" s="18" t="str">
        <f t="shared" si="146"/>
        <v>&lt;50%</v>
      </c>
      <c r="L1163" s="18">
        <f t="shared" si="147"/>
        <v>12</v>
      </c>
      <c r="M1163" s="15" t="str">
        <f t="shared" si="148"/>
        <v>Mild</v>
      </c>
      <c r="N1163" s="1">
        <v>0.12</v>
      </c>
      <c r="O1163">
        <v>4.3</v>
      </c>
      <c r="P1163" t="str">
        <f t="shared" si="149"/>
        <v>Good</v>
      </c>
      <c r="Q1163">
        <f>G1163*U1163</f>
        <v>7575205</v>
      </c>
      <c r="R1163" t="str">
        <f t="shared" si="150"/>
        <v>#1k-#4.9k</v>
      </c>
      <c r="S1163">
        <f>IF(Table1[[#This Row],[actual_price]]&lt;1000, 1, IF(Table1[[#This Row],[actual_price]]&lt;5000, 2, IF(Table1[[#This Row],[actual_price]]&lt;10000, 3, IF(Table1[[#This Row],[actual_price]]&lt;20000, 4, 5))))</f>
        <v>2</v>
      </c>
      <c r="T1163" t="str">
        <f t="shared" si="151"/>
        <v>1000 and above</v>
      </c>
      <c r="U1163" s="11">
        <v>2299</v>
      </c>
      <c r="V1163" t="s">
        <v>8428</v>
      </c>
      <c r="W1163" t="s">
        <v>8429</v>
      </c>
      <c r="X1163" t="s">
        <v>8430</v>
      </c>
      <c r="Y1163" t="s">
        <v>8431</v>
      </c>
      <c r="Z1163" t="s">
        <v>8432</v>
      </c>
      <c r="AA1163" t="s">
        <v>8433</v>
      </c>
    </row>
    <row r="1164" spans="1:27">
      <c r="A1164" t="s">
        <v>8540</v>
      </c>
      <c r="B1164" t="s">
        <v>8541</v>
      </c>
      <c r="C1164" t="str">
        <f t="shared" si="152"/>
        <v>Morphy Richards Aristo 2000 Watts P…</v>
      </c>
      <c r="D1164" t="s">
        <v>6555</v>
      </c>
      <c r="E1164" t="str">
        <f>IFERROR(VLOOKUP(TRIM(CLEAN(D1164)),#REF!, 2, FALSE), "Other")</f>
        <v>Other</v>
      </c>
      <c r="F1164" s="9">
        <v>3711</v>
      </c>
      <c r="G1164" s="9">
        <v>4495</v>
      </c>
      <c r="H1164" s="9">
        <f t="shared" si="145"/>
        <v>784</v>
      </c>
      <c r="I1164" s="9">
        <f>(F1164*U1164)</f>
        <v>1321116</v>
      </c>
      <c r="J1164" s="18" t="str">
        <f>ROUND((Table1[[#This Row],[actual_price]]-Table1[[#This Row],[discounted_price]])/Table1[[#This Row],[actual_price]]*100, 0) &amp; "%"</f>
        <v>17%</v>
      </c>
      <c r="K1164" s="18" t="str">
        <f t="shared" si="146"/>
        <v>&lt;50%</v>
      </c>
      <c r="L1164" s="18">
        <f t="shared" si="147"/>
        <v>17</v>
      </c>
      <c r="M1164" s="15" t="str">
        <f t="shared" si="148"/>
        <v>Mild</v>
      </c>
      <c r="N1164" s="1">
        <v>0.17</v>
      </c>
      <c r="O1164">
        <v>4.3</v>
      </c>
      <c r="P1164" t="str">
        <f t="shared" si="149"/>
        <v>Good</v>
      </c>
      <c r="Q1164">
        <f>G1164*U1164</f>
        <v>1600220</v>
      </c>
      <c r="R1164" t="str">
        <f t="shared" si="150"/>
        <v>#1k-#4.9k</v>
      </c>
      <c r="S1164">
        <f>IF(Table1[[#This Row],[actual_price]]&lt;1000, 1, IF(Table1[[#This Row],[actual_price]]&lt;5000, 2, IF(Table1[[#This Row],[actual_price]]&lt;10000, 3, IF(Table1[[#This Row],[actual_price]]&lt;20000, 4, 5))))</f>
        <v>2</v>
      </c>
      <c r="T1164" t="str">
        <f t="shared" si="151"/>
        <v>Fewer than 1000</v>
      </c>
      <c r="U1164" s="11">
        <v>356</v>
      </c>
      <c r="V1164" t="s">
        <v>8542</v>
      </c>
      <c r="W1164" t="s">
        <v>8543</v>
      </c>
      <c r="X1164" t="s">
        <v>8544</v>
      </c>
      <c r="Y1164" t="s">
        <v>8545</v>
      </c>
      <c r="Z1164" t="s">
        <v>8546</v>
      </c>
      <c r="AA1164" t="s">
        <v>8547</v>
      </c>
    </row>
    <row r="1165" spans="1:27">
      <c r="A1165" t="s">
        <v>8581</v>
      </c>
      <c r="B1165" t="s">
        <v>8582</v>
      </c>
      <c r="C1165" t="str">
        <f t="shared" si="152"/>
        <v>Philips EasySpeed Plus Steam Iron G…</v>
      </c>
      <c r="D1165" t="s">
        <v>6834</v>
      </c>
      <c r="E1165" t="str">
        <f>IFERROR(VLOOKUP(TRIM(CLEAN(D1165)),#REF!, 2, FALSE), "Other")</f>
        <v>Other</v>
      </c>
      <c r="F1165" s="9">
        <v>3349</v>
      </c>
      <c r="G1165" s="9">
        <v>3995</v>
      </c>
      <c r="H1165" s="9">
        <f t="shared" si="145"/>
        <v>646</v>
      </c>
      <c r="I1165" s="9">
        <f>(F1165*U1165)</f>
        <v>6543946</v>
      </c>
      <c r="J1165" s="18" t="str">
        <f>ROUND((Table1[[#This Row],[actual_price]]-Table1[[#This Row],[discounted_price]])/Table1[[#This Row],[actual_price]]*100, 0) &amp; "%"</f>
        <v>16%</v>
      </c>
      <c r="K1165" s="18" t="str">
        <f t="shared" si="146"/>
        <v>&lt;50%</v>
      </c>
      <c r="L1165" s="18">
        <f t="shared" si="147"/>
        <v>16</v>
      </c>
      <c r="M1165" s="15" t="str">
        <f t="shared" si="148"/>
        <v>Mild</v>
      </c>
      <c r="N1165" s="1">
        <v>0.16</v>
      </c>
      <c r="O1165">
        <v>4.3</v>
      </c>
      <c r="P1165" t="str">
        <f t="shared" si="149"/>
        <v>Good</v>
      </c>
      <c r="Q1165">
        <f>G1165*U1165</f>
        <v>7806230</v>
      </c>
      <c r="R1165" t="str">
        <f t="shared" si="150"/>
        <v>#1k-#4.9k</v>
      </c>
      <c r="S1165">
        <f>IF(Table1[[#This Row],[actual_price]]&lt;1000, 1, IF(Table1[[#This Row],[actual_price]]&lt;5000, 2, IF(Table1[[#This Row],[actual_price]]&lt;10000, 3, IF(Table1[[#This Row],[actual_price]]&lt;20000, 4, 5))))</f>
        <v>2</v>
      </c>
      <c r="T1165" t="str">
        <f t="shared" si="151"/>
        <v>1000 and above</v>
      </c>
      <c r="U1165" s="11">
        <v>1954</v>
      </c>
      <c r="V1165" t="s">
        <v>8583</v>
      </c>
      <c r="W1165" t="s">
        <v>8584</v>
      </c>
      <c r="X1165" t="s">
        <v>8585</v>
      </c>
      <c r="Y1165" t="s">
        <v>8586</v>
      </c>
      <c r="Z1165" t="s">
        <v>8587</v>
      </c>
      <c r="AA1165" t="s">
        <v>8588</v>
      </c>
    </row>
    <row r="1166" spans="1:27">
      <c r="A1166" t="s">
        <v>8686</v>
      </c>
      <c r="B1166" t="s">
        <v>8687</v>
      </c>
      <c r="C1166" t="str">
        <f t="shared" si="152"/>
        <v>iBELL SM1301 3-in-1 Sandwich Maker …</v>
      </c>
      <c r="D1166" t="s">
        <v>6966</v>
      </c>
      <c r="E1166" t="str">
        <f>IFERROR(VLOOKUP(TRIM(CLEAN(D1166)),#REF!, 2, FALSE), "Other")</f>
        <v>Other</v>
      </c>
      <c r="F1166" s="9">
        <v>2092</v>
      </c>
      <c r="G1166" s="9">
        <v>4600</v>
      </c>
      <c r="H1166" s="9">
        <f t="shared" si="145"/>
        <v>2508</v>
      </c>
      <c r="I1166" s="9">
        <f>(F1166*U1166)</f>
        <v>1175704</v>
      </c>
      <c r="J1166" s="18" t="str">
        <f>ROUND((Table1[[#This Row],[actual_price]]-Table1[[#This Row],[discounted_price]])/Table1[[#This Row],[actual_price]]*100, 0) &amp; "%"</f>
        <v>55%</v>
      </c>
      <c r="K1166" s="18" t="str">
        <f t="shared" si="146"/>
        <v>≥ 50%</v>
      </c>
      <c r="L1166" s="18">
        <f t="shared" si="147"/>
        <v>55</v>
      </c>
      <c r="M1166" s="15" t="str">
        <f t="shared" si="148"/>
        <v>High</v>
      </c>
      <c r="N1166" s="1">
        <v>0.55000000000000004</v>
      </c>
      <c r="O1166">
        <v>4.3</v>
      </c>
      <c r="P1166" t="str">
        <f t="shared" si="149"/>
        <v>Good</v>
      </c>
      <c r="Q1166">
        <f>G1166*U1166</f>
        <v>2585200</v>
      </c>
      <c r="R1166" t="str">
        <f t="shared" si="150"/>
        <v>#1k-#4.9k</v>
      </c>
      <c r="S1166">
        <f>IF(Table1[[#This Row],[actual_price]]&lt;1000, 1, IF(Table1[[#This Row],[actual_price]]&lt;5000, 2, IF(Table1[[#This Row],[actual_price]]&lt;10000, 3, IF(Table1[[#This Row],[actual_price]]&lt;20000, 4, 5))))</f>
        <v>2</v>
      </c>
      <c r="T1166" t="str">
        <f t="shared" si="151"/>
        <v>Fewer than 1000</v>
      </c>
      <c r="U1166" s="11">
        <v>562</v>
      </c>
      <c r="V1166" t="s">
        <v>8688</v>
      </c>
      <c r="W1166" t="s">
        <v>8689</v>
      </c>
      <c r="X1166" t="s">
        <v>8690</v>
      </c>
      <c r="Y1166" t="s">
        <v>8691</v>
      </c>
      <c r="Z1166" t="s">
        <v>8692</v>
      </c>
      <c r="AA1166" t="s">
        <v>8693</v>
      </c>
    </row>
    <row r="1167" spans="1:27">
      <c r="A1167" t="s">
        <v>8822</v>
      </c>
      <c r="B1167" t="s">
        <v>8823</v>
      </c>
      <c r="C1167" t="str">
        <f t="shared" si="152"/>
        <v>Livpure Glo Star RO+UV+UF+Mineralis…</v>
      </c>
      <c r="D1167" t="s">
        <v>7795</v>
      </c>
      <c r="E1167" t="str">
        <f>IFERROR(VLOOKUP(TRIM(CLEAN(D1167)),#REF!, 2, FALSE), "Other")</f>
        <v>Other</v>
      </c>
      <c r="F1167" s="9">
        <v>8499</v>
      </c>
      <c r="G1167" s="9">
        <v>16490</v>
      </c>
      <c r="H1167" s="9">
        <f t="shared" si="145"/>
        <v>7991</v>
      </c>
      <c r="I1167" s="9">
        <f>(F1167*U1167)</f>
        <v>824403</v>
      </c>
      <c r="J1167" s="18" t="str">
        <f>ROUND((Table1[[#This Row],[actual_price]]-Table1[[#This Row],[discounted_price]])/Table1[[#This Row],[actual_price]]*100, 0) &amp; "%"</f>
        <v>48%</v>
      </c>
      <c r="K1167" s="18" t="str">
        <f t="shared" si="146"/>
        <v>&lt;50%</v>
      </c>
      <c r="L1167" s="18">
        <f t="shared" si="147"/>
        <v>48</v>
      </c>
      <c r="M1167" s="15" t="str">
        <f t="shared" si="148"/>
        <v>Medium</v>
      </c>
      <c r="N1167" s="1">
        <v>0.48</v>
      </c>
      <c r="O1167">
        <v>4.3</v>
      </c>
      <c r="P1167" t="str">
        <f t="shared" si="149"/>
        <v>Good</v>
      </c>
      <c r="Q1167">
        <f>G1167*U1167</f>
        <v>1599530</v>
      </c>
      <c r="R1167" t="str">
        <f t="shared" si="150"/>
        <v>#10k-#19.9k</v>
      </c>
      <c r="S1167">
        <f>IF(Table1[[#This Row],[actual_price]]&lt;1000, 1, IF(Table1[[#This Row],[actual_price]]&lt;5000, 2, IF(Table1[[#This Row],[actual_price]]&lt;10000, 3, IF(Table1[[#This Row],[actual_price]]&lt;20000, 4, 5))))</f>
        <v>4</v>
      </c>
      <c r="T1167" t="str">
        <f t="shared" si="151"/>
        <v>Fewer than 1000</v>
      </c>
      <c r="U1167" s="11">
        <v>97</v>
      </c>
      <c r="V1167" t="s">
        <v>8824</v>
      </c>
      <c r="W1167" t="s">
        <v>8825</v>
      </c>
      <c r="X1167" t="s">
        <v>8826</v>
      </c>
      <c r="Y1167" t="s">
        <v>8827</v>
      </c>
      <c r="Z1167" t="s">
        <v>8828</v>
      </c>
      <c r="AA1167" t="s">
        <v>8829</v>
      </c>
    </row>
    <row r="1168" spans="1:27">
      <c r="A1168" t="s">
        <v>8830</v>
      </c>
      <c r="B1168" t="s">
        <v>8831</v>
      </c>
      <c r="C1168" t="str">
        <f t="shared" si="152"/>
        <v>Philips Hi113 1000-Watt Plastic Bod…</v>
      </c>
      <c r="D1168" t="s">
        <v>6674</v>
      </c>
      <c r="E1168" t="str">
        <f>IFERROR(VLOOKUP(TRIM(CLEAN(D1168)),#REF!, 2, FALSE), "Other")</f>
        <v>Other</v>
      </c>
      <c r="F1168" s="9">
        <v>949</v>
      </c>
      <c r="G1168" s="9">
        <v>975</v>
      </c>
      <c r="H1168" s="9">
        <f t="shared" si="145"/>
        <v>26</v>
      </c>
      <c r="I1168" s="9">
        <f>(F1168*U1168)</f>
        <v>6854627</v>
      </c>
      <c r="J1168" s="18" t="str">
        <f>ROUND((Table1[[#This Row],[actual_price]]-Table1[[#This Row],[discounted_price]])/Table1[[#This Row],[actual_price]]*100, 0) &amp; "%"</f>
        <v>3%</v>
      </c>
      <c r="K1168" s="18" t="str">
        <f t="shared" si="146"/>
        <v>&lt;50%</v>
      </c>
      <c r="L1168" s="18">
        <f t="shared" si="147"/>
        <v>3</v>
      </c>
      <c r="M1168" s="15" t="str">
        <f t="shared" si="148"/>
        <v>Low</v>
      </c>
      <c r="N1168" s="1">
        <v>0.03</v>
      </c>
      <c r="O1168">
        <v>4.3</v>
      </c>
      <c r="P1168" t="str">
        <f t="shared" si="149"/>
        <v>Good</v>
      </c>
      <c r="Q1168">
        <f>G1168*U1168</f>
        <v>7042425</v>
      </c>
      <c r="R1168" t="str">
        <f t="shared" si="150"/>
        <v>#0-#999</v>
      </c>
      <c r="S1168">
        <f>IF(Table1[[#This Row],[actual_price]]&lt;1000, 1, IF(Table1[[#This Row],[actual_price]]&lt;5000, 2, IF(Table1[[#This Row],[actual_price]]&lt;10000, 3, IF(Table1[[#This Row],[actual_price]]&lt;20000, 4, 5))))</f>
        <v>1</v>
      </c>
      <c r="T1168" t="str">
        <f t="shared" si="151"/>
        <v>1000 and above</v>
      </c>
      <c r="U1168" s="11">
        <v>7223</v>
      </c>
      <c r="V1168" t="s">
        <v>8832</v>
      </c>
      <c r="W1168" t="s">
        <v>8833</v>
      </c>
      <c r="X1168" t="s">
        <v>8834</v>
      </c>
      <c r="Y1168" t="s">
        <v>8835</v>
      </c>
      <c r="Z1168" t="s">
        <v>8836</v>
      </c>
      <c r="AA1168" t="s">
        <v>8837</v>
      </c>
    </row>
    <row r="1169" spans="1:27">
      <c r="A1169" t="s">
        <v>8846</v>
      </c>
      <c r="B1169" t="s">
        <v>8847</v>
      </c>
      <c r="C1169" t="str">
        <f t="shared" si="152"/>
        <v>Preethi MGA-502 0.4-Litre Grind and…</v>
      </c>
      <c r="D1169" t="s">
        <v>8848</v>
      </c>
      <c r="E1169" t="str">
        <f>IFERROR(VLOOKUP(TRIM(CLEAN(D1169)),#REF!, 2, FALSE), "Other")</f>
        <v>Other</v>
      </c>
      <c r="F1169" s="9">
        <v>635</v>
      </c>
      <c r="G1169" s="9">
        <v>635</v>
      </c>
      <c r="H1169" s="9">
        <f t="shared" si="145"/>
        <v>0</v>
      </c>
      <c r="I1169" s="9">
        <f>(F1169*U1169)</f>
        <v>2901950</v>
      </c>
      <c r="J1169" s="18" t="str">
        <f>ROUND((Table1[[#This Row],[actual_price]]-Table1[[#This Row],[discounted_price]])/Table1[[#This Row],[actual_price]]*100, 0) &amp; "%"</f>
        <v>0%</v>
      </c>
      <c r="K1169" s="18" t="str">
        <f t="shared" si="146"/>
        <v>&lt;50%</v>
      </c>
      <c r="L1169" s="18">
        <f t="shared" si="147"/>
        <v>0</v>
      </c>
      <c r="M1169" s="15" t="str">
        <f t="shared" si="148"/>
        <v>Low</v>
      </c>
      <c r="N1169" s="1">
        <v>0</v>
      </c>
      <c r="O1169">
        <v>4.3</v>
      </c>
      <c r="P1169" t="str">
        <f t="shared" si="149"/>
        <v>Good</v>
      </c>
      <c r="Q1169">
        <f>G1169*U1169</f>
        <v>2901950</v>
      </c>
      <c r="R1169" t="str">
        <f t="shared" si="150"/>
        <v>#0-#999</v>
      </c>
      <c r="S1169">
        <f>IF(Table1[[#This Row],[actual_price]]&lt;1000, 1, IF(Table1[[#This Row],[actual_price]]&lt;5000, 2, IF(Table1[[#This Row],[actual_price]]&lt;10000, 3, IF(Table1[[#This Row],[actual_price]]&lt;20000, 4, 5))))</f>
        <v>1</v>
      </c>
      <c r="T1169" t="str">
        <f t="shared" si="151"/>
        <v>1000 and above</v>
      </c>
      <c r="U1169" s="11">
        <v>4570</v>
      </c>
      <c r="V1169" t="s">
        <v>8849</v>
      </c>
      <c r="W1169" t="s">
        <v>8850</v>
      </c>
      <c r="X1169" t="s">
        <v>8851</v>
      </c>
      <c r="Y1169" t="s">
        <v>8852</v>
      </c>
      <c r="Z1169" t="s">
        <v>8853</v>
      </c>
      <c r="AA1169" t="s">
        <v>8854</v>
      </c>
    </row>
    <row r="1170" spans="1:27">
      <c r="A1170" t="s">
        <v>8991</v>
      </c>
      <c r="B1170" t="s">
        <v>8992</v>
      </c>
      <c r="C1170" t="str">
        <f t="shared" si="152"/>
        <v>Havells Festiva 1200mm Dust Resista…</v>
      </c>
      <c r="D1170" t="s">
        <v>7154</v>
      </c>
      <c r="E1170" t="str">
        <f>IFERROR(VLOOKUP(TRIM(CLEAN(D1170)),#REF!, 2, FALSE), "Other")</f>
        <v>Other</v>
      </c>
      <c r="F1170" s="9">
        <v>2899</v>
      </c>
      <c r="G1170" s="9">
        <v>4005</v>
      </c>
      <c r="H1170" s="9">
        <f t="shared" si="145"/>
        <v>1106</v>
      </c>
      <c r="I1170" s="9">
        <f>(F1170*U1170)</f>
        <v>20698860</v>
      </c>
      <c r="J1170" s="18" t="str">
        <f>ROUND((Table1[[#This Row],[actual_price]]-Table1[[#This Row],[discounted_price]])/Table1[[#This Row],[actual_price]]*100, 0) &amp; "%"</f>
        <v>28%</v>
      </c>
      <c r="K1170" s="18" t="str">
        <f t="shared" si="146"/>
        <v>&lt;50%</v>
      </c>
      <c r="L1170" s="18">
        <f t="shared" si="147"/>
        <v>28</v>
      </c>
      <c r="M1170" s="15" t="str">
        <f t="shared" si="148"/>
        <v>Mild</v>
      </c>
      <c r="N1170" s="1">
        <v>0.28000000000000003</v>
      </c>
      <c r="O1170">
        <v>4.3</v>
      </c>
      <c r="P1170" t="str">
        <f t="shared" si="149"/>
        <v>Good</v>
      </c>
      <c r="Q1170">
        <f>G1170*U1170</f>
        <v>28595700</v>
      </c>
      <c r="R1170" t="str">
        <f t="shared" si="150"/>
        <v>#1k-#4.9k</v>
      </c>
      <c r="S1170">
        <f>IF(Table1[[#This Row],[actual_price]]&lt;1000, 1, IF(Table1[[#This Row],[actual_price]]&lt;5000, 2, IF(Table1[[#This Row],[actual_price]]&lt;10000, 3, IF(Table1[[#This Row],[actual_price]]&lt;20000, 4, 5))))</f>
        <v>2</v>
      </c>
      <c r="T1170" t="str">
        <f t="shared" si="151"/>
        <v>1000 and above</v>
      </c>
      <c r="U1170" s="11">
        <v>7140</v>
      </c>
      <c r="V1170" t="s">
        <v>8993</v>
      </c>
      <c r="W1170" t="s">
        <v>8994</v>
      </c>
      <c r="X1170" t="s">
        <v>8995</v>
      </c>
      <c r="Y1170" t="s">
        <v>8996</v>
      </c>
      <c r="Z1170" t="s">
        <v>8997</v>
      </c>
      <c r="AA1170" t="s">
        <v>8998</v>
      </c>
    </row>
    <row r="1171" spans="1:27">
      <c r="A1171" t="s">
        <v>9247</v>
      </c>
      <c r="B1171" t="s">
        <v>9248</v>
      </c>
      <c r="C1171" t="str">
        <f t="shared" si="152"/>
        <v>LG 1.5 Ton 5 Star AI DUAL Inverter …</v>
      </c>
      <c r="D1171" t="s">
        <v>9249</v>
      </c>
      <c r="E1171" t="str">
        <f>IFERROR(VLOOKUP(TRIM(CLEAN(D1171)),#REF!, 2, FALSE), "Other")</f>
        <v>Other</v>
      </c>
      <c r="F1171" s="9">
        <v>42990</v>
      </c>
      <c r="G1171" s="9">
        <v>75990</v>
      </c>
      <c r="H1171" s="9">
        <f t="shared" si="145"/>
        <v>33000</v>
      </c>
      <c r="I1171" s="9">
        <f>(F1171*U1171)</f>
        <v>138900690</v>
      </c>
      <c r="J1171" s="18" t="str">
        <f>ROUND((Table1[[#This Row],[actual_price]]-Table1[[#This Row],[discounted_price]])/Table1[[#This Row],[actual_price]]*100, 0) &amp; "%"</f>
        <v>43%</v>
      </c>
      <c r="K1171" s="18" t="str">
        <f t="shared" si="146"/>
        <v>&lt;50%</v>
      </c>
      <c r="L1171" s="18">
        <f t="shared" si="147"/>
        <v>43</v>
      </c>
      <c r="M1171" s="15" t="str">
        <f t="shared" si="148"/>
        <v>Medium</v>
      </c>
      <c r="N1171" s="1">
        <v>0.43</v>
      </c>
      <c r="O1171">
        <v>4.3</v>
      </c>
      <c r="P1171" t="str">
        <f t="shared" si="149"/>
        <v>Good</v>
      </c>
      <c r="Q1171">
        <f>G1171*U1171</f>
        <v>245523690</v>
      </c>
      <c r="R1171" t="str">
        <f t="shared" si="150"/>
        <v>#20k+</v>
      </c>
      <c r="S1171">
        <f>IF(Table1[[#This Row],[actual_price]]&lt;1000, 1, IF(Table1[[#This Row],[actual_price]]&lt;5000, 2, IF(Table1[[#This Row],[actual_price]]&lt;10000, 3, IF(Table1[[#This Row],[actual_price]]&lt;20000, 4, 5))))</f>
        <v>5</v>
      </c>
      <c r="T1171" t="str">
        <f t="shared" si="151"/>
        <v>1000 and above</v>
      </c>
      <c r="U1171" s="11">
        <v>3231</v>
      </c>
      <c r="V1171" t="s">
        <v>9250</v>
      </c>
      <c r="W1171" t="s">
        <v>9251</v>
      </c>
      <c r="X1171" t="s">
        <v>9252</v>
      </c>
      <c r="Y1171" t="s">
        <v>9253</v>
      </c>
      <c r="Z1171" t="s">
        <v>9254</v>
      </c>
      <c r="AA1171" t="s">
        <v>9255</v>
      </c>
    </row>
    <row r="1172" spans="1:27">
      <c r="A1172" t="s">
        <v>9379</v>
      </c>
      <c r="B1172" t="s">
        <v>9380</v>
      </c>
      <c r="C1172" t="str">
        <f t="shared" si="152"/>
        <v>KONVIO NEER 10 Inch Spun Filter (PP…</v>
      </c>
      <c r="D1172" t="s">
        <v>7426</v>
      </c>
      <c r="E1172" t="str">
        <f>IFERROR(VLOOKUP(TRIM(CLEAN(D1172)),#REF!, 2, FALSE), "Other")</f>
        <v>Other</v>
      </c>
      <c r="F1172" s="9">
        <v>499</v>
      </c>
      <c r="G1172" s="9">
        <v>999</v>
      </c>
      <c r="H1172" s="9">
        <f t="shared" si="145"/>
        <v>500</v>
      </c>
      <c r="I1172" s="9">
        <f>(F1172*U1172)</f>
        <v>716564</v>
      </c>
      <c r="J1172" s="18" t="str">
        <f>ROUND((Table1[[#This Row],[actual_price]]-Table1[[#This Row],[discounted_price]])/Table1[[#This Row],[actual_price]]*100, 0) &amp; "%"</f>
        <v>50%</v>
      </c>
      <c r="K1172" s="18" t="str">
        <f t="shared" si="146"/>
        <v>≥ 50%</v>
      </c>
      <c r="L1172" s="18">
        <f t="shared" si="147"/>
        <v>50</v>
      </c>
      <c r="M1172" s="15" t="str">
        <f t="shared" si="148"/>
        <v>High</v>
      </c>
      <c r="N1172" s="1">
        <v>0.5</v>
      </c>
      <c r="O1172">
        <v>4.3</v>
      </c>
      <c r="P1172" t="str">
        <f t="shared" si="149"/>
        <v>Good</v>
      </c>
      <c r="Q1172">
        <f>G1172*U1172</f>
        <v>1434564</v>
      </c>
      <c r="R1172" t="str">
        <f t="shared" si="150"/>
        <v>#0-#999</v>
      </c>
      <c r="S1172">
        <f>IF(Table1[[#This Row],[actual_price]]&lt;1000, 1, IF(Table1[[#This Row],[actual_price]]&lt;5000, 2, IF(Table1[[#This Row],[actual_price]]&lt;10000, 3, IF(Table1[[#This Row],[actual_price]]&lt;20000, 4, 5))))</f>
        <v>1</v>
      </c>
      <c r="T1172" t="str">
        <f t="shared" si="151"/>
        <v>1000 and above</v>
      </c>
      <c r="U1172" s="11">
        <v>1436</v>
      </c>
      <c r="V1172" t="s">
        <v>9381</v>
      </c>
      <c r="W1172" t="s">
        <v>9382</v>
      </c>
      <c r="X1172" t="s">
        <v>9383</v>
      </c>
      <c r="Y1172" t="s">
        <v>9384</v>
      </c>
      <c r="Z1172" t="s">
        <v>9385</v>
      </c>
      <c r="AA1172" t="s">
        <v>9386</v>
      </c>
    </row>
    <row r="1173" spans="1:27">
      <c r="A1173" t="s">
        <v>9419</v>
      </c>
      <c r="B1173" t="s">
        <v>9420</v>
      </c>
      <c r="C1173" t="str">
        <f t="shared" si="152"/>
        <v>INKULTURE Stainless_Steel Measuring…</v>
      </c>
      <c r="D1173" t="s">
        <v>9421</v>
      </c>
      <c r="E1173" t="str">
        <f>IFERROR(VLOOKUP(TRIM(CLEAN(D1173)),#REF!, 2, FALSE), "Other")</f>
        <v>Other</v>
      </c>
      <c r="F1173" s="9">
        <v>279</v>
      </c>
      <c r="G1173" s="9">
        <v>699</v>
      </c>
      <c r="H1173" s="9">
        <f t="shared" si="145"/>
        <v>420</v>
      </c>
      <c r="I1173" s="9">
        <f>(F1173*U1173)</f>
        <v>648954</v>
      </c>
      <c r="J1173" s="18" t="str">
        <f>ROUND((Table1[[#This Row],[actual_price]]-Table1[[#This Row],[discounted_price]])/Table1[[#This Row],[actual_price]]*100, 0) &amp; "%"</f>
        <v>60%</v>
      </c>
      <c r="K1173" s="18" t="str">
        <f t="shared" si="146"/>
        <v>≥ 50%</v>
      </c>
      <c r="L1173" s="18">
        <f t="shared" si="147"/>
        <v>60</v>
      </c>
      <c r="M1173" s="15" t="str">
        <f t="shared" si="148"/>
        <v>High</v>
      </c>
      <c r="N1173" s="1">
        <v>0.6</v>
      </c>
      <c r="O1173">
        <v>4.3</v>
      </c>
      <c r="P1173" t="str">
        <f t="shared" si="149"/>
        <v>Good</v>
      </c>
      <c r="Q1173">
        <f>G1173*U1173</f>
        <v>1625874</v>
      </c>
      <c r="R1173" t="str">
        <f t="shared" si="150"/>
        <v>#0-#999</v>
      </c>
      <c r="S1173">
        <f>IF(Table1[[#This Row],[actual_price]]&lt;1000, 1, IF(Table1[[#This Row],[actual_price]]&lt;5000, 2, IF(Table1[[#This Row],[actual_price]]&lt;10000, 3, IF(Table1[[#This Row],[actual_price]]&lt;20000, 4, 5))))</f>
        <v>1</v>
      </c>
      <c r="T1173" t="str">
        <f t="shared" si="151"/>
        <v>1000 and above</v>
      </c>
      <c r="U1173" s="11">
        <v>2326</v>
      </c>
      <c r="V1173" t="s">
        <v>9422</v>
      </c>
      <c r="W1173" t="s">
        <v>9423</v>
      </c>
      <c r="X1173" t="s">
        <v>9424</v>
      </c>
      <c r="Y1173" t="s">
        <v>9425</v>
      </c>
      <c r="Z1173" t="s">
        <v>9426</v>
      </c>
      <c r="AA1173" t="s">
        <v>9427</v>
      </c>
    </row>
    <row r="1174" spans="1:27">
      <c r="A1174" t="s">
        <v>9436</v>
      </c>
      <c r="B1174" t="s">
        <v>9437</v>
      </c>
      <c r="C1174" t="str">
        <f t="shared" si="152"/>
        <v>Havells D'zire 1000 watt Dry Iron W…</v>
      </c>
      <c r="D1174" t="s">
        <v>6674</v>
      </c>
      <c r="E1174" t="str">
        <f>IFERROR(VLOOKUP(TRIM(CLEAN(D1174)),#REF!, 2, FALSE), "Other")</f>
        <v>Other</v>
      </c>
      <c r="F1174" s="9">
        <v>889</v>
      </c>
      <c r="G1174" s="9">
        <v>1295</v>
      </c>
      <c r="H1174" s="9">
        <f t="shared" si="145"/>
        <v>406</v>
      </c>
      <c r="I1174" s="9">
        <f>(F1174*U1174)</f>
        <v>5689600</v>
      </c>
      <c r="J1174" s="18" t="str">
        <f>ROUND((Table1[[#This Row],[actual_price]]-Table1[[#This Row],[discounted_price]])/Table1[[#This Row],[actual_price]]*100, 0) &amp; "%"</f>
        <v>31%</v>
      </c>
      <c r="K1174" s="18" t="str">
        <f t="shared" si="146"/>
        <v>&lt;50%</v>
      </c>
      <c r="L1174" s="18">
        <f t="shared" si="147"/>
        <v>31</v>
      </c>
      <c r="M1174" s="15" t="str">
        <f t="shared" si="148"/>
        <v>Medium</v>
      </c>
      <c r="N1174" s="1">
        <v>0.31</v>
      </c>
      <c r="O1174">
        <v>4.3</v>
      </c>
      <c r="P1174" t="str">
        <f t="shared" si="149"/>
        <v>Good</v>
      </c>
      <c r="Q1174">
        <f>G1174*U1174</f>
        <v>8288000</v>
      </c>
      <c r="R1174" t="str">
        <f t="shared" si="150"/>
        <v>#1k-#4.9k</v>
      </c>
      <c r="S1174">
        <f>IF(Table1[[#This Row],[actual_price]]&lt;1000, 1, IF(Table1[[#This Row],[actual_price]]&lt;5000, 2, IF(Table1[[#This Row],[actual_price]]&lt;10000, 3, IF(Table1[[#This Row],[actual_price]]&lt;20000, 4, 5))))</f>
        <v>2</v>
      </c>
      <c r="T1174" t="str">
        <f t="shared" si="151"/>
        <v>1000 and above</v>
      </c>
      <c r="U1174" s="11">
        <v>6400</v>
      </c>
      <c r="V1174" t="s">
        <v>9438</v>
      </c>
      <c r="W1174" t="s">
        <v>9439</v>
      </c>
      <c r="X1174" t="s">
        <v>9440</v>
      </c>
      <c r="Y1174" t="s">
        <v>9441</v>
      </c>
      <c r="Z1174" t="s">
        <v>9442</v>
      </c>
      <c r="AA1174" t="s">
        <v>9443</v>
      </c>
    </row>
    <row r="1175" spans="1:27">
      <c r="A1175" t="s">
        <v>9516</v>
      </c>
      <c r="B1175" t="s">
        <v>9517</v>
      </c>
      <c r="C1175" t="str">
        <f t="shared" si="152"/>
        <v>Usha EI 3710 Heavy Weight 1000-Watt…</v>
      </c>
      <c r="D1175" t="s">
        <v>6674</v>
      </c>
      <c r="E1175" t="str">
        <f>IFERROR(VLOOKUP(TRIM(CLEAN(D1175)),#REF!, 2, FALSE), "Other")</f>
        <v>Other</v>
      </c>
      <c r="F1175" s="9">
        <v>1110</v>
      </c>
      <c r="G1175" s="9">
        <v>1599</v>
      </c>
      <c r="H1175" s="9">
        <f t="shared" si="145"/>
        <v>489</v>
      </c>
      <c r="I1175" s="9">
        <f>(F1175*U1175)</f>
        <v>4464420</v>
      </c>
      <c r="J1175" s="18" t="str">
        <f>ROUND((Table1[[#This Row],[actual_price]]-Table1[[#This Row],[discounted_price]])/Table1[[#This Row],[actual_price]]*100, 0) &amp; "%"</f>
        <v>31%</v>
      </c>
      <c r="K1175" s="18" t="str">
        <f t="shared" si="146"/>
        <v>&lt;50%</v>
      </c>
      <c r="L1175" s="18">
        <f t="shared" si="147"/>
        <v>31</v>
      </c>
      <c r="M1175" s="15" t="str">
        <f t="shared" si="148"/>
        <v>Medium</v>
      </c>
      <c r="N1175" s="1">
        <v>0.31</v>
      </c>
      <c r="O1175">
        <v>4.3</v>
      </c>
      <c r="P1175" t="str">
        <f t="shared" si="149"/>
        <v>Good</v>
      </c>
      <c r="Q1175">
        <f>G1175*U1175</f>
        <v>6431178</v>
      </c>
      <c r="R1175" t="str">
        <f t="shared" si="150"/>
        <v>#1k-#4.9k</v>
      </c>
      <c r="S1175">
        <f>IF(Table1[[#This Row],[actual_price]]&lt;1000, 1, IF(Table1[[#This Row],[actual_price]]&lt;5000, 2, IF(Table1[[#This Row],[actual_price]]&lt;10000, 3, IF(Table1[[#This Row],[actual_price]]&lt;20000, 4, 5))))</f>
        <v>2</v>
      </c>
      <c r="T1175" t="str">
        <f t="shared" si="151"/>
        <v>1000 and above</v>
      </c>
      <c r="U1175" s="11">
        <v>4022</v>
      </c>
      <c r="V1175" t="s">
        <v>9518</v>
      </c>
      <c r="W1175" t="s">
        <v>9519</v>
      </c>
      <c r="X1175" t="s">
        <v>9520</v>
      </c>
      <c r="Y1175" t="s">
        <v>9521</v>
      </c>
      <c r="Z1175" t="s">
        <v>9522</v>
      </c>
      <c r="AA1175" t="s">
        <v>9523</v>
      </c>
    </row>
    <row r="1176" spans="1:27">
      <c r="A1176" t="s">
        <v>9532</v>
      </c>
      <c r="B1176" t="s">
        <v>9533</v>
      </c>
      <c r="C1176" t="str">
        <f t="shared" si="152"/>
        <v>Themisto TH-WS20 Digital Kitchen We…</v>
      </c>
      <c r="D1176" t="s">
        <v>6582</v>
      </c>
      <c r="E1176" t="str">
        <f>IFERROR(VLOOKUP(TRIM(CLEAN(D1176)),#REF!, 2, FALSE), "Other")</f>
        <v>Other</v>
      </c>
      <c r="F1176" s="9">
        <v>759</v>
      </c>
      <c r="G1176" s="9">
        <v>1999</v>
      </c>
      <c r="H1176" s="9">
        <f t="shared" si="145"/>
        <v>1240</v>
      </c>
      <c r="I1176" s="9">
        <f>(F1176*U1176)</f>
        <v>403788</v>
      </c>
      <c r="J1176" s="18" t="str">
        <f>ROUND((Table1[[#This Row],[actual_price]]-Table1[[#This Row],[discounted_price]])/Table1[[#This Row],[actual_price]]*100, 0) &amp; "%"</f>
        <v>62%</v>
      </c>
      <c r="K1176" s="18" t="str">
        <f t="shared" si="146"/>
        <v>≥ 50%</v>
      </c>
      <c r="L1176" s="18">
        <f t="shared" si="147"/>
        <v>62</v>
      </c>
      <c r="M1176" s="15" t="str">
        <f t="shared" si="148"/>
        <v>High</v>
      </c>
      <c r="N1176" s="1">
        <v>0.62</v>
      </c>
      <c r="O1176">
        <v>4.3</v>
      </c>
      <c r="P1176" t="str">
        <f t="shared" si="149"/>
        <v>Good</v>
      </c>
      <c r="Q1176">
        <f>G1176*U1176</f>
        <v>1063468</v>
      </c>
      <c r="R1176" t="str">
        <f t="shared" si="150"/>
        <v>#1k-#4.9k</v>
      </c>
      <c r="S1176">
        <f>IF(Table1[[#This Row],[actual_price]]&lt;1000, 1, IF(Table1[[#This Row],[actual_price]]&lt;5000, 2, IF(Table1[[#This Row],[actual_price]]&lt;10000, 3, IF(Table1[[#This Row],[actual_price]]&lt;20000, 4, 5))))</f>
        <v>2</v>
      </c>
      <c r="T1176" t="str">
        <f t="shared" si="151"/>
        <v>Fewer than 1000</v>
      </c>
      <c r="U1176" s="11">
        <v>532</v>
      </c>
      <c r="V1176" t="s">
        <v>9534</v>
      </c>
      <c r="W1176" t="s">
        <v>9535</v>
      </c>
      <c r="X1176" t="s">
        <v>9536</v>
      </c>
      <c r="Y1176" t="s">
        <v>9537</v>
      </c>
      <c r="Z1176" t="s">
        <v>9538</v>
      </c>
      <c r="AA1176" t="s">
        <v>9539</v>
      </c>
    </row>
    <row r="1177" spans="1:27">
      <c r="A1177" t="s">
        <v>9604</v>
      </c>
      <c r="B1177" t="s">
        <v>9605</v>
      </c>
      <c r="C1177" t="str">
        <f t="shared" si="152"/>
        <v>AGARO Royal Double Layered Kettle, …</v>
      </c>
      <c r="D1177" t="s">
        <v>6546</v>
      </c>
      <c r="E1177" t="str">
        <f>IFERROR(VLOOKUP(TRIM(CLEAN(D1177)),#REF!, 2, FALSE), "Other")</f>
        <v>Other</v>
      </c>
      <c r="F1177" s="9">
        <v>1260</v>
      </c>
      <c r="G1177" s="9">
        <v>2299</v>
      </c>
      <c r="H1177" s="9">
        <f t="shared" si="145"/>
        <v>1039</v>
      </c>
      <c r="I1177" s="9">
        <f>(F1177*U1177)</f>
        <v>69300</v>
      </c>
      <c r="J1177" s="18" t="str">
        <f>ROUND((Table1[[#This Row],[actual_price]]-Table1[[#This Row],[discounted_price]])/Table1[[#This Row],[actual_price]]*100, 0) &amp; "%"</f>
        <v>45%</v>
      </c>
      <c r="K1177" s="18" t="str">
        <f t="shared" si="146"/>
        <v>&lt;50%</v>
      </c>
      <c r="L1177" s="18">
        <f t="shared" si="147"/>
        <v>45</v>
      </c>
      <c r="M1177" s="15" t="str">
        <f t="shared" si="148"/>
        <v>Medium</v>
      </c>
      <c r="N1177" s="1">
        <v>0.45</v>
      </c>
      <c r="O1177">
        <v>4.3</v>
      </c>
      <c r="P1177" t="str">
        <f t="shared" si="149"/>
        <v>Good</v>
      </c>
      <c r="Q1177">
        <f>G1177*U1177</f>
        <v>126445</v>
      </c>
      <c r="R1177" t="str">
        <f t="shared" si="150"/>
        <v>#1k-#4.9k</v>
      </c>
      <c r="S1177">
        <f>IF(Table1[[#This Row],[actual_price]]&lt;1000, 1, IF(Table1[[#This Row],[actual_price]]&lt;5000, 2, IF(Table1[[#This Row],[actual_price]]&lt;10000, 3, IF(Table1[[#This Row],[actual_price]]&lt;20000, 4, 5))))</f>
        <v>2</v>
      </c>
      <c r="T1177" t="str">
        <f t="shared" si="151"/>
        <v>Fewer than 1000</v>
      </c>
      <c r="U1177" s="11">
        <v>55</v>
      </c>
      <c r="V1177" t="s">
        <v>9606</v>
      </c>
      <c r="W1177" t="s">
        <v>9607</v>
      </c>
      <c r="X1177" t="s">
        <v>9608</v>
      </c>
      <c r="Y1177" t="s">
        <v>9609</v>
      </c>
      <c r="Z1177" t="s">
        <v>9610</v>
      </c>
      <c r="AA1177" t="s">
        <v>9611</v>
      </c>
    </row>
    <row r="1178" spans="1:27">
      <c r="A1178" t="s">
        <v>9677</v>
      </c>
      <c r="B1178" t="s">
        <v>9678</v>
      </c>
      <c r="C1178" t="str">
        <f t="shared" si="152"/>
        <v>AGARO Glory Cool Mist Ultrasonic Hu…</v>
      </c>
      <c r="D1178" t="s">
        <v>8607</v>
      </c>
      <c r="E1178" t="str">
        <f>IFERROR(VLOOKUP(TRIM(CLEAN(D1178)),#REF!, 2, FALSE), "Other")</f>
        <v>Other</v>
      </c>
      <c r="F1178" s="9">
        <v>3290</v>
      </c>
      <c r="G1178" s="9">
        <v>5799</v>
      </c>
      <c r="H1178" s="9">
        <f t="shared" si="145"/>
        <v>2509</v>
      </c>
      <c r="I1178" s="9">
        <f>(F1178*U1178)</f>
        <v>552720</v>
      </c>
      <c r="J1178" s="18" t="str">
        <f>ROUND((Table1[[#This Row],[actual_price]]-Table1[[#This Row],[discounted_price]])/Table1[[#This Row],[actual_price]]*100, 0) &amp; "%"</f>
        <v>43%</v>
      </c>
      <c r="K1178" s="18" t="str">
        <f t="shared" si="146"/>
        <v>&lt;50%</v>
      </c>
      <c r="L1178" s="18">
        <f t="shared" si="147"/>
        <v>43</v>
      </c>
      <c r="M1178" s="15" t="str">
        <f t="shared" si="148"/>
        <v>Medium</v>
      </c>
      <c r="N1178" s="1">
        <v>0.43</v>
      </c>
      <c r="O1178">
        <v>4.3</v>
      </c>
      <c r="P1178" t="str">
        <f t="shared" si="149"/>
        <v>Good</v>
      </c>
      <c r="Q1178">
        <f>G1178*U1178</f>
        <v>974232</v>
      </c>
      <c r="R1178" t="str">
        <f t="shared" si="150"/>
        <v>#5k-#9.9k</v>
      </c>
      <c r="S1178">
        <f>IF(Table1[[#This Row],[actual_price]]&lt;1000, 1, IF(Table1[[#This Row],[actual_price]]&lt;5000, 2, IF(Table1[[#This Row],[actual_price]]&lt;10000, 3, IF(Table1[[#This Row],[actual_price]]&lt;20000, 4, 5))))</f>
        <v>3</v>
      </c>
      <c r="T1178" t="str">
        <f t="shared" si="151"/>
        <v>Fewer than 1000</v>
      </c>
      <c r="U1178" s="11">
        <v>168</v>
      </c>
      <c r="V1178" t="s">
        <v>9679</v>
      </c>
      <c r="W1178" t="s">
        <v>9680</v>
      </c>
      <c r="X1178" t="s">
        <v>9681</v>
      </c>
      <c r="Y1178" t="s">
        <v>9682</v>
      </c>
      <c r="Z1178" t="s">
        <v>9683</v>
      </c>
      <c r="AA1178" t="s">
        <v>9684</v>
      </c>
    </row>
    <row r="1179" spans="1:27">
      <c r="A1179" t="s">
        <v>9717</v>
      </c>
      <c r="B1179" t="s">
        <v>9718</v>
      </c>
      <c r="C1179" t="str">
        <f t="shared" si="152"/>
        <v>V-Guard Zenora RO+UF+MB Water Purif…</v>
      </c>
      <c r="D1179" t="s">
        <v>7795</v>
      </c>
      <c r="E1179" t="str">
        <f>IFERROR(VLOOKUP(TRIM(CLEAN(D1179)),#REF!, 2, FALSE), "Other")</f>
        <v>Other</v>
      </c>
      <c r="F1179" s="9">
        <v>8699</v>
      </c>
      <c r="G1179" s="9">
        <v>13049</v>
      </c>
      <c r="H1179" s="9">
        <f t="shared" si="145"/>
        <v>4350</v>
      </c>
      <c r="I1179" s="9">
        <f>(F1179*U1179)</f>
        <v>51245809</v>
      </c>
      <c r="J1179" s="18" t="str">
        <f>ROUND((Table1[[#This Row],[actual_price]]-Table1[[#This Row],[discounted_price]])/Table1[[#This Row],[actual_price]]*100, 0) &amp; "%"</f>
        <v>33%</v>
      </c>
      <c r="K1179" s="18" t="str">
        <f t="shared" si="146"/>
        <v>&lt;50%</v>
      </c>
      <c r="L1179" s="18">
        <f t="shared" si="147"/>
        <v>33</v>
      </c>
      <c r="M1179" s="15" t="str">
        <f t="shared" si="148"/>
        <v>Medium</v>
      </c>
      <c r="N1179" s="1">
        <v>0.33</v>
      </c>
      <c r="O1179">
        <v>4.3</v>
      </c>
      <c r="P1179" t="str">
        <f t="shared" si="149"/>
        <v>Good</v>
      </c>
      <c r="Q1179">
        <f>G1179*U1179</f>
        <v>76871659</v>
      </c>
      <c r="R1179" t="str">
        <f t="shared" si="150"/>
        <v>#10k-#19.9k</v>
      </c>
      <c r="S1179">
        <f>IF(Table1[[#This Row],[actual_price]]&lt;1000, 1, IF(Table1[[#This Row],[actual_price]]&lt;5000, 2, IF(Table1[[#This Row],[actual_price]]&lt;10000, 3, IF(Table1[[#This Row],[actual_price]]&lt;20000, 4, 5))))</f>
        <v>4</v>
      </c>
      <c r="T1179" t="str">
        <f t="shared" si="151"/>
        <v>1000 and above</v>
      </c>
      <c r="U1179" s="11">
        <v>5891</v>
      </c>
      <c r="V1179" t="s">
        <v>9719</v>
      </c>
      <c r="W1179" t="s">
        <v>9720</v>
      </c>
      <c r="X1179" t="s">
        <v>9721</v>
      </c>
      <c r="Y1179" t="s">
        <v>9722</v>
      </c>
      <c r="Z1179" t="s">
        <v>9723</v>
      </c>
      <c r="AA1179" t="s">
        <v>9724</v>
      </c>
    </row>
    <row r="1180" spans="1:27">
      <c r="A1180" t="s">
        <v>9790</v>
      </c>
      <c r="B1180" t="s">
        <v>9791</v>
      </c>
      <c r="C1180" t="str">
        <f t="shared" si="152"/>
        <v>Lint Remover For Clothes With 1 Yea…</v>
      </c>
      <c r="D1180" t="s">
        <v>6573</v>
      </c>
      <c r="E1180" t="str">
        <f>IFERROR(VLOOKUP(TRIM(CLEAN(D1180)),#REF!, 2, FALSE), "Other")</f>
        <v>Other</v>
      </c>
      <c r="F1180" s="9">
        <v>445</v>
      </c>
      <c r="G1180" s="9">
        <v>999</v>
      </c>
      <c r="H1180" s="9">
        <f t="shared" si="145"/>
        <v>554</v>
      </c>
      <c r="I1180" s="9">
        <f>(F1180*U1180)</f>
        <v>101905</v>
      </c>
      <c r="J1180" s="18" t="str">
        <f>ROUND((Table1[[#This Row],[actual_price]]-Table1[[#This Row],[discounted_price]])/Table1[[#This Row],[actual_price]]*100, 0) &amp; "%"</f>
        <v>55%</v>
      </c>
      <c r="K1180" s="18" t="str">
        <f t="shared" si="146"/>
        <v>≥ 50%</v>
      </c>
      <c r="L1180" s="18">
        <f t="shared" si="147"/>
        <v>55</v>
      </c>
      <c r="M1180" s="15" t="str">
        <f t="shared" si="148"/>
        <v>High</v>
      </c>
      <c r="N1180" s="1">
        <v>0.55000000000000004</v>
      </c>
      <c r="O1180">
        <v>4.3</v>
      </c>
      <c r="P1180" t="str">
        <f t="shared" si="149"/>
        <v>Good</v>
      </c>
      <c r="Q1180">
        <f>G1180*U1180</f>
        <v>228771</v>
      </c>
      <c r="R1180" t="str">
        <f t="shared" si="150"/>
        <v>#0-#999</v>
      </c>
      <c r="S1180">
        <f>IF(Table1[[#This Row],[actual_price]]&lt;1000, 1, IF(Table1[[#This Row],[actual_price]]&lt;5000, 2, IF(Table1[[#This Row],[actual_price]]&lt;10000, 3, IF(Table1[[#This Row],[actual_price]]&lt;20000, 4, 5))))</f>
        <v>1</v>
      </c>
      <c r="T1180" t="str">
        <f t="shared" si="151"/>
        <v>Fewer than 1000</v>
      </c>
      <c r="U1180" s="11">
        <v>229</v>
      </c>
      <c r="V1180" t="s">
        <v>9792</v>
      </c>
      <c r="W1180" t="s">
        <v>9793</v>
      </c>
      <c r="X1180" t="s">
        <v>9794</v>
      </c>
      <c r="Y1180" t="s">
        <v>9795</v>
      </c>
      <c r="Z1180" t="s">
        <v>9796</v>
      </c>
      <c r="AA1180" t="s">
        <v>9797</v>
      </c>
    </row>
    <row r="1181" spans="1:27">
      <c r="A1181" t="s">
        <v>9878</v>
      </c>
      <c r="B1181" t="s">
        <v>9879</v>
      </c>
      <c r="C1181" t="str">
        <f t="shared" si="152"/>
        <v>AGARO Royal Stand 1000W Mixer with …</v>
      </c>
      <c r="D1181" t="s">
        <v>9880</v>
      </c>
      <c r="E1181" t="str">
        <f>IFERROR(VLOOKUP(TRIM(CLEAN(D1181)),#REF!, 2, FALSE), "Other")</f>
        <v>Other</v>
      </c>
      <c r="F1181" s="9">
        <v>5999</v>
      </c>
      <c r="G1181" s="9">
        <v>11495</v>
      </c>
      <c r="H1181" s="9">
        <f t="shared" si="145"/>
        <v>5496</v>
      </c>
      <c r="I1181" s="9">
        <f>(F1181*U1181)</f>
        <v>3203466</v>
      </c>
      <c r="J1181" s="18" t="str">
        <f>ROUND((Table1[[#This Row],[actual_price]]-Table1[[#This Row],[discounted_price]])/Table1[[#This Row],[actual_price]]*100, 0) &amp; "%"</f>
        <v>48%</v>
      </c>
      <c r="K1181" s="18" t="str">
        <f t="shared" si="146"/>
        <v>&lt;50%</v>
      </c>
      <c r="L1181" s="18">
        <f t="shared" si="147"/>
        <v>48</v>
      </c>
      <c r="M1181" s="15" t="str">
        <f t="shared" si="148"/>
        <v>Medium</v>
      </c>
      <c r="N1181" s="1">
        <v>0.48</v>
      </c>
      <c r="O1181">
        <v>4.3</v>
      </c>
      <c r="P1181" t="str">
        <f t="shared" si="149"/>
        <v>Good</v>
      </c>
      <c r="Q1181">
        <f>G1181*U1181</f>
        <v>6138330</v>
      </c>
      <c r="R1181" t="str">
        <f t="shared" si="150"/>
        <v>#10k-#19.9k</v>
      </c>
      <c r="S1181">
        <f>IF(Table1[[#This Row],[actual_price]]&lt;1000, 1, IF(Table1[[#This Row],[actual_price]]&lt;5000, 2, IF(Table1[[#This Row],[actual_price]]&lt;10000, 3, IF(Table1[[#This Row],[actual_price]]&lt;20000, 4, 5))))</f>
        <v>4</v>
      </c>
      <c r="T1181" t="str">
        <f t="shared" si="151"/>
        <v>Fewer than 1000</v>
      </c>
      <c r="U1181" s="11">
        <v>534</v>
      </c>
      <c r="V1181" t="s">
        <v>9881</v>
      </c>
      <c r="W1181" t="s">
        <v>9882</v>
      </c>
      <c r="X1181" t="s">
        <v>9883</v>
      </c>
      <c r="Y1181" t="s">
        <v>9884</v>
      </c>
      <c r="Z1181" t="s">
        <v>9885</v>
      </c>
      <c r="AA1181" t="s">
        <v>9886</v>
      </c>
    </row>
    <row r="1182" spans="1:27">
      <c r="A1182" t="s">
        <v>9975</v>
      </c>
      <c r="B1182" t="s">
        <v>9976</v>
      </c>
      <c r="C1182" t="str">
        <f t="shared" si="152"/>
        <v>Eureka Forbes Euroclean Paper Vacuu…</v>
      </c>
      <c r="D1182" t="s">
        <v>9977</v>
      </c>
      <c r="E1182" t="str">
        <f>IFERROR(VLOOKUP(TRIM(CLEAN(D1182)),#REF!, 2, FALSE), "Other")</f>
        <v>Other</v>
      </c>
      <c r="F1182" s="9">
        <v>253</v>
      </c>
      <c r="G1182" s="9">
        <v>500</v>
      </c>
      <c r="H1182" s="9">
        <f t="shared" si="145"/>
        <v>247</v>
      </c>
      <c r="I1182" s="9">
        <f>(F1182*U1182)</f>
        <v>673992</v>
      </c>
      <c r="J1182" s="18" t="str">
        <f>ROUND((Table1[[#This Row],[actual_price]]-Table1[[#This Row],[discounted_price]])/Table1[[#This Row],[actual_price]]*100, 0) &amp; "%"</f>
        <v>49%</v>
      </c>
      <c r="K1182" s="18" t="str">
        <f t="shared" si="146"/>
        <v>&lt;50%</v>
      </c>
      <c r="L1182" s="18">
        <f t="shared" si="147"/>
        <v>49</v>
      </c>
      <c r="M1182" s="15" t="str">
        <f t="shared" si="148"/>
        <v>Medium</v>
      </c>
      <c r="N1182" s="1">
        <v>0.49</v>
      </c>
      <c r="O1182">
        <v>4.3</v>
      </c>
      <c r="P1182" t="str">
        <f t="shared" si="149"/>
        <v>Good</v>
      </c>
      <c r="Q1182">
        <f>G1182*U1182</f>
        <v>1332000</v>
      </c>
      <c r="R1182" t="str">
        <f t="shared" si="150"/>
        <v>#0-#999</v>
      </c>
      <c r="S1182">
        <f>IF(Table1[[#This Row],[actual_price]]&lt;1000, 1, IF(Table1[[#This Row],[actual_price]]&lt;5000, 2, IF(Table1[[#This Row],[actual_price]]&lt;10000, 3, IF(Table1[[#This Row],[actual_price]]&lt;20000, 4, 5))))</f>
        <v>1</v>
      </c>
      <c r="T1182" t="str">
        <f t="shared" si="151"/>
        <v>1000 and above</v>
      </c>
      <c r="U1182" s="11">
        <v>2664</v>
      </c>
      <c r="V1182" t="s">
        <v>9978</v>
      </c>
      <c r="W1182" t="s">
        <v>9979</v>
      </c>
      <c r="X1182" t="s">
        <v>9980</v>
      </c>
      <c r="Y1182" t="s">
        <v>9981</v>
      </c>
      <c r="Z1182" t="s">
        <v>9982</v>
      </c>
      <c r="AA1182" t="s">
        <v>9983</v>
      </c>
    </row>
    <row r="1183" spans="1:27">
      <c r="A1183" t="s">
        <v>10000</v>
      </c>
      <c r="B1183" t="s">
        <v>10001</v>
      </c>
      <c r="C1183" t="str">
        <f t="shared" si="152"/>
        <v>Syska SDI-07 1000 W Stellar with Go…</v>
      </c>
      <c r="D1183" t="s">
        <v>6674</v>
      </c>
      <c r="E1183" t="str">
        <f>IFERROR(VLOOKUP(TRIM(CLEAN(D1183)),#REF!, 2, FALSE), "Other")</f>
        <v>Other</v>
      </c>
      <c r="F1183" s="9">
        <v>457</v>
      </c>
      <c r="G1183" s="9">
        <v>799</v>
      </c>
      <c r="H1183" s="9">
        <f t="shared" si="145"/>
        <v>342</v>
      </c>
      <c r="I1183" s="9">
        <f>(F1183*U1183)</f>
        <v>853676</v>
      </c>
      <c r="J1183" s="18" t="str">
        <f>ROUND((Table1[[#This Row],[actual_price]]-Table1[[#This Row],[discounted_price]])/Table1[[#This Row],[actual_price]]*100, 0) &amp; "%"</f>
        <v>43%</v>
      </c>
      <c r="K1183" s="18" t="str">
        <f t="shared" si="146"/>
        <v>&lt;50%</v>
      </c>
      <c r="L1183" s="18">
        <f t="shared" si="147"/>
        <v>43</v>
      </c>
      <c r="M1183" s="15" t="str">
        <f t="shared" si="148"/>
        <v>Medium</v>
      </c>
      <c r="N1183" s="1">
        <v>0.43</v>
      </c>
      <c r="O1183">
        <v>4.3</v>
      </c>
      <c r="P1183" t="str">
        <f t="shared" si="149"/>
        <v>Good</v>
      </c>
      <c r="Q1183">
        <f>G1183*U1183</f>
        <v>1492532</v>
      </c>
      <c r="R1183" t="str">
        <f t="shared" si="150"/>
        <v>#0-#999</v>
      </c>
      <c r="S1183">
        <f>IF(Table1[[#This Row],[actual_price]]&lt;1000, 1, IF(Table1[[#This Row],[actual_price]]&lt;5000, 2, IF(Table1[[#This Row],[actual_price]]&lt;10000, 3, IF(Table1[[#This Row],[actual_price]]&lt;20000, 4, 5))))</f>
        <v>1</v>
      </c>
      <c r="T1183" t="str">
        <f t="shared" si="151"/>
        <v>1000 and above</v>
      </c>
      <c r="U1183" s="11">
        <v>1868</v>
      </c>
      <c r="V1183" t="s">
        <v>10002</v>
      </c>
      <c r="W1183" t="s">
        <v>10003</v>
      </c>
      <c r="X1183" t="s">
        <v>10004</v>
      </c>
      <c r="Y1183" t="s">
        <v>10005</v>
      </c>
      <c r="Z1183" t="s">
        <v>10006</v>
      </c>
      <c r="AA1183" t="s">
        <v>10007</v>
      </c>
    </row>
    <row r="1184" spans="1:27">
      <c r="A1184" t="s">
        <v>10136</v>
      </c>
      <c r="B1184" t="s">
        <v>10137</v>
      </c>
      <c r="C1184" t="str">
        <f t="shared" si="152"/>
        <v>Borosil Jumbo 1000-Watt Grill Sandw…</v>
      </c>
      <c r="D1184" t="s">
        <v>6966</v>
      </c>
      <c r="E1184" t="str">
        <f>IFERROR(VLOOKUP(TRIM(CLEAN(D1184)),#REF!, 2, FALSE), "Other")</f>
        <v>Other</v>
      </c>
      <c r="F1184" s="9">
        <v>2863</v>
      </c>
      <c r="G1184" s="9">
        <v>3690</v>
      </c>
      <c r="H1184" s="9">
        <f t="shared" si="145"/>
        <v>827</v>
      </c>
      <c r="I1184" s="9">
        <f>(F1184*U1184)</f>
        <v>20003781</v>
      </c>
      <c r="J1184" s="18" t="str">
        <f>ROUND((Table1[[#This Row],[actual_price]]-Table1[[#This Row],[discounted_price]])/Table1[[#This Row],[actual_price]]*100, 0) &amp; "%"</f>
        <v>22%</v>
      </c>
      <c r="K1184" s="18" t="str">
        <f t="shared" si="146"/>
        <v>&lt;50%</v>
      </c>
      <c r="L1184" s="18">
        <f t="shared" si="147"/>
        <v>22</v>
      </c>
      <c r="M1184" s="15" t="str">
        <f t="shared" si="148"/>
        <v>Mild</v>
      </c>
      <c r="N1184" s="1">
        <v>0.22</v>
      </c>
      <c r="O1184">
        <v>4.3</v>
      </c>
      <c r="P1184" t="str">
        <f t="shared" si="149"/>
        <v>Good</v>
      </c>
      <c r="Q1184">
        <f>G1184*U1184</f>
        <v>25782030</v>
      </c>
      <c r="R1184" t="str">
        <f t="shared" si="150"/>
        <v>#1k-#4.9k</v>
      </c>
      <c r="S1184">
        <f>IF(Table1[[#This Row],[actual_price]]&lt;1000, 1, IF(Table1[[#This Row],[actual_price]]&lt;5000, 2, IF(Table1[[#This Row],[actual_price]]&lt;10000, 3, IF(Table1[[#This Row],[actual_price]]&lt;20000, 4, 5))))</f>
        <v>2</v>
      </c>
      <c r="T1184" t="str">
        <f t="shared" si="151"/>
        <v>1000 and above</v>
      </c>
      <c r="U1184" s="11">
        <v>6987</v>
      </c>
      <c r="V1184" t="s">
        <v>10138</v>
      </c>
      <c r="W1184" t="s">
        <v>10139</v>
      </c>
      <c r="X1184" t="s">
        <v>10140</v>
      </c>
      <c r="Y1184" t="s">
        <v>10141</v>
      </c>
      <c r="Z1184" t="s">
        <v>10142</v>
      </c>
      <c r="AA1184" t="s">
        <v>10193</v>
      </c>
    </row>
    <row r="1185" spans="1:27">
      <c r="A1185" t="s">
        <v>101</v>
      </c>
      <c r="B1185" t="s">
        <v>102</v>
      </c>
      <c r="C1185" t="str">
        <f t="shared" si="152"/>
        <v>AmazonBasics Flexible Premium HDMI …</v>
      </c>
      <c r="D1185" t="s">
        <v>103</v>
      </c>
      <c r="E1185" t="str">
        <f>IFERROR(VLOOKUP(TRIM(CLEAN(D1185)),#REF!, 2, FALSE), "Other")</f>
        <v>Other</v>
      </c>
      <c r="F1185" s="9">
        <v>219</v>
      </c>
      <c r="G1185" s="9">
        <v>700</v>
      </c>
      <c r="H1185" s="9">
        <f t="shared" si="145"/>
        <v>481</v>
      </c>
      <c r="I1185" s="9">
        <f>(F1185*U1185)</f>
        <v>93507087</v>
      </c>
      <c r="J1185" s="18" t="str">
        <f>ROUND((Table1[[#This Row],[actual_price]]-Table1[[#This Row],[discounted_price]])/Table1[[#This Row],[actual_price]]*100, 0) &amp; "%"</f>
        <v>69%</v>
      </c>
      <c r="K1185" s="18" t="str">
        <f t="shared" si="146"/>
        <v>≥ 50%</v>
      </c>
      <c r="L1185" s="18">
        <f t="shared" si="147"/>
        <v>69</v>
      </c>
      <c r="M1185" s="15" t="str">
        <f t="shared" si="148"/>
        <v>High</v>
      </c>
      <c r="N1185" s="1">
        <v>0.69</v>
      </c>
      <c r="O1185">
        <v>4.4000000000000004</v>
      </c>
      <c r="P1185" t="str">
        <f t="shared" si="149"/>
        <v>Good</v>
      </c>
      <c r="Q1185">
        <f>G1185*U1185</f>
        <v>298881100</v>
      </c>
      <c r="R1185" t="str">
        <f t="shared" si="150"/>
        <v>#0-#999</v>
      </c>
      <c r="S1185">
        <f>IF(Table1[[#This Row],[actual_price]]&lt;1000, 1, IF(Table1[[#This Row],[actual_price]]&lt;5000, 2, IF(Table1[[#This Row],[actual_price]]&lt;10000, 3, IF(Table1[[#This Row],[actual_price]]&lt;20000, 4, 5))))</f>
        <v>1</v>
      </c>
      <c r="T1185" t="str">
        <f t="shared" si="151"/>
        <v>1000 and above</v>
      </c>
      <c r="U1185" s="11">
        <v>426973</v>
      </c>
      <c r="V1185" t="s">
        <v>104</v>
      </c>
      <c r="W1185" t="s">
        <v>105</v>
      </c>
      <c r="X1185" t="s">
        <v>106</v>
      </c>
      <c r="Y1185" t="s">
        <v>107</v>
      </c>
      <c r="Z1185" t="s">
        <v>108</v>
      </c>
      <c r="AA1185" t="s">
        <v>109</v>
      </c>
    </row>
    <row r="1186" spans="1:27">
      <c r="A1186" t="s">
        <v>125</v>
      </c>
      <c r="B1186" t="s">
        <v>126</v>
      </c>
      <c r="C1186" t="str">
        <f t="shared" si="152"/>
        <v>MI Braided USB Type-C Cable for Cha…</v>
      </c>
      <c r="D1186" t="s">
        <v>16</v>
      </c>
      <c r="E1186" t="str">
        <f>IFERROR(VLOOKUP(TRIM(CLEAN(D1186)),#REF!, 2, FALSE), "Other")</f>
        <v>Other</v>
      </c>
      <c r="F1186" s="9">
        <v>349</v>
      </c>
      <c r="G1186" s="9">
        <v>399</v>
      </c>
      <c r="H1186" s="9">
        <f t="shared" si="145"/>
        <v>50</v>
      </c>
      <c r="I1186" s="9">
        <f>(F1186*U1186)</f>
        <v>6546193</v>
      </c>
      <c r="J1186" s="18" t="str">
        <f>ROUND((Table1[[#This Row],[actual_price]]-Table1[[#This Row],[discounted_price]])/Table1[[#This Row],[actual_price]]*100, 0) &amp; "%"</f>
        <v>13%</v>
      </c>
      <c r="K1186" s="18" t="str">
        <f t="shared" si="146"/>
        <v>&lt;50%</v>
      </c>
      <c r="L1186" s="18">
        <f t="shared" si="147"/>
        <v>13</v>
      </c>
      <c r="M1186" s="15" t="str">
        <f t="shared" si="148"/>
        <v>Mild</v>
      </c>
      <c r="N1186" s="1">
        <v>0.13</v>
      </c>
      <c r="O1186">
        <v>4.4000000000000004</v>
      </c>
      <c r="P1186" t="str">
        <f t="shared" si="149"/>
        <v>Good</v>
      </c>
      <c r="Q1186">
        <f>G1186*U1186</f>
        <v>7484043</v>
      </c>
      <c r="R1186" t="str">
        <f t="shared" si="150"/>
        <v>#0-#999</v>
      </c>
      <c r="S1186">
        <f>IF(Table1[[#This Row],[actual_price]]&lt;1000, 1, IF(Table1[[#This Row],[actual_price]]&lt;5000, 2, IF(Table1[[#This Row],[actual_price]]&lt;10000, 3, IF(Table1[[#This Row],[actual_price]]&lt;20000, 4, 5))))</f>
        <v>1</v>
      </c>
      <c r="T1186" t="str">
        <f t="shared" si="151"/>
        <v>1000 and above</v>
      </c>
      <c r="U1186" s="11">
        <v>18757</v>
      </c>
      <c r="V1186" t="s">
        <v>127</v>
      </c>
      <c r="W1186" t="s">
        <v>128</v>
      </c>
      <c r="X1186" t="s">
        <v>129</v>
      </c>
      <c r="Y1186" t="s">
        <v>130</v>
      </c>
      <c r="Z1186" t="s">
        <v>131</v>
      </c>
      <c r="AA1186" t="s">
        <v>132</v>
      </c>
    </row>
    <row r="1187" spans="1:27">
      <c r="A1187" t="s">
        <v>224</v>
      </c>
      <c r="B1187" t="s">
        <v>225</v>
      </c>
      <c r="C1187" t="str">
        <f t="shared" si="152"/>
        <v>Duracell USB C To Lightning Apple C…</v>
      </c>
      <c r="D1187" t="s">
        <v>16</v>
      </c>
      <c r="E1187" t="str">
        <f>IFERROR(VLOOKUP(TRIM(CLEAN(D1187)),#REF!, 2, FALSE), "Other")</f>
        <v>Other</v>
      </c>
      <c r="F1187" s="9">
        <v>970</v>
      </c>
      <c r="G1187" s="9">
        <v>1999</v>
      </c>
      <c r="H1187" s="9">
        <f t="shared" si="145"/>
        <v>1029</v>
      </c>
      <c r="I1187" s="9">
        <f>(F1187*U1187)</f>
        <v>178480</v>
      </c>
      <c r="J1187" s="18" t="str">
        <f>ROUND((Table1[[#This Row],[actual_price]]-Table1[[#This Row],[discounted_price]])/Table1[[#This Row],[actual_price]]*100, 0) &amp; "%"</f>
        <v>51%</v>
      </c>
      <c r="K1187" s="18" t="str">
        <f t="shared" si="146"/>
        <v>≥ 50%</v>
      </c>
      <c r="L1187" s="18">
        <f t="shared" si="147"/>
        <v>51</v>
      </c>
      <c r="M1187" s="15" t="str">
        <f t="shared" si="148"/>
        <v>High</v>
      </c>
      <c r="N1187" s="1">
        <v>0.51</v>
      </c>
      <c r="O1187">
        <v>4.4000000000000004</v>
      </c>
      <c r="P1187" t="str">
        <f t="shared" si="149"/>
        <v>Good</v>
      </c>
      <c r="Q1187">
        <f>G1187*U1187</f>
        <v>367816</v>
      </c>
      <c r="R1187" t="str">
        <f t="shared" si="150"/>
        <v>#1k-#4.9k</v>
      </c>
      <c r="S1187">
        <f>IF(Table1[[#This Row],[actual_price]]&lt;1000, 1, IF(Table1[[#This Row],[actual_price]]&lt;5000, 2, IF(Table1[[#This Row],[actual_price]]&lt;10000, 3, IF(Table1[[#This Row],[actual_price]]&lt;20000, 4, 5))))</f>
        <v>2</v>
      </c>
      <c r="T1187" t="str">
        <f t="shared" si="151"/>
        <v>Fewer than 1000</v>
      </c>
      <c r="U1187" s="11">
        <v>184</v>
      </c>
      <c r="V1187" t="s">
        <v>226</v>
      </c>
      <c r="W1187" t="s">
        <v>227</v>
      </c>
      <c r="X1187" t="s">
        <v>228</v>
      </c>
      <c r="Y1187" t="s">
        <v>229</v>
      </c>
      <c r="Z1187" t="s">
        <v>230</v>
      </c>
      <c r="AA1187" t="s">
        <v>231</v>
      </c>
    </row>
    <row r="1188" spans="1:27">
      <c r="A1188" t="s">
        <v>282</v>
      </c>
      <c r="B1188" t="s">
        <v>283</v>
      </c>
      <c r="C1188" t="str">
        <f t="shared" si="152"/>
        <v>Amazonbasics Nylon Braided Usb-C To…</v>
      </c>
      <c r="D1188" t="s">
        <v>16</v>
      </c>
      <c r="E1188" t="str">
        <f>IFERROR(VLOOKUP(TRIM(CLEAN(D1188)),#REF!, 2, FALSE), "Other")</f>
        <v>Other</v>
      </c>
      <c r="F1188" s="9">
        <v>899</v>
      </c>
      <c r="G1188" s="9">
        <v>1900</v>
      </c>
      <c r="H1188" s="9">
        <f t="shared" si="145"/>
        <v>1001</v>
      </c>
      <c r="I1188" s="9">
        <f>(F1188*U1188)</f>
        <v>12183248</v>
      </c>
      <c r="J1188" s="18" t="str">
        <f>ROUND((Table1[[#This Row],[actual_price]]-Table1[[#This Row],[discounted_price]])/Table1[[#This Row],[actual_price]]*100, 0) &amp; "%"</f>
        <v>53%</v>
      </c>
      <c r="K1188" s="18" t="str">
        <f t="shared" si="146"/>
        <v>≥ 50%</v>
      </c>
      <c r="L1188" s="18">
        <f t="shared" si="147"/>
        <v>53</v>
      </c>
      <c r="M1188" s="15" t="str">
        <f t="shared" si="148"/>
        <v>High</v>
      </c>
      <c r="N1188" s="1">
        <v>0.53</v>
      </c>
      <c r="O1188">
        <v>4.4000000000000004</v>
      </c>
      <c r="P1188" t="str">
        <f t="shared" si="149"/>
        <v>Good</v>
      </c>
      <c r="Q1188">
        <f>G1188*U1188</f>
        <v>25748800</v>
      </c>
      <c r="R1188" t="str">
        <f t="shared" si="150"/>
        <v>#1k-#4.9k</v>
      </c>
      <c r="S1188">
        <f>IF(Table1[[#This Row],[actual_price]]&lt;1000, 1, IF(Table1[[#This Row],[actual_price]]&lt;5000, 2, IF(Table1[[#This Row],[actual_price]]&lt;10000, 3, IF(Table1[[#This Row],[actual_price]]&lt;20000, 4, 5))))</f>
        <v>2</v>
      </c>
      <c r="T1188" t="str">
        <f t="shared" si="151"/>
        <v>1000 and above</v>
      </c>
      <c r="U1188" s="11">
        <v>13552</v>
      </c>
      <c r="V1188" t="s">
        <v>284</v>
      </c>
      <c r="W1188" t="s">
        <v>285</v>
      </c>
      <c r="X1188" t="s">
        <v>286</v>
      </c>
      <c r="Y1188" t="s">
        <v>287</v>
      </c>
      <c r="Z1188" t="s">
        <v>288</v>
      </c>
      <c r="AA1188" t="s">
        <v>289</v>
      </c>
    </row>
    <row r="1189" spans="1:27">
      <c r="A1189" t="s">
        <v>359</v>
      </c>
      <c r="B1189" t="s">
        <v>360</v>
      </c>
      <c r="C1189" t="str">
        <f t="shared" si="152"/>
        <v>Amazon Basics High-Speed HDMI Cable…</v>
      </c>
      <c r="D1189" t="s">
        <v>103</v>
      </c>
      <c r="E1189" t="str">
        <f>IFERROR(VLOOKUP(TRIM(CLEAN(D1189)),#REF!, 2, FALSE), "Other")</f>
        <v>Other</v>
      </c>
      <c r="F1189" s="9">
        <v>309</v>
      </c>
      <c r="G1189" s="9">
        <v>475</v>
      </c>
      <c r="H1189" s="9">
        <f t="shared" si="145"/>
        <v>166</v>
      </c>
      <c r="I1189" s="9">
        <f>(F1189*U1189)</f>
        <v>131934657</v>
      </c>
      <c r="J1189" s="18" t="str">
        <f>ROUND((Table1[[#This Row],[actual_price]]-Table1[[#This Row],[discounted_price]])/Table1[[#This Row],[actual_price]]*100, 0) &amp; "%"</f>
        <v>35%</v>
      </c>
      <c r="K1189" s="18" t="str">
        <f t="shared" si="146"/>
        <v>&lt;50%</v>
      </c>
      <c r="L1189" s="18">
        <f t="shared" si="147"/>
        <v>35</v>
      </c>
      <c r="M1189" s="15" t="str">
        <f t="shared" si="148"/>
        <v>Medium</v>
      </c>
      <c r="N1189" s="1">
        <v>0.35</v>
      </c>
      <c r="O1189">
        <v>4.4000000000000004</v>
      </c>
      <c r="P1189" t="str">
        <f t="shared" si="149"/>
        <v>Good</v>
      </c>
      <c r="Q1189">
        <f>G1189*U1189</f>
        <v>202812175</v>
      </c>
      <c r="R1189" t="str">
        <f t="shared" si="150"/>
        <v>#0-#999</v>
      </c>
      <c r="S1189">
        <f>IF(Table1[[#This Row],[actual_price]]&lt;1000, 1, IF(Table1[[#This Row],[actual_price]]&lt;5000, 2, IF(Table1[[#This Row],[actual_price]]&lt;10000, 3, IF(Table1[[#This Row],[actual_price]]&lt;20000, 4, 5))))</f>
        <v>1</v>
      </c>
      <c r="T1189" t="str">
        <f t="shared" si="151"/>
        <v>1000 and above</v>
      </c>
      <c r="U1189" s="11">
        <v>426973</v>
      </c>
      <c r="V1189" t="s">
        <v>361</v>
      </c>
      <c r="W1189" t="s">
        <v>105</v>
      </c>
      <c r="X1189" t="s">
        <v>106</v>
      </c>
      <c r="Y1189" t="s">
        <v>107</v>
      </c>
      <c r="Z1189" t="s">
        <v>108</v>
      </c>
      <c r="AA1189" t="s">
        <v>109</v>
      </c>
    </row>
    <row r="1190" spans="1:27">
      <c r="A1190" t="s">
        <v>379</v>
      </c>
      <c r="B1190" t="s">
        <v>380</v>
      </c>
      <c r="C1190" t="str">
        <f t="shared" si="152"/>
        <v>TP-Link AC600 600 Mbps WiFi Wireles…</v>
      </c>
      <c r="D1190" t="s">
        <v>80</v>
      </c>
      <c r="E1190" t="str">
        <f>IFERROR(VLOOKUP(TRIM(CLEAN(D1190)),#REF!, 2, FALSE), "Other")</f>
        <v>Other</v>
      </c>
      <c r="F1190" s="9">
        <v>1199</v>
      </c>
      <c r="G1190" s="9">
        <v>2199</v>
      </c>
      <c r="H1190" s="9">
        <f t="shared" si="145"/>
        <v>1000</v>
      </c>
      <c r="I1190" s="9">
        <f>(F1190*U1190)</f>
        <v>29711220</v>
      </c>
      <c r="J1190" s="18" t="str">
        <f>ROUND((Table1[[#This Row],[actual_price]]-Table1[[#This Row],[discounted_price]])/Table1[[#This Row],[actual_price]]*100, 0) &amp; "%"</f>
        <v>45%</v>
      </c>
      <c r="K1190" s="18" t="str">
        <f t="shared" si="146"/>
        <v>&lt;50%</v>
      </c>
      <c r="L1190" s="18">
        <f t="shared" si="147"/>
        <v>45</v>
      </c>
      <c r="M1190" s="15" t="str">
        <f t="shared" si="148"/>
        <v>Medium</v>
      </c>
      <c r="N1190" s="1">
        <v>0.45</v>
      </c>
      <c r="O1190">
        <v>4.4000000000000004</v>
      </c>
      <c r="P1190" t="str">
        <f t="shared" si="149"/>
        <v>Good</v>
      </c>
      <c r="Q1190">
        <f>G1190*U1190</f>
        <v>54491220</v>
      </c>
      <c r="R1190" t="str">
        <f t="shared" si="150"/>
        <v>#1k-#4.9k</v>
      </c>
      <c r="S1190">
        <f>IF(Table1[[#This Row],[actual_price]]&lt;1000, 1, IF(Table1[[#This Row],[actual_price]]&lt;5000, 2, IF(Table1[[#This Row],[actual_price]]&lt;10000, 3, IF(Table1[[#This Row],[actual_price]]&lt;20000, 4, 5))))</f>
        <v>2</v>
      </c>
      <c r="T1190" t="str">
        <f t="shared" si="151"/>
        <v>1000 and above</v>
      </c>
      <c r="U1190" s="11">
        <v>24780</v>
      </c>
      <c r="V1190" t="s">
        <v>381</v>
      </c>
      <c r="W1190" t="s">
        <v>382</v>
      </c>
      <c r="X1190" t="s">
        <v>383</v>
      </c>
      <c r="Y1190" t="s">
        <v>384</v>
      </c>
      <c r="Z1190" t="s">
        <v>385</v>
      </c>
      <c r="AA1190" t="s">
        <v>386</v>
      </c>
    </row>
    <row r="1191" spans="1:27">
      <c r="A1191" t="s">
        <v>484</v>
      </c>
      <c r="B1191" t="s">
        <v>485</v>
      </c>
      <c r="C1191" t="str">
        <f t="shared" si="152"/>
        <v>Amazon Basics High-Speed HDMI Cable…</v>
      </c>
      <c r="D1191" t="s">
        <v>103</v>
      </c>
      <c r="E1191" t="str">
        <f>IFERROR(VLOOKUP(TRIM(CLEAN(D1191)),#REF!, 2, FALSE), "Other")</f>
        <v>Other</v>
      </c>
      <c r="F1191" s="9">
        <v>309</v>
      </c>
      <c r="G1191" s="9">
        <v>1400</v>
      </c>
      <c r="H1191" s="9">
        <f t="shared" si="145"/>
        <v>1091</v>
      </c>
      <c r="I1191" s="9">
        <f>(F1191*U1191)</f>
        <v>131934657</v>
      </c>
      <c r="J1191" s="18" t="str">
        <f>ROUND((Table1[[#This Row],[actual_price]]-Table1[[#This Row],[discounted_price]])/Table1[[#This Row],[actual_price]]*100, 0) &amp; "%"</f>
        <v>78%</v>
      </c>
      <c r="K1191" s="18" t="str">
        <f t="shared" si="146"/>
        <v>≥ 50%</v>
      </c>
      <c r="L1191" s="18">
        <f t="shared" si="147"/>
        <v>78</v>
      </c>
      <c r="M1191" s="15" t="str">
        <f t="shared" si="148"/>
        <v>High</v>
      </c>
      <c r="N1191" s="1">
        <v>0.78</v>
      </c>
      <c r="O1191">
        <v>4.4000000000000004</v>
      </c>
      <c r="P1191" t="str">
        <f t="shared" si="149"/>
        <v>Good</v>
      </c>
      <c r="Q1191">
        <f>G1191*U1191</f>
        <v>597762200</v>
      </c>
      <c r="R1191" t="str">
        <f t="shared" si="150"/>
        <v>#1k-#4.9k</v>
      </c>
      <c r="S1191">
        <f>IF(Table1[[#This Row],[actual_price]]&lt;1000, 1, IF(Table1[[#This Row],[actual_price]]&lt;5000, 2, IF(Table1[[#This Row],[actual_price]]&lt;10000, 3, IF(Table1[[#This Row],[actual_price]]&lt;20000, 4, 5))))</f>
        <v>2</v>
      </c>
      <c r="T1191" t="str">
        <f t="shared" si="151"/>
        <v>1000 and above</v>
      </c>
      <c r="U1191" s="11">
        <v>426973</v>
      </c>
      <c r="V1191" t="s">
        <v>486</v>
      </c>
      <c r="W1191" t="s">
        <v>105</v>
      </c>
      <c r="X1191" t="s">
        <v>106</v>
      </c>
      <c r="Y1191" t="s">
        <v>107</v>
      </c>
      <c r="Z1191" t="s">
        <v>108</v>
      </c>
      <c r="AA1191" t="s">
        <v>109</v>
      </c>
    </row>
    <row r="1192" spans="1:27">
      <c r="A1192" t="s">
        <v>610</v>
      </c>
      <c r="B1192" t="s">
        <v>611</v>
      </c>
      <c r="C1192" t="str">
        <f t="shared" si="152"/>
        <v>boAt A 350 Type C Cable for Smartph…</v>
      </c>
      <c r="D1192" t="s">
        <v>16</v>
      </c>
      <c r="E1192" t="str">
        <f>IFERROR(VLOOKUP(TRIM(CLEAN(D1192)),#REF!, 2, FALSE), "Other")</f>
        <v>Other</v>
      </c>
      <c r="F1192" s="9">
        <v>299</v>
      </c>
      <c r="G1192" s="9">
        <v>799</v>
      </c>
      <c r="H1192" s="9">
        <f t="shared" si="145"/>
        <v>500</v>
      </c>
      <c r="I1192" s="9">
        <f>(F1192*U1192)</f>
        <v>8608509</v>
      </c>
      <c r="J1192" s="18" t="str">
        <f>ROUND((Table1[[#This Row],[actual_price]]-Table1[[#This Row],[discounted_price]])/Table1[[#This Row],[actual_price]]*100, 0) &amp; "%"</f>
        <v>63%</v>
      </c>
      <c r="K1192" s="18" t="str">
        <f t="shared" si="146"/>
        <v>≥ 50%</v>
      </c>
      <c r="L1192" s="18">
        <f t="shared" si="147"/>
        <v>63</v>
      </c>
      <c r="M1192" s="15" t="str">
        <f t="shared" si="148"/>
        <v>High</v>
      </c>
      <c r="N1192" s="1">
        <v>0.63</v>
      </c>
      <c r="O1192">
        <v>4.4000000000000004</v>
      </c>
      <c r="P1192" t="str">
        <f t="shared" si="149"/>
        <v>Good</v>
      </c>
      <c r="Q1192">
        <f>G1192*U1192</f>
        <v>23004009</v>
      </c>
      <c r="R1192" t="str">
        <f t="shared" si="150"/>
        <v>#0-#999</v>
      </c>
      <c r="S1192">
        <f>IF(Table1[[#This Row],[actual_price]]&lt;1000, 1, IF(Table1[[#This Row],[actual_price]]&lt;5000, 2, IF(Table1[[#This Row],[actual_price]]&lt;10000, 3, IF(Table1[[#This Row],[actual_price]]&lt;20000, 4, 5))))</f>
        <v>1</v>
      </c>
      <c r="T1192" t="str">
        <f t="shared" si="151"/>
        <v>1000 and above</v>
      </c>
      <c r="U1192" s="11">
        <v>28791</v>
      </c>
      <c r="V1192" t="s">
        <v>612</v>
      </c>
      <c r="W1192" t="s">
        <v>613</v>
      </c>
      <c r="X1192" t="s">
        <v>614</v>
      </c>
      <c r="Y1192" t="s">
        <v>615</v>
      </c>
      <c r="Z1192" t="s">
        <v>616</v>
      </c>
      <c r="AA1192" t="s">
        <v>617</v>
      </c>
    </row>
    <row r="1193" spans="1:27">
      <c r="A1193" t="s">
        <v>846</v>
      </c>
      <c r="B1193" t="s">
        <v>847</v>
      </c>
      <c r="C1193" t="str">
        <f t="shared" si="152"/>
        <v>Belkin Apple Certified Lightning To…</v>
      </c>
      <c r="D1193" t="s">
        <v>16</v>
      </c>
      <c r="E1193" t="str">
        <f>IFERROR(VLOOKUP(TRIM(CLEAN(D1193)),#REF!, 2, FALSE), "Other")</f>
        <v>Other</v>
      </c>
      <c r="F1193" s="9">
        <v>1599</v>
      </c>
      <c r="G1193" s="9">
        <v>1999</v>
      </c>
      <c r="H1193" s="9">
        <f t="shared" si="145"/>
        <v>400</v>
      </c>
      <c r="I1193" s="9">
        <f>(F1193*U1193)</f>
        <v>3119649</v>
      </c>
      <c r="J1193" s="18" t="str">
        <f>ROUND((Table1[[#This Row],[actual_price]]-Table1[[#This Row],[discounted_price]])/Table1[[#This Row],[actual_price]]*100, 0) &amp; "%"</f>
        <v>20%</v>
      </c>
      <c r="K1193" s="18" t="str">
        <f t="shared" si="146"/>
        <v>&lt;50%</v>
      </c>
      <c r="L1193" s="18">
        <f t="shared" si="147"/>
        <v>20</v>
      </c>
      <c r="M1193" s="15" t="str">
        <f t="shared" si="148"/>
        <v>Mild</v>
      </c>
      <c r="N1193" s="1">
        <v>0.2</v>
      </c>
      <c r="O1193">
        <v>4.4000000000000004</v>
      </c>
      <c r="P1193" t="str">
        <f t="shared" si="149"/>
        <v>Good</v>
      </c>
      <c r="Q1193">
        <f>G1193*U1193</f>
        <v>3900049</v>
      </c>
      <c r="R1193" t="str">
        <f t="shared" si="150"/>
        <v>#1k-#4.9k</v>
      </c>
      <c r="S1193">
        <f>IF(Table1[[#This Row],[actual_price]]&lt;1000, 1, IF(Table1[[#This Row],[actual_price]]&lt;5000, 2, IF(Table1[[#This Row],[actual_price]]&lt;10000, 3, IF(Table1[[#This Row],[actual_price]]&lt;20000, 4, 5))))</f>
        <v>2</v>
      </c>
      <c r="T1193" t="str">
        <f t="shared" si="151"/>
        <v>1000 and above</v>
      </c>
      <c r="U1193" s="11">
        <v>1951</v>
      </c>
      <c r="V1193" t="s">
        <v>848</v>
      </c>
      <c r="W1193" t="s">
        <v>849</v>
      </c>
      <c r="X1193" t="s">
        <v>850</v>
      </c>
      <c r="Y1193" t="s">
        <v>851</v>
      </c>
      <c r="Z1193" t="s">
        <v>852</v>
      </c>
      <c r="AA1193" t="s">
        <v>853</v>
      </c>
    </row>
    <row r="1194" spans="1:27">
      <c r="A1194" t="s">
        <v>913</v>
      </c>
      <c r="B1194" t="s">
        <v>914</v>
      </c>
      <c r="C1194" t="str">
        <f t="shared" si="152"/>
        <v>AmazonBasics 3.5mm to 2-Male RCA Ad…</v>
      </c>
      <c r="D1194" t="s">
        <v>915</v>
      </c>
      <c r="E1194" t="str">
        <f>IFERROR(VLOOKUP(TRIM(CLEAN(D1194)),#REF!, 2, FALSE), "Other")</f>
        <v>Other</v>
      </c>
      <c r="F1194" s="9">
        <v>489</v>
      </c>
      <c r="G1194" s="9">
        <v>1200</v>
      </c>
      <c r="H1194" s="9">
        <f t="shared" si="145"/>
        <v>711</v>
      </c>
      <c r="I1194" s="9">
        <f>(F1194*U1194)</f>
        <v>34004082</v>
      </c>
      <c r="J1194" s="18" t="str">
        <f>ROUND((Table1[[#This Row],[actual_price]]-Table1[[#This Row],[discounted_price]])/Table1[[#This Row],[actual_price]]*100, 0) &amp; "%"</f>
        <v>59%</v>
      </c>
      <c r="K1194" s="18" t="str">
        <f t="shared" si="146"/>
        <v>≥ 50%</v>
      </c>
      <c r="L1194" s="18">
        <f t="shared" si="147"/>
        <v>59</v>
      </c>
      <c r="M1194" s="15" t="str">
        <f t="shared" si="148"/>
        <v>High</v>
      </c>
      <c r="N1194" s="1">
        <v>0.59</v>
      </c>
      <c r="O1194">
        <v>4.4000000000000004</v>
      </c>
      <c r="P1194" t="str">
        <f t="shared" si="149"/>
        <v>Good</v>
      </c>
      <c r="Q1194">
        <f>G1194*U1194</f>
        <v>83445600</v>
      </c>
      <c r="R1194" t="str">
        <f t="shared" si="150"/>
        <v>#1k-#4.9k</v>
      </c>
      <c r="S1194">
        <f>IF(Table1[[#This Row],[actual_price]]&lt;1000, 1, IF(Table1[[#This Row],[actual_price]]&lt;5000, 2, IF(Table1[[#This Row],[actual_price]]&lt;10000, 3, IF(Table1[[#This Row],[actual_price]]&lt;20000, 4, 5))))</f>
        <v>2</v>
      </c>
      <c r="T1194" t="str">
        <f t="shared" si="151"/>
        <v>1000 and above</v>
      </c>
      <c r="U1194" s="11">
        <v>69538</v>
      </c>
      <c r="V1194" t="s">
        <v>916</v>
      </c>
      <c r="W1194" t="s">
        <v>917</v>
      </c>
      <c r="X1194" t="s">
        <v>918</v>
      </c>
      <c r="Y1194" t="s">
        <v>919</v>
      </c>
      <c r="Z1194" t="s">
        <v>920</v>
      </c>
      <c r="AA1194" t="s">
        <v>921</v>
      </c>
    </row>
    <row r="1195" spans="1:27">
      <c r="A1195" t="s">
        <v>990</v>
      </c>
      <c r="B1195" t="s">
        <v>991</v>
      </c>
      <c r="C1195" t="str">
        <f t="shared" si="152"/>
        <v>TP-LINK AC1300 Archer T3U Plus High…</v>
      </c>
      <c r="D1195" t="s">
        <v>80</v>
      </c>
      <c r="E1195" t="str">
        <f>IFERROR(VLOOKUP(TRIM(CLEAN(D1195)),#REF!, 2, FALSE), "Other")</f>
        <v>Other</v>
      </c>
      <c r="F1195" s="9">
        <v>1699</v>
      </c>
      <c r="G1195" s="9">
        <v>2999</v>
      </c>
      <c r="H1195" s="9">
        <f t="shared" si="145"/>
        <v>1300</v>
      </c>
      <c r="I1195" s="9">
        <f>(F1195*U1195)</f>
        <v>42101220</v>
      </c>
      <c r="J1195" s="18" t="str">
        <f>ROUND((Table1[[#This Row],[actual_price]]-Table1[[#This Row],[discounted_price]])/Table1[[#This Row],[actual_price]]*100, 0) &amp; "%"</f>
        <v>43%</v>
      </c>
      <c r="K1195" s="18" t="str">
        <f t="shared" si="146"/>
        <v>&lt;50%</v>
      </c>
      <c r="L1195" s="18">
        <f t="shared" si="147"/>
        <v>43</v>
      </c>
      <c r="M1195" s="15" t="str">
        <f t="shared" si="148"/>
        <v>Medium</v>
      </c>
      <c r="N1195" s="1">
        <v>0.43</v>
      </c>
      <c r="O1195">
        <v>4.4000000000000004</v>
      </c>
      <c r="P1195" t="str">
        <f t="shared" si="149"/>
        <v>Good</v>
      </c>
      <c r="Q1195">
        <f>G1195*U1195</f>
        <v>74315220</v>
      </c>
      <c r="R1195" t="str">
        <f t="shared" si="150"/>
        <v>#1k-#4.9k</v>
      </c>
      <c r="S1195">
        <f>IF(Table1[[#This Row],[actual_price]]&lt;1000, 1, IF(Table1[[#This Row],[actual_price]]&lt;5000, 2, IF(Table1[[#This Row],[actual_price]]&lt;10000, 3, IF(Table1[[#This Row],[actual_price]]&lt;20000, 4, 5))))</f>
        <v>2</v>
      </c>
      <c r="T1195" t="str">
        <f t="shared" si="151"/>
        <v>1000 and above</v>
      </c>
      <c r="U1195" s="11">
        <v>24780</v>
      </c>
      <c r="V1195" t="s">
        <v>992</v>
      </c>
      <c r="W1195" t="s">
        <v>382</v>
      </c>
      <c r="X1195" t="s">
        <v>383</v>
      </c>
      <c r="Y1195" t="s">
        <v>384</v>
      </c>
      <c r="Z1195" t="s">
        <v>385</v>
      </c>
      <c r="AA1195" t="s">
        <v>386</v>
      </c>
    </row>
    <row r="1196" spans="1:27">
      <c r="A1196" t="s">
        <v>1085</v>
      </c>
      <c r="B1196" t="s">
        <v>1086</v>
      </c>
      <c r="C1196" t="str">
        <f t="shared" si="152"/>
        <v>Belkin Apple Certified Lightning To…</v>
      </c>
      <c r="D1196" t="s">
        <v>16</v>
      </c>
      <c r="E1196" t="str">
        <f>IFERROR(VLOOKUP(TRIM(CLEAN(D1196)),#REF!, 2, FALSE), "Other")</f>
        <v>Other</v>
      </c>
      <c r="F1196" s="9">
        <v>1499</v>
      </c>
      <c r="G1196" s="9">
        <v>1999</v>
      </c>
      <c r="H1196" s="9">
        <f t="shared" si="145"/>
        <v>500</v>
      </c>
      <c r="I1196" s="9">
        <f>(F1196*U1196)</f>
        <v>2924549</v>
      </c>
      <c r="J1196" s="18" t="str">
        <f>ROUND((Table1[[#This Row],[actual_price]]-Table1[[#This Row],[discounted_price]])/Table1[[#This Row],[actual_price]]*100, 0) &amp; "%"</f>
        <v>25%</v>
      </c>
      <c r="K1196" s="18" t="str">
        <f t="shared" si="146"/>
        <v>&lt;50%</v>
      </c>
      <c r="L1196" s="18">
        <f t="shared" si="147"/>
        <v>25</v>
      </c>
      <c r="M1196" s="15" t="str">
        <f t="shared" si="148"/>
        <v>Mild</v>
      </c>
      <c r="N1196" s="1">
        <v>0.25</v>
      </c>
      <c r="O1196">
        <v>4.4000000000000004</v>
      </c>
      <c r="P1196" t="str">
        <f t="shared" si="149"/>
        <v>Good</v>
      </c>
      <c r="Q1196">
        <f>G1196*U1196</f>
        <v>3900049</v>
      </c>
      <c r="R1196" t="str">
        <f t="shared" si="150"/>
        <v>#1k-#4.9k</v>
      </c>
      <c r="S1196">
        <f>IF(Table1[[#This Row],[actual_price]]&lt;1000, 1, IF(Table1[[#This Row],[actual_price]]&lt;5000, 2, IF(Table1[[#This Row],[actual_price]]&lt;10000, 3, IF(Table1[[#This Row],[actual_price]]&lt;20000, 4, 5))))</f>
        <v>2</v>
      </c>
      <c r="T1196" t="str">
        <f t="shared" si="151"/>
        <v>1000 and above</v>
      </c>
      <c r="U1196" s="11">
        <v>1951</v>
      </c>
      <c r="V1196" t="s">
        <v>1087</v>
      </c>
      <c r="W1196" t="s">
        <v>849</v>
      </c>
      <c r="X1196" t="s">
        <v>850</v>
      </c>
      <c r="Y1196" t="s">
        <v>851</v>
      </c>
      <c r="Z1196" t="s">
        <v>852</v>
      </c>
      <c r="AA1196" t="s">
        <v>853</v>
      </c>
    </row>
    <row r="1197" spans="1:27">
      <c r="A1197" t="s">
        <v>1181</v>
      </c>
      <c r="B1197" t="s">
        <v>1182</v>
      </c>
      <c r="C1197" t="str">
        <f t="shared" si="152"/>
        <v>TP-Link AC1300 USB WiFi Adapter (Ar…</v>
      </c>
      <c r="D1197" t="s">
        <v>80</v>
      </c>
      <c r="E1197" t="str">
        <f>IFERROR(VLOOKUP(TRIM(CLEAN(D1197)),#REF!, 2, FALSE), "Other")</f>
        <v>Other</v>
      </c>
      <c r="F1197" s="9">
        <v>1399</v>
      </c>
      <c r="G1197" s="9">
        <v>2499</v>
      </c>
      <c r="H1197" s="9">
        <f t="shared" si="145"/>
        <v>1100</v>
      </c>
      <c r="I1197" s="9">
        <f>(F1197*U1197)</f>
        <v>32413431</v>
      </c>
      <c r="J1197" s="18" t="str">
        <f>ROUND((Table1[[#This Row],[actual_price]]-Table1[[#This Row],[discounted_price]])/Table1[[#This Row],[actual_price]]*100, 0) &amp; "%"</f>
        <v>44%</v>
      </c>
      <c r="K1197" s="18" t="str">
        <f t="shared" si="146"/>
        <v>&lt;50%</v>
      </c>
      <c r="L1197" s="18">
        <f t="shared" si="147"/>
        <v>44</v>
      </c>
      <c r="M1197" s="15" t="str">
        <f t="shared" si="148"/>
        <v>Medium</v>
      </c>
      <c r="N1197" s="1">
        <v>0.44</v>
      </c>
      <c r="O1197">
        <v>4.4000000000000004</v>
      </c>
      <c r="P1197" t="str">
        <f t="shared" si="149"/>
        <v>Good</v>
      </c>
      <c r="Q1197">
        <f>G1197*U1197</f>
        <v>57899331</v>
      </c>
      <c r="R1197" t="str">
        <f t="shared" si="150"/>
        <v>#1k-#4.9k</v>
      </c>
      <c r="S1197">
        <f>IF(Table1[[#This Row],[actual_price]]&lt;1000, 1, IF(Table1[[#This Row],[actual_price]]&lt;5000, 2, IF(Table1[[#This Row],[actual_price]]&lt;10000, 3, IF(Table1[[#This Row],[actual_price]]&lt;20000, 4, 5))))</f>
        <v>2</v>
      </c>
      <c r="T1197" t="str">
        <f t="shared" si="151"/>
        <v>1000 and above</v>
      </c>
      <c r="U1197" s="11">
        <v>23169</v>
      </c>
      <c r="V1197" t="s">
        <v>1183</v>
      </c>
      <c r="W1197" t="s">
        <v>1184</v>
      </c>
      <c r="X1197" t="s">
        <v>1185</v>
      </c>
      <c r="Y1197" t="s">
        <v>1186</v>
      </c>
      <c r="Z1197" t="s">
        <v>1187</v>
      </c>
      <c r="AA1197" t="s">
        <v>1188</v>
      </c>
    </row>
    <row r="1198" spans="1:27">
      <c r="A1198" t="s">
        <v>1260</v>
      </c>
      <c r="B1198" t="s">
        <v>1261</v>
      </c>
      <c r="C1198" t="str">
        <f t="shared" si="152"/>
        <v>AmazonBasics USB C to Lightning Alu…</v>
      </c>
      <c r="D1198" t="s">
        <v>16</v>
      </c>
      <c r="E1198" t="str">
        <f>IFERROR(VLOOKUP(TRIM(CLEAN(D1198)),#REF!, 2, FALSE), "Other")</f>
        <v>Other</v>
      </c>
      <c r="F1198" s="9">
        <v>949</v>
      </c>
      <c r="G1198" s="9">
        <v>1999</v>
      </c>
      <c r="H1198" s="9">
        <f t="shared" si="145"/>
        <v>1050</v>
      </c>
      <c r="I1198" s="9">
        <f>(F1198*U1198)</f>
        <v>12860848</v>
      </c>
      <c r="J1198" s="18" t="str">
        <f>ROUND((Table1[[#This Row],[actual_price]]-Table1[[#This Row],[discounted_price]])/Table1[[#This Row],[actual_price]]*100, 0) &amp; "%"</f>
        <v>53%</v>
      </c>
      <c r="K1198" s="18" t="str">
        <f t="shared" si="146"/>
        <v>≥ 50%</v>
      </c>
      <c r="L1198" s="18">
        <f t="shared" si="147"/>
        <v>53</v>
      </c>
      <c r="M1198" s="15" t="str">
        <f t="shared" si="148"/>
        <v>High</v>
      </c>
      <c r="N1198" s="1">
        <v>0.53</v>
      </c>
      <c r="O1198">
        <v>4.4000000000000004</v>
      </c>
      <c r="P1198" t="str">
        <f t="shared" si="149"/>
        <v>Good</v>
      </c>
      <c r="Q1198">
        <f>G1198*U1198</f>
        <v>27090448</v>
      </c>
      <c r="R1198" t="str">
        <f t="shared" si="150"/>
        <v>#1k-#4.9k</v>
      </c>
      <c r="S1198">
        <f>IF(Table1[[#This Row],[actual_price]]&lt;1000, 1, IF(Table1[[#This Row],[actual_price]]&lt;5000, 2, IF(Table1[[#This Row],[actual_price]]&lt;10000, 3, IF(Table1[[#This Row],[actual_price]]&lt;20000, 4, 5))))</f>
        <v>2</v>
      </c>
      <c r="T1198" t="str">
        <f t="shared" si="151"/>
        <v>1000 and above</v>
      </c>
      <c r="U1198" s="11">
        <v>13552</v>
      </c>
      <c r="V1198" t="s">
        <v>1262</v>
      </c>
      <c r="W1198" t="s">
        <v>285</v>
      </c>
      <c r="X1198" t="s">
        <v>286</v>
      </c>
      <c r="Y1198" t="s">
        <v>287</v>
      </c>
      <c r="Z1198" t="s">
        <v>288</v>
      </c>
      <c r="AA1198" t="s">
        <v>289</v>
      </c>
    </row>
    <row r="1199" spans="1:27">
      <c r="A1199" t="s">
        <v>1279</v>
      </c>
      <c r="B1199" t="s">
        <v>1280</v>
      </c>
      <c r="C1199" t="str">
        <f t="shared" si="152"/>
        <v>AmazonBasics USB C to Lightning Alu…</v>
      </c>
      <c r="D1199" t="s">
        <v>16</v>
      </c>
      <c r="E1199" t="str">
        <f>IFERROR(VLOOKUP(TRIM(CLEAN(D1199)),#REF!, 2, FALSE), "Other")</f>
        <v>Other</v>
      </c>
      <c r="F1199" s="9">
        <v>949</v>
      </c>
      <c r="G1199" s="9">
        <v>1999</v>
      </c>
      <c r="H1199" s="9">
        <f t="shared" si="145"/>
        <v>1050</v>
      </c>
      <c r="I1199" s="9">
        <f>(F1199*U1199)</f>
        <v>12860848</v>
      </c>
      <c r="J1199" s="18" t="str">
        <f>ROUND((Table1[[#This Row],[actual_price]]-Table1[[#This Row],[discounted_price]])/Table1[[#This Row],[actual_price]]*100, 0) &amp; "%"</f>
        <v>53%</v>
      </c>
      <c r="K1199" s="18" t="str">
        <f t="shared" si="146"/>
        <v>≥ 50%</v>
      </c>
      <c r="L1199" s="18">
        <f t="shared" si="147"/>
        <v>53</v>
      </c>
      <c r="M1199" s="15" t="str">
        <f t="shared" si="148"/>
        <v>High</v>
      </c>
      <c r="N1199" s="1">
        <v>0.53</v>
      </c>
      <c r="O1199">
        <v>4.4000000000000004</v>
      </c>
      <c r="P1199" t="str">
        <f t="shared" si="149"/>
        <v>Good</v>
      </c>
      <c r="Q1199">
        <f>G1199*U1199</f>
        <v>27090448</v>
      </c>
      <c r="R1199" t="str">
        <f t="shared" si="150"/>
        <v>#1k-#4.9k</v>
      </c>
      <c r="S1199">
        <f>IF(Table1[[#This Row],[actual_price]]&lt;1000, 1, IF(Table1[[#This Row],[actual_price]]&lt;5000, 2, IF(Table1[[#This Row],[actual_price]]&lt;10000, 3, IF(Table1[[#This Row],[actual_price]]&lt;20000, 4, 5))))</f>
        <v>2</v>
      </c>
      <c r="T1199" t="str">
        <f t="shared" si="151"/>
        <v>1000 and above</v>
      </c>
      <c r="U1199" s="11">
        <v>13552</v>
      </c>
      <c r="V1199" t="s">
        <v>1281</v>
      </c>
      <c r="W1199" t="s">
        <v>285</v>
      </c>
      <c r="X1199" t="s">
        <v>286</v>
      </c>
      <c r="Y1199" t="s">
        <v>287</v>
      </c>
      <c r="Z1199" t="s">
        <v>288</v>
      </c>
      <c r="AA1199" t="s">
        <v>289</v>
      </c>
    </row>
    <row r="1200" spans="1:27">
      <c r="A1200" t="s">
        <v>1338</v>
      </c>
      <c r="B1200" t="s">
        <v>1339</v>
      </c>
      <c r="C1200" t="str">
        <f t="shared" si="152"/>
        <v>Belkin Apple Certified Lightning to…</v>
      </c>
      <c r="D1200" t="s">
        <v>16</v>
      </c>
      <c r="E1200" t="str">
        <f>IFERROR(VLOOKUP(TRIM(CLEAN(D1200)),#REF!, 2, FALSE), "Other")</f>
        <v>Other</v>
      </c>
      <c r="F1200" s="9">
        <v>999</v>
      </c>
      <c r="G1200" s="9">
        <v>1699</v>
      </c>
      <c r="H1200" s="9">
        <f t="shared" si="145"/>
        <v>700</v>
      </c>
      <c r="I1200" s="9">
        <f>(F1200*U1200)</f>
        <v>7310682</v>
      </c>
      <c r="J1200" s="18" t="str">
        <f>ROUND((Table1[[#This Row],[actual_price]]-Table1[[#This Row],[discounted_price]])/Table1[[#This Row],[actual_price]]*100, 0) &amp; "%"</f>
        <v>41%</v>
      </c>
      <c r="K1200" s="18" t="str">
        <f t="shared" si="146"/>
        <v>&lt;50%</v>
      </c>
      <c r="L1200" s="18">
        <f t="shared" si="147"/>
        <v>41</v>
      </c>
      <c r="M1200" s="15" t="str">
        <f t="shared" si="148"/>
        <v>Medium</v>
      </c>
      <c r="N1200" s="1">
        <v>0.41</v>
      </c>
      <c r="O1200">
        <v>4.4000000000000004</v>
      </c>
      <c r="P1200" t="str">
        <f t="shared" si="149"/>
        <v>Good</v>
      </c>
      <c r="Q1200">
        <f>G1200*U1200</f>
        <v>12433282</v>
      </c>
      <c r="R1200" t="str">
        <f t="shared" si="150"/>
        <v>#1k-#4.9k</v>
      </c>
      <c r="S1200">
        <f>IF(Table1[[#This Row],[actual_price]]&lt;1000, 1, IF(Table1[[#This Row],[actual_price]]&lt;5000, 2, IF(Table1[[#This Row],[actual_price]]&lt;10000, 3, IF(Table1[[#This Row],[actual_price]]&lt;20000, 4, 5))))</f>
        <v>2</v>
      </c>
      <c r="T1200" t="str">
        <f t="shared" si="151"/>
        <v>1000 and above</v>
      </c>
      <c r="U1200" s="11">
        <v>7318</v>
      </c>
      <c r="V1200" t="s">
        <v>1340</v>
      </c>
      <c r="W1200" t="s">
        <v>1341</v>
      </c>
      <c r="X1200" t="s">
        <v>1342</v>
      </c>
      <c r="Y1200" t="s">
        <v>1343</v>
      </c>
      <c r="Z1200" t="s">
        <v>1344</v>
      </c>
      <c r="AA1200" t="s">
        <v>1345</v>
      </c>
    </row>
    <row r="1201" spans="1:27">
      <c r="A1201" t="s">
        <v>1370</v>
      </c>
      <c r="B1201" t="s">
        <v>1371</v>
      </c>
      <c r="C1201" t="str">
        <f t="shared" si="152"/>
        <v>Universal Remote Control for All So…</v>
      </c>
      <c r="D1201" t="s">
        <v>364</v>
      </c>
      <c r="E1201" t="str">
        <f>IFERROR(VLOOKUP(TRIM(CLEAN(D1201)),#REF!, 2, FALSE), "Other")</f>
        <v>Other</v>
      </c>
      <c r="F1201" s="9">
        <v>239</v>
      </c>
      <c r="G1201" s="9">
        <v>699</v>
      </c>
      <c r="H1201" s="9">
        <f t="shared" si="145"/>
        <v>460</v>
      </c>
      <c r="I1201" s="9">
        <f>(F1201*U1201)</f>
        <v>630960</v>
      </c>
      <c r="J1201" s="18" t="str">
        <f>ROUND((Table1[[#This Row],[actual_price]]-Table1[[#This Row],[discounted_price]])/Table1[[#This Row],[actual_price]]*100, 0) &amp; "%"</f>
        <v>66%</v>
      </c>
      <c r="K1201" s="18" t="str">
        <f t="shared" si="146"/>
        <v>≥ 50%</v>
      </c>
      <c r="L1201" s="18">
        <f t="shared" si="147"/>
        <v>66</v>
      </c>
      <c r="M1201" s="15" t="str">
        <f t="shared" si="148"/>
        <v>High</v>
      </c>
      <c r="N1201" s="1">
        <v>0.66</v>
      </c>
      <c r="O1201">
        <v>4.4000000000000004</v>
      </c>
      <c r="P1201" t="str">
        <f t="shared" si="149"/>
        <v>Good</v>
      </c>
      <c r="Q1201">
        <f>G1201*U1201</f>
        <v>1845360</v>
      </c>
      <c r="R1201" t="str">
        <f t="shared" si="150"/>
        <v>#0-#999</v>
      </c>
      <c r="S1201">
        <f>IF(Table1[[#This Row],[actual_price]]&lt;1000, 1, IF(Table1[[#This Row],[actual_price]]&lt;5000, 2, IF(Table1[[#This Row],[actual_price]]&lt;10000, 3, IF(Table1[[#This Row],[actual_price]]&lt;20000, 4, 5))))</f>
        <v>1</v>
      </c>
      <c r="T1201" t="str">
        <f t="shared" si="151"/>
        <v>1000 and above</v>
      </c>
      <c r="U1201" s="11">
        <v>2640</v>
      </c>
      <c r="V1201" t="s">
        <v>1372</v>
      </c>
      <c r="W1201" t="s">
        <v>1373</v>
      </c>
      <c r="X1201" t="s">
        <v>1374</v>
      </c>
      <c r="Y1201" t="s">
        <v>1375</v>
      </c>
      <c r="Z1201" t="s">
        <v>1376</v>
      </c>
      <c r="AA1201" t="s">
        <v>1377</v>
      </c>
    </row>
    <row r="1202" spans="1:27">
      <c r="A1202" t="s">
        <v>1386</v>
      </c>
      <c r="B1202" t="s">
        <v>1387</v>
      </c>
      <c r="C1202" t="str">
        <f t="shared" si="152"/>
        <v>BlueRigger High Speed HDMI Cable wi…</v>
      </c>
      <c r="D1202" t="s">
        <v>103</v>
      </c>
      <c r="E1202" t="str">
        <f>IFERROR(VLOOKUP(TRIM(CLEAN(D1202)),#REF!, 2, FALSE), "Other")</f>
        <v>Other</v>
      </c>
      <c r="F1202" s="9">
        <v>467</v>
      </c>
      <c r="G1202" s="9">
        <v>599</v>
      </c>
      <c r="H1202" s="9">
        <f t="shared" si="145"/>
        <v>132</v>
      </c>
      <c r="I1202" s="9">
        <f>(F1202*U1202)</f>
        <v>20573218</v>
      </c>
      <c r="J1202" s="18" t="str">
        <f>ROUND((Table1[[#This Row],[actual_price]]-Table1[[#This Row],[discounted_price]])/Table1[[#This Row],[actual_price]]*100, 0) &amp; "%"</f>
        <v>22%</v>
      </c>
      <c r="K1202" s="18" t="str">
        <f t="shared" si="146"/>
        <v>&lt;50%</v>
      </c>
      <c r="L1202" s="18">
        <f t="shared" si="147"/>
        <v>22</v>
      </c>
      <c r="M1202" s="15" t="str">
        <f t="shared" si="148"/>
        <v>Mild</v>
      </c>
      <c r="N1202" s="1">
        <v>0.22</v>
      </c>
      <c r="O1202">
        <v>4.4000000000000004</v>
      </c>
      <c r="P1202" t="str">
        <f t="shared" si="149"/>
        <v>Good</v>
      </c>
      <c r="Q1202">
        <f>G1202*U1202</f>
        <v>26388346</v>
      </c>
      <c r="R1202" t="str">
        <f t="shared" si="150"/>
        <v>#0-#999</v>
      </c>
      <c r="S1202">
        <f>IF(Table1[[#This Row],[actual_price]]&lt;1000, 1, IF(Table1[[#This Row],[actual_price]]&lt;5000, 2, IF(Table1[[#This Row],[actual_price]]&lt;10000, 3, IF(Table1[[#This Row],[actual_price]]&lt;20000, 4, 5))))</f>
        <v>1</v>
      </c>
      <c r="T1202" t="str">
        <f t="shared" si="151"/>
        <v>1000 and above</v>
      </c>
      <c r="U1202" s="11">
        <v>44054</v>
      </c>
      <c r="V1202" t="s">
        <v>1388</v>
      </c>
      <c r="W1202" t="s">
        <v>1389</v>
      </c>
      <c r="X1202" t="s">
        <v>1390</v>
      </c>
      <c r="Y1202" t="s">
        <v>1391</v>
      </c>
      <c r="Z1202" t="s">
        <v>1392</v>
      </c>
      <c r="AA1202" t="s">
        <v>1393</v>
      </c>
    </row>
    <row r="1203" spans="1:27">
      <c r="A1203" t="s">
        <v>1492</v>
      </c>
      <c r="B1203" t="s">
        <v>1493</v>
      </c>
      <c r="C1203" t="str">
        <f t="shared" si="152"/>
        <v>Amazon Basics HDMI Coupler,Black…</v>
      </c>
      <c r="D1203" t="s">
        <v>1494</v>
      </c>
      <c r="E1203" t="str">
        <f>IFERROR(VLOOKUP(TRIM(CLEAN(D1203)),#REF!, 2, FALSE), "Other")</f>
        <v>Other</v>
      </c>
      <c r="F1203" s="9">
        <v>209</v>
      </c>
      <c r="G1203" s="9">
        <v>600</v>
      </c>
      <c r="H1203" s="9">
        <f t="shared" si="145"/>
        <v>391</v>
      </c>
      <c r="I1203" s="9">
        <f>(F1203*U1203)</f>
        <v>3944248</v>
      </c>
      <c r="J1203" s="18" t="str">
        <f>ROUND((Table1[[#This Row],[actual_price]]-Table1[[#This Row],[discounted_price]])/Table1[[#This Row],[actual_price]]*100, 0) &amp; "%"</f>
        <v>65%</v>
      </c>
      <c r="K1203" s="18" t="str">
        <f t="shared" si="146"/>
        <v>≥ 50%</v>
      </c>
      <c r="L1203" s="18">
        <f t="shared" si="147"/>
        <v>65</v>
      </c>
      <c r="M1203" s="15" t="str">
        <f t="shared" si="148"/>
        <v>High</v>
      </c>
      <c r="N1203" s="1">
        <v>0.65</v>
      </c>
      <c r="O1203">
        <v>4.4000000000000004</v>
      </c>
      <c r="P1203" t="str">
        <f t="shared" si="149"/>
        <v>Good</v>
      </c>
      <c r="Q1203">
        <f>G1203*U1203</f>
        <v>11323200</v>
      </c>
      <c r="R1203" t="str">
        <f t="shared" si="150"/>
        <v>#0-#999</v>
      </c>
      <c r="S1203">
        <f>IF(Table1[[#This Row],[actual_price]]&lt;1000, 1, IF(Table1[[#This Row],[actual_price]]&lt;5000, 2, IF(Table1[[#This Row],[actual_price]]&lt;10000, 3, IF(Table1[[#This Row],[actual_price]]&lt;20000, 4, 5))))</f>
        <v>1</v>
      </c>
      <c r="T1203" t="str">
        <f t="shared" si="151"/>
        <v>1000 and above</v>
      </c>
      <c r="U1203" s="11">
        <v>18872</v>
      </c>
      <c r="V1203" t="s">
        <v>1495</v>
      </c>
      <c r="W1203" t="s">
        <v>1496</v>
      </c>
      <c r="X1203" t="s">
        <v>1497</v>
      </c>
      <c r="Y1203" t="s">
        <v>1498</v>
      </c>
      <c r="Z1203" t="s">
        <v>1499</v>
      </c>
      <c r="AA1203" t="s">
        <v>1500</v>
      </c>
    </row>
    <row r="1204" spans="1:27">
      <c r="A1204" t="s">
        <v>1584</v>
      </c>
      <c r="B1204" t="s">
        <v>1585</v>
      </c>
      <c r="C1204" t="str">
        <f t="shared" si="152"/>
        <v>AmazonBasics 6 Feet DisplayPort to …</v>
      </c>
      <c r="D1204" t="s">
        <v>1586</v>
      </c>
      <c r="E1204" t="str">
        <f>IFERROR(VLOOKUP(TRIM(CLEAN(D1204)),#REF!, 2, FALSE), "Other")</f>
        <v>Other</v>
      </c>
      <c r="F1204" s="9">
        <v>499</v>
      </c>
      <c r="G1204" s="9">
        <v>1100</v>
      </c>
      <c r="H1204" s="9">
        <f t="shared" si="145"/>
        <v>601</v>
      </c>
      <c r="I1204" s="9">
        <f>(F1204*U1204)</f>
        <v>12563323</v>
      </c>
      <c r="J1204" s="18" t="str">
        <f>ROUND((Table1[[#This Row],[actual_price]]-Table1[[#This Row],[discounted_price]])/Table1[[#This Row],[actual_price]]*100, 0) &amp; "%"</f>
        <v>55%</v>
      </c>
      <c r="K1204" s="18" t="str">
        <f t="shared" si="146"/>
        <v>≥ 50%</v>
      </c>
      <c r="L1204" s="18">
        <f t="shared" si="147"/>
        <v>55</v>
      </c>
      <c r="M1204" s="15" t="str">
        <f t="shared" si="148"/>
        <v>High</v>
      </c>
      <c r="N1204" s="1">
        <v>0.55000000000000004</v>
      </c>
      <c r="O1204">
        <v>4.4000000000000004</v>
      </c>
      <c r="P1204" t="str">
        <f t="shared" si="149"/>
        <v>Good</v>
      </c>
      <c r="Q1204">
        <f>G1204*U1204</f>
        <v>27694700</v>
      </c>
      <c r="R1204" t="str">
        <f t="shared" si="150"/>
        <v>#1k-#4.9k</v>
      </c>
      <c r="S1204">
        <f>IF(Table1[[#This Row],[actual_price]]&lt;1000, 1, IF(Table1[[#This Row],[actual_price]]&lt;5000, 2, IF(Table1[[#This Row],[actual_price]]&lt;10000, 3, IF(Table1[[#This Row],[actual_price]]&lt;20000, 4, 5))))</f>
        <v>2</v>
      </c>
      <c r="T1204" t="str">
        <f t="shared" si="151"/>
        <v>1000 and above</v>
      </c>
      <c r="U1204" s="11">
        <v>25177</v>
      </c>
      <c r="V1204" t="s">
        <v>1587</v>
      </c>
      <c r="W1204" t="s">
        <v>1588</v>
      </c>
      <c r="X1204" t="s">
        <v>1589</v>
      </c>
      <c r="Y1204" t="s">
        <v>1590</v>
      </c>
      <c r="Z1204" t="s">
        <v>1591</v>
      </c>
      <c r="AA1204" t="s">
        <v>1592</v>
      </c>
    </row>
    <row r="1205" spans="1:27">
      <c r="A1205" t="s">
        <v>1650</v>
      </c>
      <c r="B1205" t="s">
        <v>1651</v>
      </c>
      <c r="C1205" t="str">
        <f t="shared" si="152"/>
        <v>Amazon Basics 16-Gauge Speaker Wire…</v>
      </c>
      <c r="D1205" t="s">
        <v>1652</v>
      </c>
      <c r="E1205" t="str">
        <f>IFERROR(VLOOKUP(TRIM(CLEAN(D1205)),#REF!, 2, FALSE), "Other")</f>
        <v>Other</v>
      </c>
      <c r="F1205" s="9">
        <v>399</v>
      </c>
      <c r="G1205" s="9">
        <v>795</v>
      </c>
      <c r="H1205" s="9">
        <f t="shared" si="145"/>
        <v>396</v>
      </c>
      <c r="I1205" s="9">
        <f>(F1205*U1205)</f>
        <v>4824309</v>
      </c>
      <c r="J1205" s="18" t="str">
        <f>ROUND((Table1[[#This Row],[actual_price]]-Table1[[#This Row],[discounted_price]])/Table1[[#This Row],[actual_price]]*100, 0) &amp; "%"</f>
        <v>50%</v>
      </c>
      <c r="K1205" s="18" t="str">
        <f t="shared" si="146"/>
        <v>≥ 50%</v>
      </c>
      <c r="L1205" s="18">
        <f t="shared" si="147"/>
        <v>50</v>
      </c>
      <c r="M1205" s="15" t="str">
        <f t="shared" si="148"/>
        <v>High</v>
      </c>
      <c r="N1205" s="1">
        <v>0.5</v>
      </c>
      <c r="O1205">
        <v>4.4000000000000004</v>
      </c>
      <c r="P1205" t="str">
        <f t="shared" si="149"/>
        <v>Good</v>
      </c>
      <c r="Q1205">
        <f>G1205*U1205</f>
        <v>9612345</v>
      </c>
      <c r="R1205" t="str">
        <f t="shared" si="150"/>
        <v>#0-#999</v>
      </c>
      <c r="S1205">
        <f>IF(Table1[[#This Row],[actual_price]]&lt;1000, 1, IF(Table1[[#This Row],[actual_price]]&lt;5000, 2, IF(Table1[[#This Row],[actual_price]]&lt;10000, 3, IF(Table1[[#This Row],[actual_price]]&lt;20000, 4, 5))))</f>
        <v>1</v>
      </c>
      <c r="T1205" t="str">
        <f t="shared" si="151"/>
        <v>1000 and above</v>
      </c>
      <c r="U1205" s="11">
        <v>12091</v>
      </c>
      <c r="V1205" t="s">
        <v>1653</v>
      </c>
      <c r="W1205" t="s">
        <v>1654</v>
      </c>
      <c r="X1205" t="s">
        <v>1655</v>
      </c>
      <c r="Y1205" t="s">
        <v>1656</v>
      </c>
      <c r="Z1205" t="s">
        <v>1657</v>
      </c>
      <c r="AA1205" t="s">
        <v>1658</v>
      </c>
    </row>
    <row r="1206" spans="1:27">
      <c r="A1206" t="s">
        <v>1687</v>
      </c>
      <c r="B1206" t="s">
        <v>1688</v>
      </c>
      <c r="C1206" t="str">
        <f t="shared" si="152"/>
        <v>Boat A 350 Type C Cable 1.5m(Jet Bl…</v>
      </c>
      <c r="D1206" t="s">
        <v>16</v>
      </c>
      <c r="E1206" t="str">
        <f>IFERROR(VLOOKUP(TRIM(CLEAN(D1206)),#REF!, 2, FALSE), "Other")</f>
        <v>Other</v>
      </c>
      <c r="F1206" s="9">
        <v>299</v>
      </c>
      <c r="G1206" s="9">
        <v>798</v>
      </c>
      <c r="H1206" s="9">
        <f t="shared" si="145"/>
        <v>499</v>
      </c>
      <c r="I1206" s="9">
        <f>(F1206*U1206)</f>
        <v>8608509</v>
      </c>
      <c r="J1206" s="18" t="str">
        <f>ROUND((Table1[[#This Row],[actual_price]]-Table1[[#This Row],[discounted_price]])/Table1[[#This Row],[actual_price]]*100, 0) &amp; "%"</f>
        <v>63%</v>
      </c>
      <c r="K1206" s="18" t="str">
        <f t="shared" si="146"/>
        <v>≥ 50%</v>
      </c>
      <c r="L1206" s="18">
        <f t="shared" si="147"/>
        <v>63</v>
      </c>
      <c r="M1206" s="15" t="str">
        <f t="shared" si="148"/>
        <v>High</v>
      </c>
      <c r="N1206" s="1">
        <v>0.63</v>
      </c>
      <c r="O1206">
        <v>4.4000000000000004</v>
      </c>
      <c r="P1206" t="str">
        <f t="shared" si="149"/>
        <v>Good</v>
      </c>
      <c r="Q1206">
        <f>G1206*U1206</f>
        <v>22975218</v>
      </c>
      <c r="R1206" t="str">
        <f t="shared" si="150"/>
        <v>#0-#999</v>
      </c>
      <c r="S1206">
        <f>IF(Table1[[#This Row],[actual_price]]&lt;1000, 1, IF(Table1[[#This Row],[actual_price]]&lt;5000, 2, IF(Table1[[#This Row],[actual_price]]&lt;10000, 3, IF(Table1[[#This Row],[actual_price]]&lt;20000, 4, 5))))</f>
        <v>1</v>
      </c>
      <c r="T1206" t="str">
        <f t="shared" si="151"/>
        <v>1000 and above</v>
      </c>
      <c r="U1206" s="11">
        <v>28791</v>
      </c>
      <c r="V1206" t="s">
        <v>1689</v>
      </c>
      <c r="W1206" t="s">
        <v>613</v>
      </c>
      <c r="X1206" t="s">
        <v>614</v>
      </c>
      <c r="Y1206" t="s">
        <v>615</v>
      </c>
      <c r="Z1206" t="s">
        <v>616</v>
      </c>
      <c r="AA1206" t="s">
        <v>617</v>
      </c>
    </row>
    <row r="1207" spans="1:27">
      <c r="A1207" t="s">
        <v>1771</v>
      </c>
      <c r="B1207" t="s">
        <v>1772</v>
      </c>
      <c r="C1207" t="str">
        <f t="shared" si="152"/>
        <v>AmazonBasics - High-Speed Male to F…</v>
      </c>
      <c r="D1207" t="s">
        <v>103</v>
      </c>
      <c r="E1207" t="str">
        <f>IFERROR(VLOOKUP(TRIM(CLEAN(D1207)),#REF!, 2, FALSE), "Other")</f>
        <v>Other</v>
      </c>
      <c r="F1207" s="9">
        <v>299</v>
      </c>
      <c r="G1207" s="9">
        <v>700</v>
      </c>
      <c r="H1207" s="9">
        <f t="shared" si="145"/>
        <v>401</v>
      </c>
      <c r="I1207" s="9">
        <f>(F1207*U1207)</f>
        <v>2605486</v>
      </c>
      <c r="J1207" s="18" t="str">
        <f>ROUND((Table1[[#This Row],[actual_price]]-Table1[[#This Row],[discounted_price]])/Table1[[#This Row],[actual_price]]*100, 0) &amp; "%"</f>
        <v>57%</v>
      </c>
      <c r="K1207" s="18" t="str">
        <f t="shared" si="146"/>
        <v>≥ 50%</v>
      </c>
      <c r="L1207" s="18">
        <f t="shared" si="147"/>
        <v>57</v>
      </c>
      <c r="M1207" s="15" t="str">
        <f t="shared" si="148"/>
        <v>High</v>
      </c>
      <c r="N1207" s="1">
        <v>0.56999999999999995</v>
      </c>
      <c r="O1207">
        <v>4.4000000000000004</v>
      </c>
      <c r="P1207" t="str">
        <f t="shared" si="149"/>
        <v>Good</v>
      </c>
      <c r="Q1207">
        <f>G1207*U1207</f>
        <v>6099800</v>
      </c>
      <c r="R1207" t="str">
        <f t="shared" si="150"/>
        <v>#0-#999</v>
      </c>
      <c r="S1207">
        <f>IF(Table1[[#This Row],[actual_price]]&lt;1000, 1, IF(Table1[[#This Row],[actual_price]]&lt;5000, 2, IF(Table1[[#This Row],[actual_price]]&lt;10000, 3, IF(Table1[[#This Row],[actual_price]]&lt;20000, 4, 5))))</f>
        <v>1</v>
      </c>
      <c r="T1207" t="str">
        <f t="shared" si="151"/>
        <v>1000 and above</v>
      </c>
      <c r="U1207" s="11">
        <v>8714</v>
      </c>
      <c r="V1207" t="s">
        <v>1773</v>
      </c>
      <c r="W1207" t="s">
        <v>1774</v>
      </c>
      <c r="X1207" t="s">
        <v>1775</v>
      </c>
      <c r="Y1207" t="s">
        <v>1776</v>
      </c>
      <c r="Z1207" t="s">
        <v>1777</v>
      </c>
      <c r="AA1207" t="s">
        <v>1778</v>
      </c>
    </row>
    <row r="1208" spans="1:27">
      <c r="A1208" t="s">
        <v>1782</v>
      </c>
      <c r="B1208" t="s">
        <v>1783</v>
      </c>
      <c r="C1208" t="str">
        <f t="shared" si="152"/>
        <v>Belkin Apple Certified Lightning to…</v>
      </c>
      <c r="D1208" t="s">
        <v>16</v>
      </c>
      <c r="E1208" t="str">
        <f>IFERROR(VLOOKUP(TRIM(CLEAN(D1208)),#REF!, 2, FALSE), "Other")</f>
        <v>Other</v>
      </c>
      <c r="F1208" s="9">
        <v>1299</v>
      </c>
      <c r="G1208" s="9">
        <v>1999</v>
      </c>
      <c r="H1208" s="9">
        <f t="shared" si="145"/>
        <v>700</v>
      </c>
      <c r="I1208" s="9">
        <f>(F1208*U1208)</f>
        <v>9506082</v>
      </c>
      <c r="J1208" s="18" t="str">
        <f>ROUND((Table1[[#This Row],[actual_price]]-Table1[[#This Row],[discounted_price]])/Table1[[#This Row],[actual_price]]*100, 0) &amp; "%"</f>
        <v>35%</v>
      </c>
      <c r="K1208" s="18" t="str">
        <f t="shared" si="146"/>
        <v>&lt;50%</v>
      </c>
      <c r="L1208" s="18">
        <f t="shared" si="147"/>
        <v>35</v>
      </c>
      <c r="M1208" s="15" t="str">
        <f t="shared" si="148"/>
        <v>Medium</v>
      </c>
      <c r="N1208" s="1">
        <v>0.35</v>
      </c>
      <c r="O1208">
        <v>4.4000000000000004</v>
      </c>
      <c r="P1208" t="str">
        <f t="shared" si="149"/>
        <v>Good</v>
      </c>
      <c r="Q1208">
        <f>G1208*U1208</f>
        <v>14628682</v>
      </c>
      <c r="R1208" t="str">
        <f t="shared" si="150"/>
        <v>#1k-#4.9k</v>
      </c>
      <c r="S1208">
        <f>IF(Table1[[#This Row],[actual_price]]&lt;1000, 1, IF(Table1[[#This Row],[actual_price]]&lt;5000, 2, IF(Table1[[#This Row],[actual_price]]&lt;10000, 3, IF(Table1[[#This Row],[actual_price]]&lt;20000, 4, 5))))</f>
        <v>2</v>
      </c>
      <c r="T1208" t="str">
        <f t="shared" si="151"/>
        <v>1000 and above</v>
      </c>
      <c r="U1208" s="11">
        <v>7318</v>
      </c>
      <c r="V1208" t="s">
        <v>1784</v>
      </c>
      <c r="W1208" t="s">
        <v>1341</v>
      </c>
      <c r="X1208" t="s">
        <v>1342</v>
      </c>
      <c r="Y1208" t="s">
        <v>1343</v>
      </c>
      <c r="Z1208" t="s">
        <v>1344</v>
      </c>
      <c r="AA1208" t="s">
        <v>1345</v>
      </c>
    </row>
    <row r="1209" spans="1:27">
      <c r="A1209" t="s">
        <v>1813</v>
      </c>
      <c r="B1209" t="s">
        <v>1814</v>
      </c>
      <c r="C1209" t="str">
        <f t="shared" si="152"/>
        <v>AmazonBasics High-Speed Braided HDM…</v>
      </c>
      <c r="D1209" t="s">
        <v>103</v>
      </c>
      <c r="E1209" t="str">
        <f>IFERROR(VLOOKUP(TRIM(CLEAN(D1209)),#REF!, 2, FALSE), "Other")</f>
        <v>Other</v>
      </c>
      <c r="F1209" s="9">
        <v>269</v>
      </c>
      <c r="G1209" s="9">
        <v>650</v>
      </c>
      <c r="H1209" s="9">
        <f t="shared" si="145"/>
        <v>381</v>
      </c>
      <c r="I1209" s="9">
        <f>(F1209*U1209)</f>
        <v>9650913</v>
      </c>
      <c r="J1209" s="18" t="str">
        <f>ROUND((Table1[[#This Row],[actual_price]]-Table1[[#This Row],[discounted_price]])/Table1[[#This Row],[actual_price]]*100, 0) &amp; "%"</f>
        <v>59%</v>
      </c>
      <c r="K1209" s="18" t="str">
        <f t="shared" si="146"/>
        <v>≥ 50%</v>
      </c>
      <c r="L1209" s="18">
        <f t="shared" si="147"/>
        <v>59</v>
      </c>
      <c r="M1209" s="15" t="str">
        <f t="shared" si="148"/>
        <v>High</v>
      </c>
      <c r="N1209" s="1">
        <v>0.59</v>
      </c>
      <c r="O1209">
        <v>4.4000000000000004</v>
      </c>
      <c r="P1209" t="str">
        <f t="shared" si="149"/>
        <v>Good</v>
      </c>
      <c r="Q1209">
        <f>G1209*U1209</f>
        <v>23320050</v>
      </c>
      <c r="R1209" t="str">
        <f t="shared" si="150"/>
        <v>#0-#999</v>
      </c>
      <c r="S1209">
        <f>IF(Table1[[#This Row],[actual_price]]&lt;1000, 1, IF(Table1[[#This Row],[actual_price]]&lt;5000, 2, IF(Table1[[#This Row],[actual_price]]&lt;10000, 3, IF(Table1[[#This Row],[actual_price]]&lt;20000, 4, 5))))</f>
        <v>1</v>
      </c>
      <c r="T1209" t="str">
        <f t="shared" si="151"/>
        <v>1000 and above</v>
      </c>
      <c r="U1209" s="11">
        <v>35877</v>
      </c>
      <c r="V1209" t="s">
        <v>1815</v>
      </c>
      <c r="W1209" t="s">
        <v>1816</v>
      </c>
      <c r="X1209" t="s">
        <v>1817</v>
      </c>
      <c r="Y1209" t="s">
        <v>1818</v>
      </c>
      <c r="Z1209" t="s">
        <v>1819</v>
      </c>
      <c r="AA1209" t="s">
        <v>1820</v>
      </c>
    </row>
    <row r="1210" spans="1:27">
      <c r="A1210" t="s">
        <v>2002</v>
      </c>
      <c r="B1210" t="s">
        <v>2003</v>
      </c>
      <c r="C1210" t="str">
        <f t="shared" si="152"/>
        <v>Kodak 139 cm (55 inches) 4K Ultra H…</v>
      </c>
      <c r="D1210" t="s">
        <v>135</v>
      </c>
      <c r="E1210" t="str">
        <f>IFERROR(VLOOKUP(TRIM(CLEAN(D1210)),#REF!, 2, FALSE), "Other")</f>
        <v>Other</v>
      </c>
      <c r="F1210" s="9">
        <v>29999</v>
      </c>
      <c r="G1210" s="9">
        <v>50999</v>
      </c>
      <c r="H1210" s="9">
        <f t="shared" si="145"/>
        <v>21000</v>
      </c>
      <c r="I1210" s="9">
        <f>(F1210*U1210)</f>
        <v>51358288</v>
      </c>
      <c r="J1210" s="18" t="str">
        <f>ROUND((Table1[[#This Row],[actual_price]]-Table1[[#This Row],[discounted_price]])/Table1[[#This Row],[actual_price]]*100, 0) &amp; "%"</f>
        <v>41%</v>
      </c>
      <c r="K1210" s="18" t="str">
        <f t="shared" si="146"/>
        <v>&lt;50%</v>
      </c>
      <c r="L1210" s="18">
        <f t="shared" si="147"/>
        <v>41</v>
      </c>
      <c r="M1210" s="15" t="str">
        <f t="shared" si="148"/>
        <v>Medium</v>
      </c>
      <c r="N1210" s="1">
        <v>0.41</v>
      </c>
      <c r="O1210">
        <v>4.4000000000000004</v>
      </c>
      <c r="P1210" t="str">
        <f t="shared" si="149"/>
        <v>Good</v>
      </c>
      <c r="Q1210">
        <f>G1210*U1210</f>
        <v>87310288</v>
      </c>
      <c r="R1210" t="str">
        <f t="shared" si="150"/>
        <v>#20k+</v>
      </c>
      <c r="S1210">
        <f>IF(Table1[[#This Row],[actual_price]]&lt;1000, 1, IF(Table1[[#This Row],[actual_price]]&lt;5000, 2, IF(Table1[[#This Row],[actual_price]]&lt;10000, 3, IF(Table1[[#This Row],[actual_price]]&lt;20000, 4, 5))))</f>
        <v>5</v>
      </c>
      <c r="T1210" t="str">
        <f t="shared" si="151"/>
        <v>1000 and above</v>
      </c>
      <c r="U1210" s="11">
        <v>1712</v>
      </c>
      <c r="V1210" t="s">
        <v>2004</v>
      </c>
      <c r="W1210" t="s">
        <v>2005</v>
      </c>
      <c r="X1210" t="s">
        <v>2006</v>
      </c>
      <c r="Y1210" t="s">
        <v>2007</v>
      </c>
      <c r="Z1210" t="s">
        <v>2008</v>
      </c>
      <c r="AA1210" t="s">
        <v>2009</v>
      </c>
    </row>
    <row r="1211" spans="1:27">
      <c r="A1211" t="s">
        <v>2070</v>
      </c>
      <c r="B1211" t="s">
        <v>2071</v>
      </c>
      <c r="C1211" t="str">
        <f t="shared" si="152"/>
        <v>Amazon Basics 10.2 Gbps High-Speed …</v>
      </c>
      <c r="D1211" t="s">
        <v>103</v>
      </c>
      <c r="E1211" t="str">
        <f>IFERROR(VLOOKUP(TRIM(CLEAN(D1211)),#REF!, 2, FALSE), "Other")</f>
        <v>Other</v>
      </c>
      <c r="F1211" s="9">
        <v>499</v>
      </c>
      <c r="G1211" s="9">
        <v>900</v>
      </c>
      <c r="H1211" s="9">
        <f t="shared" si="145"/>
        <v>401</v>
      </c>
      <c r="I1211" s="9">
        <f>(F1211*U1211)</f>
        <v>1080335</v>
      </c>
      <c r="J1211" s="18" t="str">
        <f>ROUND((Table1[[#This Row],[actual_price]]-Table1[[#This Row],[discounted_price]])/Table1[[#This Row],[actual_price]]*100, 0) &amp; "%"</f>
        <v>45%</v>
      </c>
      <c r="K1211" s="18" t="str">
        <f t="shared" si="146"/>
        <v>&lt;50%</v>
      </c>
      <c r="L1211" s="18">
        <f t="shared" si="147"/>
        <v>45</v>
      </c>
      <c r="M1211" s="15" t="str">
        <f t="shared" si="148"/>
        <v>Medium</v>
      </c>
      <c r="N1211" s="1">
        <v>0.45</v>
      </c>
      <c r="O1211">
        <v>4.4000000000000004</v>
      </c>
      <c r="P1211" t="str">
        <f t="shared" si="149"/>
        <v>Good</v>
      </c>
      <c r="Q1211">
        <f>G1211*U1211</f>
        <v>1948500</v>
      </c>
      <c r="R1211" t="str">
        <f t="shared" si="150"/>
        <v>#0-#999</v>
      </c>
      <c r="S1211">
        <f>IF(Table1[[#This Row],[actual_price]]&lt;1000, 1, IF(Table1[[#This Row],[actual_price]]&lt;5000, 2, IF(Table1[[#This Row],[actual_price]]&lt;10000, 3, IF(Table1[[#This Row],[actual_price]]&lt;20000, 4, 5))))</f>
        <v>1</v>
      </c>
      <c r="T1211" t="str">
        <f t="shared" si="151"/>
        <v>1000 and above</v>
      </c>
      <c r="U1211" s="11">
        <v>2165</v>
      </c>
      <c r="V1211" t="s">
        <v>2072</v>
      </c>
      <c r="W1211" t="s">
        <v>2073</v>
      </c>
      <c r="X1211" t="s">
        <v>2074</v>
      </c>
      <c r="Y1211" t="s">
        <v>2075</v>
      </c>
      <c r="Z1211" t="s">
        <v>2076</v>
      </c>
      <c r="AA1211" t="s">
        <v>2077</v>
      </c>
    </row>
    <row r="1212" spans="1:27">
      <c r="A1212" t="s">
        <v>2113</v>
      </c>
      <c r="B1212" t="s">
        <v>2114</v>
      </c>
      <c r="C1212" t="str">
        <f t="shared" si="152"/>
        <v>Bestor ¬Æ 8K Hdmi 2.1 Cable 48Gbps …</v>
      </c>
      <c r="D1212" t="s">
        <v>103</v>
      </c>
      <c r="E1212" t="str">
        <f>IFERROR(VLOOKUP(TRIM(CLEAN(D1212)),#REF!, 2, FALSE), "Other")</f>
        <v>Other</v>
      </c>
      <c r="F1212" s="9">
        <v>699</v>
      </c>
      <c r="G1212" s="9">
        <v>1899</v>
      </c>
      <c r="H1212" s="9">
        <f t="shared" si="145"/>
        <v>1200</v>
      </c>
      <c r="I1212" s="9">
        <f>(F1212*U1212)</f>
        <v>272610</v>
      </c>
      <c r="J1212" s="18" t="str">
        <f>ROUND((Table1[[#This Row],[actual_price]]-Table1[[#This Row],[discounted_price]])/Table1[[#This Row],[actual_price]]*100, 0) &amp; "%"</f>
        <v>63%</v>
      </c>
      <c r="K1212" s="18" t="str">
        <f t="shared" si="146"/>
        <v>≥ 50%</v>
      </c>
      <c r="L1212" s="18">
        <f t="shared" si="147"/>
        <v>63</v>
      </c>
      <c r="M1212" s="15" t="str">
        <f t="shared" si="148"/>
        <v>High</v>
      </c>
      <c r="N1212" s="1">
        <v>0.63</v>
      </c>
      <c r="O1212">
        <v>4.4000000000000004</v>
      </c>
      <c r="P1212" t="str">
        <f t="shared" si="149"/>
        <v>Good</v>
      </c>
      <c r="Q1212">
        <f>G1212*U1212</f>
        <v>740610</v>
      </c>
      <c r="R1212" t="str">
        <f t="shared" si="150"/>
        <v>#1k-#4.9k</v>
      </c>
      <c r="S1212">
        <f>IF(Table1[[#This Row],[actual_price]]&lt;1000, 1, IF(Table1[[#This Row],[actual_price]]&lt;5000, 2, IF(Table1[[#This Row],[actual_price]]&lt;10000, 3, IF(Table1[[#This Row],[actual_price]]&lt;20000, 4, 5))))</f>
        <v>2</v>
      </c>
      <c r="T1212" t="str">
        <f t="shared" si="151"/>
        <v>Fewer than 1000</v>
      </c>
      <c r="U1212" s="11">
        <v>390</v>
      </c>
      <c r="V1212" t="s">
        <v>2115</v>
      </c>
      <c r="W1212" t="s">
        <v>2116</v>
      </c>
      <c r="X1212" t="s">
        <v>2117</v>
      </c>
      <c r="Y1212" t="s">
        <v>2118</v>
      </c>
      <c r="Z1212" t="s">
        <v>2119</v>
      </c>
      <c r="AA1212" t="s">
        <v>2120</v>
      </c>
    </row>
    <row r="1213" spans="1:27">
      <c r="A1213" t="s">
        <v>2258</v>
      </c>
      <c r="B1213" t="s">
        <v>2259</v>
      </c>
      <c r="C1213" t="str">
        <f t="shared" si="152"/>
        <v>ESR USB C to Lightning Cable, 10 ft…</v>
      </c>
      <c r="D1213" t="s">
        <v>16</v>
      </c>
      <c r="E1213" t="str">
        <f>IFERROR(VLOOKUP(TRIM(CLEAN(D1213)),#REF!, 2, FALSE), "Other")</f>
        <v>Other</v>
      </c>
      <c r="F1213" s="9">
        <v>1519</v>
      </c>
      <c r="G1213" s="9">
        <v>1899</v>
      </c>
      <c r="H1213" s="9">
        <f t="shared" si="145"/>
        <v>380</v>
      </c>
      <c r="I1213" s="9">
        <f>(F1213*U1213)</f>
        <v>30019997</v>
      </c>
      <c r="J1213" s="18" t="str">
        <f>ROUND((Table1[[#This Row],[actual_price]]-Table1[[#This Row],[discounted_price]])/Table1[[#This Row],[actual_price]]*100, 0) &amp; "%"</f>
        <v>20%</v>
      </c>
      <c r="K1213" s="18" t="str">
        <f t="shared" si="146"/>
        <v>&lt;50%</v>
      </c>
      <c r="L1213" s="18">
        <f t="shared" si="147"/>
        <v>20</v>
      </c>
      <c r="M1213" s="15" t="str">
        <f t="shared" si="148"/>
        <v>Mild</v>
      </c>
      <c r="N1213" s="1">
        <v>0.2</v>
      </c>
      <c r="O1213">
        <v>4.4000000000000004</v>
      </c>
      <c r="P1213" t="str">
        <f t="shared" si="149"/>
        <v>Good</v>
      </c>
      <c r="Q1213">
        <f>G1213*U1213</f>
        <v>37529937</v>
      </c>
      <c r="R1213" t="str">
        <f t="shared" si="150"/>
        <v>#1k-#4.9k</v>
      </c>
      <c r="S1213">
        <f>IF(Table1[[#This Row],[actual_price]]&lt;1000, 1, IF(Table1[[#This Row],[actual_price]]&lt;5000, 2, IF(Table1[[#This Row],[actual_price]]&lt;10000, 3, IF(Table1[[#This Row],[actual_price]]&lt;20000, 4, 5))))</f>
        <v>2</v>
      </c>
      <c r="T1213" t="str">
        <f t="shared" si="151"/>
        <v>1000 and above</v>
      </c>
      <c r="U1213" s="11">
        <v>19763</v>
      </c>
      <c r="V1213" t="s">
        <v>2260</v>
      </c>
      <c r="W1213" t="s">
        <v>2261</v>
      </c>
      <c r="X1213" t="s">
        <v>2262</v>
      </c>
      <c r="Y1213" t="s">
        <v>2263</v>
      </c>
      <c r="Z1213" t="s">
        <v>2264</v>
      </c>
      <c r="AA1213" t="s">
        <v>2265</v>
      </c>
    </row>
    <row r="1214" spans="1:27">
      <c r="A1214" t="s">
        <v>2340</v>
      </c>
      <c r="B1214" t="s">
        <v>2341</v>
      </c>
      <c r="C1214" t="str">
        <f t="shared" si="152"/>
        <v>SanDisk Ultra¬Æ microSDXC‚Ñ¢ UHS-I …</v>
      </c>
      <c r="D1214" t="s">
        <v>2342</v>
      </c>
      <c r="E1214" t="str">
        <f>IFERROR(VLOOKUP(TRIM(CLEAN(D1214)),#REF!, 2, FALSE), "Other")</f>
        <v>Other</v>
      </c>
      <c r="F1214" s="9">
        <v>569</v>
      </c>
      <c r="G1214" s="9">
        <v>1000</v>
      </c>
      <c r="H1214" s="9">
        <f t="shared" si="145"/>
        <v>431</v>
      </c>
      <c r="I1214" s="9">
        <f>(F1214*U1214)</f>
        <v>38270371</v>
      </c>
      <c r="J1214" s="18" t="str">
        <f>ROUND((Table1[[#This Row],[actual_price]]-Table1[[#This Row],[discounted_price]])/Table1[[#This Row],[actual_price]]*100, 0) &amp; "%"</f>
        <v>43%</v>
      </c>
      <c r="K1214" s="18" t="str">
        <f t="shared" si="146"/>
        <v>&lt;50%</v>
      </c>
      <c r="L1214" s="18">
        <f t="shared" si="147"/>
        <v>43</v>
      </c>
      <c r="M1214" s="15" t="str">
        <f t="shared" si="148"/>
        <v>Medium</v>
      </c>
      <c r="N1214" s="1">
        <v>0.43</v>
      </c>
      <c r="O1214">
        <v>4.4000000000000004</v>
      </c>
      <c r="P1214" t="str">
        <f t="shared" si="149"/>
        <v>Good</v>
      </c>
      <c r="Q1214">
        <f>G1214*U1214</f>
        <v>67259000</v>
      </c>
      <c r="R1214" t="str">
        <f t="shared" si="150"/>
        <v>#1k-#4.9k</v>
      </c>
      <c r="S1214">
        <f>IF(Table1[[#This Row],[actual_price]]&lt;1000, 1, IF(Table1[[#This Row],[actual_price]]&lt;5000, 2, IF(Table1[[#This Row],[actual_price]]&lt;10000, 3, IF(Table1[[#This Row],[actual_price]]&lt;20000, 4, 5))))</f>
        <v>2</v>
      </c>
      <c r="T1214" t="str">
        <f t="shared" si="151"/>
        <v>1000 and above</v>
      </c>
      <c r="U1214" s="11">
        <v>67259</v>
      </c>
      <c r="V1214" t="s">
        <v>2343</v>
      </c>
      <c r="W1214" t="s">
        <v>2344</v>
      </c>
      <c r="X1214" t="s">
        <v>2345</v>
      </c>
      <c r="Y1214" t="s">
        <v>2346</v>
      </c>
      <c r="Z1214" t="s">
        <v>2347</v>
      </c>
      <c r="AA1214" t="s">
        <v>2348</v>
      </c>
    </row>
    <row r="1215" spans="1:27">
      <c r="A1215" t="s">
        <v>2424</v>
      </c>
      <c r="B1215" t="s">
        <v>2425</v>
      </c>
      <c r="C1215" t="str">
        <f t="shared" si="152"/>
        <v>SanDisk Ultra¬Æ microSDXC‚Ñ¢ UHS-I …</v>
      </c>
      <c r="D1215" t="s">
        <v>2342</v>
      </c>
      <c r="E1215" t="str">
        <f>IFERROR(VLOOKUP(TRIM(CLEAN(D1215)),#REF!, 2, FALSE), "Other")</f>
        <v>Other</v>
      </c>
      <c r="F1215" s="9">
        <v>959</v>
      </c>
      <c r="G1215" s="9">
        <v>1800</v>
      </c>
      <c r="H1215" s="9">
        <f t="shared" si="145"/>
        <v>841</v>
      </c>
      <c r="I1215" s="9">
        <f>(F1215*U1215)</f>
        <v>64501381</v>
      </c>
      <c r="J1215" s="18" t="str">
        <f>ROUND((Table1[[#This Row],[actual_price]]-Table1[[#This Row],[discounted_price]])/Table1[[#This Row],[actual_price]]*100, 0) &amp; "%"</f>
        <v>47%</v>
      </c>
      <c r="K1215" s="18" t="str">
        <f t="shared" si="146"/>
        <v>&lt;50%</v>
      </c>
      <c r="L1215" s="18">
        <f t="shared" si="147"/>
        <v>47</v>
      </c>
      <c r="M1215" s="15" t="str">
        <f t="shared" si="148"/>
        <v>Medium</v>
      </c>
      <c r="N1215" s="1">
        <v>0.47</v>
      </c>
      <c r="O1215">
        <v>4.4000000000000004</v>
      </c>
      <c r="P1215" t="str">
        <f t="shared" si="149"/>
        <v>Good</v>
      </c>
      <c r="Q1215">
        <f>G1215*U1215</f>
        <v>121066200</v>
      </c>
      <c r="R1215" t="str">
        <f t="shared" si="150"/>
        <v>#1k-#4.9k</v>
      </c>
      <c r="S1215">
        <f>IF(Table1[[#This Row],[actual_price]]&lt;1000, 1, IF(Table1[[#This Row],[actual_price]]&lt;5000, 2, IF(Table1[[#This Row],[actual_price]]&lt;10000, 3, IF(Table1[[#This Row],[actual_price]]&lt;20000, 4, 5))))</f>
        <v>2</v>
      </c>
      <c r="T1215" t="str">
        <f t="shared" si="151"/>
        <v>1000 and above</v>
      </c>
      <c r="U1215" s="11">
        <v>67259</v>
      </c>
      <c r="V1215" t="s">
        <v>2343</v>
      </c>
      <c r="W1215" t="s">
        <v>2344</v>
      </c>
      <c r="X1215" t="s">
        <v>2345</v>
      </c>
      <c r="Y1215" t="s">
        <v>2346</v>
      </c>
      <c r="Z1215" t="s">
        <v>2347</v>
      </c>
      <c r="AA1215" t="s">
        <v>2348</v>
      </c>
    </row>
    <row r="1216" spans="1:27">
      <c r="A1216" t="s">
        <v>2448</v>
      </c>
      <c r="B1216" t="s">
        <v>2449</v>
      </c>
      <c r="C1216" t="str">
        <f t="shared" si="152"/>
        <v>Samsung 25W USB Travel Adapter for …</v>
      </c>
      <c r="D1216" t="s">
        <v>2450</v>
      </c>
      <c r="E1216" t="str">
        <f>IFERROR(VLOOKUP(TRIM(CLEAN(D1216)),#REF!, 2, FALSE), "Other")</f>
        <v>Other</v>
      </c>
      <c r="F1216" s="9">
        <v>1219</v>
      </c>
      <c r="G1216" s="9">
        <v>1699</v>
      </c>
      <c r="H1216" s="9">
        <f t="shared" si="145"/>
        <v>480</v>
      </c>
      <c r="I1216" s="9">
        <f>(F1216*U1216)</f>
        <v>10838129</v>
      </c>
      <c r="J1216" s="18" t="str">
        <f>ROUND((Table1[[#This Row],[actual_price]]-Table1[[#This Row],[discounted_price]])/Table1[[#This Row],[actual_price]]*100, 0) &amp; "%"</f>
        <v>28%</v>
      </c>
      <c r="K1216" s="18" t="str">
        <f t="shared" si="146"/>
        <v>&lt;50%</v>
      </c>
      <c r="L1216" s="18">
        <f t="shared" si="147"/>
        <v>28</v>
      </c>
      <c r="M1216" s="15" t="str">
        <f t="shared" si="148"/>
        <v>Mild</v>
      </c>
      <c r="N1216" s="1">
        <v>0.28000000000000003</v>
      </c>
      <c r="O1216">
        <v>4.4000000000000004</v>
      </c>
      <c r="P1216" t="str">
        <f t="shared" si="149"/>
        <v>Good</v>
      </c>
      <c r="Q1216">
        <f>G1216*U1216</f>
        <v>15105809</v>
      </c>
      <c r="R1216" t="str">
        <f t="shared" si="150"/>
        <v>#1k-#4.9k</v>
      </c>
      <c r="S1216">
        <f>IF(Table1[[#This Row],[actual_price]]&lt;1000, 1, IF(Table1[[#This Row],[actual_price]]&lt;5000, 2, IF(Table1[[#This Row],[actual_price]]&lt;10000, 3, IF(Table1[[#This Row],[actual_price]]&lt;20000, 4, 5))))</f>
        <v>2</v>
      </c>
      <c r="T1216" t="str">
        <f t="shared" si="151"/>
        <v>1000 and above</v>
      </c>
      <c r="U1216" s="11">
        <v>8891</v>
      </c>
      <c r="V1216" t="s">
        <v>2451</v>
      </c>
      <c r="W1216" t="s">
        <v>2452</v>
      </c>
      <c r="X1216" t="s">
        <v>2453</v>
      </c>
      <c r="Y1216" t="s">
        <v>2454</v>
      </c>
      <c r="Z1216" t="s">
        <v>2455</v>
      </c>
      <c r="AA1216" t="s">
        <v>2456</v>
      </c>
    </row>
    <row r="1217" spans="1:27">
      <c r="A1217" t="s">
        <v>2481</v>
      </c>
      <c r="B1217" t="s">
        <v>2482</v>
      </c>
      <c r="C1217" t="str">
        <f t="shared" si="152"/>
        <v>SanDisk Ultra microSD UHS-I Card 32…</v>
      </c>
      <c r="D1217" t="s">
        <v>2342</v>
      </c>
      <c r="E1217" t="str">
        <f>IFERROR(VLOOKUP(TRIM(CLEAN(D1217)),#REF!, 2, FALSE), "Other")</f>
        <v>Other</v>
      </c>
      <c r="F1217" s="9">
        <v>369</v>
      </c>
      <c r="G1217" s="9">
        <v>700</v>
      </c>
      <c r="H1217" s="9">
        <f t="shared" si="145"/>
        <v>331</v>
      </c>
      <c r="I1217" s="9">
        <f>(F1217*U1217)</f>
        <v>24818571</v>
      </c>
      <c r="J1217" s="18" t="str">
        <f>ROUND((Table1[[#This Row],[actual_price]]-Table1[[#This Row],[discounted_price]])/Table1[[#This Row],[actual_price]]*100, 0) &amp; "%"</f>
        <v>47%</v>
      </c>
      <c r="K1217" s="18" t="str">
        <f t="shared" si="146"/>
        <v>&lt;50%</v>
      </c>
      <c r="L1217" s="18">
        <f t="shared" si="147"/>
        <v>47</v>
      </c>
      <c r="M1217" s="15" t="str">
        <f t="shared" si="148"/>
        <v>Medium</v>
      </c>
      <c r="N1217" s="1">
        <v>0.47</v>
      </c>
      <c r="O1217">
        <v>4.4000000000000004</v>
      </c>
      <c r="P1217" t="str">
        <f t="shared" si="149"/>
        <v>Good</v>
      </c>
      <c r="Q1217">
        <f>G1217*U1217</f>
        <v>47081300</v>
      </c>
      <c r="R1217" t="str">
        <f t="shared" si="150"/>
        <v>#0-#999</v>
      </c>
      <c r="S1217">
        <f>IF(Table1[[#This Row],[actual_price]]&lt;1000, 1, IF(Table1[[#This Row],[actual_price]]&lt;5000, 2, IF(Table1[[#This Row],[actual_price]]&lt;10000, 3, IF(Table1[[#This Row],[actual_price]]&lt;20000, 4, 5))))</f>
        <v>1</v>
      </c>
      <c r="T1217" t="str">
        <f t="shared" si="151"/>
        <v>1000 and above</v>
      </c>
      <c r="U1217" s="11">
        <v>67259</v>
      </c>
      <c r="V1217" t="s">
        <v>2483</v>
      </c>
      <c r="W1217" t="s">
        <v>2344</v>
      </c>
      <c r="X1217" t="s">
        <v>2345</v>
      </c>
      <c r="Y1217" t="s">
        <v>2346</v>
      </c>
      <c r="Z1217" t="s">
        <v>2347</v>
      </c>
      <c r="AA1217" t="s">
        <v>2348</v>
      </c>
    </row>
    <row r="1218" spans="1:27">
      <c r="A1218" t="s">
        <v>2563</v>
      </c>
      <c r="B1218" t="s">
        <v>2564</v>
      </c>
      <c r="C1218" t="str">
        <f t="shared" si="152"/>
        <v>Duracell 38W Fast Car Charger Adapt…</v>
      </c>
      <c r="D1218" t="s">
        <v>2409</v>
      </c>
      <c r="E1218" t="str">
        <f>IFERROR(VLOOKUP(TRIM(CLEAN(D1218)),#REF!, 2, FALSE), "Other")</f>
        <v>Other</v>
      </c>
      <c r="F1218" s="9">
        <v>873</v>
      </c>
      <c r="G1218" s="9">
        <v>1699</v>
      </c>
      <c r="H1218" s="9">
        <f t="shared" ref="H1218:H1281" si="153">G1218 - F1218</f>
        <v>826</v>
      </c>
      <c r="I1218" s="9">
        <f>(F1218*U1218)</f>
        <v>1466640</v>
      </c>
      <c r="J1218" s="18" t="str">
        <f>ROUND((Table1[[#This Row],[actual_price]]-Table1[[#This Row],[discounted_price]])/Table1[[#This Row],[actual_price]]*100, 0) &amp; "%"</f>
        <v>49%</v>
      </c>
      <c r="K1218" s="18" t="str">
        <f t="shared" ref="K1218:K1281" si="154">IF(L1218&gt;=50, "≥ 50%", "&lt;50%")</f>
        <v>&lt;50%</v>
      </c>
      <c r="L1218" s="18">
        <f t="shared" ref="L1218:L1281" si="155">VALUE(SUBSTITUTE(J1218, "%", ""))</f>
        <v>49</v>
      </c>
      <c r="M1218" s="15" t="str">
        <f t="shared" ref="M1218:M1281" si="156">IF(L1218&lt;10, "Low", IF(L1218&lt;30, "Mild", IF(L1218&lt;50, "Medium", "High")))</f>
        <v>Medium</v>
      </c>
      <c r="N1218" s="1">
        <v>0.49</v>
      </c>
      <c r="O1218">
        <v>4.4000000000000004</v>
      </c>
      <c r="P1218" t="str">
        <f t="shared" ref="P1218:P1281" si="157">IF(O1218&gt;=4.5, "Excellent", IF(O1218&gt;=3.5, "Good", IF(O1218&gt;=2.5, "Average", "Poor")))</f>
        <v>Good</v>
      </c>
      <c r="Q1218">
        <f>G1218*U1218</f>
        <v>2854320</v>
      </c>
      <c r="R1218" t="str">
        <f t="shared" ref="R1218:R1281" si="158">IF(G1218&lt;1000, "#0-#999", IF(G1218&lt;5000, "#1k-#4.9k", IF(G1218&lt;10000, "#5k-#9.9k", IF(G1218&lt;20000, "#10k-#19.9k", "#20k+"))))</f>
        <v>#1k-#4.9k</v>
      </c>
      <c r="S1218">
        <f>IF(Table1[[#This Row],[actual_price]]&lt;1000, 1, IF(Table1[[#This Row],[actual_price]]&lt;5000, 2, IF(Table1[[#This Row],[actual_price]]&lt;10000, 3, IF(Table1[[#This Row],[actual_price]]&lt;20000, 4, 5))))</f>
        <v>2</v>
      </c>
      <c r="T1218" t="str">
        <f t="shared" ref="T1218:T1281" si="159">IF(U1218 &gt; 1000, "1000 and above", "Fewer than 1000")</f>
        <v>1000 and above</v>
      </c>
      <c r="U1218" s="11">
        <v>1680</v>
      </c>
      <c r="V1218" t="s">
        <v>2565</v>
      </c>
      <c r="W1218" t="s">
        <v>2566</v>
      </c>
      <c r="X1218" t="s">
        <v>2567</v>
      </c>
      <c r="Y1218" t="s">
        <v>2568</v>
      </c>
      <c r="Z1218" t="s">
        <v>2569</v>
      </c>
      <c r="AA1218" t="s">
        <v>2570</v>
      </c>
    </row>
    <row r="1219" spans="1:27">
      <c r="A1219" t="s">
        <v>2606</v>
      </c>
      <c r="B1219" t="s">
        <v>2607</v>
      </c>
      <c r="C1219" t="str">
        <f t="shared" si="152"/>
        <v>Samsung Original 25W USB Travel Lig…</v>
      </c>
      <c r="D1219" t="s">
        <v>2450</v>
      </c>
      <c r="E1219" t="str">
        <f>IFERROR(VLOOKUP(TRIM(CLEAN(D1219)),#REF!, 2, FALSE), "Other")</f>
        <v>Other</v>
      </c>
      <c r="F1219" s="9">
        <v>1075</v>
      </c>
      <c r="G1219" s="9">
        <v>1699</v>
      </c>
      <c r="H1219" s="9">
        <f t="shared" si="153"/>
        <v>624</v>
      </c>
      <c r="I1219" s="9">
        <f>(F1219*U1219)</f>
        <v>8021650</v>
      </c>
      <c r="J1219" s="18" t="str">
        <f>ROUND((Table1[[#This Row],[actual_price]]-Table1[[#This Row],[discounted_price]])/Table1[[#This Row],[actual_price]]*100, 0) &amp; "%"</f>
        <v>37%</v>
      </c>
      <c r="K1219" s="18" t="str">
        <f t="shared" si="154"/>
        <v>&lt;50%</v>
      </c>
      <c r="L1219" s="18">
        <f t="shared" si="155"/>
        <v>37</v>
      </c>
      <c r="M1219" s="15" t="str">
        <f t="shared" si="156"/>
        <v>Medium</v>
      </c>
      <c r="N1219" s="1">
        <v>0.37</v>
      </c>
      <c r="O1219">
        <v>4.4000000000000004</v>
      </c>
      <c r="P1219" t="str">
        <f t="shared" si="157"/>
        <v>Good</v>
      </c>
      <c r="Q1219">
        <f>G1219*U1219</f>
        <v>12677938</v>
      </c>
      <c r="R1219" t="str">
        <f t="shared" si="158"/>
        <v>#1k-#4.9k</v>
      </c>
      <c r="S1219">
        <f>IF(Table1[[#This Row],[actual_price]]&lt;1000, 1, IF(Table1[[#This Row],[actual_price]]&lt;5000, 2, IF(Table1[[#This Row],[actual_price]]&lt;10000, 3, IF(Table1[[#This Row],[actual_price]]&lt;20000, 4, 5))))</f>
        <v>2</v>
      </c>
      <c r="T1219" t="str">
        <f t="shared" si="159"/>
        <v>1000 and above</v>
      </c>
      <c r="U1219" s="11">
        <v>7462</v>
      </c>
      <c r="V1219" t="s">
        <v>2608</v>
      </c>
      <c r="W1219" t="s">
        <v>2609</v>
      </c>
      <c r="X1219" t="s">
        <v>2610</v>
      </c>
      <c r="Y1219" t="s">
        <v>2611</v>
      </c>
      <c r="Z1219" t="s">
        <v>2612</v>
      </c>
      <c r="AA1219" t="s">
        <v>2613</v>
      </c>
    </row>
    <row r="1220" spans="1:27">
      <c r="A1220" t="s">
        <v>2627</v>
      </c>
      <c r="B1220" t="s">
        <v>2628</v>
      </c>
      <c r="C1220" t="str">
        <f t="shared" si="152"/>
        <v>iQOO Neo 6 5G (Dark Nova, 8GB RAM, …</v>
      </c>
      <c r="D1220" t="s">
        <v>2318</v>
      </c>
      <c r="E1220" t="str">
        <f>IFERROR(VLOOKUP(TRIM(CLEAN(D1220)),#REF!, 2, FALSE), "Other")</f>
        <v>Other</v>
      </c>
      <c r="F1220" s="9">
        <v>28999</v>
      </c>
      <c r="G1220" s="9">
        <v>34999</v>
      </c>
      <c r="H1220" s="9">
        <f t="shared" si="153"/>
        <v>6000</v>
      </c>
      <c r="I1220" s="9">
        <f>(F1220*U1220)</f>
        <v>588998689</v>
      </c>
      <c r="J1220" s="18" t="str">
        <f>ROUND((Table1[[#This Row],[actual_price]]-Table1[[#This Row],[discounted_price]])/Table1[[#This Row],[actual_price]]*100, 0) &amp; "%"</f>
        <v>17%</v>
      </c>
      <c r="K1220" s="18" t="str">
        <f t="shared" si="154"/>
        <v>&lt;50%</v>
      </c>
      <c r="L1220" s="18">
        <f t="shared" si="155"/>
        <v>17</v>
      </c>
      <c r="M1220" s="15" t="str">
        <f t="shared" si="156"/>
        <v>Mild</v>
      </c>
      <c r="N1220" s="1">
        <v>0.17</v>
      </c>
      <c r="O1220">
        <v>4.4000000000000004</v>
      </c>
      <c r="P1220" t="str">
        <f t="shared" si="157"/>
        <v>Good</v>
      </c>
      <c r="Q1220">
        <f>G1220*U1220</f>
        <v>710864689</v>
      </c>
      <c r="R1220" t="str">
        <f t="shared" si="158"/>
        <v>#20k+</v>
      </c>
      <c r="S1220">
        <f>IF(Table1[[#This Row],[actual_price]]&lt;1000, 1, IF(Table1[[#This Row],[actual_price]]&lt;5000, 2, IF(Table1[[#This Row],[actual_price]]&lt;10000, 3, IF(Table1[[#This Row],[actual_price]]&lt;20000, 4, 5))))</f>
        <v>5</v>
      </c>
      <c r="T1220" t="str">
        <f t="shared" si="159"/>
        <v>1000 and above</v>
      </c>
      <c r="U1220" s="11">
        <v>20311</v>
      </c>
      <c r="V1220" t="s">
        <v>2629</v>
      </c>
      <c r="W1220" t="s">
        <v>2630</v>
      </c>
      <c r="X1220" t="s">
        <v>2631</v>
      </c>
      <c r="Y1220" t="s">
        <v>2632</v>
      </c>
      <c r="Z1220" t="s">
        <v>2633</v>
      </c>
      <c r="AA1220" t="s">
        <v>2634</v>
      </c>
    </row>
    <row r="1221" spans="1:27">
      <c r="A1221" t="s">
        <v>2676</v>
      </c>
      <c r="B1221" t="s">
        <v>2677</v>
      </c>
      <c r="C1221" t="str">
        <f t="shared" si="152"/>
        <v>Fire-Boltt Gladiator 1.96" Biggest …</v>
      </c>
      <c r="D1221" t="s">
        <v>2284</v>
      </c>
      <c r="E1221" t="str">
        <f>IFERROR(VLOOKUP(TRIM(CLEAN(D1221)),#REF!, 2, FALSE), "Other")</f>
        <v>Other</v>
      </c>
      <c r="F1221" s="9">
        <v>3999</v>
      </c>
      <c r="G1221" s="9">
        <v>9999</v>
      </c>
      <c r="H1221" s="9">
        <f t="shared" si="153"/>
        <v>6000</v>
      </c>
      <c r="I1221" s="9">
        <f>(F1221*U1221)</f>
        <v>291927</v>
      </c>
      <c r="J1221" s="18" t="str">
        <f>ROUND((Table1[[#This Row],[actual_price]]-Table1[[#This Row],[discounted_price]])/Table1[[#This Row],[actual_price]]*100, 0) &amp; "%"</f>
        <v>60%</v>
      </c>
      <c r="K1221" s="18" t="str">
        <f t="shared" si="154"/>
        <v>≥ 50%</v>
      </c>
      <c r="L1221" s="18">
        <f t="shared" si="155"/>
        <v>60</v>
      </c>
      <c r="M1221" s="15" t="str">
        <f t="shared" si="156"/>
        <v>High</v>
      </c>
      <c r="N1221" s="1">
        <v>0.6</v>
      </c>
      <c r="O1221">
        <v>4.4000000000000004</v>
      </c>
      <c r="P1221" t="str">
        <f t="shared" si="157"/>
        <v>Good</v>
      </c>
      <c r="Q1221">
        <f>G1221*U1221</f>
        <v>729927</v>
      </c>
      <c r="R1221" t="str">
        <f t="shared" si="158"/>
        <v>#5k-#9.9k</v>
      </c>
      <c r="S1221">
        <f>IF(Table1[[#This Row],[actual_price]]&lt;1000, 1, IF(Table1[[#This Row],[actual_price]]&lt;5000, 2, IF(Table1[[#This Row],[actual_price]]&lt;10000, 3, IF(Table1[[#This Row],[actual_price]]&lt;20000, 4, 5))))</f>
        <v>3</v>
      </c>
      <c r="T1221" t="str">
        <f t="shared" si="159"/>
        <v>Fewer than 1000</v>
      </c>
      <c r="U1221" s="11">
        <v>73</v>
      </c>
      <c r="V1221" t="s">
        <v>2678</v>
      </c>
      <c r="W1221" t="s">
        <v>2679</v>
      </c>
      <c r="X1221" t="s">
        <v>2680</v>
      </c>
      <c r="Y1221" t="s">
        <v>2681</v>
      </c>
      <c r="Z1221" t="s">
        <v>2682</v>
      </c>
      <c r="AA1221" t="s">
        <v>2683</v>
      </c>
    </row>
    <row r="1222" spans="1:27">
      <c r="A1222" t="s">
        <v>125</v>
      </c>
      <c r="B1222" t="s">
        <v>126</v>
      </c>
      <c r="C1222" t="str">
        <f t="shared" si="152"/>
        <v>MI Braided USB Type-C Cable for Cha…</v>
      </c>
      <c r="D1222" t="s">
        <v>16</v>
      </c>
      <c r="E1222" t="str">
        <f>IFERROR(VLOOKUP(TRIM(CLEAN(D1222)),#REF!, 2, FALSE), "Other")</f>
        <v>Other</v>
      </c>
      <c r="F1222" s="9">
        <v>349</v>
      </c>
      <c r="G1222" s="9">
        <v>399</v>
      </c>
      <c r="H1222" s="9">
        <f t="shared" si="153"/>
        <v>50</v>
      </c>
      <c r="I1222" s="9">
        <f>(F1222*U1222)</f>
        <v>6546193</v>
      </c>
      <c r="J1222" s="18" t="str">
        <f>ROUND((Table1[[#This Row],[actual_price]]-Table1[[#This Row],[discounted_price]])/Table1[[#This Row],[actual_price]]*100, 0) &amp; "%"</f>
        <v>13%</v>
      </c>
      <c r="K1222" s="18" t="str">
        <f t="shared" si="154"/>
        <v>&lt;50%</v>
      </c>
      <c r="L1222" s="18">
        <f t="shared" si="155"/>
        <v>13</v>
      </c>
      <c r="M1222" s="15" t="str">
        <f t="shared" si="156"/>
        <v>Mild</v>
      </c>
      <c r="N1222" s="1">
        <v>0.13</v>
      </c>
      <c r="O1222">
        <v>4.4000000000000004</v>
      </c>
      <c r="P1222" t="str">
        <f t="shared" si="157"/>
        <v>Good</v>
      </c>
      <c r="Q1222">
        <f>G1222*U1222</f>
        <v>7484043</v>
      </c>
      <c r="R1222" t="str">
        <f t="shared" si="158"/>
        <v>#0-#999</v>
      </c>
      <c r="S1222">
        <f>IF(Table1[[#This Row],[actual_price]]&lt;1000, 1, IF(Table1[[#This Row],[actual_price]]&lt;5000, 2, IF(Table1[[#This Row],[actual_price]]&lt;10000, 3, IF(Table1[[#This Row],[actual_price]]&lt;20000, 4, 5))))</f>
        <v>1</v>
      </c>
      <c r="T1222" t="str">
        <f t="shared" si="159"/>
        <v>1000 and above</v>
      </c>
      <c r="U1222" s="11">
        <v>18757</v>
      </c>
      <c r="V1222" t="s">
        <v>127</v>
      </c>
      <c r="W1222" t="s">
        <v>128</v>
      </c>
      <c r="X1222" t="s">
        <v>129</v>
      </c>
      <c r="Y1222" t="s">
        <v>130</v>
      </c>
      <c r="Z1222" t="s">
        <v>131</v>
      </c>
      <c r="AA1222" t="s">
        <v>2990</v>
      </c>
    </row>
    <row r="1223" spans="1:27">
      <c r="A1223" t="s">
        <v>3206</v>
      </c>
      <c r="B1223" t="s">
        <v>3207</v>
      </c>
      <c r="C1223" t="str">
        <f t="shared" si="152"/>
        <v>SanDisk Ultra¬Æ microSDXC‚Ñ¢ UHS-I …</v>
      </c>
      <c r="D1223" t="s">
        <v>2342</v>
      </c>
      <c r="E1223" t="str">
        <f>IFERROR(VLOOKUP(TRIM(CLEAN(D1223)),#REF!, 2, FALSE), "Other")</f>
        <v>Other</v>
      </c>
      <c r="F1223" s="9">
        <v>1989</v>
      </c>
      <c r="G1223" s="9">
        <v>3500</v>
      </c>
      <c r="H1223" s="9">
        <f t="shared" si="153"/>
        <v>1511</v>
      </c>
      <c r="I1223" s="9">
        <f>(F1223*U1223)</f>
        <v>133780140</v>
      </c>
      <c r="J1223" s="18" t="str">
        <f>ROUND((Table1[[#This Row],[actual_price]]-Table1[[#This Row],[discounted_price]])/Table1[[#This Row],[actual_price]]*100, 0) &amp; "%"</f>
        <v>43%</v>
      </c>
      <c r="K1223" s="18" t="str">
        <f t="shared" si="154"/>
        <v>&lt;50%</v>
      </c>
      <c r="L1223" s="18">
        <f t="shared" si="155"/>
        <v>43</v>
      </c>
      <c r="M1223" s="15" t="str">
        <f t="shared" si="156"/>
        <v>Medium</v>
      </c>
      <c r="N1223" s="1">
        <v>0.43</v>
      </c>
      <c r="O1223">
        <v>4.4000000000000004</v>
      </c>
      <c r="P1223" t="str">
        <f t="shared" si="157"/>
        <v>Good</v>
      </c>
      <c r="Q1223">
        <f>G1223*U1223</f>
        <v>235410000</v>
      </c>
      <c r="R1223" t="str">
        <f t="shared" si="158"/>
        <v>#1k-#4.9k</v>
      </c>
      <c r="S1223">
        <f>IF(Table1[[#This Row],[actual_price]]&lt;1000, 1, IF(Table1[[#This Row],[actual_price]]&lt;5000, 2, IF(Table1[[#This Row],[actual_price]]&lt;10000, 3, IF(Table1[[#This Row],[actual_price]]&lt;20000, 4, 5))))</f>
        <v>2</v>
      </c>
      <c r="T1223" t="str">
        <f t="shared" si="159"/>
        <v>1000 and above</v>
      </c>
      <c r="U1223" s="11">
        <v>67260</v>
      </c>
      <c r="V1223" t="s">
        <v>3208</v>
      </c>
      <c r="W1223" t="s">
        <v>2344</v>
      </c>
      <c r="X1223" t="s">
        <v>2345</v>
      </c>
      <c r="Y1223" t="s">
        <v>2346</v>
      </c>
      <c r="Z1223" t="s">
        <v>2347</v>
      </c>
      <c r="AA1223" t="s">
        <v>2348</v>
      </c>
    </row>
    <row r="1224" spans="1:27">
      <c r="A1224" t="s">
        <v>3378</v>
      </c>
      <c r="B1224" t="s">
        <v>3379</v>
      </c>
      <c r="C1224" t="str">
        <f t="shared" si="152"/>
        <v>SanDisk Ultra microSD UHS-I Card 64…</v>
      </c>
      <c r="D1224" t="s">
        <v>2342</v>
      </c>
      <c r="E1224" t="str">
        <f>IFERROR(VLOOKUP(TRIM(CLEAN(D1224)),#REF!, 2, FALSE), "Other")</f>
        <v>Other</v>
      </c>
      <c r="F1224" s="9">
        <v>649</v>
      </c>
      <c r="G1224" s="9">
        <v>2400</v>
      </c>
      <c r="H1224" s="9">
        <f t="shared" si="153"/>
        <v>1751</v>
      </c>
      <c r="I1224" s="9">
        <f>(F1224*U1224)</f>
        <v>43651740</v>
      </c>
      <c r="J1224" s="18" t="str">
        <f>ROUND((Table1[[#This Row],[actual_price]]-Table1[[#This Row],[discounted_price]])/Table1[[#This Row],[actual_price]]*100, 0) &amp; "%"</f>
        <v>73%</v>
      </c>
      <c r="K1224" s="18" t="str">
        <f t="shared" si="154"/>
        <v>≥ 50%</v>
      </c>
      <c r="L1224" s="18">
        <f t="shared" si="155"/>
        <v>73</v>
      </c>
      <c r="M1224" s="15" t="str">
        <f t="shared" si="156"/>
        <v>High</v>
      </c>
      <c r="N1224" s="1">
        <v>0.73</v>
      </c>
      <c r="O1224">
        <v>4.4000000000000004</v>
      </c>
      <c r="P1224" t="str">
        <f t="shared" si="157"/>
        <v>Good</v>
      </c>
      <c r="Q1224">
        <f>G1224*U1224</f>
        <v>161424000</v>
      </c>
      <c r="R1224" t="str">
        <f t="shared" si="158"/>
        <v>#1k-#4.9k</v>
      </c>
      <c r="S1224">
        <f>IF(Table1[[#This Row],[actual_price]]&lt;1000, 1, IF(Table1[[#This Row],[actual_price]]&lt;5000, 2, IF(Table1[[#This Row],[actual_price]]&lt;10000, 3, IF(Table1[[#This Row],[actual_price]]&lt;20000, 4, 5))))</f>
        <v>2</v>
      </c>
      <c r="T1224" t="str">
        <f t="shared" si="159"/>
        <v>1000 and above</v>
      </c>
      <c r="U1224" s="11">
        <v>67260</v>
      </c>
      <c r="V1224" t="s">
        <v>3380</v>
      </c>
      <c r="W1224" t="s">
        <v>2344</v>
      </c>
      <c r="X1224" t="s">
        <v>2345</v>
      </c>
      <c r="Y1224" t="s">
        <v>2346</v>
      </c>
      <c r="Z1224" t="s">
        <v>2347</v>
      </c>
      <c r="AA1224" t="s">
        <v>2348</v>
      </c>
    </row>
    <row r="1225" spans="1:27">
      <c r="A1225" t="s">
        <v>3515</v>
      </c>
      <c r="B1225" t="s">
        <v>3516</v>
      </c>
      <c r="C1225" t="str">
        <f t="shared" si="152"/>
        <v>LAPSTER 12pcs Spiral Cable Protecto…</v>
      </c>
      <c r="D1225" t="s">
        <v>3517</v>
      </c>
      <c r="E1225" t="str">
        <f>IFERROR(VLOOKUP(TRIM(CLEAN(D1225)),#REF!, 2, FALSE), "Other")</f>
        <v>Other</v>
      </c>
      <c r="F1225" s="9">
        <v>99</v>
      </c>
      <c r="G1225" s="9">
        <v>999</v>
      </c>
      <c r="H1225" s="9">
        <f t="shared" si="153"/>
        <v>900</v>
      </c>
      <c r="I1225" s="9">
        <f>(F1225*U1225)</f>
        <v>30195</v>
      </c>
      <c r="J1225" s="18" t="str">
        <f>ROUND((Table1[[#This Row],[actual_price]]-Table1[[#This Row],[discounted_price]])/Table1[[#This Row],[actual_price]]*100, 0) &amp; "%"</f>
        <v>90%</v>
      </c>
      <c r="K1225" s="18" t="str">
        <f t="shared" si="154"/>
        <v>≥ 50%</v>
      </c>
      <c r="L1225" s="18">
        <f t="shared" si="155"/>
        <v>90</v>
      </c>
      <c r="M1225" s="15" t="str">
        <f t="shared" si="156"/>
        <v>High</v>
      </c>
      <c r="N1225" s="1">
        <v>0.9</v>
      </c>
      <c r="O1225">
        <v>4.4000000000000004</v>
      </c>
      <c r="P1225" t="str">
        <f t="shared" si="157"/>
        <v>Good</v>
      </c>
      <c r="Q1225">
        <f>G1225*U1225</f>
        <v>304695</v>
      </c>
      <c r="R1225" t="str">
        <f t="shared" si="158"/>
        <v>#0-#999</v>
      </c>
      <c r="S1225">
        <f>IF(Table1[[#This Row],[actual_price]]&lt;1000, 1, IF(Table1[[#This Row],[actual_price]]&lt;5000, 2, IF(Table1[[#This Row],[actual_price]]&lt;10000, 3, IF(Table1[[#This Row],[actual_price]]&lt;20000, 4, 5))))</f>
        <v>1</v>
      </c>
      <c r="T1225" t="str">
        <f t="shared" si="159"/>
        <v>Fewer than 1000</v>
      </c>
      <c r="U1225" s="11">
        <v>305</v>
      </c>
      <c r="V1225" t="s">
        <v>3518</v>
      </c>
      <c r="W1225" t="s">
        <v>3519</v>
      </c>
      <c r="X1225" t="s">
        <v>3520</v>
      </c>
      <c r="Y1225" t="s">
        <v>3521</v>
      </c>
      <c r="Z1225" t="s">
        <v>3522</v>
      </c>
      <c r="AA1225" t="s">
        <v>3523</v>
      </c>
    </row>
    <row r="1226" spans="1:27">
      <c r="A1226" t="s">
        <v>3606</v>
      </c>
      <c r="B1226" t="s">
        <v>3607</v>
      </c>
      <c r="C1226" t="str">
        <f t="shared" ref="C1226:C1289" si="160">LEFT(B1226, 35) &amp; "…"</f>
        <v>Amazon Basics 2 Amp USB Wall Charge…</v>
      </c>
      <c r="D1226" t="s">
        <v>2450</v>
      </c>
      <c r="E1226" t="str">
        <f>IFERROR(VLOOKUP(TRIM(CLEAN(D1226)),#REF!, 2, FALSE), "Other")</f>
        <v>Other</v>
      </c>
      <c r="F1226" s="9">
        <v>219</v>
      </c>
      <c r="G1226" s="9">
        <v>499</v>
      </c>
      <c r="H1226" s="9">
        <f t="shared" si="153"/>
        <v>280</v>
      </c>
      <c r="I1226" s="9">
        <f>(F1226*U1226)</f>
        <v>3066</v>
      </c>
      <c r="J1226" s="18" t="str">
        <f>ROUND((Table1[[#This Row],[actual_price]]-Table1[[#This Row],[discounted_price]])/Table1[[#This Row],[actual_price]]*100, 0) &amp; "%"</f>
        <v>56%</v>
      </c>
      <c r="K1226" s="18" t="str">
        <f t="shared" si="154"/>
        <v>≥ 50%</v>
      </c>
      <c r="L1226" s="18">
        <f t="shared" si="155"/>
        <v>56</v>
      </c>
      <c r="M1226" s="15" t="str">
        <f t="shared" si="156"/>
        <v>High</v>
      </c>
      <c r="N1226" s="1">
        <v>0.56000000000000005</v>
      </c>
      <c r="O1226">
        <v>4.4000000000000004</v>
      </c>
      <c r="P1226" t="str">
        <f t="shared" si="157"/>
        <v>Good</v>
      </c>
      <c r="Q1226">
        <f>G1226*U1226</f>
        <v>6986</v>
      </c>
      <c r="R1226" t="str">
        <f t="shared" si="158"/>
        <v>#0-#999</v>
      </c>
      <c r="S1226">
        <f>IF(Table1[[#This Row],[actual_price]]&lt;1000, 1, IF(Table1[[#This Row],[actual_price]]&lt;5000, 2, IF(Table1[[#This Row],[actual_price]]&lt;10000, 3, IF(Table1[[#This Row],[actual_price]]&lt;20000, 4, 5))))</f>
        <v>1</v>
      </c>
      <c r="T1226" t="str">
        <f t="shared" si="159"/>
        <v>Fewer than 1000</v>
      </c>
      <c r="U1226" s="11">
        <v>14</v>
      </c>
      <c r="V1226" t="s">
        <v>3608</v>
      </c>
      <c r="W1226" t="s">
        <v>3609</v>
      </c>
      <c r="X1226" t="s">
        <v>3610</v>
      </c>
      <c r="Y1226" t="s">
        <v>3611</v>
      </c>
      <c r="Z1226" t="s">
        <v>3612</v>
      </c>
      <c r="AA1226" t="s">
        <v>3613</v>
      </c>
    </row>
    <row r="1227" spans="1:27">
      <c r="A1227" t="s">
        <v>3639</v>
      </c>
      <c r="B1227" t="s">
        <v>3640</v>
      </c>
      <c r="C1227" t="str">
        <f t="shared" si="160"/>
        <v>Fire-Boltt Tank 1.85" Bluetooth Cal…</v>
      </c>
      <c r="D1227" t="s">
        <v>2284</v>
      </c>
      <c r="E1227" t="str">
        <f>IFERROR(VLOOKUP(TRIM(CLEAN(D1227)),#REF!, 2, FALSE), "Other")</f>
        <v>Other</v>
      </c>
      <c r="F1227" s="9">
        <v>2999</v>
      </c>
      <c r="G1227" s="9">
        <v>11999</v>
      </c>
      <c r="H1227" s="9">
        <f t="shared" si="153"/>
        <v>9000</v>
      </c>
      <c r="I1227" s="9">
        <f>(F1227*U1227)</f>
        <v>2303232</v>
      </c>
      <c r="J1227" s="18" t="str">
        <f>ROUND((Table1[[#This Row],[actual_price]]-Table1[[#This Row],[discounted_price]])/Table1[[#This Row],[actual_price]]*100, 0) &amp; "%"</f>
        <v>75%</v>
      </c>
      <c r="K1227" s="18" t="str">
        <f t="shared" si="154"/>
        <v>≥ 50%</v>
      </c>
      <c r="L1227" s="18">
        <f t="shared" si="155"/>
        <v>75</v>
      </c>
      <c r="M1227" s="15" t="str">
        <f t="shared" si="156"/>
        <v>High</v>
      </c>
      <c r="N1227" s="1">
        <v>0.75</v>
      </c>
      <c r="O1227">
        <v>4.4000000000000004</v>
      </c>
      <c r="P1227" t="str">
        <f t="shared" si="157"/>
        <v>Good</v>
      </c>
      <c r="Q1227">
        <f>G1227*U1227</f>
        <v>9215232</v>
      </c>
      <c r="R1227" t="str">
        <f t="shared" si="158"/>
        <v>#10k-#19.9k</v>
      </c>
      <c r="S1227">
        <f>IF(Table1[[#This Row],[actual_price]]&lt;1000, 1, IF(Table1[[#This Row],[actual_price]]&lt;5000, 2, IF(Table1[[#This Row],[actual_price]]&lt;10000, 3, IF(Table1[[#This Row],[actual_price]]&lt;20000, 4, 5))))</f>
        <v>4</v>
      </c>
      <c r="T1227" t="str">
        <f t="shared" si="159"/>
        <v>Fewer than 1000</v>
      </c>
      <c r="U1227" s="11">
        <v>768</v>
      </c>
      <c r="V1227" t="s">
        <v>3641</v>
      </c>
      <c r="W1227" t="s">
        <v>3642</v>
      </c>
      <c r="X1227" t="s">
        <v>3643</v>
      </c>
      <c r="Y1227" t="s">
        <v>3644</v>
      </c>
      <c r="Z1227" t="s">
        <v>3645</v>
      </c>
      <c r="AA1227" t="s">
        <v>10162</v>
      </c>
    </row>
    <row r="1228" spans="1:27">
      <c r="A1228" t="s">
        <v>3686</v>
      </c>
      <c r="B1228" t="s">
        <v>3687</v>
      </c>
      <c r="C1228" t="str">
        <f t="shared" si="160"/>
        <v>Logitech B170 Wireless Mouse, 2.4 G…</v>
      </c>
      <c r="D1228" t="s">
        <v>3688</v>
      </c>
      <c r="E1228" t="str">
        <f>IFERROR(VLOOKUP(TRIM(CLEAN(D1228)),#REF!, 2, FALSE), "Other")</f>
        <v>Other</v>
      </c>
      <c r="F1228" s="9">
        <v>599</v>
      </c>
      <c r="G1228" s="9">
        <v>895</v>
      </c>
      <c r="H1228" s="9">
        <f t="shared" si="153"/>
        <v>296</v>
      </c>
      <c r="I1228" s="9">
        <f>(F1228*U1228)</f>
        <v>36727086</v>
      </c>
      <c r="J1228" s="18" t="str">
        <f>ROUND((Table1[[#This Row],[actual_price]]-Table1[[#This Row],[discounted_price]])/Table1[[#This Row],[actual_price]]*100, 0) &amp; "%"</f>
        <v>33%</v>
      </c>
      <c r="K1228" s="18" t="str">
        <f t="shared" si="154"/>
        <v>&lt;50%</v>
      </c>
      <c r="L1228" s="18">
        <f t="shared" si="155"/>
        <v>33</v>
      </c>
      <c r="M1228" s="15" t="str">
        <f t="shared" si="156"/>
        <v>Medium</v>
      </c>
      <c r="N1228" s="1">
        <v>0.33</v>
      </c>
      <c r="O1228">
        <v>4.4000000000000004</v>
      </c>
      <c r="P1228" t="str">
        <f t="shared" si="157"/>
        <v>Good</v>
      </c>
      <c r="Q1228">
        <f>G1228*U1228</f>
        <v>54876030</v>
      </c>
      <c r="R1228" t="str">
        <f t="shared" si="158"/>
        <v>#0-#999</v>
      </c>
      <c r="S1228">
        <f>IF(Table1[[#This Row],[actual_price]]&lt;1000, 1, IF(Table1[[#This Row],[actual_price]]&lt;5000, 2, IF(Table1[[#This Row],[actual_price]]&lt;10000, 3, IF(Table1[[#This Row],[actual_price]]&lt;20000, 4, 5))))</f>
        <v>1</v>
      </c>
      <c r="T1228" t="str">
        <f t="shared" si="159"/>
        <v>1000 and above</v>
      </c>
      <c r="U1228" s="11">
        <v>61314</v>
      </c>
      <c r="V1228" t="s">
        <v>3689</v>
      </c>
      <c r="W1228" t="s">
        <v>3690</v>
      </c>
      <c r="X1228" t="s">
        <v>3691</v>
      </c>
      <c r="Y1228" t="s">
        <v>3692</v>
      </c>
      <c r="Z1228" t="s">
        <v>3693</v>
      </c>
      <c r="AA1228" t="s">
        <v>3694</v>
      </c>
    </row>
    <row r="1229" spans="1:27">
      <c r="A1229" t="s">
        <v>2340</v>
      </c>
      <c r="B1229" t="s">
        <v>2341</v>
      </c>
      <c r="C1229" t="str">
        <f t="shared" si="160"/>
        <v>SanDisk Ultra¬Æ microSDXC‚Ñ¢ UHS-I …</v>
      </c>
      <c r="D1229" t="s">
        <v>2342</v>
      </c>
      <c r="E1229" t="str">
        <f>IFERROR(VLOOKUP(TRIM(CLEAN(D1229)),#REF!, 2, FALSE), "Other")</f>
        <v>Other</v>
      </c>
      <c r="F1229" s="9">
        <v>569</v>
      </c>
      <c r="G1229" s="9">
        <v>1000</v>
      </c>
      <c r="H1229" s="9">
        <f t="shared" si="153"/>
        <v>431</v>
      </c>
      <c r="I1229" s="9">
        <f>(F1229*U1229)</f>
        <v>38272078</v>
      </c>
      <c r="J1229" s="18" t="str">
        <f>ROUND((Table1[[#This Row],[actual_price]]-Table1[[#This Row],[discounted_price]])/Table1[[#This Row],[actual_price]]*100, 0) &amp; "%"</f>
        <v>43%</v>
      </c>
      <c r="K1229" s="18" t="str">
        <f t="shared" si="154"/>
        <v>&lt;50%</v>
      </c>
      <c r="L1229" s="18">
        <f t="shared" si="155"/>
        <v>43</v>
      </c>
      <c r="M1229" s="15" t="str">
        <f t="shared" si="156"/>
        <v>Medium</v>
      </c>
      <c r="N1229" s="1">
        <v>0.43</v>
      </c>
      <c r="O1229">
        <v>4.4000000000000004</v>
      </c>
      <c r="P1229" t="str">
        <f t="shared" si="157"/>
        <v>Good</v>
      </c>
      <c r="Q1229">
        <f>G1229*U1229</f>
        <v>67262000</v>
      </c>
      <c r="R1229" t="str">
        <f t="shared" si="158"/>
        <v>#1k-#4.9k</v>
      </c>
      <c r="S1229">
        <f>IF(Table1[[#This Row],[actual_price]]&lt;1000, 1, IF(Table1[[#This Row],[actual_price]]&lt;5000, 2, IF(Table1[[#This Row],[actual_price]]&lt;10000, 3, IF(Table1[[#This Row],[actual_price]]&lt;20000, 4, 5))))</f>
        <v>2</v>
      </c>
      <c r="T1229" t="str">
        <f t="shared" si="159"/>
        <v>1000 and above</v>
      </c>
      <c r="U1229" s="11">
        <v>67262</v>
      </c>
      <c r="V1229" t="s">
        <v>2343</v>
      </c>
      <c r="W1229" t="s">
        <v>2344</v>
      </c>
      <c r="X1229" t="s">
        <v>2345</v>
      </c>
      <c r="Y1229" t="s">
        <v>2346</v>
      </c>
      <c r="Z1229" t="s">
        <v>2347</v>
      </c>
      <c r="AA1229" t="s">
        <v>2348</v>
      </c>
    </row>
    <row r="1230" spans="1:27">
      <c r="A1230" t="s">
        <v>4032</v>
      </c>
      <c r="B1230" t="s">
        <v>4033</v>
      </c>
      <c r="C1230" t="str">
        <f t="shared" si="160"/>
        <v>Dell WM118 Wireless Mouse, 2.4 Ghz …</v>
      </c>
      <c r="D1230" t="s">
        <v>3688</v>
      </c>
      <c r="E1230" t="str">
        <f>IFERROR(VLOOKUP(TRIM(CLEAN(D1230)),#REF!, 2, FALSE), "Other")</f>
        <v>Other</v>
      </c>
      <c r="F1230" s="9">
        <v>569</v>
      </c>
      <c r="G1230" s="9">
        <v>1299</v>
      </c>
      <c r="H1230" s="9">
        <f t="shared" si="153"/>
        <v>730</v>
      </c>
      <c r="I1230" s="9">
        <f>(F1230*U1230)</f>
        <v>5277475</v>
      </c>
      <c r="J1230" s="18" t="str">
        <f>ROUND((Table1[[#This Row],[actual_price]]-Table1[[#This Row],[discounted_price]])/Table1[[#This Row],[actual_price]]*100, 0) &amp; "%"</f>
        <v>56%</v>
      </c>
      <c r="K1230" s="18" t="str">
        <f t="shared" si="154"/>
        <v>≥ 50%</v>
      </c>
      <c r="L1230" s="18">
        <f t="shared" si="155"/>
        <v>56</v>
      </c>
      <c r="M1230" s="15" t="str">
        <f t="shared" si="156"/>
        <v>High</v>
      </c>
      <c r="N1230" s="1">
        <v>0.56000000000000005</v>
      </c>
      <c r="O1230">
        <v>4.4000000000000004</v>
      </c>
      <c r="P1230" t="str">
        <f t="shared" si="157"/>
        <v>Good</v>
      </c>
      <c r="Q1230">
        <f>G1230*U1230</f>
        <v>12048225</v>
      </c>
      <c r="R1230" t="str">
        <f t="shared" si="158"/>
        <v>#1k-#4.9k</v>
      </c>
      <c r="S1230">
        <f>IF(Table1[[#This Row],[actual_price]]&lt;1000, 1, IF(Table1[[#This Row],[actual_price]]&lt;5000, 2, IF(Table1[[#This Row],[actual_price]]&lt;10000, 3, IF(Table1[[#This Row],[actual_price]]&lt;20000, 4, 5))))</f>
        <v>2</v>
      </c>
      <c r="T1230" t="str">
        <f t="shared" si="159"/>
        <v>1000 and above</v>
      </c>
      <c r="U1230" s="11">
        <v>9275</v>
      </c>
      <c r="V1230" t="s">
        <v>4034</v>
      </c>
      <c r="W1230" t="s">
        <v>4035</v>
      </c>
      <c r="X1230" t="s">
        <v>4036</v>
      </c>
      <c r="Y1230" t="s">
        <v>4037</v>
      </c>
      <c r="Z1230" t="s">
        <v>4038</v>
      </c>
      <c r="AA1230" t="s">
        <v>4039</v>
      </c>
    </row>
    <row r="1231" spans="1:27">
      <c r="A1231" t="s">
        <v>4048</v>
      </c>
      <c r="B1231" t="s">
        <v>4049</v>
      </c>
      <c r="C1231" t="str">
        <f t="shared" si="160"/>
        <v>Eveready 1015 Carbon Zinc AA Batter…</v>
      </c>
      <c r="D1231" t="s">
        <v>3838</v>
      </c>
      <c r="E1231" t="str">
        <f>IFERROR(VLOOKUP(TRIM(CLEAN(D1231)),#REF!, 2, FALSE), "Other")</f>
        <v>Other</v>
      </c>
      <c r="F1231" s="9">
        <v>149</v>
      </c>
      <c r="G1231" s="9">
        <v>180</v>
      </c>
      <c r="H1231" s="9">
        <f t="shared" si="153"/>
        <v>31</v>
      </c>
      <c r="I1231" s="9">
        <f>(F1231*U1231)</f>
        <v>95956</v>
      </c>
      <c r="J1231" s="18" t="str">
        <f>ROUND((Table1[[#This Row],[actual_price]]-Table1[[#This Row],[discounted_price]])/Table1[[#This Row],[actual_price]]*100, 0) &amp; "%"</f>
        <v>17%</v>
      </c>
      <c r="K1231" s="18" t="str">
        <f t="shared" si="154"/>
        <v>&lt;50%</v>
      </c>
      <c r="L1231" s="18">
        <f t="shared" si="155"/>
        <v>17</v>
      </c>
      <c r="M1231" s="15" t="str">
        <f t="shared" si="156"/>
        <v>Mild</v>
      </c>
      <c r="N1231" s="1">
        <v>0.17</v>
      </c>
      <c r="O1231">
        <v>4.4000000000000004</v>
      </c>
      <c r="P1231" t="str">
        <f t="shared" si="157"/>
        <v>Good</v>
      </c>
      <c r="Q1231">
        <f>G1231*U1231</f>
        <v>115920</v>
      </c>
      <c r="R1231" t="str">
        <f t="shared" si="158"/>
        <v>#0-#999</v>
      </c>
      <c r="S1231">
        <f>IF(Table1[[#This Row],[actual_price]]&lt;1000, 1, IF(Table1[[#This Row],[actual_price]]&lt;5000, 2, IF(Table1[[#This Row],[actual_price]]&lt;10000, 3, IF(Table1[[#This Row],[actual_price]]&lt;20000, 4, 5))))</f>
        <v>1</v>
      </c>
      <c r="T1231" t="str">
        <f t="shared" si="159"/>
        <v>Fewer than 1000</v>
      </c>
      <c r="U1231" s="11">
        <v>644</v>
      </c>
      <c r="V1231" t="s">
        <v>4050</v>
      </c>
      <c r="W1231" t="s">
        <v>4051</v>
      </c>
      <c r="X1231" t="s">
        <v>4052</v>
      </c>
      <c r="Y1231" t="s">
        <v>4053</v>
      </c>
      <c r="Z1231" t="s">
        <v>4054</v>
      </c>
      <c r="AA1231" t="s">
        <v>4055</v>
      </c>
    </row>
    <row r="1232" spans="1:27">
      <c r="A1232" t="s">
        <v>4056</v>
      </c>
      <c r="B1232" t="s">
        <v>4057</v>
      </c>
      <c r="C1232" t="str">
        <f t="shared" si="160"/>
        <v>Zebronics Zeb-Transformer-M Optical…</v>
      </c>
      <c r="D1232" t="s">
        <v>4058</v>
      </c>
      <c r="E1232" t="str">
        <f>IFERROR(VLOOKUP(TRIM(CLEAN(D1232)),#REF!, 2, FALSE), "Other")</f>
        <v>Other</v>
      </c>
      <c r="F1232" s="9">
        <v>399</v>
      </c>
      <c r="G1232" s="9">
        <v>549</v>
      </c>
      <c r="H1232" s="9">
        <f t="shared" si="153"/>
        <v>150</v>
      </c>
      <c r="I1232" s="9">
        <f>(F1232*U1232)</f>
        <v>7237461</v>
      </c>
      <c r="J1232" s="18" t="str">
        <f>ROUND((Table1[[#This Row],[actual_price]]-Table1[[#This Row],[discounted_price]])/Table1[[#This Row],[actual_price]]*100, 0) &amp; "%"</f>
        <v>27%</v>
      </c>
      <c r="K1232" s="18" t="str">
        <f t="shared" si="154"/>
        <v>&lt;50%</v>
      </c>
      <c r="L1232" s="18">
        <f t="shared" si="155"/>
        <v>27</v>
      </c>
      <c r="M1232" s="15" t="str">
        <f t="shared" si="156"/>
        <v>Mild</v>
      </c>
      <c r="N1232" s="1">
        <v>0.27</v>
      </c>
      <c r="O1232">
        <v>4.4000000000000004</v>
      </c>
      <c r="P1232" t="str">
        <f t="shared" si="157"/>
        <v>Good</v>
      </c>
      <c r="Q1232">
        <f>G1232*U1232</f>
        <v>9958311</v>
      </c>
      <c r="R1232" t="str">
        <f t="shared" si="158"/>
        <v>#0-#999</v>
      </c>
      <c r="S1232">
        <f>IF(Table1[[#This Row],[actual_price]]&lt;1000, 1, IF(Table1[[#This Row],[actual_price]]&lt;5000, 2, IF(Table1[[#This Row],[actual_price]]&lt;10000, 3, IF(Table1[[#This Row],[actual_price]]&lt;20000, 4, 5))))</f>
        <v>1</v>
      </c>
      <c r="T1232" t="str">
        <f t="shared" si="159"/>
        <v>1000 and above</v>
      </c>
      <c r="U1232" s="11">
        <v>18139</v>
      </c>
      <c r="V1232" t="s">
        <v>4059</v>
      </c>
      <c r="W1232" t="s">
        <v>4060</v>
      </c>
      <c r="X1232" t="s">
        <v>4061</v>
      </c>
      <c r="Y1232" t="s">
        <v>4062</v>
      </c>
      <c r="Z1232" t="s">
        <v>4063</v>
      </c>
      <c r="AA1232" t="s">
        <v>4064</v>
      </c>
    </row>
    <row r="1233" spans="1:27">
      <c r="A1233" t="s">
        <v>4065</v>
      </c>
      <c r="B1233" t="s">
        <v>4066</v>
      </c>
      <c r="C1233" t="str">
        <f t="shared" si="160"/>
        <v>PIDILITE Fevicryl Acrylic Colours S…</v>
      </c>
      <c r="D1233" t="s">
        <v>4067</v>
      </c>
      <c r="E1233" t="str">
        <f>IFERROR(VLOOKUP(TRIM(CLEAN(D1233)),#REF!, 2, FALSE), "Other")</f>
        <v>Other</v>
      </c>
      <c r="F1233" s="9">
        <v>191</v>
      </c>
      <c r="G1233" s="9">
        <v>225</v>
      </c>
      <c r="H1233" s="9">
        <f t="shared" si="153"/>
        <v>34</v>
      </c>
      <c r="I1233" s="9">
        <f>(F1233*U1233)</f>
        <v>1375773</v>
      </c>
      <c r="J1233" s="18" t="str">
        <f>ROUND((Table1[[#This Row],[actual_price]]-Table1[[#This Row],[discounted_price]])/Table1[[#This Row],[actual_price]]*100, 0) &amp; "%"</f>
        <v>15%</v>
      </c>
      <c r="K1233" s="18" t="str">
        <f t="shared" si="154"/>
        <v>&lt;50%</v>
      </c>
      <c r="L1233" s="18">
        <f t="shared" si="155"/>
        <v>15</v>
      </c>
      <c r="M1233" s="15" t="str">
        <f t="shared" si="156"/>
        <v>Mild</v>
      </c>
      <c r="N1233" s="1">
        <v>0.15</v>
      </c>
      <c r="O1233">
        <v>4.4000000000000004</v>
      </c>
      <c r="P1233" t="str">
        <f t="shared" si="157"/>
        <v>Good</v>
      </c>
      <c r="Q1233">
        <f>G1233*U1233</f>
        <v>1620675</v>
      </c>
      <c r="R1233" t="str">
        <f t="shared" si="158"/>
        <v>#0-#999</v>
      </c>
      <c r="S1233">
        <f>IF(Table1[[#This Row],[actual_price]]&lt;1000, 1, IF(Table1[[#This Row],[actual_price]]&lt;5000, 2, IF(Table1[[#This Row],[actual_price]]&lt;10000, 3, IF(Table1[[#This Row],[actual_price]]&lt;20000, 4, 5))))</f>
        <v>1</v>
      </c>
      <c r="T1233" t="str">
        <f t="shared" si="159"/>
        <v>1000 and above</v>
      </c>
      <c r="U1233" s="11">
        <v>7203</v>
      </c>
      <c r="V1233" t="s">
        <v>4068</v>
      </c>
      <c r="W1233" t="s">
        <v>4069</v>
      </c>
      <c r="X1233" t="s">
        <v>4070</v>
      </c>
      <c r="Y1233" t="s">
        <v>4071</v>
      </c>
      <c r="Z1233" t="s">
        <v>4072</v>
      </c>
      <c r="AA1233" t="s">
        <v>4073</v>
      </c>
    </row>
    <row r="1234" spans="1:27">
      <c r="A1234" t="s">
        <v>4107</v>
      </c>
      <c r="B1234" t="s">
        <v>4108</v>
      </c>
      <c r="C1234" t="str">
        <f t="shared" si="160"/>
        <v>Casio FX-82MS 2nd Gen Non-Programma…</v>
      </c>
      <c r="D1234" t="s">
        <v>3962</v>
      </c>
      <c r="E1234" t="str">
        <f>IFERROR(VLOOKUP(TRIM(CLEAN(D1234)),#REF!, 2, FALSE), "Other")</f>
        <v>Other</v>
      </c>
      <c r="F1234" s="9">
        <v>522</v>
      </c>
      <c r="G1234" s="9">
        <v>550</v>
      </c>
      <c r="H1234" s="9">
        <f t="shared" si="153"/>
        <v>28</v>
      </c>
      <c r="I1234" s="9">
        <f>(F1234*U1234)</f>
        <v>6357438</v>
      </c>
      <c r="J1234" s="18" t="str">
        <f>ROUND((Table1[[#This Row],[actual_price]]-Table1[[#This Row],[discounted_price]])/Table1[[#This Row],[actual_price]]*100, 0) &amp; "%"</f>
        <v>5%</v>
      </c>
      <c r="K1234" s="18" t="str">
        <f t="shared" si="154"/>
        <v>&lt;50%</v>
      </c>
      <c r="L1234" s="18">
        <f t="shared" si="155"/>
        <v>5</v>
      </c>
      <c r="M1234" s="15" t="str">
        <f t="shared" si="156"/>
        <v>Low</v>
      </c>
      <c r="N1234" s="1">
        <v>0.05</v>
      </c>
      <c r="O1234">
        <v>4.4000000000000004</v>
      </c>
      <c r="P1234" t="str">
        <f t="shared" si="157"/>
        <v>Good</v>
      </c>
      <c r="Q1234">
        <f>G1234*U1234</f>
        <v>6698450</v>
      </c>
      <c r="R1234" t="str">
        <f t="shared" si="158"/>
        <v>#0-#999</v>
      </c>
      <c r="S1234">
        <f>IF(Table1[[#This Row],[actual_price]]&lt;1000, 1, IF(Table1[[#This Row],[actual_price]]&lt;5000, 2, IF(Table1[[#This Row],[actual_price]]&lt;10000, 3, IF(Table1[[#This Row],[actual_price]]&lt;20000, 4, 5))))</f>
        <v>1</v>
      </c>
      <c r="T1234" t="str">
        <f t="shared" si="159"/>
        <v>1000 and above</v>
      </c>
      <c r="U1234" s="11">
        <v>12179</v>
      </c>
      <c r="V1234" t="s">
        <v>4109</v>
      </c>
      <c r="W1234" t="s">
        <v>4110</v>
      </c>
      <c r="X1234" t="s">
        <v>4111</v>
      </c>
      <c r="Y1234" t="s">
        <v>4112</v>
      </c>
      <c r="Z1234" t="s">
        <v>4113</v>
      </c>
      <c r="AA1234" t="s">
        <v>4114</v>
      </c>
    </row>
    <row r="1235" spans="1:27">
      <c r="A1235" t="s">
        <v>4140</v>
      </c>
      <c r="B1235" t="s">
        <v>4141</v>
      </c>
      <c r="C1235" t="str">
        <f t="shared" si="160"/>
        <v>TP-Link Archer AC1200 Archer C6 Wi-…</v>
      </c>
      <c r="D1235" t="s">
        <v>4142</v>
      </c>
      <c r="E1235" t="str">
        <f>IFERROR(VLOOKUP(TRIM(CLEAN(D1235)),#REF!, 2, FALSE), "Other")</f>
        <v>Other</v>
      </c>
      <c r="F1235" s="9">
        <v>2499</v>
      </c>
      <c r="G1235" s="9">
        <v>4999</v>
      </c>
      <c r="H1235" s="9">
        <f t="shared" si="153"/>
        <v>2500</v>
      </c>
      <c r="I1235" s="9">
        <f>(F1235*U1235)</f>
        <v>87524976</v>
      </c>
      <c r="J1235" s="18" t="str">
        <f>ROUND((Table1[[#This Row],[actual_price]]-Table1[[#This Row],[discounted_price]])/Table1[[#This Row],[actual_price]]*100, 0) &amp; "%"</f>
        <v>50%</v>
      </c>
      <c r="K1235" s="18" t="str">
        <f t="shared" si="154"/>
        <v>≥ 50%</v>
      </c>
      <c r="L1235" s="18">
        <f t="shared" si="155"/>
        <v>50</v>
      </c>
      <c r="M1235" s="15" t="str">
        <f t="shared" si="156"/>
        <v>High</v>
      </c>
      <c r="N1235" s="1">
        <v>0.5</v>
      </c>
      <c r="O1235">
        <v>4.4000000000000004</v>
      </c>
      <c r="P1235" t="str">
        <f t="shared" si="157"/>
        <v>Good</v>
      </c>
      <c r="Q1235">
        <f>G1235*U1235</f>
        <v>175084976</v>
      </c>
      <c r="R1235" t="str">
        <f t="shared" si="158"/>
        <v>#1k-#4.9k</v>
      </c>
      <c r="S1235">
        <f>IF(Table1[[#This Row],[actual_price]]&lt;1000, 1, IF(Table1[[#This Row],[actual_price]]&lt;5000, 2, IF(Table1[[#This Row],[actual_price]]&lt;10000, 3, IF(Table1[[#This Row],[actual_price]]&lt;20000, 4, 5))))</f>
        <v>2</v>
      </c>
      <c r="T1235" t="str">
        <f t="shared" si="159"/>
        <v>1000 and above</v>
      </c>
      <c r="U1235" s="11">
        <v>35024</v>
      </c>
      <c r="V1235" t="s">
        <v>4143</v>
      </c>
      <c r="W1235" t="s">
        <v>4144</v>
      </c>
      <c r="X1235" t="s">
        <v>4145</v>
      </c>
      <c r="Y1235" t="s">
        <v>4146</v>
      </c>
      <c r="Z1235" t="s">
        <v>4147</v>
      </c>
      <c r="AA1235" t="s">
        <v>4148</v>
      </c>
    </row>
    <row r="1236" spans="1:27">
      <c r="A1236" t="s">
        <v>4207</v>
      </c>
      <c r="B1236" t="s">
        <v>4208</v>
      </c>
      <c r="C1236" t="str">
        <f t="shared" si="160"/>
        <v>Panasonic CR-2032/5BE Lithium Coin …</v>
      </c>
      <c r="D1236" t="s">
        <v>4209</v>
      </c>
      <c r="E1236" t="str">
        <f>IFERROR(VLOOKUP(TRIM(CLEAN(D1236)),#REF!, 2, FALSE), "Other")</f>
        <v>Other</v>
      </c>
      <c r="F1236" s="9">
        <v>225</v>
      </c>
      <c r="G1236" s="9">
        <v>250</v>
      </c>
      <c r="H1236" s="9">
        <f t="shared" si="153"/>
        <v>25</v>
      </c>
      <c r="I1236" s="9">
        <f>(F1236*U1236)</f>
        <v>5975100</v>
      </c>
      <c r="J1236" s="18" t="str">
        <f>ROUND((Table1[[#This Row],[actual_price]]-Table1[[#This Row],[discounted_price]])/Table1[[#This Row],[actual_price]]*100, 0) &amp; "%"</f>
        <v>10%</v>
      </c>
      <c r="K1236" s="18" t="str">
        <f t="shared" si="154"/>
        <v>&lt;50%</v>
      </c>
      <c r="L1236" s="18">
        <f t="shared" si="155"/>
        <v>10</v>
      </c>
      <c r="M1236" s="15" t="str">
        <f t="shared" si="156"/>
        <v>Mild</v>
      </c>
      <c r="N1236" s="1">
        <v>0.1</v>
      </c>
      <c r="O1236">
        <v>4.4000000000000004</v>
      </c>
      <c r="P1236" t="str">
        <f t="shared" si="157"/>
        <v>Good</v>
      </c>
      <c r="Q1236">
        <f>G1236*U1236</f>
        <v>6639000</v>
      </c>
      <c r="R1236" t="str">
        <f t="shared" si="158"/>
        <v>#0-#999</v>
      </c>
      <c r="S1236">
        <f>IF(Table1[[#This Row],[actual_price]]&lt;1000, 1, IF(Table1[[#This Row],[actual_price]]&lt;5000, 2, IF(Table1[[#This Row],[actual_price]]&lt;10000, 3, IF(Table1[[#This Row],[actual_price]]&lt;20000, 4, 5))))</f>
        <v>1</v>
      </c>
      <c r="T1236" t="str">
        <f t="shared" si="159"/>
        <v>1000 and above</v>
      </c>
      <c r="U1236" s="11">
        <v>26556</v>
      </c>
      <c r="V1236" t="s">
        <v>4210</v>
      </c>
      <c r="W1236" t="s">
        <v>4211</v>
      </c>
      <c r="X1236" t="s">
        <v>4212</v>
      </c>
      <c r="Y1236" t="s">
        <v>4213</v>
      </c>
      <c r="Z1236" t="s">
        <v>4214</v>
      </c>
      <c r="AA1236" t="s">
        <v>4215</v>
      </c>
    </row>
    <row r="1237" spans="1:27">
      <c r="A1237" t="s">
        <v>4231</v>
      </c>
      <c r="B1237" t="s">
        <v>4232</v>
      </c>
      <c r="C1237" t="str">
        <f t="shared" si="160"/>
        <v>Tizum Mouse Pad/ Computer Mouse Mat…</v>
      </c>
      <c r="D1237" t="s">
        <v>4076</v>
      </c>
      <c r="E1237" t="str">
        <f>IFERROR(VLOOKUP(TRIM(CLEAN(D1237)),#REF!, 2, FALSE), "Other")</f>
        <v>Other</v>
      </c>
      <c r="F1237" s="9">
        <v>169</v>
      </c>
      <c r="G1237" s="9">
        <v>299</v>
      </c>
      <c r="H1237" s="9">
        <f t="shared" si="153"/>
        <v>130</v>
      </c>
      <c r="I1237" s="9">
        <f>(F1237*U1237)</f>
        <v>874744</v>
      </c>
      <c r="J1237" s="18" t="str">
        <f>ROUND((Table1[[#This Row],[actual_price]]-Table1[[#This Row],[discounted_price]])/Table1[[#This Row],[actual_price]]*100, 0) &amp; "%"</f>
        <v>43%</v>
      </c>
      <c r="K1237" s="18" t="str">
        <f t="shared" si="154"/>
        <v>&lt;50%</v>
      </c>
      <c r="L1237" s="18">
        <f t="shared" si="155"/>
        <v>43</v>
      </c>
      <c r="M1237" s="15" t="str">
        <f t="shared" si="156"/>
        <v>Medium</v>
      </c>
      <c r="N1237" s="1">
        <v>0.43</v>
      </c>
      <c r="O1237">
        <v>4.4000000000000004</v>
      </c>
      <c r="P1237" t="str">
        <f t="shared" si="157"/>
        <v>Good</v>
      </c>
      <c r="Q1237">
        <f>G1237*U1237</f>
        <v>1547624</v>
      </c>
      <c r="R1237" t="str">
        <f t="shared" si="158"/>
        <v>#0-#999</v>
      </c>
      <c r="S1237">
        <f>IF(Table1[[#This Row],[actual_price]]&lt;1000, 1, IF(Table1[[#This Row],[actual_price]]&lt;5000, 2, IF(Table1[[#This Row],[actual_price]]&lt;10000, 3, IF(Table1[[#This Row],[actual_price]]&lt;20000, 4, 5))))</f>
        <v>1</v>
      </c>
      <c r="T1237" t="str">
        <f t="shared" si="159"/>
        <v>1000 and above</v>
      </c>
      <c r="U1237" s="11">
        <v>5176</v>
      </c>
      <c r="V1237" t="s">
        <v>4233</v>
      </c>
      <c r="W1237" t="s">
        <v>4234</v>
      </c>
      <c r="X1237" t="s">
        <v>4235</v>
      </c>
      <c r="Y1237" t="s">
        <v>4236</v>
      </c>
      <c r="Z1237" t="s">
        <v>4237</v>
      </c>
      <c r="AA1237" t="s">
        <v>4238</v>
      </c>
    </row>
    <row r="1238" spans="1:27">
      <c r="A1238" t="s">
        <v>4239</v>
      </c>
      <c r="B1238" t="s">
        <v>4240</v>
      </c>
      <c r="C1238" t="str">
        <f t="shared" si="160"/>
        <v>Epson 003 65 ml for EcoTank L1110/L…</v>
      </c>
      <c r="D1238" t="s">
        <v>4000</v>
      </c>
      <c r="E1238" t="str">
        <f>IFERROR(VLOOKUP(TRIM(CLEAN(D1238)),#REF!, 2, FALSE), "Other")</f>
        <v>Other</v>
      </c>
      <c r="F1238" s="9">
        <v>309</v>
      </c>
      <c r="G1238" s="9">
        <v>404</v>
      </c>
      <c r="H1238" s="9">
        <f t="shared" si="153"/>
        <v>95</v>
      </c>
      <c r="I1238" s="9">
        <f>(F1238*U1238)</f>
        <v>2661726</v>
      </c>
      <c r="J1238" s="18" t="str">
        <f>ROUND((Table1[[#This Row],[actual_price]]-Table1[[#This Row],[discounted_price]])/Table1[[#This Row],[actual_price]]*100, 0) &amp; "%"</f>
        <v>24%</v>
      </c>
      <c r="K1238" s="18" t="str">
        <f t="shared" si="154"/>
        <v>&lt;50%</v>
      </c>
      <c r="L1238" s="18">
        <f t="shared" si="155"/>
        <v>24</v>
      </c>
      <c r="M1238" s="15" t="str">
        <f t="shared" si="156"/>
        <v>Mild</v>
      </c>
      <c r="N1238" s="1">
        <v>0.24</v>
      </c>
      <c r="O1238">
        <v>4.4000000000000004</v>
      </c>
      <c r="P1238" t="str">
        <f t="shared" si="157"/>
        <v>Good</v>
      </c>
      <c r="Q1238">
        <f>G1238*U1238</f>
        <v>3480056</v>
      </c>
      <c r="R1238" t="str">
        <f t="shared" si="158"/>
        <v>#0-#999</v>
      </c>
      <c r="S1238">
        <f>IF(Table1[[#This Row],[actual_price]]&lt;1000, 1, IF(Table1[[#This Row],[actual_price]]&lt;5000, 2, IF(Table1[[#This Row],[actual_price]]&lt;10000, 3, IF(Table1[[#This Row],[actual_price]]&lt;20000, 4, 5))))</f>
        <v>1</v>
      </c>
      <c r="T1238" t="str">
        <f t="shared" si="159"/>
        <v>1000 and above</v>
      </c>
      <c r="U1238" s="11">
        <v>8614</v>
      </c>
      <c r="V1238" t="s">
        <v>4241</v>
      </c>
      <c r="W1238" t="s">
        <v>4242</v>
      </c>
      <c r="X1238" t="s">
        <v>4243</v>
      </c>
      <c r="Y1238" t="s">
        <v>4244</v>
      </c>
      <c r="Z1238" t="s">
        <v>4245</v>
      </c>
      <c r="AA1238" t="s">
        <v>4246</v>
      </c>
    </row>
    <row r="1239" spans="1:27">
      <c r="A1239" t="s">
        <v>4270</v>
      </c>
      <c r="B1239" t="s">
        <v>4271</v>
      </c>
      <c r="C1239" t="str">
        <f t="shared" si="160"/>
        <v>Logitech M221 Wireless Mouse, Silen…</v>
      </c>
      <c r="D1239" t="s">
        <v>3688</v>
      </c>
      <c r="E1239" t="str">
        <f>IFERROR(VLOOKUP(TRIM(CLEAN(D1239)),#REF!, 2, FALSE), "Other")</f>
        <v>Other</v>
      </c>
      <c r="F1239" s="9">
        <v>799</v>
      </c>
      <c r="G1239" s="9">
        <v>1295</v>
      </c>
      <c r="H1239" s="9">
        <f t="shared" si="153"/>
        <v>496</v>
      </c>
      <c r="I1239" s="9">
        <f>(F1239*U1239)</f>
        <v>27846748</v>
      </c>
      <c r="J1239" s="18" t="str">
        <f>ROUND((Table1[[#This Row],[actual_price]]-Table1[[#This Row],[discounted_price]])/Table1[[#This Row],[actual_price]]*100, 0) &amp; "%"</f>
        <v>38%</v>
      </c>
      <c r="K1239" s="18" t="str">
        <f t="shared" si="154"/>
        <v>&lt;50%</v>
      </c>
      <c r="L1239" s="18">
        <f t="shared" si="155"/>
        <v>38</v>
      </c>
      <c r="M1239" s="15" t="str">
        <f t="shared" si="156"/>
        <v>Medium</v>
      </c>
      <c r="N1239" s="1">
        <v>0.38</v>
      </c>
      <c r="O1239">
        <v>4.4000000000000004</v>
      </c>
      <c r="P1239" t="str">
        <f t="shared" si="157"/>
        <v>Good</v>
      </c>
      <c r="Q1239">
        <f>G1239*U1239</f>
        <v>45133340</v>
      </c>
      <c r="R1239" t="str">
        <f t="shared" si="158"/>
        <v>#1k-#4.9k</v>
      </c>
      <c r="S1239">
        <f>IF(Table1[[#This Row],[actual_price]]&lt;1000, 1, IF(Table1[[#This Row],[actual_price]]&lt;5000, 2, IF(Table1[[#This Row],[actual_price]]&lt;10000, 3, IF(Table1[[#This Row],[actual_price]]&lt;20000, 4, 5))))</f>
        <v>2</v>
      </c>
      <c r="T1239" t="str">
        <f t="shared" si="159"/>
        <v>1000 and above</v>
      </c>
      <c r="U1239" s="11">
        <v>34852</v>
      </c>
      <c r="V1239" t="s">
        <v>4272</v>
      </c>
      <c r="W1239" t="s">
        <v>4273</v>
      </c>
      <c r="X1239" t="s">
        <v>4274</v>
      </c>
      <c r="Y1239" t="s">
        <v>4275</v>
      </c>
      <c r="Z1239" t="s">
        <v>4276</v>
      </c>
      <c r="AA1239" t="s">
        <v>4277</v>
      </c>
    </row>
    <row r="1240" spans="1:27">
      <c r="A1240" t="s">
        <v>101</v>
      </c>
      <c r="B1240" t="s">
        <v>102</v>
      </c>
      <c r="C1240" t="str">
        <f t="shared" si="160"/>
        <v>AmazonBasics Flexible Premium HDMI …</v>
      </c>
      <c r="D1240" t="s">
        <v>103</v>
      </c>
      <c r="E1240" t="str">
        <f>IFERROR(VLOOKUP(TRIM(CLEAN(D1240)),#REF!, 2, FALSE), "Other")</f>
        <v>Other</v>
      </c>
      <c r="F1240" s="9">
        <v>219</v>
      </c>
      <c r="G1240" s="9">
        <v>700</v>
      </c>
      <c r="H1240" s="9">
        <f t="shared" si="153"/>
        <v>481</v>
      </c>
      <c r="I1240" s="9">
        <f>(F1240*U1240)</f>
        <v>93506868</v>
      </c>
      <c r="J1240" s="18" t="str">
        <f>ROUND((Table1[[#This Row],[actual_price]]-Table1[[#This Row],[discounted_price]])/Table1[[#This Row],[actual_price]]*100, 0) &amp; "%"</f>
        <v>69%</v>
      </c>
      <c r="K1240" s="18" t="str">
        <f t="shared" si="154"/>
        <v>≥ 50%</v>
      </c>
      <c r="L1240" s="18">
        <f t="shared" si="155"/>
        <v>69</v>
      </c>
      <c r="M1240" s="15" t="str">
        <f t="shared" si="156"/>
        <v>High</v>
      </c>
      <c r="N1240" s="1">
        <v>0.69</v>
      </c>
      <c r="O1240">
        <v>4.4000000000000004</v>
      </c>
      <c r="P1240" t="str">
        <f t="shared" si="157"/>
        <v>Good</v>
      </c>
      <c r="Q1240">
        <f>G1240*U1240</f>
        <v>298880400</v>
      </c>
      <c r="R1240" t="str">
        <f t="shared" si="158"/>
        <v>#0-#999</v>
      </c>
      <c r="S1240">
        <f>IF(Table1[[#This Row],[actual_price]]&lt;1000, 1, IF(Table1[[#This Row],[actual_price]]&lt;5000, 2, IF(Table1[[#This Row],[actual_price]]&lt;10000, 3, IF(Table1[[#This Row],[actual_price]]&lt;20000, 4, 5))))</f>
        <v>1</v>
      </c>
      <c r="T1240" t="str">
        <f t="shared" si="159"/>
        <v>1000 and above</v>
      </c>
      <c r="U1240" s="11">
        <v>426972</v>
      </c>
      <c r="V1240" t="s">
        <v>104</v>
      </c>
      <c r="W1240" t="s">
        <v>105</v>
      </c>
      <c r="X1240" t="s">
        <v>106</v>
      </c>
      <c r="Y1240" t="s">
        <v>107</v>
      </c>
      <c r="Z1240" t="s">
        <v>108</v>
      </c>
      <c r="AA1240" t="s">
        <v>109</v>
      </c>
    </row>
    <row r="1241" spans="1:27">
      <c r="A1241" t="s">
        <v>4360</v>
      </c>
      <c r="B1241" t="s">
        <v>4361</v>
      </c>
      <c r="C1241" t="str">
        <f t="shared" si="160"/>
        <v>Digitek DTR 550 LW (67 Inch) Tripod…</v>
      </c>
      <c r="D1241" t="s">
        <v>4362</v>
      </c>
      <c r="E1241" t="str">
        <f>IFERROR(VLOOKUP(TRIM(CLEAN(D1241)),#REF!, 2, FALSE), "Other")</f>
        <v>Other</v>
      </c>
      <c r="F1241" s="9">
        <v>1549</v>
      </c>
      <c r="G1241" s="9">
        <v>2495</v>
      </c>
      <c r="H1241" s="9">
        <f t="shared" si="153"/>
        <v>946</v>
      </c>
      <c r="I1241" s="9">
        <f>(F1241*U1241)</f>
        <v>23447213</v>
      </c>
      <c r="J1241" s="18" t="str">
        <f>ROUND((Table1[[#This Row],[actual_price]]-Table1[[#This Row],[discounted_price]])/Table1[[#This Row],[actual_price]]*100, 0) &amp; "%"</f>
        <v>38%</v>
      </c>
      <c r="K1241" s="18" t="str">
        <f t="shared" si="154"/>
        <v>&lt;50%</v>
      </c>
      <c r="L1241" s="18">
        <f t="shared" si="155"/>
        <v>38</v>
      </c>
      <c r="M1241" s="15" t="str">
        <f t="shared" si="156"/>
        <v>Medium</v>
      </c>
      <c r="N1241" s="1">
        <v>0.38</v>
      </c>
      <c r="O1241">
        <v>4.4000000000000004</v>
      </c>
      <c r="P1241" t="str">
        <f t="shared" si="157"/>
        <v>Good</v>
      </c>
      <c r="Q1241">
        <f>G1241*U1241</f>
        <v>37766815</v>
      </c>
      <c r="R1241" t="str">
        <f t="shared" si="158"/>
        <v>#1k-#4.9k</v>
      </c>
      <c r="S1241">
        <f>IF(Table1[[#This Row],[actual_price]]&lt;1000, 1, IF(Table1[[#This Row],[actual_price]]&lt;5000, 2, IF(Table1[[#This Row],[actual_price]]&lt;10000, 3, IF(Table1[[#This Row],[actual_price]]&lt;20000, 4, 5))))</f>
        <v>2</v>
      </c>
      <c r="T1241" t="str">
        <f t="shared" si="159"/>
        <v>1000 and above</v>
      </c>
      <c r="U1241" s="11">
        <v>15137</v>
      </c>
      <c r="V1241" t="s">
        <v>4363</v>
      </c>
      <c r="W1241" t="s">
        <v>4364</v>
      </c>
      <c r="X1241" t="s">
        <v>4365</v>
      </c>
      <c r="Y1241" t="s">
        <v>4366</v>
      </c>
      <c r="Z1241" t="s">
        <v>4367</v>
      </c>
      <c r="AA1241" t="s">
        <v>4368</v>
      </c>
    </row>
    <row r="1242" spans="1:27">
      <c r="A1242" t="s">
        <v>125</v>
      </c>
      <c r="B1242" t="s">
        <v>126</v>
      </c>
      <c r="C1242" t="str">
        <f t="shared" si="160"/>
        <v>MI Braided USB Type-C Cable for Cha…</v>
      </c>
      <c r="D1242" t="s">
        <v>16</v>
      </c>
      <c r="E1242" t="str">
        <f>IFERROR(VLOOKUP(TRIM(CLEAN(D1242)),#REF!, 2, FALSE), "Other")</f>
        <v>Other</v>
      </c>
      <c r="F1242" s="9">
        <v>349</v>
      </c>
      <c r="G1242" s="9">
        <v>399</v>
      </c>
      <c r="H1242" s="9">
        <f t="shared" si="153"/>
        <v>50</v>
      </c>
      <c r="I1242" s="9">
        <f>(F1242*U1242)</f>
        <v>6546193</v>
      </c>
      <c r="J1242" s="18" t="str">
        <f>ROUND((Table1[[#This Row],[actual_price]]-Table1[[#This Row],[discounted_price]])/Table1[[#This Row],[actual_price]]*100, 0) &amp; "%"</f>
        <v>13%</v>
      </c>
      <c r="K1242" s="18" t="str">
        <f t="shared" si="154"/>
        <v>&lt;50%</v>
      </c>
      <c r="L1242" s="18">
        <f t="shared" si="155"/>
        <v>13</v>
      </c>
      <c r="M1242" s="15" t="str">
        <f t="shared" si="156"/>
        <v>Mild</v>
      </c>
      <c r="N1242" s="1">
        <v>0.13</v>
      </c>
      <c r="O1242">
        <v>4.4000000000000004</v>
      </c>
      <c r="P1242" t="str">
        <f t="shared" si="157"/>
        <v>Good</v>
      </c>
      <c r="Q1242">
        <f>G1242*U1242</f>
        <v>7484043</v>
      </c>
      <c r="R1242" t="str">
        <f t="shared" si="158"/>
        <v>#0-#999</v>
      </c>
      <c r="S1242">
        <f>IF(Table1[[#This Row],[actual_price]]&lt;1000, 1, IF(Table1[[#This Row],[actual_price]]&lt;5000, 2, IF(Table1[[#This Row],[actual_price]]&lt;10000, 3, IF(Table1[[#This Row],[actual_price]]&lt;20000, 4, 5))))</f>
        <v>1</v>
      </c>
      <c r="T1242" t="str">
        <f t="shared" si="159"/>
        <v>1000 and above</v>
      </c>
      <c r="U1242" s="11">
        <v>18757</v>
      </c>
      <c r="V1242" t="s">
        <v>4369</v>
      </c>
      <c r="W1242" t="s">
        <v>128</v>
      </c>
      <c r="X1242" t="s">
        <v>129</v>
      </c>
      <c r="Y1242" t="s">
        <v>130</v>
      </c>
      <c r="Z1242" t="s">
        <v>131</v>
      </c>
      <c r="AA1242" t="s">
        <v>2990</v>
      </c>
    </row>
    <row r="1243" spans="1:27">
      <c r="A1243" t="s">
        <v>4530</v>
      </c>
      <c r="B1243" t="s">
        <v>4531</v>
      </c>
      <c r="C1243" t="str">
        <f t="shared" si="160"/>
        <v>Classmate 2100117 Soft Cover 6 Subj…</v>
      </c>
      <c r="D1243" t="s">
        <v>4280</v>
      </c>
      <c r="E1243" t="str">
        <f>IFERROR(VLOOKUP(TRIM(CLEAN(D1243)),#REF!, 2, FALSE), "Other")</f>
        <v>Other</v>
      </c>
      <c r="F1243" s="9">
        <v>137</v>
      </c>
      <c r="G1243" s="9">
        <v>160</v>
      </c>
      <c r="H1243" s="9">
        <f t="shared" si="153"/>
        <v>23</v>
      </c>
      <c r="I1243" s="9">
        <f>(F1243*U1243)</f>
        <v>895569</v>
      </c>
      <c r="J1243" s="18" t="str">
        <f>ROUND((Table1[[#This Row],[actual_price]]-Table1[[#This Row],[discounted_price]])/Table1[[#This Row],[actual_price]]*100, 0) &amp; "%"</f>
        <v>14%</v>
      </c>
      <c r="K1243" s="18" t="str">
        <f t="shared" si="154"/>
        <v>&lt;50%</v>
      </c>
      <c r="L1243" s="18">
        <f t="shared" si="155"/>
        <v>14</v>
      </c>
      <c r="M1243" s="15" t="str">
        <f t="shared" si="156"/>
        <v>Mild</v>
      </c>
      <c r="N1243" s="1">
        <v>0.14000000000000001</v>
      </c>
      <c r="O1243">
        <v>4.4000000000000004</v>
      </c>
      <c r="P1243" t="str">
        <f t="shared" si="157"/>
        <v>Good</v>
      </c>
      <c r="Q1243">
        <f>G1243*U1243</f>
        <v>1045920</v>
      </c>
      <c r="R1243" t="str">
        <f t="shared" si="158"/>
        <v>#0-#999</v>
      </c>
      <c r="S1243">
        <f>IF(Table1[[#This Row],[actual_price]]&lt;1000, 1, IF(Table1[[#This Row],[actual_price]]&lt;5000, 2, IF(Table1[[#This Row],[actual_price]]&lt;10000, 3, IF(Table1[[#This Row],[actual_price]]&lt;20000, 4, 5))))</f>
        <v>1</v>
      </c>
      <c r="T1243" t="str">
        <f t="shared" si="159"/>
        <v>1000 and above</v>
      </c>
      <c r="U1243" s="11">
        <v>6537</v>
      </c>
      <c r="V1243" t="s">
        <v>4532</v>
      </c>
      <c r="W1243" t="s">
        <v>4533</v>
      </c>
      <c r="X1243" t="s">
        <v>4534</v>
      </c>
      <c r="Y1243" t="s">
        <v>4535</v>
      </c>
      <c r="Z1243" t="s">
        <v>4536</v>
      </c>
      <c r="AA1243" t="s">
        <v>4537</v>
      </c>
    </row>
    <row r="1244" spans="1:27">
      <c r="A1244" t="s">
        <v>4722</v>
      </c>
      <c r="B1244" t="s">
        <v>4723</v>
      </c>
      <c r="C1244" t="str">
        <f t="shared" si="160"/>
        <v>AirCase Protective Laptop Bag Sleev…</v>
      </c>
      <c r="D1244" t="s">
        <v>4724</v>
      </c>
      <c r="E1244" t="str">
        <f>IFERROR(VLOOKUP(TRIM(CLEAN(D1244)),#REF!, 2, FALSE), "Other")</f>
        <v>Other</v>
      </c>
      <c r="F1244" s="9">
        <v>449</v>
      </c>
      <c r="G1244" s="9">
        <v>999</v>
      </c>
      <c r="H1244" s="9">
        <f t="shared" si="153"/>
        <v>550</v>
      </c>
      <c r="I1244" s="9">
        <f>(F1244*U1244)</f>
        <v>4463060</v>
      </c>
      <c r="J1244" s="18" t="str">
        <f>ROUND((Table1[[#This Row],[actual_price]]-Table1[[#This Row],[discounted_price]])/Table1[[#This Row],[actual_price]]*100, 0) &amp; "%"</f>
        <v>55%</v>
      </c>
      <c r="K1244" s="18" t="str">
        <f t="shared" si="154"/>
        <v>≥ 50%</v>
      </c>
      <c r="L1244" s="18">
        <f t="shared" si="155"/>
        <v>55</v>
      </c>
      <c r="M1244" s="15" t="str">
        <f t="shared" si="156"/>
        <v>High</v>
      </c>
      <c r="N1244" s="1">
        <v>0.55000000000000004</v>
      </c>
      <c r="O1244">
        <v>4.4000000000000004</v>
      </c>
      <c r="P1244" t="str">
        <f t="shared" si="157"/>
        <v>Good</v>
      </c>
      <c r="Q1244">
        <f>G1244*U1244</f>
        <v>9930060</v>
      </c>
      <c r="R1244" t="str">
        <f t="shared" si="158"/>
        <v>#0-#999</v>
      </c>
      <c r="S1244">
        <f>IF(Table1[[#This Row],[actual_price]]&lt;1000, 1, IF(Table1[[#This Row],[actual_price]]&lt;5000, 2, IF(Table1[[#This Row],[actual_price]]&lt;10000, 3, IF(Table1[[#This Row],[actual_price]]&lt;20000, 4, 5))))</f>
        <v>1</v>
      </c>
      <c r="T1244" t="str">
        <f t="shared" si="159"/>
        <v>1000 and above</v>
      </c>
      <c r="U1244" s="11">
        <v>9940</v>
      </c>
      <c r="V1244" t="s">
        <v>4725</v>
      </c>
      <c r="W1244" t="s">
        <v>4726</v>
      </c>
      <c r="X1244" t="s">
        <v>4727</v>
      </c>
      <c r="Y1244" t="s">
        <v>4728</v>
      </c>
      <c r="Z1244" t="s">
        <v>4729</v>
      </c>
      <c r="AA1244" t="s">
        <v>4730</v>
      </c>
    </row>
    <row r="1245" spans="1:27">
      <c r="A1245" t="s">
        <v>4790</v>
      </c>
      <c r="B1245" t="s">
        <v>4791</v>
      </c>
      <c r="C1245" t="str">
        <f t="shared" si="160"/>
        <v>Duracell Chhota Power AA Battery Se…</v>
      </c>
      <c r="D1245" t="s">
        <v>3838</v>
      </c>
      <c r="E1245" t="str">
        <f>IFERROR(VLOOKUP(TRIM(CLEAN(D1245)),#REF!, 2, FALSE), "Other")</f>
        <v>Other</v>
      </c>
      <c r="F1245" s="9">
        <v>190</v>
      </c>
      <c r="G1245" s="9">
        <v>220</v>
      </c>
      <c r="H1245" s="9">
        <f t="shared" si="153"/>
        <v>30</v>
      </c>
      <c r="I1245" s="9">
        <f>(F1245*U1245)</f>
        <v>544540</v>
      </c>
      <c r="J1245" s="18" t="str">
        <f>ROUND((Table1[[#This Row],[actual_price]]-Table1[[#This Row],[discounted_price]])/Table1[[#This Row],[actual_price]]*100, 0) &amp; "%"</f>
        <v>14%</v>
      </c>
      <c r="K1245" s="18" t="str">
        <f t="shared" si="154"/>
        <v>&lt;50%</v>
      </c>
      <c r="L1245" s="18">
        <f t="shared" si="155"/>
        <v>14</v>
      </c>
      <c r="M1245" s="15" t="str">
        <f t="shared" si="156"/>
        <v>Mild</v>
      </c>
      <c r="N1245" s="1">
        <v>0.14000000000000001</v>
      </c>
      <c r="O1245">
        <v>4.4000000000000004</v>
      </c>
      <c r="P1245" t="str">
        <f t="shared" si="157"/>
        <v>Good</v>
      </c>
      <c r="Q1245">
        <f>G1245*U1245</f>
        <v>630520</v>
      </c>
      <c r="R1245" t="str">
        <f t="shared" si="158"/>
        <v>#0-#999</v>
      </c>
      <c r="S1245">
        <f>IF(Table1[[#This Row],[actual_price]]&lt;1000, 1, IF(Table1[[#This Row],[actual_price]]&lt;5000, 2, IF(Table1[[#This Row],[actual_price]]&lt;10000, 3, IF(Table1[[#This Row],[actual_price]]&lt;20000, 4, 5))))</f>
        <v>1</v>
      </c>
      <c r="T1245" t="str">
        <f t="shared" si="159"/>
        <v>1000 and above</v>
      </c>
      <c r="U1245" s="11">
        <v>2866</v>
      </c>
      <c r="V1245" t="s">
        <v>4792</v>
      </c>
      <c r="W1245" t="s">
        <v>4793</v>
      </c>
      <c r="X1245" t="s">
        <v>4794</v>
      </c>
      <c r="Y1245" t="s">
        <v>4795</v>
      </c>
      <c r="Z1245" t="s">
        <v>4796</v>
      </c>
      <c r="AA1245" t="s">
        <v>4797</v>
      </c>
    </row>
    <row r="1246" spans="1:27">
      <c r="A1246" t="s">
        <v>4832</v>
      </c>
      <c r="B1246" t="s">
        <v>4833</v>
      </c>
      <c r="C1246" t="str">
        <f t="shared" si="160"/>
        <v>Quantum RJ45 Ethernet Patch Cable/L…</v>
      </c>
      <c r="D1246" t="s">
        <v>4834</v>
      </c>
      <c r="E1246" t="str">
        <f>IFERROR(VLOOKUP(TRIM(CLEAN(D1246)),#REF!, 2, FALSE), "Other")</f>
        <v>Other</v>
      </c>
      <c r="F1246" s="9">
        <v>238</v>
      </c>
      <c r="G1246" s="9">
        <v>699</v>
      </c>
      <c r="H1246" s="9">
        <f t="shared" si="153"/>
        <v>461</v>
      </c>
      <c r="I1246" s="9">
        <f>(F1246*U1246)</f>
        <v>1992536</v>
      </c>
      <c r="J1246" s="18" t="str">
        <f>ROUND((Table1[[#This Row],[actual_price]]-Table1[[#This Row],[discounted_price]])/Table1[[#This Row],[actual_price]]*100, 0) &amp; "%"</f>
        <v>66%</v>
      </c>
      <c r="K1246" s="18" t="str">
        <f t="shared" si="154"/>
        <v>≥ 50%</v>
      </c>
      <c r="L1246" s="18">
        <f t="shared" si="155"/>
        <v>66</v>
      </c>
      <c r="M1246" s="15" t="str">
        <f t="shared" si="156"/>
        <v>High</v>
      </c>
      <c r="N1246" s="1">
        <v>0.66</v>
      </c>
      <c r="O1246">
        <v>4.4000000000000004</v>
      </c>
      <c r="P1246" t="str">
        <f t="shared" si="157"/>
        <v>Good</v>
      </c>
      <c r="Q1246">
        <f>G1246*U1246</f>
        <v>5852028</v>
      </c>
      <c r="R1246" t="str">
        <f t="shared" si="158"/>
        <v>#0-#999</v>
      </c>
      <c r="S1246">
        <f>IF(Table1[[#This Row],[actual_price]]&lt;1000, 1, IF(Table1[[#This Row],[actual_price]]&lt;5000, 2, IF(Table1[[#This Row],[actual_price]]&lt;10000, 3, IF(Table1[[#This Row],[actual_price]]&lt;20000, 4, 5))))</f>
        <v>1</v>
      </c>
      <c r="T1246" t="str">
        <f t="shared" si="159"/>
        <v>1000 and above</v>
      </c>
      <c r="U1246" s="11">
        <v>8372</v>
      </c>
      <c r="V1246" t="s">
        <v>4835</v>
      </c>
      <c r="W1246" t="s">
        <v>4836</v>
      </c>
      <c r="X1246" t="s">
        <v>4837</v>
      </c>
      <c r="Y1246" t="s">
        <v>4838</v>
      </c>
      <c r="Z1246" t="s">
        <v>4839</v>
      </c>
      <c r="AA1246" t="s">
        <v>4840</v>
      </c>
    </row>
    <row r="1247" spans="1:27">
      <c r="A1247" t="s">
        <v>4897</v>
      </c>
      <c r="B1247" t="s">
        <v>4898</v>
      </c>
      <c r="C1247" t="str">
        <f t="shared" si="160"/>
        <v>Luxor 5 Subject Single Ruled Notebo…</v>
      </c>
      <c r="D1247" t="s">
        <v>4783</v>
      </c>
      <c r="E1247" t="str">
        <f>IFERROR(VLOOKUP(TRIM(CLEAN(D1247)),#REF!, 2, FALSE), "Other")</f>
        <v>Other</v>
      </c>
      <c r="F1247" s="9">
        <v>125</v>
      </c>
      <c r="G1247" s="9">
        <v>180</v>
      </c>
      <c r="H1247" s="9">
        <f t="shared" si="153"/>
        <v>55</v>
      </c>
      <c r="I1247" s="9">
        <f>(F1247*U1247)</f>
        <v>1006625</v>
      </c>
      <c r="J1247" s="18" t="str">
        <f>ROUND((Table1[[#This Row],[actual_price]]-Table1[[#This Row],[discounted_price]])/Table1[[#This Row],[actual_price]]*100, 0) &amp; "%"</f>
        <v>31%</v>
      </c>
      <c r="K1247" s="18" t="str">
        <f t="shared" si="154"/>
        <v>&lt;50%</v>
      </c>
      <c r="L1247" s="18">
        <f t="shared" si="155"/>
        <v>31</v>
      </c>
      <c r="M1247" s="15" t="str">
        <f t="shared" si="156"/>
        <v>Medium</v>
      </c>
      <c r="N1247" s="1">
        <v>0.31</v>
      </c>
      <c r="O1247">
        <v>4.4000000000000004</v>
      </c>
      <c r="P1247" t="str">
        <f t="shared" si="157"/>
        <v>Good</v>
      </c>
      <c r="Q1247">
        <f>G1247*U1247</f>
        <v>1449540</v>
      </c>
      <c r="R1247" t="str">
        <f t="shared" si="158"/>
        <v>#0-#999</v>
      </c>
      <c r="S1247">
        <f>IF(Table1[[#This Row],[actual_price]]&lt;1000, 1, IF(Table1[[#This Row],[actual_price]]&lt;5000, 2, IF(Table1[[#This Row],[actual_price]]&lt;10000, 3, IF(Table1[[#This Row],[actual_price]]&lt;20000, 4, 5))))</f>
        <v>1</v>
      </c>
      <c r="T1247" t="str">
        <f t="shared" si="159"/>
        <v>1000 and above</v>
      </c>
      <c r="U1247" s="11">
        <v>8053</v>
      </c>
      <c r="V1247" t="s">
        <v>4899</v>
      </c>
      <c r="W1247" t="s">
        <v>4900</v>
      </c>
      <c r="X1247" t="s">
        <v>4901</v>
      </c>
      <c r="Y1247" t="s">
        <v>4902</v>
      </c>
      <c r="Z1247" t="s">
        <v>4903</v>
      </c>
      <c r="AA1247" t="s">
        <v>4904</v>
      </c>
    </row>
    <row r="1248" spans="1:27">
      <c r="A1248" t="s">
        <v>4970</v>
      </c>
      <c r="B1248" t="s">
        <v>4971</v>
      </c>
      <c r="C1248" t="str">
        <f t="shared" si="160"/>
        <v>SanDisk Ultra SDHC UHS-I Card 32GB …</v>
      </c>
      <c r="D1248" t="s">
        <v>4972</v>
      </c>
      <c r="E1248" t="str">
        <f>IFERROR(VLOOKUP(TRIM(CLEAN(D1248)),#REF!, 2, FALSE), "Other")</f>
        <v>Other</v>
      </c>
      <c r="F1248" s="9">
        <v>449</v>
      </c>
      <c r="G1248" s="9">
        <v>800</v>
      </c>
      <c r="H1248" s="9">
        <f t="shared" si="153"/>
        <v>351</v>
      </c>
      <c r="I1248" s="9">
        <f>(F1248*U1248)</f>
        <v>31243665</v>
      </c>
      <c r="J1248" s="18" t="str">
        <f>ROUND((Table1[[#This Row],[actual_price]]-Table1[[#This Row],[discounted_price]])/Table1[[#This Row],[actual_price]]*100, 0) &amp; "%"</f>
        <v>44%</v>
      </c>
      <c r="K1248" s="18" t="str">
        <f t="shared" si="154"/>
        <v>&lt;50%</v>
      </c>
      <c r="L1248" s="18">
        <f t="shared" si="155"/>
        <v>44</v>
      </c>
      <c r="M1248" s="15" t="str">
        <f t="shared" si="156"/>
        <v>Medium</v>
      </c>
      <c r="N1248" s="1">
        <v>0.44</v>
      </c>
      <c r="O1248">
        <v>4.4000000000000004</v>
      </c>
      <c r="P1248" t="str">
        <f t="shared" si="157"/>
        <v>Good</v>
      </c>
      <c r="Q1248">
        <f>G1248*U1248</f>
        <v>55668000</v>
      </c>
      <c r="R1248" t="str">
        <f t="shared" si="158"/>
        <v>#0-#999</v>
      </c>
      <c r="S1248">
        <f>IF(Table1[[#This Row],[actual_price]]&lt;1000, 1, IF(Table1[[#This Row],[actual_price]]&lt;5000, 2, IF(Table1[[#This Row],[actual_price]]&lt;10000, 3, IF(Table1[[#This Row],[actual_price]]&lt;20000, 4, 5))))</f>
        <v>1</v>
      </c>
      <c r="T1248" t="str">
        <f t="shared" si="159"/>
        <v>1000 and above</v>
      </c>
      <c r="U1248" s="11">
        <v>69585</v>
      </c>
      <c r="V1248" t="s">
        <v>4973</v>
      </c>
      <c r="W1248" t="s">
        <v>4974</v>
      </c>
      <c r="X1248" t="s">
        <v>4975</v>
      </c>
      <c r="Y1248" t="s">
        <v>4976</v>
      </c>
      <c r="Z1248" t="s">
        <v>4977</v>
      </c>
      <c r="AA1248" t="s">
        <v>4978</v>
      </c>
    </row>
    <row r="1249" spans="1:27">
      <c r="A1249" t="s">
        <v>4988</v>
      </c>
      <c r="B1249" t="s">
        <v>4989</v>
      </c>
      <c r="C1249" t="str">
        <f t="shared" si="160"/>
        <v>Classmate Long Notebook - 140 Pages…</v>
      </c>
      <c r="D1249" t="s">
        <v>4783</v>
      </c>
      <c r="E1249" t="str">
        <f>IFERROR(VLOOKUP(TRIM(CLEAN(D1249)),#REF!, 2, FALSE), "Other")</f>
        <v>Other</v>
      </c>
      <c r="F1249" s="9">
        <v>561</v>
      </c>
      <c r="G1249" s="9">
        <v>720</v>
      </c>
      <c r="H1249" s="9">
        <f t="shared" si="153"/>
        <v>159</v>
      </c>
      <c r="I1249" s="9">
        <f>(F1249*U1249)</f>
        <v>1785102</v>
      </c>
      <c r="J1249" s="18" t="str">
        <f>ROUND((Table1[[#This Row],[actual_price]]-Table1[[#This Row],[discounted_price]])/Table1[[#This Row],[actual_price]]*100, 0) &amp; "%"</f>
        <v>22%</v>
      </c>
      <c r="K1249" s="18" t="str">
        <f t="shared" si="154"/>
        <v>&lt;50%</v>
      </c>
      <c r="L1249" s="18">
        <f t="shared" si="155"/>
        <v>22</v>
      </c>
      <c r="M1249" s="15" t="str">
        <f t="shared" si="156"/>
        <v>Mild</v>
      </c>
      <c r="N1249" s="1">
        <v>0.22</v>
      </c>
      <c r="O1249">
        <v>4.4000000000000004</v>
      </c>
      <c r="P1249" t="str">
        <f t="shared" si="157"/>
        <v>Good</v>
      </c>
      <c r="Q1249">
        <f>G1249*U1249</f>
        <v>2291040</v>
      </c>
      <c r="R1249" t="str">
        <f t="shared" si="158"/>
        <v>#0-#999</v>
      </c>
      <c r="S1249">
        <f>IF(Table1[[#This Row],[actual_price]]&lt;1000, 1, IF(Table1[[#This Row],[actual_price]]&lt;5000, 2, IF(Table1[[#This Row],[actual_price]]&lt;10000, 3, IF(Table1[[#This Row],[actual_price]]&lt;20000, 4, 5))))</f>
        <v>1</v>
      </c>
      <c r="T1249" t="str">
        <f t="shared" si="159"/>
        <v>1000 and above</v>
      </c>
      <c r="U1249" s="11">
        <v>3182</v>
      </c>
      <c r="V1249" t="s">
        <v>4990</v>
      </c>
      <c r="W1249" t="s">
        <v>4991</v>
      </c>
      <c r="X1249" t="s">
        <v>4992</v>
      </c>
      <c r="Y1249" t="s">
        <v>4993</v>
      </c>
      <c r="Z1249" t="s">
        <v>4994</v>
      </c>
      <c r="AA1249" t="s">
        <v>4995</v>
      </c>
    </row>
    <row r="1250" spans="1:27">
      <c r="A1250" t="s">
        <v>4996</v>
      </c>
      <c r="B1250" t="s">
        <v>4997</v>
      </c>
      <c r="C1250" t="str">
        <f t="shared" si="160"/>
        <v>Lenovo 300 Wired Plug &amp; Play USB Mo…</v>
      </c>
      <c r="D1250" t="s">
        <v>3688</v>
      </c>
      <c r="E1250" t="str">
        <f>IFERROR(VLOOKUP(TRIM(CLEAN(D1250)),#REF!, 2, FALSE), "Other")</f>
        <v>Other</v>
      </c>
      <c r="F1250" s="9">
        <v>289</v>
      </c>
      <c r="G1250" s="9">
        <v>590</v>
      </c>
      <c r="H1250" s="9">
        <f t="shared" si="153"/>
        <v>301</v>
      </c>
      <c r="I1250" s="9">
        <f>(F1250*U1250)</f>
        <v>7481054</v>
      </c>
      <c r="J1250" s="18" t="str">
        <f>ROUND((Table1[[#This Row],[actual_price]]-Table1[[#This Row],[discounted_price]])/Table1[[#This Row],[actual_price]]*100, 0) &amp; "%"</f>
        <v>51%</v>
      </c>
      <c r="K1250" s="18" t="str">
        <f t="shared" si="154"/>
        <v>≥ 50%</v>
      </c>
      <c r="L1250" s="18">
        <f t="shared" si="155"/>
        <v>51</v>
      </c>
      <c r="M1250" s="15" t="str">
        <f t="shared" si="156"/>
        <v>High</v>
      </c>
      <c r="N1250" s="1">
        <v>0.51</v>
      </c>
      <c r="O1250">
        <v>4.4000000000000004</v>
      </c>
      <c r="P1250" t="str">
        <f t="shared" si="157"/>
        <v>Good</v>
      </c>
      <c r="Q1250">
        <f>G1250*U1250</f>
        <v>15272740</v>
      </c>
      <c r="R1250" t="str">
        <f t="shared" si="158"/>
        <v>#0-#999</v>
      </c>
      <c r="S1250">
        <f>IF(Table1[[#This Row],[actual_price]]&lt;1000, 1, IF(Table1[[#This Row],[actual_price]]&lt;5000, 2, IF(Table1[[#This Row],[actual_price]]&lt;10000, 3, IF(Table1[[#This Row],[actual_price]]&lt;20000, 4, 5))))</f>
        <v>1</v>
      </c>
      <c r="T1250" t="str">
        <f t="shared" si="159"/>
        <v>1000 and above</v>
      </c>
      <c r="U1250" s="11">
        <v>25886</v>
      </c>
      <c r="V1250" t="s">
        <v>4998</v>
      </c>
      <c r="W1250" t="s">
        <v>4999</v>
      </c>
      <c r="X1250" t="s">
        <v>5000</v>
      </c>
      <c r="Y1250" t="s">
        <v>5001</v>
      </c>
      <c r="Z1250" t="s">
        <v>5002</v>
      </c>
      <c r="AA1250" t="s">
        <v>5003</v>
      </c>
    </row>
    <row r="1251" spans="1:27">
      <c r="A1251" t="s">
        <v>5004</v>
      </c>
      <c r="B1251" t="s">
        <v>5005</v>
      </c>
      <c r="C1251" t="str">
        <f t="shared" si="160"/>
        <v>Dyazo 6 Angles Adjustable Aluminum …</v>
      </c>
      <c r="D1251" t="s">
        <v>3730</v>
      </c>
      <c r="E1251" t="str">
        <f>IFERROR(VLOOKUP(TRIM(CLEAN(D1251)),#REF!, 2, FALSE), "Other")</f>
        <v>Other</v>
      </c>
      <c r="F1251" s="9">
        <v>599</v>
      </c>
      <c r="G1251" s="9">
        <v>1999</v>
      </c>
      <c r="H1251" s="9">
        <f t="shared" si="153"/>
        <v>1400</v>
      </c>
      <c r="I1251" s="9">
        <f>(F1251*U1251)</f>
        <v>2836864</v>
      </c>
      <c r="J1251" s="18" t="str">
        <f>ROUND((Table1[[#This Row],[actual_price]]-Table1[[#This Row],[discounted_price]])/Table1[[#This Row],[actual_price]]*100, 0) &amp; "%"</f>
        <v>70%</v>
      </c>
      <c r="K1251" s="18" t="str">
        <f t="shared" si="154"/>
        <v>≥ 50%</v>
      </c>
      <c r="L1251" s="18">
        <f t="shared" si="155"/>
        <v>70</v>
      </c>
      <c r="M1251" s="15" t="str">
        <f t="shared" si="156"/>
        <v>High</v>
      </c>
      <c r="N1251" s="1">
        <v>0.7</v>
      </c>
      <c r="O1251">
        <v>4.4000000000000004</v>
      </c>
      <c r="P1251" t="str">
        <f t="shared" si="157"/>
        <v>Good</v>
      </c>
      <c r="Q1251">
        <f>G1251*U1251</f>
        <v>9467264</v>
      </c>
      <c r="R1251" t="str">
        <f t="shared" si="158"/>
        <v>#1k-#4.9k</v>
      </c>
      <c r="S1251">
        <f>IF(Table1[[#This Row],[actual_price]]&lt;1000, 1, IF(Table1[[#This Row],[actual_price]]&lt;5000, 2, IF(Table1[[#This Row],[actual_price]]&lt;10000, 3, IF(Table1[[#This Row],[actual_price]]&lt;20000, 4, 5))))</f>
        <v>2</v>
      </c>
      <c r="T1251" t="str">
        <f t="shared" si="159"/>
        <v>1000 and above</v>
      </c>
      <c r="U1251" s="11">
        <v>4736</v>
      </c>
      <c r="V1251" t="s">
        <v>5006</v>
      </c>
      <c r="W1251" t="s">
        <v>5007</v>
      </c>
      <c r="X1251" t="s">
        <v>5008</v>
      </c>
      <c r="Y1251" t="s">
        <v>5009</v>
      </c>
      <c r="Z1251" t="s">
        <v>5010</v>
      </c>
      <c r="AA1251" t="s">
        <v>5011</v>
      </c>
    </row>
    <row r="1252" spans="1:27">
      <c r="A1252" t="s">
        <v>5012</v>
      </c>
      <c r="B1252" t="s">
        <v>5013</v>
      </c>
      <c r="C1252" t="str">
        <f t="shared" si="160"/>
        <v>Western Digital WD 2TB My Passport …</v>
      </c>
      <c r="D1252" t="s">
        <v>3895</v>
      </c>
      <c r="E1252" t="str">
        <f>IFERROR(VLOOKUP(TRIM(CLEAN(D1252)),#REF!, 2, FALSE), "Other")</f>
        <v>Other</v>
      </c>
      <c r="F1252" s="9">
        <v>5599</v>
      </c>
      <c r="G1252" s="9">
        <v>7350</v>
      </c>
      <c r="H1252" s="9">
        <f t="shared" si="153"/>
        <v>1751</v>
      </c>
      <c r="I1252" s="9">
        <f>(F1252*U1252)</f>
        <v>408754995</v>
      </c>
      <c r="J1252" s="18" t="str">
        <f>ROUND((Table1[[#This Row],[actual_price]]-Table1[[#This Row],[discounted_price]])/Table1[[#This Row],[actual_price]]*100, 0) &amp; "%"</f>
        <v>24%</v>
      </c>
      <c r="K1252" s="18" t="str">
        <f t="shared" si="154"/>
        <v>&lt;50%</v>
      </c>
      <c r="L1252" s="18">
        <f t="shared" si="155"/>
        <v>24</v>
      </c>
      <c r="M1252" s="15" t="str">
        <f t="shared" si="156"/>
        <v>Mild</v>
      </c>
      <c r="N1252" s="1">
        <v>0.24</v>
      </c>
      <c r="O1252">
        <v>4.4000000000000004</v>
      </c>
      <c r="P1252" t="str">
        <f t="shared" si="157"/>
        <v>Good</v>
      </c>
      <c r="Q1252">
        <f>G1252*U1252</f>
        <v>536586750</v>
      </c>
      <c r="R1252" t="str">
        <f t="shared" si="158"/>
        <v>#5k-#9.9k</v>
      </c>
      <c r="S1252">
        <f>IF(Table1[[#This Row],[actual_price]]&lt;1000, 1, IF(Table1[[#This Row],[actual_price]]&lt;5000, 2, IF(Table1[[#This Row],[actual_price]]&lt;10000, 3, IF(Table1[[#This Row],[actual_price]]&lt;20000, 4, 5))))</f>
        <v>3</v>
      </c>
      <c r="T1252" t="str">
        <f t="shared" si="159"/>
        <v>1000 and above</v>
      </c>
      <c r="U1252" s="11">
        <v>73005</v>
      </c>
      <c r="V1252" t="s">
        <v>5014</v>
      </c>
      <c r="W1252" t="s">
        <v>5015</v>
      </c>
      <c r="X1252" t="s">
        <v>5016</v>
      </c>
      <c r="Y1252" t="s">
        <v>5017</v>
      </c>
      <c r="Z1252" t="s">
        <v>5018</v>
      </c>
      <c r="AA1252" t="s">
        <v>5019</v>
      </c>
    </row>
    <row r="1253" spans="1:27">
      <c r="A1253" t="s">
        <v>5178</v>
      </c>
      <c r="B1253" t="s">
        <v>5179</v>
      </c>
      <c r="C1253" t="str">
        <f t="shared" si="160"/>
        <v>INOVERA World Map Extended Anti Sli…</v>
      </c>
      <c r="D1253" t="s">
        <v>4076</v>
      </c>
      <c r="E1253" t="str">
        <f>IFERROR(VLOOKUP(TRIM(CLEAN(D1253)),#REF!, 2, FALSE), "Other")</f>
        <v>Other</v>
      </c>
      <c r="F1253" s="9">
        <v>499</v>
      </c>
      <c r="G1253" s="9">
        <v>999</v>
      </c>
      <c r="H1253" s="9">
        <f t="shared" si="153"/>
        <v>500</v>
      </c>
      <c r="I1253" s="9">
        <f>(F1253*U1253)</f>
        <v>513970</v>
      </c>
      <c r="J1253" s="18" t="str">
        <f>ROUND((Table1[[#This Row],[actual_price]]-Table1[[#This Row],[discounted_price]])/Table1[[#This Row],[actual_price]]*100, 0) &amp; "%"</f>
        <v>50%</v>
      </c>
      <c r="K1253" s="18" t="str">
        <f t="shared" si="154"/>
        <v>≥ 50%</v>
      </c>
      <c r="L1253" s="18">
        <f t="shared" si="155"/>
        <v>50</v>
      </c>
      <c r="M1253" s="15" t="str">
        <f t="shared" si="156"/>
        <v>High</v>
      </c>
      <c r="N1253" s="1">
        <v>0.5</v>
      </c>
      <c r="O1253">
        <v>4.4000000000000004</v>
      </c>
      <c r="P1253" t="str">
        <f t="shared" si="157"/>
        <v>Good</v>
      </c>
      <c r="Q1253">
        <f>G1253*U1253</f>
        <v>1028970</v>
      </c>
      <c r="R1253" t="str">
        <f t="shared" si="158"/>
        <v>#0-#999</v>
      </c>
      <c r="S1253">
        <f>IF(Table1[[#This Row],[actual_price]]&lt;1000, 1, IF(Table1[[#This Row],[actual_price]]&lt;5000, 2, IF(Table1[[#This Row],[actual_price]]&lt;10000, 3, IF(Table1[[#This Row],[actual_price]]&lt;20000, 4, 5))))</f>
        <v>1</v>
      </c>
      <c r="T1253" t="str">
        <f t="shared" si="159"/>
        <v>1000 and above</v>
      </c>
      <c r="U1253" s="11">
        <v>1030</v>
      </c>
      <c r="V1253" t="s">
        <v>5180</v>
      </c>
      <c r="W1253" t="s">
        <v>5181</v>
      </c>
      <c r="X1253" t="s">
        <v>5182</v>
      </c>
      <c r="Y1253" t="s">
        <v>5183</v>
      </c>
      <c r="Z1253" t="s">
        <v>5184</v>
      </c>
      <c r="AA1253" t="s">
        <v>5185</v>
      </c>
    </row>
    <row r="1254" spans="1:27">
      <c r="A1254" t="s">
        <v>5211</v>
      </c>
      <c r="B1254" t="s">
        <v>5212</v>
      </c>
      <c r="C1254" t="str">
        <f t="shared" si="160"/>
        <v>Western Digital WD 1.5TB Elements P…</v>
      </c>
      <c r="D1254" t="s">
        <v>3895</v>
      </c>
      <c r="E1254" t="str">
        <f>IFERROR(VLOOKUP(TRIM(CLEAN(D1254)),#REF!, 2, FALSE), "Other")</f>
        <v>Other</v>
      </c>
      <c r="F1254" s="9">
        <v>4449</v>
      </c>
      <c r="G1254" s="9">
        <v>5734</v>
      </c>
      <c r="H1254" s="9">
        <f t="shared" si="153"/>
        <v>1285</v>
      </c>
      <c r="I1254" s="9">
        <f>(F1254*U1254)</f>
        <v>111251694</v>
      </c>
      <c r="J1254" s="18" t="str">
        <f>ROUND((Table1[[#This Row],[actual_price]]-Table1[[#This Row],[discounted_price]])/Table1[[#This Row],[actual_price]]*100, 0) &amp; "%"</f>
        <v>22%</v>
      </c>
      <c r="K1254" s="18" t="str">
        <f t="shared" si="154"/>
        <v>&lt;50%</v>
      </c>
      <c r="L1254" s="18">
        <f t="shared" si="155"/>
        <v>22</v>
      </c>
      <c r="M1254" s="15" t="str">
        <f t="shared" si="156"/>
        <v>Mild</v>
      </c>
      <c r="N1254" s="1">
        <v>0.22</v>
      </c>
      <c r="O1254">
        <v>4.4000000000000004</v>
      </c>
      <c r="P1254" t="str">
        <f t="shared" si="157"/>
        <v>Good</v>
      </c>
      <c r="Q1254">
        <f>G1254*U1254</f>
        <v>143384404</v>
      </c>
      <c r="R1254" t="str">
        <f t="shared" si="158"/>
        <v>#5k-#9.9k</v>
      </c>
      <c r="S1254">
        <f>IF(Table1[[#This Row],[actual_price]]&lt;1000, 1, IF(Table1[[#This Row],[actual_price]]&lt;5000, 2, IF(Table1[[#This Row],[actual_price]]&lt;10000, 3, IF(Table1[[#This Row],[actual_price]]&lt;20000, 4, 5))))</f>
        <v>3</v>
      </c>
      <c r="T1254" t="str">
        <f t="shared" si="159"/>
        <v>1000 and above</v>
      </c>
      <c r="U1254" s="11">
        <v>25006</v>
      </c>
      <c r="V1254" t="s">
        <v>5213</v>
      </c>
      <c r="W1254" t="s">
        <v>5214</v>
      </c>
      <c r="X1254" t="s">
        <v>5215</v>
      </c>
      <c r="Y1254" t="s">
        <v>5216</v>
      </c>
      <c r="Z1254" t="s">
        <v>5217</v>
      </c>
      <c r="AA1254" t="s">
        <v>10174</v>
      </c>
    </row>
    <row r="1255" spans="1:27">
      <c r="A1255" t="s">
        <v>5226</v>
      </c>
      <c r="B1255" t="s">
        <v>5227</v>
      </c>
      <c r="C1255" t="str">
        <f t="shared" si="160"/>
        <v>Lenovo 400 Wireless Mouse, 1200DPI …</v>
      </c>
      <c r="D1255" t="s">
        <v>3688</v>
      </c>
      <c r="E1255" t="str">
        <f>IFERROR(VLOOKUP(TRIM(CLEAN(D1255)),#REF!, 2, FALSE), "Other")</f>
        <v>Other</v>
      </c>
      <c r="F1255" s="9">
        <v>629</v>
      </c>
      <c r="G1255" s="9">
        <v>1390</v>
      </c>
      <c r="H1255" s="9">
        <f t="shared" si="153"/>
        <v>761</v>
      </c>
      <c r="I1255" s="9">
        <f>(F1255*U1255)</f>
        <v>3963329</v>
      </c>
      <c r="J1255" s="18" t="str">
        <f>ROUND((Table1[[#This Row],[actual_price]]-Table1[[#This Row],[discounted_price]])/Table1[[#This Row],[actual_price]]*100, 0) &amp; "%"</f>
        <v>55%</v>
      </c>
      <c r="K1255" s="18" t="str">
        <f t="shared" si="154"/>
        <v>≥ 50%</v>
      </c>
      <c r="L1255" s="18">
        <f t="shared" si="155"/>
        <v>55</v>
      </c>
      <c r="M1255" s="15" t="str">
        <f t="shared" si="156"/>
        <v>High</v>
      </c>
      <c r="N1255" s="1">
        <v>0.55000000000000004</v>
      </c>
      <c r="O1255">
        <v>4.4000000000000004</v>
      </c>
      <c r="P1255" t="str">
        <f t="shared" si="157"/>
        <v>Good</v>
      </c>
      <c r="Q1255">
        <f>G1255*U1255</f>
        <v>8758390</v>
      </c>
      <c r="R1255" t="str">
        <f t="shared" si="158"/>
        <v>#1k-#4.9k</v>
      </c>
      <c r="S1255">
        <f>IF(Table1[[#This Row],[actual_price]]&lt;1000, 1, IF(Table1[[#This Row],[actual_price]]&lt;5000, 2, IF(Table1[[#This Row],[actual_price]]&lt;10000, 3, IF(Table1[[#This Row],[actual_price]]&lt;20000, 4, 5))))</f>
        <v>2</v>
      </c>
      <c r="T1255" t="str">
        <f t="shared" si="159"/>
        <v>1000 and above</v>
      </c>
      <c r="U1255" s="11">
        <v>6301</v>
      </c>
      <c r="V1255" t="s">
        <v>5228</v>
      </c>
      <c r="W1255" t="s">
        <v>5229</v>
      </c>
      <c r="X1255" t="s">
        <v>5230</v>
      </c>
      <c r="Y1255" t="s">
        <v>5231</v>
      </c>
      <c r="Z1255" t="s">
        <v>5232</v>
      </c>
      <c r="AA1255" t="s">
        <v>5233</v>
      </c>
    </row>
    <row r="1256" spans="1:27">
      <c r="A1256" t="s">
        <v>5234</v>
      </c>
      <c r="B1256" t="s">
        <v>5235</v>
      </c>
      <c r="C1256" t="str">
        <f t="shared" si="160"/>
        <v>Logitech K480 Wireless Multi-Device…</v>
      </c>
      <c r="D1256" t="s">
        <v>3807</v>
      </c>
      <c r="E1256" t="str">
        <f>IFERROR(VLOOKUP(TRIM(CLEAN(D1256)),#REF!, 2, FALSE), "Other")</f>
        <v>Other</v>
      </c>
      <c r="F1256" s="9">
        <v>2595</v>
      </c>
      <c r="G1256" s="9">
        <v>3295</v>
      </c>
      <c r="H1256" s="9">
        <f t="shared" si="153"/>
        <v>700</v>
      </c>
      <c r="I1256" s="9">
        <f>(F1256*U1256)</f>
        <v>58693710</v>
      </c>
      <c r="J1256" s="18" t="str">
        <f>ROUND((Table1[[#This Row],[actual_price]]-Table1[[#This Row],[discounted_price]])/Table1[[#This Row],[actual_price]]*100, 0) &amp; "%"</f>
        <v>21%</v>
      </c>
      <c r="K1256" s="18" t="str">
        <f t="shared" si="154"/>
        <v>&lt;50%</v>
      </c>
      <c r="L1256" s="18">
        <f t="shared" si="155"/>
        <v>21</v>
      </c>
      <c r="M1256" s="15" t="str">
        <f t="shared" si="156"/>
        <v>Mild</v>
      </c>
      <c r="N1256" s="1">
        <v>0.21</v>
      </c>
      <c r="O1256">
        <v>4.4000000000000004</v>
      </c>
      <c r="P1256" t="str">
        <f t="shared" si="157"/>
        <v>Good</v>
      </c>
      <c r="Q1256">
        <f>G1256*U1256</f>
        <v>74526310</v>
      </c>
      <c r="R1256" t="str">
        <f t="shared" si="158"/>
        <v>#1k-#4.9k</v>
      </c>
      <c r="S1256">
        <f>IF(Table1[[#This Row],[actual_price]]&lt;1000, 1, IF(Table1[[#This Row],[actual_price]]&lt;5000, 2, IF(Table1[[#This Row],[actual_price]]&lt;10000, 3, IF(Table1[[#This Row],[actual_price]]&lt;20000, 4, 5))))</f>
        <v>2</v>
      </c>
      <c r="T1256" t="str">
        <f t="shared" si="159"/>
        <v>1000 and above</v>
      </c>
      <c r="U1256" s="11">
        <v>22618</v>
      </c>
      <c r="V1256" t="s">
        <v>5236</v>
      </c>
      <c r="W1256" t="s">
        <v>5237</v>
      </c>
      <c r="X1256" t="s">
        <v>5238</v>
      </c>
      <c r="Y1256" t="s">
        <v>5239</v>
      </c>
      <c r="Z1256" t="s">
        <v>5240</v>
      </c>
      <c r="AA1256" t="s">
        <v>5241</v>
      </c>
    </row>
    <row r="1257" spans="1:27">
      <c r="A1257" t="s">
        <v>5250</v>
      </c>
      <c r="B1257" t="s">
        <v>5251</v>
      </c>
      <c r="C1257" t="str">
        <f t="shared" si="160"/>
        <v>3M Post-it Sticky Note Cube, 200 Sh…</v>
      </c>
      <c r="D1257" t="s">
        <v>4380</v>
      </c>
      <c r="E1257" t="str">
        <f>IFERROR(VLOOKUP(TRIM(CLEAN(D1257)),#REF!, 2, FALSE), "Other")</f>
        <v>Other</v>
      </c>
      <c r="F1257" s="9">
        <v>90</v>
      </c>
      <c r="G1257" s="9">
        <v>175</v>
      </c>
      <c r="H1257" s="9">
        <f t="shared" si="153"/>
        <v>85</v>
      </c>
      <c r="I1257" s="9">
        <f>(F1257*U1257)</f>
        <v>668610</v>
      </c>
      <c r="J1257" s="18" t="str">
        <f>ROUND((Table1[[#This Row],[actual_price]]-Table1[[#This Row],[discounted_price]])/Table1[[#This Row],[actual_price]]*100, 0) &amp; "%"</f>
        <v>49%</v>
      </c>
      <c r="K1257" s="18" t="str">
        <f t="shared" si="154"/>
        <v>&lt;50%</v>
      </c>
      <c r="L1257" s="18">
        <f t="shared" si="155"/>
        <v>49</v>
      </c>
      <c r="M1257" s="15" t="str">
        <f t="shared" si="156"/>
        <v>Medium</v>
      </c>
      <c r="N1257" s="1">
        <v>0.49</v>
      </c>
      <c r="O1257">
        <v>4.4000000000000004</v>
      </c>
      <c r="P1257" t="str">
        <f t="shared" si="157"/>
        <v>Good</v>
      </c>
      <c r="Q1257">
        <f>G1257*U1257</f>
        <v>1300075</v>
      </c>
      <c r="R1257" t="str">
        <f t="shared" si="158"/>
        <v>#0-#999</v>
      </c>
      <c r="S1257">
        <f>IF(Table1[[#This Row],[actual_price]]&lt;1000, 1, IF(Table1[[#This Row],[actual_price]]&lt;5000, 2, IF(Table1[[#This Row],[actual_price]]&lt;10000, 3, IF(Table1[[#This Row],[actual_price]]&lt;20000, 4, 5))))</f>
        <v>1</v>
      </c>
      <c r="T1257" t="str">
        <f t="shared" si="159"/>
        <v>1000 and above</v>
      </c>
      <c r="U1257" s="11">
        <v>7429</v>
      </c>
      <c r="V1257" t="s">
        <v>5252</v>
      </c>
      <c r="W1257" t="s">
        <v>5253</v>
      </c>
      <c r="X1257" t="s">
        <v>5254</v>
      </c>
      <c r="Y1257" t="s">
        <v>5255</v>
      </c>
      <c r="Z1257" t="s">
        <v>5256</v>
      </c>
      <c r="AA1257" t="s">
        <v>5257</v>
      </c>
    </row>
    <row r="1258" spans="1:27">
      <c r="A1258" t="s">
        <v>5308</v>
      </c>
      <c r="B1258" t="s">
        <v>5309</v>
      </c>
      <c r="C1258" t="str">
        <f t="shared" si="160"/>
        <v>FEDUS Cat6 Ethernet Cable, 10 Meter…</v>
      </c>
      <c r="D1258" t="s">
        <v>4834</v>
      </c>
      <c r="E1258" t="str">
        <f>IFERROR(VLOOKUP(TRIM(CLEAN(D1258)),#REF!, 2, FALSE), "Other")</f>
        <v>Other</v>
      </c>
      <c r="F1258" s="9">
        <v>287</v>
      </c>
      <c r="G1258" s="9">
        <v>499</v>
      </c>
      <c r="H1258" s="9">
        <f t="shared" si="153"/>
        <v>212</v>
      </c>
      <c r="I1258" s="9">
        <f>(F1258*U1258)</f>
        <v>2317812</v>
      </c>
      <c r="J1258" s="18" t="str">
        <f>ROUND((Table1[[#This Row],[actual_price]]-Table1[[#This Row],[discounted_price]])/Table1[[#This Row],[actual_price]]*100, 0) &amp; "%"</f>
        <v>42%</v>
      </c>
      <c r="K1258" s="18" t="str">
        <f t="shared" si="154"/>
        <v>&lt;50%</v>
      </c>
      <c r="L1258" s="18">
        <f t="shared" si="155"/>
        <v>42</v>
      </c>
      <c r="M1258" s="15" t="str">
        <f t="shared" si="156"/>
        <v>Medium</v>
      </c>
      <c r="N1258" s="1">
        <v>0.42</v>
      </c>
      <c r="O1258">
        <v>4.4000000000000004</v>
      </c>
      <c r="P1258" t="str">
        <f t="shared" si="157"/>
        <v>Good</v>
      </c>
      <c r="Q1258">
        <f>G1258*U1258</f>
        <v>4029924</v>
      </c>
      <c r="R1258" t="str">
        <f t="shared" si="158"/>
        <v>#0-#999</v>
      </c>
      <c r="S1258">
        <f>IF(Table1[[#This Row],[actual_price]]&lt;1000, 1, IF(Table1[[#This Row],[actual_price]]&lt;5000, 2, IF(Table1[[#This Row],[actual_price]]&lt;10000, 3, IF(Table1[[#This Row],[actual_price]]&lt;20000, 4, 5))))</f>
        <v>1</v>
      </c>
      <c r="T1258" t="str">
        <f t="shared" si="159"/>
        <v>1000 and above</v>
      </c>
      <c r="U1258" s="11">
        <v>8076</v>
      </c>
      <c r="V1258" t="s">
        <v>5310</v>
      </c>
      <c r="W1258" t="s">
        <v>5311</v>
      </c>
      <c r="X1258" t="s">
        <v>5312</v>
      </c>
      <c r="Y1258" t="s">
        <v>5313</v>
      </c>
      <c r="Z1258" t="s">
        <v>5314</v>
      </c>
      <c r="AA1258" t="s">
        <v>5315</v>
      </c>
    </row>
    <row r="1259" spans="1:27">
      <c r="A1259" t="s">
        <v>5325</v>
      </c>
      <c r="B1259" t="s">
        <v>5326</v>
      </c>
      <c r="C1259" t="str">
        <f t="shared" si="160"/>
        <v>Duracell Rechargeable AA 2500mAh Ba…</v>
      </c>
      <c r="D1259" t="s">
        <v>3838</v>
      </c>
      <c r="E1259" t="str">
        <f>IFERROR(VLOOKUP(TRIM(CLEAN(D1259)),#REF!, 2, FALSE), "Other")</f>
        <v>Other</v>
      </c>
      <c r="F1259" s="9">
        <v>879</v>
      </c>
      <c r="G1259" s="9">
        <v>1109</v>
      </c>
      <c r="H1259" s="9">
        <f t="shared" si="153"/>
        <v>230</v>
      </c>
      <c r="I1259" s="9">
        <f>(F1259*U1259)</f>
        <v>27775521</v>
      </c>
      <c r="J1259" s="18" t="str">
        <f>ROUND((Table1[[#This Row],[actual_price]]-Table1[[#This Row],[discounted_price]])/Table1[[#This Row],[actual_price]]*100, 0) &amp; "%"</f>
        <v>21%</v>
      </c>
      <c r="K1259" s="18" t="str">
        <f t="shared" si="154"/>
        <v>&lt;50%</v>
      </c>
      <c r="L1259" s="18">
        <f t="shared" si="155"/>
        <v>21</v>
      </c>
      <c r="M1259" s="15" t="str">
        <f t="shared" si="156"/>
        <v>Mild</v>
      </c>
      <c r="N1259" s="1">
        <v>0.21</v>
      </c>
      <c r="O1259">
        <v>4.4000000000000004</v>
      </c>
      <c r="P1259" t="str">
        <f t="shared" si="157"/>
        <v>Good</v>
      </c>
      <c r="Q1259">
        <f>G1259*U1259</f>
        <v>35043291</v>
      </c>
      <c r="R1259" t="str">
        <f t="shared" si="158"/>
        <v>#1k-#4.9k</v>
      </c>
      <c r="S1259">
        <f>IF(Table1[[#This Row],[actual_price]]&lt;1000, 1, IF(Table1[[#This Row],[actual_price]]&lt;5000, 2, IF(Table1[[#This Row],[actual_price]]&lt;10000, 3, IF(Table1[[#This Row],[actual_price]]&lt;20000, 4, 5))))</f>
        <v>2</v>
      </c>
      <c r="T1259" t="str">
        <f t="shared" si="159"/>
        <v>1000 and above</v>
      </c>
      <c r="U1259" s="11">
        <v>31599</v>
      </c>
      <c r="V1259" t="s">
        <v>5327</v>
      </c>
      <c r="W1259" t="s">
        <v>5328</v>
      </c>
      <c r="X1259" t="s">
        <v>5329</v>
      </c>
      <c r="Y1259" t="s">
        <v>5330</v>
      </c>
      <c r="Z1259" t="s">
        <v>5331</v>
      </c>
      <c r="AA1259" t="s">
        <v>5332</v>
      </c>
    </row>
    <row r="1260" spans="1:27">
      <c r="A1260" t="s">
        <v>5601</v>
      </c>
      <c r="B1260" t="s">
        <v>5602</v>
      </c>
      <c r="C1260" t="str">
        <f t="shared" si="160"/>
        <v>Wacom One by CTL-472/K0-CX Digital …</v>
      </c>
      <c r="D1260" t="s">
        <v>3697</v>
      </c>
      <c r="E1260" t="str">
        <f>IFERROR(VLOOKUP(TRIM(CLEAN(D1260)),#REF!, 2, FALSE), "Other")</f>
        <v>Other</v>
      </c>
      <c r="F1260" s="9">
        <v>3303</v>
      </c>
      <c r="G1260" s="9">
        <v>4699</v>
      </c>
      <c r="H1260" s="9">
        <f t="shared" si="153"/>
        <v>1396</v>
      </c>
      <c r="I1260" s="9">
        <f>(F1260*U1260)</f>
        <v>44735832</v>
      </c>
      <c r="J1260" s="18" t="str">
        <f>ROUND((Table1[[#This Row],[actual_price]]-Table1[[#This Row],[discounted_price]])/Table1[[#This Row],[actual_price]]*100, 0) &amp; "%"</f>
        <v>30%</v>
      </c>
      <c r="K1260" s="18" t="str">
        <f t="shared" si="154"/>
        <v>&lt;50%</v>
      </c>
      <c r="L1260" s="18">
        <f t="shared" si="155"/>
        <v>30</v>
      </c>
      <c r="M1260" s="15" t="str">
        <f t="shared" si="156"/>
        <v>Medium</v>
      </c>
      <c r="N1260" s="1">
        <v>0.3</v>
      </c>
      <c r="O1260">
        <v>4.4000000000000004</v>
      </c>
      <c r="P1260" t="str">
        <f t="shared" si="157"/>
        <v>Good</v>
      </c>
      <c r="Q1260">
        <f>G1260*U1260</f>
        <v>63643256</v>
      </c>
      <c r="R1260" t="str">
        <f t="shared" si="158"/>
        <v>#1k-#4.9k</v>
      </c>
      <c r="S1260">
        <f>IF(Table1[[#This Row],[actual_price]]&lt;1000, 1, IF(Table1[[#This Row],[actual_price]]&lt;5000, 2, IF(Table1[[#This Row],[actual_price]]&lt;10000, 3, IF(Table1[[#This Row],[actual_price]]&lt;20000, 4, 5))))</f>
        <v>2</v>
      </c>
      <c r="T1260" t="str">
        <f t="shared" si="159"/>
        <v>1000 and above</v>
      </c>
      <c r="U1260" s="11">
        <v>13544</v>
      </c>
      <c r="V1260" t="s">
        <v>5603</v>
      </c>
      <c r="W1260" t="s">
        <v>5604</v>
      </c>
      <c r="X1260" t="s">
        <v>5605</v>
      </c>
      <c r="Y1260" t="s">
        <v>5606</v>
      </c>
      <c r="Z1260" t="s">
        <v>5607</v>
      </c>
      <c r="AA1260" t="s">
        <v>5608</v>
      </c>
    </row>
    <row r="1261" spans="1:27">
      <c r="A1261" t="s">
        <v>5704</v>
      </c>
      <c r="B1261" t="s">
        <v>5705</v>
      </c>
      <c r="C1261" t="str">
        <f t="shared" si="160"/>
        <v>Western Digital WD Green SATA 240GB…</v>
      </c>
      <c r="D1261" t="s">
        <v>5147</v>
      </c>
      <c r="E1261" t="str">
        <f>IFERROR(VLOOKUP(TRIM(CLEAN(D1261)),#REF!, 2, FALSE), "Other")</f>
        <v>Other</v>
      </c>
      <c r="F1261" s="9">
        <v>1709</v>
      </c>
      <c r="G1261" s="9">
        <v>4000</v>
      </c>
      <c r="H1261" s="9">
        <f t="shared" si="153"/>
        <v>2291</v>
      </c>
      <c r="I1261" s="9">
        <f>(F1261*U1261)</f>
        <v>5176561</v>
      </c>
      <c r="J1261" s="18" t="str">
        <f>ROUND((Table1[[#This Row],[actual_price]]-Table1[[#This Row],[discounted_price]])/Table1[[#This Row],[actual_price]]*100, 0) &amp; "%"</f>
        <v>57%</v>
      </c>
      <c r="K1261" s="18" t="str">
        <f t="shared" si="154"/>
        <v>≥ 50%</v>
      </c>
      <c r="L1261" s="18">
        <f t="shared" si="155"/>
        <v>57</v>
      </c>
      <c r="M1261" s="15" t="str">
        <f t="shared" si="156"/>
        <v>High</v>
      </c>
      <c r="N1261" s="1">
        <v>0.56999999999999995</v>
      </c>
      <c r="O1261">
        <v>4.4000000000000004</v>
      </c>
      <c r="P1261" t="str">
        <f t="shared" si="157"/>
        <v>Good</v>
      </c>
      <c r="Q1261">
        <f>G1261*U1261</f>
        <v>12116000</v>
      </c>
      <c r="R1261" t="str">
        <f t="shared" si="158"/>
        <v>#1k-#4.9k</v>
      </c>
      <c r="S1261">
        <f>IF(Table1[[#This Row],[actual_price]]&lt;1000, 1, IF(Table1[[#This Row],[actual_price]]&lt;5000, 2, IF(Table1[[#This Row],[actual_price]]&lt;10000, 3, IF(Table1[[#This Row],[actual_price]]&lt;20000, 4, 5))))</f>
        <v>2</v>
      </c>
      <c r="T1261" t="str">
        <f t="shared" si="159"/>
        <v>1000 and above</v>
      </c>
      <c r="U1261" s="11">
        <v>3029</v>
      </c>
      <c r="V1261" t="s">
        <v>5706</v>
      </c>
      <c r="W1261" t="s">
        <v>5707</v>
      </c>
      <c r="X1261" t="s">
        <v>5708</v>
      </c>
      <c r="Y1261" t="s">
        <v>5709</v>
      </c>
      <c r="Z1261" t="s">
        <v>5710</v>
      </c>
      <c r="AA1261" t="s">
        <v>5711</v>
      </c>
    </row>
    <row r="1262" spans="1:27">
      <c r="A1262" t="s">
        <v>5720</v>
      </c>
      <c r="B1262" t="s">
        <v>5721</v>
      </c>
      <c r="C1262" t="str">
        <f t="shared" si="160"/>
        <v>Classmate Octane Colour Burst-Multi…</v>
      </c>
      <c r="D1262" t="s">
        <v>5722</v>
      </c>
      <c r="E1262" t="str">
        <f>IFERROR(VLOOKUP(TRIM(CLEAN(D1262)),#REF!, 2, FALSE), "Other")</f>
        <v>Other</v>
      </c>
      <c r="F1262" s="9">
        <v>90</v>
      </c>
      <c r="G1262" s="9">
        <v>100</v>
      </c>
      <c r="H1262" s="9">
        <f t="shared" si="153"/>
        <v>10</v>
      </c>
      <c r="I1262" s="9">
        <f>(F1262*U1262)</f>
        <v>964620</v>
      </c>
      <c r="J1262" s="18" t="str">
        <f>ROUND((Table1[[#This Row],[actual_price]]-Table1[[#This Row],[discounted_price]])/Table1[[#This Row],[actual_price]]*100, 0) &amp; "%"</f>
        <v>10%</v>
      </c>
      <c r="K1262" s="18" t="str">
        <f t="shared" si="154"/>
        <v>&lt;50%</v>
      </c>
      <c r="L1262" s="18">
        <f t="shared" si="155"/>
        <v>10</v>
      </c>
      <c r="M1262" s="15" t="str">
        <f t="shared" si="156"/>
        <v>Mild</v>
      </c>
      <c r="N1262" s="1">
        <v>0.1</v>
      </c>
      <c r="O1262">
        <v>4.4000000000000004</v>
      </c>
      <c r="P1262" t="str">
        <f t="shared" si="157"/>
        <v>Good</v>
      </c>
      <c r="Q1262">
        <f>G1262*U1262</f>
        <v>1071800</v>
      </c>
      <c r="R1262" t="str">
        <f t="shared" si="158"/>
        <v>#0-#999</v>
      </c>
      <c r="S1262">
        <f>IF(Table1[[#This Row],[actual_price]]&lt;1000, 1, IF(Table1[[#This Row],[actual_price]]&lt;5000, 2, IF(Table1[[#This Row],[actual_price]]&lt;10000, 3, IF(Table1[[#This Row],[actual_price]]&lt;20000, 4, 5))))</f>
        <v>1</v>
      </c>
      <c r="T1262" t="str">
        <f t="shared" si="159"/>
        <v>1000 and above</v>
      </c>
      <c r="U1262" s="11">
        <v>10718</v>
      </c>
      <c r="V1262" t="s">
        <v>5723</v>
      </c>
      <c r="W1262" t="s">
        <v>5724</v>
      </c>
      <c r="X1262" t="s">
        <v>5725</v>
      </c>
      <c r="Y1262" t="s">
        <v>5726</v>
      </c>
      <c r="Z1262" t="s">
        <v>5727</v>
      </c>
      <c r="AA1262" t="s">
        <v>5728</v>
      </c>
    </row>
    <row r="1263" spans="1:27">
      <c r="A1263" t="s">
        <v>5773</v>
      </c>
      <c r="B1263" t="s">
        <v>5774</v>
      </c>
      <c r="C1263" t="str">
        <f t="shared" si="160"/>
        <v>Duracell CR2025 3V Lithium Coin Bat…</v>
      </c>
      <c r="D1263" t="s">
        <v>4209</v>
      </c>
      <c r="E1263" t="str">
        <f>IFERROR(VLOOKUP(TRIM(CLEAN(D1263)),#REF!, 2, FALSE), "Other")</f>
        <v>Other</v>
      </c>
      <c r="F1263" s="9">
        <v>116</v>
      </c>
      <c r="G1263" s="9">
        <v>200</v>
      </c>
      <c r="H1263" s="9">
        <f t="shared" si="153"/>
        <v>84</v>
      </c>
      <c r="I1263" s="9">
        <f>(F1263*U1263)</f>
        <v>41412</v>
      </c>
      <c r="J1263" s="18" t="str">
        <f>ROUND((Table1[[#This Row],[actual_price]]-Table1[[#This Row],[discounted_price]])/Table1[[#This Row],[actual_price]]*100, 0) &amp; "%"</f>
        <v>42%</v>
      </c>
      <c r="K1263" s="18" t="str">
        <f t="shared" si="154"/>
        <v>&lt;50%</v>
      </c>
      <c r="L1263" s="18">
        <f t="shared" si="155"/>
        <v>42</v>
      </c>
      <c r="M1263" s="15" t="str">
        <f t="shared" si="156"/>
        <v>Medium</v>
      </c>
      <c r="N1263" s="1">
        <v>0.42</v>
      </c>
      <c r="O1263">
        <v>4.4000000000000004</v>
      </c>
      <c r="P1263" t="str">
        <f t="shared" si="157"/>
        <v>Good</v>
      </c>
      <c r="Q1263">
        <f>G1263*U1263</f>
        <v>71400</v>
      </c>
      <c r="R1263" t="str">
        <f t="shared" si="158"/>
        <v>#0-#999</v>
      </c>
      <c r="S1263">
        <f>IF(Table1[[#This Row],[actual_price]]&lt;1000, 1, IF(Table1[[#This Row],[actual_price]]&lt;5000, 2, IF(Table1[[#This Row],[actual_price]]&lt;10000, 3, IF(Table1[[#This Row],[actual_price]]&lt;20000, 4, 5))))</f>
        <v>1</v>
      </c>
      <c r="T1263" t="str">
        <f t="shared" si="159"/>
        <v>Fewer than 1000</v>
      </c>
      <c r="U1263" s="11">
        <v>357</v>
      </c>
      <c r="V1263" t="s">
        <v>5775</v>
      </c>
      <c r="W1263" t="s">
        <v>5776</v>
      </c>
      <c r="X1263" t="s">
        <v>5777</v>
      </c>
      <c r="Y1263" t="s">
        <v>5778</v>
      </c>
      <c r="Z1263" t="s">
        <v>5779</v>
      </c>
      <c r="AA1263" t="s">
        <v>5780</v>
      </c>
    </row>
    <row r="1264" spans="1:27">
      <c r="A1264" t="s">
        <v>5781</v>
      </c>
      <c r="B1264" t="s">
        <v>5782</v>
      </c>
      <c r="C1264" t="str">
        <f t="shared" si="160"/>
        <v>Camel Fabrica Acrylic Ultra Color -…</v>
      </c>
      <c r="D1264" t="s">
        <v>4067</v>
      </c>
      <c r="E1264" t="str">
        <f>IFERROR(VLOOKUP(TRIM(CLEAN(D1264)),#REF!, 2, FALSE), "Other")</f>
        <v>Other</v>
      </c>
      <c r="F1264" s="9">
        <v>200</v>
      </c>
      <c r="G1264" s="9">
        <v>230</v>
      </c>
      <c r="H1264" s="9">
        <f t="shared" si="153"/>
        <v>30</v>
      </c>
      <c r="I1264" s="9">
        <f>(F1264*U1264)</f>
        <v>2034000</v>
      </c>
      <c r="J1264" s="18" t="str">
        <f>ROUND((Table1[[#This Row],[actual_price]]-Table1[[#This Row],[discounted_price]])/Table1[[#This Row],[actual_price]]*100, 0) &amp; "%"</f>
        <v>13%</v>
      </c>
      <c r="K1264" s="18" t="str">
        <f t="shared" si="154"/>
        <v>&lt;50%</v>
      </c>
      <c r="L1264" s="18">
        <f t="shared" si="155"/>
        <v>13</v>
      </c>
      <c r="M1264" s="15" t="str">
        <f t="shared" si="156"/>
        <v>Mild</v>
      </c>
      <c r="N1264" s="1">
        <v>0.13</v>
      </c>
      <c r="O1264">
        <v>4.4000000000000004</v>
      </c>
      <c r="P1264" t="str">
        <f t="shared" si="157"/>
        <v>Good</v>
      </c>
      <c r="Q1264">
        <f>G1264*U1264</f>
        <v>2339100</v>
      </c>
      <c r="R1264" t="str">
        <f t="shared" si="158"/>
        <v>#0-#999</v>
      </c>
      <c r="S1264">
        <f>IF(Table1[[#This Row],[actual_price]]&lt;1000, 1, IF(Table1[[#This Row],[actual_price]]&lt;5000, 2, IF(Table1[[#This Row],[actual_price]]&lt;10000, 3, IF(Table1[[#This Row],[actual_price]]&lt;20000, 4, 5))))</f>
        <v>1</v>
      </c>
      <c r="T1264" t="str">
        <f t="shared" si="159"/>
        <v>1000 and above</v>
      </c>
      <c r="U1264" s="11">
        <v>10170</v>
      </c>
      <c r="V1264" t="s">
        <v>5783</v>
      </c>
      <c r="W1264" t="s">
        <v>5784</v>
      </c>
      <c r="X1264" t="s">
        <v>5785</v>
      </c>
      <c r="Y1264" t="s">
        <v>5786</v>
      </c>
      <c r="Z1264" t="s">
        <v>5787</v>
      </c>
      <c r="AA1264" t="s">
        <v>5788</v>
      </c>
    </row>
    <row r="1265" spans="1:27">
      <c r="A1265" t="s">
        <v>5789</v>
      </c>
      <c r="B1265" t="s">
        <v>5790</v>
      </c>
      <c r="C1265" t="str">
        <f t="shared" si="160"/>
        <v>Lenovo GX20L29764 65W Laptop Adapte…</v>
      </c>
      <c r="D1265" t="s">
        <v>5285</v>
      </c>
      <c r="E1265" t="str">
        <f>IFERROR(VLOOKUP(TRIM(CLEAN(D1265)),#REF!, 2, FALSE), "Other")</f>
        <v>Other</v>
      </c>
      <c r="F1265" s="9">
        <v>1249</v>
      </c>
      <c r="G1265" s="9">
        <v>2796</v>
      </c>
      <c r="H1265" s="9">
        <f t="shared" si="153"/>
        <v>1547</v>
      </c>
      <c r="I1265" s="9">
        <f>(F1265*U1265)</f>
        <v>5742902</v>
      </c>
      <c r="J1265" s="18" t="str">
        <f>ROUND((Table1[[#This Row],[actual_price]]-Table1[[#This Row],[discounted_price]])/Table1[[#This Row],[actual_price]]*100, 0) &amp; "%"</f>
        <v>55%</v>
      </c>
      <c r="K1265" s="18" t="str">
        <f t="shared" si="154"/>
        <v>≥ 50%</v>
      </c>
      <c r="L1265" s="18">
        <f t="shared" si="155"/>
        <v>55</v>
      </c>
      <c r="M1265" s="15" t="str">
        <f t="shared" si="156"/>
        <v>High</v>
      </c>
      <c r="N1265" s="1">
        <v>0.55000000000000004</v>
      </c>
      <c r="O1265">
        <v>4.4000000000000004</v>
      </c>
      <c r="P1265" t="str">
        <f t="shared" si="157"/>
        <v>Good</v>
      </c>
      <c r="Q1265">
        <f>G1265*U1265</f>
        <v>12856008</v>
      </c>
      <c r="R1265" t="str">
        <f t="shared" si="158"/>
        <v>#1k-#4.9k</v>
      </c>
      <c r="S1265">
        <f>IF(Table1[[#This Row],[actual_price]]&lt;1000, 1, IF(Table1[[#This Row],[actual_price]]&lt;5000, 2, IF(Table1[[#This Row],[actual_price]]&lt;10000, 3, IF(Table1[[#This Row],[actual_price]]&lt;20000, 4, 5))))</f>
        <v>2</v>
      </c>
      <c r="T1265" t="str">
        <f t="shared" si="159"/>
        <v>1000 and above</v>
      </c>
      <c r="U1265" s="11">
        <v>4598</v>
      </c>
      <c r="V1265" t="s">
        <v>5791</v>
      </c>
      <c r="W1265" t="s">
        <v>5792</v>
      </c>
      <c r="X1265" t="s">
        <v>5793</v>
      </c>
      <c r="Y1265" t="s">
        <v>5794</v>
      </c>
      <c r="Z1265" t="s">
        <v>5795</v>
      </c>
      <c r="AA1265" t="s">
        <v>5796</v>
      </c>
    </row>
    <row r="1266" spans="1:27">
      <c r="A1266" t="s">
        <v>5815</v>
      </c>
      <c r="B1266" t="s">
        <v>5816</v>
      </c>
      <c r="C1266" t="str">
        <f t="shared" si="160"/>
        <v>HP GT 53 XL Cartridge Ink…</v>
      </c>
      <c r="D1266" t="s">
        <v>4000</v>
      </c>
      <c r="E1266" t="str">
        <f>IFERROR(VLOOKUP(TRIM(CLEAN(D1266)),#REF!, 2, FALSE), "Other")</f>
        <v>Other</v>
      </c>
      <c r="F1266" s="9">
        <v>596</v>
      </c>
      <c r="G1266" s="9">
        <v>723</v>
      </c>
      <c r="H1266" s="9">
        <f t="shared" si="153"/>
        <v>127</v>
      </c>
      <c r="I1266" s="9">
        <f>(F1266*U1266)</f>
        <v>1918524</v>
      </c>
      <c r="J1266" s="18" t="str">
        <f>ROUND((Table1[[#This Row],[actual_price]]-Table1[[#This Row],[discounted_price]])/Table1[[#This Row],[actual_price]]*100, 0) &amp; "%"</f>
        <v>18%</v>
      </c>
      <c r="K1266" s="18" t="str">
        <f t="shared" si="154"/>
        <v>&lt;50%</v>
      </c>
      <c r="L1266" s="18">
        <f t="shared" si="155"/>
        <v>18</v>
      </c>
      <c r="M1266" s="15" t="str">
        <f t="shared" si="156"/>
        <v>Mild</v>
      </c>
      <c r="N1266" s="1">
        <v>0.18</v>
      </c>
      <c r="O1266">
        <v>4.4000000000000004</v>
      </c>
      <c r="P1266" t="str">
        <f t="shared" si="157"/>
        <v>Good</v>
      </c>
      <c r="Q1266">
        <f>G1266*U1266</f>
        <v>2327337</v>
      </c>
      <c r="R1266" t="str">
        <f t="shared" si="158"/>
        <v>#0-#999</v>
      </c>
      <c r="S1266">
        <f>IF(Table1[[#This Row],[actual_price]]&lt;1000, 1, IF(Table1[[#This Row],[actual_price]]&lt;5000, 2, IF(Table1[[#This Row],[actual_price]]&lt;10000, 3, IF(Table1[[#This Row],[actual_price]]&lt;20000, 4, 5))))</f>
        <v>1</v>
      </c>
      <c r="T1266" t="str">
        <f t="shared" si="159"/>
        <v>1000 and above</v>
      </c>
      <c r="U1266" s="11">
        <v>3219</v>
      </c>
      <c r="V1266" t="s">
        <v>5817</v>
      </c>
      <c r="W1266" t="s">
        <v>5818</v>
      </c>
      <c r="X1266" t="s">
        <v>5819</v>
      </c>
      <c r="Y1266" t="s">
        <v>5820</v>
      </c>
      <c r="Z1266" t="s">
        <v>5821</v>
      </c>
      <c r="AA1266" t="s">
        <v>5822</v>
      </c>
    </row>
    <row r="1267" spans="1:27">
      <c r="A1267" t="s">
        <v>5996</v>
      </c>
      <c r="B1267" t="s">
        <v>5997</v>
      </c>
      <c r="C1267" t="str">
        <f t="shared" si="160"/>
        <v>SanDisk 1TB Extreme Portable SSD 10…</v>
      </c>
      <c r="D1267" t="s">
        <v>5998</v>
      </c>
      <c r="E1267" t="str">
        <f>IFERROR(VLOOKUP(TRIM(CLEAN(D1267)),#REF!, 2, FALSE), "Other")</f>
        <v>Other</v>
      </c>
      <c r="F1267" s="9">
        <v>10389</v>
      </c>
      <c r="G1267" s="9">
        <v>32000</v>
      </c>
      <c r="H1267" s="9">
        <f t="shared" si="153"/>
        <v>21611</v>
      </c>
      <c r="I1267" s="9">
        <f>(F1267*U1267)</f>
        <v>430083822</v>
      </c>
      <c r="J1267" s="18" t="str">
        <f>ROUND((Table1[[#This Row],[actual_price]]-Table1[[#This Row],[discounted_price]])/Table1[[#This Row],[actual_price]]*100, 0) &amp; "%"</f>
        <v>68%</v>
      </c>
      <c r="K1267" s="18" t="str">
        <f t="shared" si="154"/>
        <v>≥ 50%</v>
      </c>
      <c r="L1267" s="18">
        <f t="shared" si="155"/>
        <v>68</v>
      </c>
      <c r="M1267" s="15" t="str">
        <f t="shared" si="156"/>
        <v>High</v>
      </c>
      <c r="N1267" s="1">
        <v>0.68</v>
      </c>
      <c r="O1267">
        <v>4.4000000000000004</v>
      </c>
      <c r="P1267" t="str">
        <f t="shared" si="157"/>
        <v>Good</v>
      </c>
      <c r="Q1267">
        <f>G1267*U1267</f>
        <v>1324736000</v>
      </c>
      <c r="R1267" t="str">
        <f t="shared" si="158"/>
        <v>#20k+</v>
      </c>
      <c r="S1267">
        <f>IF(Table1[[#This Row],[actual_price]]&lt;1000, 1, IF(Table1[[#This Row],[actual_price]]&lt;5000, 2, IF(Table1[[#This Row],[actual_price]]&lt;10000, 3, IF(Table1[[#This Row],[actual_price]]&lt;20000, 4, 5))))</f>
        <v>5</v>
      </c>
      <c r="T1267" t="str">
        <f t="shared" si="159"/>
        <v>1000 and above</v>
      </c>
      <c r="U1267" s="11">
        <v>41398</v>
      </c>
      <c r="V1267" t="s">
        <v>5999</v>
      </c>
      <c r="W1267" t="s">
        <v>6000</v>
      </c>
      <c r="X1267" t="s">
        <v>6001</v>
      </c>
      <c r="Y1267" t="s">
        <v>6002</v>
      </c>
      <c r="Z1267" t="s">
        <v>6003</v>
      </c>
      <c r="AA1267" t="s">
        <v>6004</v>
      </c>
    </row>
    <row r="1268" spans="1:27">
      <c r="A1268" t="s">
        <v>6110</v>
      </c>
      <c r="B1268" t="s">
        <v>6111</v>
      </c>
      <c r="C1268" t="str">
        <f t="shared" si="160"/>
        <v>Casio MJ-120D 150 Steps Check and C…</v>
      </c>
      <c r="D1268" t="s">
        <v>6112</v>
      </c>
      <c r="E1268" t="str">
        <f>IFERROR(VLOOKUP(TRIM(CLEAN(D1268)),#REF!, 2, FALSE), "Other")</f>
        <v>Other</v>
      </c>
      <c r="F1268" s="9">
        <v>535</v>
      </c>
      <c r="G1268" s="9">
        <v>535</v>
      </c>
      <c r="H1268" s="9">
        <f t="shared" si="153"/>
        <v>0</v>
      </c>
      <c r="I1268" s="9">
        <f>(F1268*U1268)</f>
        <v>2367910</v>
      </c>
      <c r="J1268" s="18" t="str">
        <f>ROUND((Table1[[#This Row],[actual_price]]-Table1[[#This Row],[discounted_price]])/Table1[[#This Row],[actual_price]]*100, 0) &amp; "%"</f>
        <v>0%</v>
      </c>
      <c r="K1268" s="18" t="str">
        <f t="shared" si="154"/>
        <v>&lt;50%</v>
      </c>
      <c r="L1268" s="18">
        <f t="shared" si="155"/>
        <v>0</v>
      </c>
      <c r="M1268" s="15" t="str">
        <f t="shared" si="156"/>
        <v>Low</v>
      </c>
      <c r="N1268" s="1">
        <v>0</v>
      </c>
      <c r="O1268">
        <v>4.4000000000000004</v>
      </c>
      <c r="P1268" t="str">
        <f t="shared" si="157"/>
        <v>Good</v>
      </c>
      <c r="Q1268">
        <f>G1268*U1268</f>
        <v>2367910</v>
      </c>
      <c r="R1268" t="str">
        <f t="shared" si="158"/>
        <v>#0-#999</v>
      </c>
      <c r="S1268">
        <f>IF(Table1[[#This Row],[actual_price]]&lt;1000, 1, IF(Table1[[#This Row],[actual_price]]&lt;5000, 2, IF(Table1[[#This Row],[actual_price]]&lt;10000, 3, IF(Table1[[#This Row],[actual_price]]&lt;20000, 4, 5))))</f>
        <v>1</v>
      </c>
      <c r="T1268" t="str">
        <f t="shared" si="159"/>
        <v>1000 and above</v>
      </c>
      <c r="U1268" s="11">
        <v>4426</v>
      </c>
      <c r="V1268" t="s">
        <v>6113</v>
      </c>
      <c r="W1268" t="s">
        <v>6114</v>
      </c>
      <c r="X1268" t="s">
        <v>6115</v>
      </c>
      <c r="Y1268" t="s">
        <v>6116</v>
      </c>
      <c r="Z1268" t="s">
        <v>6117</v>
      </c>
      <c r="AA1268" t="s">
        <v>6118</v>
      </c>
    </row>
    <row r="1269" spans="1:27">
      <c r="A1269" t="s">
        <v>6135</v>
      </c>
      <c r="B1269" t="s">
        <v>6136</v>
      </c>
      <c r="C1269" t="str">
        <f t="shared" si="160"/>
        <v>TP-Link AC1200 Archer A6 Smart WiFi…</v>
      </c>
      <c r="D1269" t="s">
        <v>4142</v>
      </c>
      <c r="E1269" t="str">
        <f>IFERROR(VLOOKUP(TRIM(CLEAN(D1269)),#REF!, 2, FALSE), "Other")</f>
        <v>Other</v>
      </c>
      <c r="F1269" s="9">
        <v>2499</v>
      </c>
      <c r="G1269" s="9">
        <v>3999</v>
      </c>
      <c r="H1269" s="9">
        <f t="shared" si="153"/>
        <v>1500</v>
      </c>
      <c r="I1269" s="9">
        <f>(F1269*U1269)</f>
        <v>31684821</v>
      </c>
      <c r="J1269" s="18" t="str">
        <f>ROUND((Table1[[#This Row],[actual_price]]-Table1[[#This Row],[discounted_price]])/Table1[[#This Row],[actual_price]]*100, 0) &amp; "%"</f>
        <v>38%</v>
      </c>
      <c r="K1269" s="18" t="str">
        <f t="shared" si="154"/>
        <v>&lt;50%</v>
      </c>
      <c r="L1269" s="18">
        <f t="shared" si="155"/>
        <v>38</v>
      </c>
      <c r="M1269" s="15" t="str">
        <f t="shared" si="156"/>
        <v>Medium</v>
      </c>
      <c r="N1269" s="1">
        <v>0.38</v>
      </c>
      <c r="O1269">
        <v>4.4000000000000004</v>
      </c>
      <c r="P1269" t="str">
        <f t="shared" si="157"/>
        <v>Good</v>
      </c>
      <c r="Q1269">
        <f>G1269*U1269</f>
        <v>50703321</v>
      </c>
      <c r="R1269" t="str">
        <f t="shared" si="158"/>
        <v>#1k-#4.9k</v>
      </c>
      <c r="S1269">
        <f>IF(Table1[[#This Row],[actual_price]]&lt;1000, 1, IF(Table1[[#This Row],[actual_price]]&lt;5000, 2, IF(Table1[[#This Row],[actual_price]]&lt;10000, 3, IF(Table1[[#This Row],[actual_price]]&lt;20000, 4, 5))))</f>
        <v>2</v>
      </c>
      <c r="T1269" t="str">
        <f t="shared" si="159"/>
        <v>1000 and above</v>
      </c>
      <c r="U1269" s="11">
        <v>12679</v>
      </c>
      <c r="V1269" t="s">
        <v>6137</v>
      </c>
      <c r="W1269" t="s">
        <v>6138</v>
      </c>
      <c r="X1269" t="s">
        <v>6139</v>
      </c>
      <c r="Y1269" t="s">
        <v>6140</v>
      </c>
      <c r="Z1269" t="s">
        <v>6141</v>
      </c>
      <c r="AA1269" t="s">
        <v>6142</v>
      </c>
    </row>
    <row r="1270" spans="1:27">
      <c r="A1270" t="s">
        <v>6159</v>
      </c>
      <c r="B1270" t="s">
        <v>6160</v>
      </c>
      <c r="C1270" t="str">
        <f t="shared" si="160"/>
        <v>SLOVIC¬Æ Tripod Mount Adapter| Trip…</v>
      </c>
      <c r="D1270" t="s">
        <v>3929</v>
      </c>
      <c r="E1270" t="str">
        <f>IFERROR(VLOOKUP(TRIM(CLEAN(D1270)),#REF!, 2, FALSE), "Other")</f>
        <v>Other</v>
      </c>
      <c r="F1270" s="9">
        <v>326</v>
      </c>
      <c r="G1270" s="9">
        <v>799</v>
      </c>
      <c r="H1270" s="9">
        <f t="shared" si="153"/>
        <v>473</v>
      </c>
      <c r="I1270" s="9">
        <f>(F1270*U1270)</f>
        <v>3511998</v>
      </c>
      <c r="J1270" s="18" t="str">
        <f>ROUND((Table1[[#This Row],[actual_price]]-Table1[[#This Row],[discounted_price]])/Table1[[#This Row],[actual_price]]*100, 0) &amp; "%"</f>
        <v>59%</v>
      </c>
      <c r="K1270" s="18" t="str">
        <f t="shared" si="154"/>
        <v>≥ 50%</v>
      </c>
      <c r="L1270" s="18">
        <f t="shared" si="155"/>
        <v>59</v>
      </c>
      <c r="M1270" s="15" t="str">
        <f t="shared" si="156"/>
        <v>High</v>
      </c>
      <c r="N1270" s="1">
        <v>0.59</v>
      </c>
      <c r="O1270">
        <v>4.4000000000000004</v>
      </c>
      <c r="P1270" t="str">
        <f t="shared" si="157"/>
        <v>Good</v>
      </c>
      <c r="Q1270">
        <f>G1270*U1270</f>
        <v>8607627</v>
      </c>
      <c r="R1270" t="str">
        <f t="shared" si="158"/>
        <v>#0-#999</v>
      </c>
      <c r="S1270">
        <f>IF(Table1[[#This Row],[actual_price]]&lt;1000, 1, IF(Table1[[#This Row],[actual_price]]&lt;5000, 2, IF(Table1[[#This Row],[actual_price]]&lt;10000, 3, IF(Table1[[#This Row],[actual_price]]&lt;20000, 4, 5))))</f>
        <v>1</v>
      </c>
      <c r="T1270" t="str">
        <f t="shared" si="159"/>
        <v>1000 and above</v>
      </c>
      <c r="U1270" s="11">
        <v>10773</v>
      </c>
      <c r="V1270" t="s">
        <v>6161</v>
      </c>
      <c r="W1270" t="s">
        <v>6162</v>
      </c>
      <c r="X1270" t="s">
        <v>6163</v>
      </c>
      <c r="Y1270" t="s">
        <v>6164</v>
      </c>
      <c r="Z1270" t="s">
        <v>6165</v>
      </c>
      <c r="AA1270" t="s">
        <v>6166</v>
      </c>
    </row>
    <row r="1271" spans="1:27">
      <c r="A1271" t="s">
        <v>6184</v>
      </c>
      <c r="B1271" t="s">
        <v>6185</v>
      </c>
      <c r="C1271" t="str">
        <f t="shared" si="160"/>
        <v>Panasonic Eneloop BQ-CC55N Advanced…</v>
      </c>
      <c r="D1271" t="s">
        <v>4209</v>
      </c>
      <c r="E1271" t="str">
        <f>IFERROR(VLOOKUP(TRIM(CLEAN(D1271)),#REF!, 2, FALSE), "Other")</f>
        <v>Other</v>
      </c>
      <c r="F1271" s="9">
        <v>1500</v>
      </c>
      <c r="G1271" s="9">
        <v>1500</v>
      </c>
      <c r="H1271" s="9">
        <f t="shared" si="153"/>
        <v>0</v>
      </c>
      <c r="I1271" s="9">
        <f>(F1271*U1271)</f>
        <v>38994000</v>
      </c>
      <c r="J1271" s="18" t="str">
        <f>ROUND((Table1[[#This Row],[actual_price]]-Table1[[#This Row],[discounted_price]])/Table1[[#This Row],[actual_price]]*100, 0) &amp; "%"</f>
        <v>0%</v>
      </c>
      <c r="K1271" s="18" t="str">
        <f t="shared" si="154"/>
        <v>&lt;50%</v>
      </c>
      <c r="L1271" s="18">
        <f t="shared" si="155"/>
        <v>0</v>
      </c>
      <c r="M1271" s="15" t="str">
        <f t="shared" si="156"/>
        <v>Low</v>
      </c>
      <c r="N1271" s="1">
        <v>0</v>
      </c>
      <c r="O1271">
        <v>4.4000000000000004</v>
      </c>
      <c r="P1271" t="str">
        <f t="shared" si="157"/>
        <v>Good</v>
      </c>
      <c r="Q1271">
        <f>G1271*U1271</f>
        <v>38994000</v>
      </c>
      <c r="R1271" t="str">
        <f t="shared" si="158"/>
        <v>#1k-#4.9k</v>
      </c>
      <c r="S1271">
        <f>IF(Table1[[#This Row],[actual_price]]&lt;1000, 1, IF(Table1[[#This Row],[actual_price]]&lt;5000, 2, IF(Table1[[#This Row],[actual_price]]&lt;10000, 3, IF(Table1[[#This Row],[actual_price]]&lt;20000, 4, 5))))</f>
        <v>2</v>
      </c>
      <c r="T1271" t="str">
        <f t="shared" si="159"/>
        <v>1000 and above</v>
      </c>
      <c r="U1271" s="11">
        <v>25996</v>
      </c>
      <c r="V1271" t="s">
        <v>6186</v>
      </c>
      <c r="W1271" t="s">
        <v>6187</v>
      </c>
      <c r="X1271" t="s">
        <v>6188</v>
      </c>
      <c r="Y1271" t="s">
        <v>6189</v>
      </c>
      <c r="Z1271" t="s">
        <v>6190</v>
      </c>
      <c r="AA1271" t="s">
        <v>6191</v>
      </c>
    </row>
    <row r="1272" spans="1:27">
      <c r="A1272" t="s">
        <v>6349</v>
      </c>
      <c r="B1272" t="s">
        <v>6350</v>
      </c>
      <c r="C1272" t="str">
        <f t="shared" si="160"/>
        <v>Lenovo 130 Wireless Compact Mouse, …</v>
      </c>
      <c r="D1272" t="s">
        <v>3688</v>
      </c>
      <c r="E1272" t="str">
        <f>IFERROR(VLOOKUP(TRIM(CLEAN(D1272)),#REF!, 2, FALSE), "Other")</f>
        <v>Other</v>
      </c>
      <c r="F1272" s="9">
        <v>579</v>
      </c>
      <c r="G1272" s="9">
        <v>1090</v>
      </c>
      <c r="H1272" s="9">
        <f t="shared" si="153"/>
        <v>511</v>
      </c>
      <c r="I1272" s="9">
        <f>(F1272*U1272)</f>
        <v>2016078</v>
      </c>
      <c r="J1272" s="18" t="str">
        <f>ROUND((Table1[[#This Row],[actual_price]]-Table1[[#This Row],[discounted_price]])/Table1[[#This Row],[actual_price]]*100, 0) &amp; "%"</f>
        <v>47%</v>
      </c>
      <c r="K1272" s="18" t="str">
        <f t="shared" si="154"/>
        <v>&lt;50%</v>
      </c>
      <c r="L1272" s="18">
        <f t="shared" si="155"/>
        <v>47</v>
      </c>
      <c r="M1272" s="15" t="str">
        <f t="shared" si="156"/>
        <v>Medium</v>
      </c>
      <c r="N1272" s="1">
        <v>0.47</v>
      </c>
      <c r="O1272">
        <v>4.4000000000000004</v>
      </c>
      <c r="P1272" t="str">
        <f t="shared" si="157"/>
        <v>Good</v>
      </c>
      <c r="Q1272">
        <f>G1272*U1272</f>
        <v>3795380</v>
      </c>
      <c r="R1272" t="str">
        <f t="shared" si="158"/>
        <v>#1k-#4.9k</v>
      </c>
      <c r="S1272">
        <f>IF(Table1[[#This Row],[actual_price]]&lt;1000, 1, IF(Table1[[#This Row],[actual_price]]&lt;5000, 2, IF(Table1[[#This Row],[actual_price]]&lt;10000, 3, IF(Table1[[#This Row],[actual_price]]&lt;20000, 4, 5))))</f>
        <v>2</v>
      </c>
      <c r="T1272" t="str">
        <f t="shared" si="159"/>
        <v>1000 and above</v>
      </c>
      <c r="U1272" s="11">
        <v>3482</v>
      </c>
      <c r="V1272" t="s">
        <v>6351</v>
      </c>
      <c r="W1272" t="s">
        <v>6352</v>
      </c>
      <c r="X1272" t="s">
        <v>6353</v>
      </c>
      <c r="Y1272" t="s">
        <v>6354</v>
      </c>
      <c r="Z1272" t="s">
        <v>6355</v>
      </c>
      <c r="AA1272" t="s">
        <v>6356</v>
      </c>
    </row>
    <row r="1273" spans="1:27">
      <c r="A1273" t="s">
        <v>6366</v>
      </c>
      <c r="B1273" t="s">
        <v>6367</v>
      </c>
      <c r="C1273" t="str">
        <f t="shared" si="160"/>
        <v>ZEBRONICS Aluminium Alloy Laptop St…</v>
      </c>
      <c r="D1273" t="s">
        <v>3713</v>
      </c>
      <c r="E1273" t="str">
        <f>IFERROR(VLOOKUP(TRIM(CLEAN(D1273)),#REF!, 2, FALSE), "Other")</f>
        <v>Other</v>
      </c>
      <c r="F1273" s="9">
        <v>899</v>
      </c>
      <c r="G1273" s="9">
        <v>1999</v>
      </c>
      <c r="H1273" s="9">
        <f t="shared" si="153"/>
        <v>1100</v>
      </c>
      <c r="I1273" s="9">
        <f>(F1273*U1273)</f>
        <v>1498633</v>
      </c>
      <c r="J1273" s="18" t="str">
        <f>ROUND((Table1[[#This Row],[actual_price]]-Table1[[#This Row],[discounted_price]])/Table1[[#This Row],[actual_price]]*100, 0) &amp; "%"</f>
        <v>55%</v>
      </c>
      <c r="K1273" s="18" t="str">
        <f t="shared" si="154"/>
        <v>≥ 50%</v>
      </c>
      <c r="L1273" s="18">
        <f t="shared" si="155"/>
        <v>55</v>
      </c>
      <c r="M1273" s="15" t="str">
        <f t="shared" si="156"/>
        <v>High</v>
      </c>
      <c r="N1273" s="1">
        <v>0.55000000000000004</v>
      </c>
      <c r="O1273">
        <v>4.4000000000000004</v>
      </c>
      <c r="P1273" t="str">
        <f t="shared" si="157"/>
        <v>Good</v>
      </c>
      <c r="Q1273">
        <f>G1273*U1273</f>
        <v>3332333</v>
      </c>
      <c r="R1273" t="str">
        <f t="shared" si="158"/>
        <v>#1k-#4.9k</v>
      </c>
      <c r="S1273">
        <f>IF(Table1[[#This Row],[actual_price]]&lt;1000, 1, IF(Table1[[#This Row],[actual_price]]&lt;5000, 2, IF(Table1[[#This Row],[actual_price]]&lt;10000, 3, IF(Table1[[#This Row],[actual_price]]&lt;20000, 4, 5))))</f>
        <v>2</v>
      </c>
      <c r="T1273" t="str">
        <f t="shared" si="159"/>
        <v>1000 and above</v>
      </c>
      <c r="U1273" s="11">
        <v>1667</v>
      </c>
      <c r="V1273" t="s">
        <v>6368</v>
      </c>
      <c r="W1273" t="s">
        <v>6369</v>
      </c>
      <c r="X1273" t="s">
        <v>6370</v>
      </c>
      <c r="Y1273" t="s">
        <v>6371</v>
      </c>
      <c r="Z1273" t="s">
        <v>6372</v>
      </c>
      <c r="AA1273" t="s">
        <v>6373</v>
      </c>
    </row>
    <row r="1274" spans="1:27">
      <c r="A1274" t="s">
        <v>6487</v>
      </c>
      <c r="B1274" t="s">
        <v>6488</v>
      </c>
      <c r="C1274" t="str">
        <f t="shared" si="160"/>
        <v>Duracell Ultra Alkaline D Battery, …</v>
      </c>
      <c r="D1274" t="s">
        <v>3838</v>
      </c>
      <c r="E1274" t="str">
        <f>IFERROR(VLOOKUP(TRIM(CLEAN(D1274)),#REF!, 2, FALSE), "Other")</f>
        <v>Other</v>
      </c>
      <c r="F1274" s="9">
        <v>380</v>
      </c>
      <c r="G1274" s="9">
        <v>400</v>
      </c>
      <c r="H1274" s="9">
        <f t="shared" si="153"/>
        <v>20</v>
      </c>
      <c r="I1274" s="9">
        <f>(F1274*U1274)</f>
        <v>802180</v>
      </c>
      <c r="J1274" s="18" t="str">
        <f>ROUND((Table1[[#This Row],[actual_price]]-Table1[[#This Row],[discounted_price]])/Table1[[#This Row],[actual_price]]*100, 0) &amp; "%"</f>
        <v>5%</v>
      </c>
      <c r="K1274" s="18" t="str">
        <f t="shared" si="154"/>
        <v>&lt;50%</v>
      </c>
      <c r="L1274" s="18">
        <f t="shared" si="155"/>
        <v>5</v>
      </c>
      <c r="M1274" s="15" t="str">
        <f t="shared" si="156"/>
        <v>Low</v>
      </c>
      <c r="N1274" s="1">
        <v>0.05</v>
      </c>
      <c r="O1274">
        <v>4.4000000000000004</v>
      </c>
      <c r="P1274" t="str">
        <f t="shared" si="157"/>
        <v>Good</v>
      </c>
      <c r="Q1274">
        <f>G1274*U1274</f>
        <v>844400</v>
      </c>
      <c r="R1274" t="str">
        <f t="shared" si="158"/>
        <v>#0-#999</v>
      </c>
      <c r="S1274">
        <f>IF(Table1[[#This Row],[actual_price]]&lt;1000, 1, IF(Table1[[#This Row],[actual_price]]&lt;5000, 2, IF(Table1[[#This Row],[actual_price]]&lt;10000, 3, IF(Table1[[#This Row],[actual_price]]&lt;20000, 4, 5))))</f>
        <v>1</v>
      </c>
      <c r="T1274" t="str">
        <f t="shared" si="159"/>
        <v>1000 and above</v>
      </c>
      <c r="U1274" s="11">
        <v>2111</v>
      </c>
      <c r="V1274" t="s">
        <v>6489</v>
      </c>
      <c r="W1274" t="s">
        <v>6490</v>
      </c>
      <c r="X1274" t="s">
        <v>6491</v>
      </c>
      <c r="Y1274" t="s">
        <v>6492</v>
      </c>
      <c r="Z1274" t="s">
        <v>6493</v>
      </c>
      <c r="AA1274" t="s">
        <v>6494</v>
      </c>
    </row>
    <row r="1275" spans="1:27">
      <c r="A1275" t="s">
        <v>6874</v>
      </c>
      <c r="B1275" t="s">
        <v>6875</v>
      </c>
      <c r="C1275" t="str">
        <f t="shared" si="160"/>
        <v>Philips GC026/30 Fabric Shaver, Lin…</v>
      </c>
      <c r="D1275" t="s">
        <v>6573</v>
      </c>
      <c r="E1275" t="str">
        <f>IFERROR(VLOOKUP(TRIM(CLEAN(D1275)),#REF!, 2, FALSE), "Other")</f>
        <v>Other</v>
      </c>
      <c r="F1275" s="9">
        <v>1490</v>
      </c>
      <c r="G1275" s="9">
        <v>1695</v>
      </c>
      <c r="H1275" s="9">
        <f t="shared" si="153"/>
        <v>205</v>
      </c>
      <c r="I1275" s="9">
        <f>(F1275*U1275)</f>
        <v>5279070</v>
      </c>
      <c r="J1275" s="18" t="str">
        <f>ROUND((Table1[[#This Row],[actual_price]]-Table1[[#This Row],[discounted_price]])/Table1[[#This Row],[actual_price]]*100, 0) &amp; "%"</f>
        <v>12%</v>
      </c>
      <c r="K1275" s="18" t="str">
        <f t="shared" si="154"/>
        <v>&lt;50%</v>
      </c>
      <c r="L1275" s="18">
        <f t="shared" si="155"/>
        <v>12</v>
      </c>
      <c r="M1275" s="15" t="str">
        <f t="shared" si="156"/>
        <v>Mild</v>
      </c>
      <c r="N1275" s="1">
        <v>0.12</v>
      </c>
      <c r="O1275">
        <v>4.4000000000000004</v>
      </c>
      <c r="P1275" t="str">
        <f t="shared" si="157"/>
        <v>Good</v>
      </c>
      <c r="Q1275">
        <f>G1275*U1275</f>
        <v>6005385</v>
      </c>
      <c r="R1275" t="str">
        <f t="shared" si="158"/>
        <v>#1k-#4.9k</v>
      </c>
      <c r="S1275">
        <f>IF(Table1[[#This Row],[actual_price]]&lt;1000, 1, IF(Table1[[#This Row],[actual_price]]&lt;5000, 2, IF(Table1[[#This Row],[actual_price]]&lt;10000, 3, IF(Table1[[#This Row],[actual_price]]&lt;20000, 4, 5))))</f>
        <v>2</v>
      </c>
      <c r="T1275" t="str">
        <f t="shared" si="159"/>
        <v>1000 and above</v>
      </c>
      <c r="U1275" s="11">
        <v>3543</v>
      </c>
      <c r="V1275" t="s">
        <v>6876</v>
      </c>
      <c r="W1275" t="s">
        <v>6877</v>
      </c>
      <c r="X1275" t="s">
        <v>6878</v>
      </c>
      <c r="Y1275" t="s">
        <v>6879</v>
      </c>
      <c r="Z1275" t="s">
        <v>6880</v>
      </c>
      <c r="AA1275" t="s">
        <v>6881</v>
      </c>
    </row>
    <row r="1276" spans="1:27">
      <c r="A1276" t="s">
        <v>7069</v>
      </c>
      <c r="B1276" t="s">
        <v>7070</v>
      </c>
      <c r="C1276" t="str">
        <f t="shared" si="160"/>
        <v>Borosil Chef Delite BCH20DBB21 300-…</v>
      </c>
      <c r="D1276" t="s">
        <v>7071</v>
      </c>
      <c r="E1276" t="str">
        <f>IFERROR(VLOOKUP(TRIM(CLEAN(D1276)),#REF!, 2, FALSE), "Other")</f>
        <v>Other</v>
      </c>
      <c r="F1276" s="9">
        <v>1819</v>
      </c>
      <c r="G1276" s="9">
        <v>2490</v>
      </c>
      <c r="H1276" s="9">
        <f t="shared" si="153"/>
        <v>671</v>
      </c>
      <c r="I1276" s="9">
        <f>(F1276*U1276)</f>
        <v>14453774</v>
      </c>
      <c r="J1276" s="18" t="str">
        <f>ROUND((Table1[[#This Row],[actual_price]]-Table1[[#This Row],[discounted_price]])/Table1[[#This Row],[actual_price]]*100, 0) &amp; "%"</f>
        <v>27%</v>
      </c>
      <c r="K1276" s="18" t="str">
        <f t="shared" si="154"/>
        <v>&lt;50%</v>
      </c>
      <c r="L1276" s="18">
        <f t="shared" si="155"/>
        <v>27</v>
      </c>
      <c r="M1276" s="15" t="str">
        <f t="shared" si="156"/>
        <v>Mild</v>
      </c>
      <c r="N1276" s="1">
        <v>0.27</v>
      </c>
      <c r="O1276">
        <v>4.4000000000000004</v>
      </c>
      <c r="P1276" t="str">
        <f t="shared" si="157"/>
        <v>Good</v>
      </c>
      <c r="Q1276">
        <f>G1276*U1276</f>
        <v>19785540</v>
      </c>
      <c r="R1276" t="str">
        <f t="shared" si="158"/>
        <v>#1k-#4.9k</v>
      </c>
      <c r="S1276">
        <f>IF(Table1[[#This Row],[actual_price]]&lt;1000, 1, IF(Table1[[#This Row],[actual_price]]&lt;5000, 2, IF(Table1[[#This Row],[actual_price]]&lt;10000, 3, IF(Table1[[#This Row],[actual_price]]&lt;20000, 4, 5))))</f>
        <v>2</v>
      </c>
      <c r="T1276" t="str">
        <f t="shared" si="159"/>
        <v>1000 and above</v>
      </c>
      <c r="U1276" s="11">
        <v>7946</v>
      </c>
      <c r="V1276" t="s">
        <v>7072</v>
      </c>
      <c r="W1276" t="s">
        <v>7073</v>
      </c>
      <c r="X1276" t="s">
        <v>7074</v>
      </c>
      <c r="Y1276" t="s">
        <v>7075</v>
      </c>
      <c r="Z1276" t="s">
        <v>7076</v>
      </c>
      <c r="AA1276" t="s">
        <v>7077</v>
      </c>
    </row>
    <row r="1277" spans="1:27">
      <c r="A1277" t="s">
        <v>7127</v>
      </c>
      <c r="B1277" t="s">
        <v>7128</v>
      </c>
      <c r="C1277" t="str">
        <f t="shared" si="160"/>
        <v>Bosch Pro 1000W Mixer Grinder MGM88…</v>
      </c>
      <c r="D1277" t="s">
        <v>6683</v>
      </c>
      <c r="E1277" t="str">
        <f>IFERROR(VLOOKUP(TRIM(CLEAN(D1277)),#REF!, 2, FALSE), "Other")</f>
        <v>Other</v>
      </c>
      <c r="F1277" s="9">
        <v>6999</v>
      </c>
      <c r="G1277" s="9">
        <v>10590</v>
      </c>
      <c r="H1277" s="9">
        <f t="shared" si="153"/>
        <v>3591</v>
      </c>
      <c r="I1277" s="9">
        <f>(F1277*U1277)</f>
        <v>80481501</v>
      </c>
      <c r="J1277" s="18" t="str">
        <f>ROUND((Table1[[#This Row],[actual_price]]-Table1[[#This Row],[discounted_price]])/Table1[[#This Row],[actual_price]]*100, 0) &amp; "%"</f>
        <v>34%</v>
      </c>
      <c r="K1277" s="18" t="str">
        <f t="shared" si="154"/>
        <v>&lt;50%</v>
      </c>
      <c r="L1277" s="18">
        <f t="shared" si="155"/>
        <v>34</v>
      </c>
      <c r="M1277" s="15" t="str">
        <f t="shared" si="156"/>
        <v>Medium</v>
      </c>
      <c r="N1277" s="1">
        <v>0.34</v>
      </c>
      <c r="O1277">
        <v>4.4000000000000004</v>
      </c>
      <c r="P1277" t="str">
        <f t="shared" si="157"/>
        <v>Good</v>
      </c>
      <c r="Q1277">
        <f>G1277*U1277</f>
        <v>121774410</v>
      </c>
      <c r="R1277" t="str">
        <f t="shared" si="158"/>
        <v>#10k-#19.9k</v>
      </c>
      <c r="S1277">
        <f>IF(Table1[[#This Row],[actual_price]]&lt;1000, 1, IF(Table1[[#This Row],[actual_price]]&lt;5000, 2, IF(Table1[[#This Row],[actual_price]]&lt;10000, 3, IF(Table1[[#This Row],[actual_price]]&lt;20000, 4, 5))))</f>
        <v>4</v>
      </c>
      <c r="T1277" t="str">
        <f t="shared" si="159"/>
        <v>1000 and above</v>
      </c>
      <c r="U1277" s="11">
        <v>11499</v>
      </c>
      <c r="V1277" t="s">
        <v>7129</v>
      </c>
      <c r="W1277" t="s">
        <v>7130</v>
      </c>
      <c r="X1277" t="s">
        <v>7131</v>
      </c>
      <c r="Y1277" t="s">
        <v>7132</v>
      </c>
      <c r="Z1277" t="s">
        <v>7133</v>
      </c>
      <c r="AA1277" t="s">
        <v>7134</v>
      </c>
    </row>
    <row r="1278" spans="1:27">
      <c r="A1278" t="s">
        <v>7267</v>
      </c>
      <c r="B1278" t="s">
        <v>7268</v>
      </c>
      <c r="C1278" t="str">
        <f t="shared" si="160"/>
        <v>PHILIPS Digital Air Fryer HD9252/90…</v>
      </c>
      <c r="D1278" t="s">
        <v>6816</v>
      </c>
      <c r="E1278" t="str">
        <f>IFERROR(VLOOKUP(TRIM(CLEAN(D1278)),#REF!, 2, FALSE), "Other")</f>
        <v>Other</v>
      </c>
      <c r="F1278" s="9">
        <v>8799</v>
      </c>
      <c r="G1278" s="9">
        <v>11595</v>
      </c>
      <c r="H1278" s="9">
        <f t="shared" si="153"/>
        <v>2796</v>
      </c>
      <c r="I1278" s="9">
        <f>(F1278*U1278)</f>
        <v>26229819</v>
      </c>
      <c r="J1278" s="18" t="str">
        <f>ROUND((Table1[[#This Row],[actual_price]]-Table1[[#This Row],[discounted_price]])/Table1[[#This Row],[actual_price]]*100, 0) &amp; "%"</f>
        <v>24%</v>
      </c>
      <c r="K1278" s="18" t="str">
        <f t="shared" si="154"/>
        <v>&lt;50%</v>
      </c>
      <c r="L1278" s="18">
        <f t="shared" si="155"/>
        <v>24</v>
      </c>
      <c r="M1278" s="15" t="str">
        <f t="shared" si="156"/>
        <v>Mild</v>
      </c>
      <c r="N1278" s="1">
        <v>0.24</v>
      </c>
      <c r="O1278">
        <v>4.4000000000000004</v>
      </c>
      <c r="P1278" t="str">
        <f t="shared" si="157"/>
        <v>Good</v>
      </c>
      <c r="Q1278">
        <f>G1278*U1278</f>
        <v>34564695</v>
      </c>
      <c r="R1278" t="str">
        <f t="shared" si="158"/>
        <v>#10k-#19.9k</v>
      </c>
      <c r="S1278">
        <f>IF(Table1[[#This Row],[actual_price]]&lt;1000, 1, IF(Table1[[#This Row],[actual_price]]&lt;5000, 2, IF(Table1[[#This Row],[actual_price]]&lt;10000, 3, IF(Table1[[#This Row],[actual_price]]&lt;20000, 4, 5))))</f>
        <v>4</v>
      </c>
      <c r="T1278" t="str">
        <f t="shared" si="159"/>
        <v>1000 and above</v>
      </c>
      <c r="U1278" s="11">
        <v>2981</v>
      </c>
      <c r="V1278" t="s">
        <v>7269</v>
      </c>
      <c r="W1278" t="s">
        <v>7270</v>
      </c>
      <c r="X1278" t="s">
        <v>7271</v>
      </c>
      <c r="Y1278" t="s">
        <v>7272</v>
      </c>
      <c r="Z1278" t="s">
        <v>7273</v>
      </c>
      <c r="AA1278" t="s">
        <v>7274</v>
      </c>
    </row>
    <row r="1279" spans="1:27">
      <c r="A1279" t="s">
        <v>7531</v>
      </c>
      <c r="B1279" t="s">
        <v>7532</v>
      </c>
      <c r="C1279" t="str">
        <f t="shared" si="160"/>
        <v>Philips PowerPro FC9352/01 Compact …</v>
      </c>
      <c r="D1279" t="s">
        <v>7179</v>
      </c>
      <c r="E1279" t="str">
        <f>IFERROR(VLOOKUP(TRIM(CLEAN(D1279)),#REF!, 2, FALSE), "Other")</f>
        <v>Other</v>
      </c>
      <c r="F1279" s="9">
        <v>8999</v>
      </c>
      <c r="G1279" s="9">
        <v>9995</v>
      </c>
      <c r="H1279" s="9">
        <f t="shared" si="153"/>
        <v>996</v>
      </c>
      <c r="I1279" s="9">
        <f>(F1279*U1279)</f>
        <v>161928006</v>
      </c>
      <c r="J1279" s="18" t="str">
        <f>ROUND((Table1[[#This Row],[actual_price]]-Table1[[#This Row],[discounted_price]])/Table1[[#This Row],[actual_price]]*100, 0) &amp; "%"</f>
        <v>10%</v>
      </c>
      <c r="K1279" s="18" t="str">
        <f t="shared" si="154"/>
        <v>&lt;50%</v>
      </c>
      <c r="L1279" s="18">
        <f t="shared" si="155"/>
        <v>10</v>
      </c>
      <c r="M1279" s="15" t="str">
        <f t="shared" si="156"/>
        <v>Mild</v>
      </c>
      <c r="N1279" s="1">
        <v>0.1</v>
      </c>
      <c r="O1279">
        <v>4.4000000000000004</v>
      </c>
      <c r="P1279" t="str">
        <f t="shared" si="157"/>
        <v>Good</v>
      </c>
      <c r="Q1279">
        <f>G1279*U1279</f>
        <v>179850030</v>
      </c>
      <c r="R1279" t="str">
        <f t="shared" si="158"/>
        <v>#5k-#9.9k</v>
      </c>
      <c r="S1279">
        <f>IF(Table1[[#This Row],[actual_price]]&lt;1000, 1, IF(Table1[[#This Row],[actual_price]]&lt;5000, 2, IF(Table1[[#This Row],[actual_price]]&lt;10000, 3, IF(Table1[[#This Row],[actual_price]]&lt;20000, 4, 5))))</f>
        <v>3</v>
      </c>
      <c r="T1279" t="str">
        <f t="shared" si="159"/>
        <v>1000 and above</v>
      </c>
      <c r="U1279" s="11">
        <v>17994</v>
      </c>
      <c r="V1279" t="s">
        <v>7533</v>
      </c>
      <c r="W1279" t="s">
        <v>7534</v>
      </c>
      <c r="X1279" t="s">
        <v>7535</v>
      </c>
      <c r="Y1279" t="s">
        <v>7536</v>
      </c>
      <c r="Z1279" t="s">
        <v>7537</v>
      </c>
      <c r="AA1279" t="s">
        <v>7538</v>
      </c>
    </row>
    <row r="1280" spans="1:27">
      <c r="A1280" t="s">
        <v>7728</v>
      </c>
      <c r="B1280" t="s">
        <v>7729</v>
      </c>
      <c r="C1280" t="str">
        <f t="shared" si="160"/>
        <v>Havells Instanio 10 Litre Storage W…</v>
      </c>
      <c r="D1280" t="s">
        <v>6734</v>
      </c>
      <c r="E1280" t="str">
        <f>IFERROR(VLOOKUP(TRIM(CLEAN(D1280)),#REF!, 2, FALSE), "Other")</f>
        <v>Other</v>
      </c>
      <c r="F1280" s="9">
        <v>6990</v>
      </c>
      <c r="G1280" s="9">
        <v>14290</v>
      </c>
      <c r="H1280" s="9">
        <f t="shared" si="153"/>
        <v>7300</v>
      </c>
      <c r="I1280" s="9">
        <f>(F1280*U1280)</f>
        <v>12379290</v>
      </c>
      <c r="J1280" s="18" t="str">
        <f>ROUND((Table1[[#This Row],[actual_price]]-Table1[[#This Row],[discounted_price]])/Table1[[#This Row],[actual_price]]*100, 0) &amp; "%"</f>
        <v>51%</v>
      </c>
      <c r="K1280" s="18" t="str">
        <f t="shared" si="154"/>
        <v>≥ 50%</v>
      </c>
      <c r="L1280" s="18">
        <f t="shared" si="155"/>
        <v>51</v>
      </c>
      <c r="M1280" s="15" t="str">
        <f t="shared" si="156"/>
        <v>High</v>
      </c>
      <c r="N1280" s="1">
        <v>0.51</v>
      </c>
      <c r="O1280">
        <v>4.4000000000000004</v>
      </c>
      <c r="P1280" t="str">
        <f t="shared" si="157"/>
        <v>Good</v>
      </c>
      <c r="Q1280">
        <f>G1280*U1280</f>
        <v>25307590</v>
      </c>
      <c r="R1280" t="str">
        <f t="shared" si="158"/>
        <v>#10k-#19.9k</v>
      </c>
      <c r="S1280">
        <f>IF(Table1[[#This Row],[actual_price]]&lt;1000, 1, IF(Table1[[#This Row],[actual_price]]&lt;5000, 2, IF(Table1[[#This Row],[actual_price]]&lt;10000, 3, IF(Table1[[#This Row],[actual_price]]&lt;20000, 4, 5))))</f>
        <v>4</v>
      </c>
      <c r="T1280" t="str">
        <f t="shared" si="159"/>
        <v>1000 and above</v>
      </c>
      <c r="U1280" s="11">
        <v>1771</v>
      </c>
      <c r="V1280" t="s">
        <v>7730</v>
      </c>
      <c r="W1280" t="s">
        <v>7731</v>
      </c>
      <c r="X1280" t="s">
        <v>7732</v>
      </c>
      <c r="Y1280" t="s">
        <v>7733</v>
      </c>
      <c r="Z1280" t="s">
        <v>7734</v>
      </c>
      <c r="AA1280" t="s">
        <v>7735</v>
      </c>
    </row>
    <row r="1281" spans="1:27">
      <c r="A1281" t="s">
        <v>7819</v>
      </c>
      <c r="B1281" t="s">
        <v>7820</v>
      </c>
      <c r="C1281" t="str">
        <f t="shared" si="160"/>
        <v>FABWARE Lint Remover for Clothes - …</v>
      </c>
      <c r="D1281" t="s">
        <v>6573</v>
      </c>
      <c r="E1281" t="str">
        <f>IFERROR(VLOOKUP(TRIM(CLEAN(D1281)),#REF!, 2, FALSE), "Other")</f>
        <v>Other</v>
      </c>
      <c r="F1281" s="9">
        <v>298</v>
      </c>
      <c r="G1281" s="9">
        <v>499</v>
      </c>
      <c r="H1281" s="9">
        <f t="shared" si="153"/>
        <v>201</v>
      </c>
      <c r="I1281" s="9">
        <f>(F1281*U1281)</f>
        <v>86420</v>
      </c>
      <c r="J1281" s="18" t="str">
        <f>ROUND((Table1[[#This Row],[actual_price]]-Table1[[#This Row],[discounted_price]])/Table1[[#This Row],[actual_price]]*100, 0) &amp; "%"</f>
        <v>40%</v>
      </c>
      <c r="K1281" s="18" t="str">
        <f t="shared" si="154"/>
        <v>&lt;50%</v>
      </c>
      <c r="L1281" s="18">
        <f t="shared" si="155"/>
        <v>40</v>
      </c>
      <c r="M1281" s="15" t="str">
        <f t="shared" si="156"/>
        <v>Medium</v>
      </c>
      <c r="N1281" s="1">
        <v>0.4</v>
      </c>
      <c r="O1281">
        <v>4.4000000000000004</v>
      </c>
      <c r="P1281" t="str">
        <f t="shared" si="157"/>
        <v>Good</v>
      </c>
      <c r="Q1281">
        <f>G1281*U1281</f>
        <v>144710</v>
      </c>
      <c r="R1281" t="str">
        <f t="shared" si="158"/>
        <v>#0-#999</v>
      </c>
      <c r="S1281">
        <f>IF(Table1[[#This Row],[actual_price]]&lt;1000, 1, IF(Table1[[#This Row],[actual_price]]&lt;5000, 2, IF(Table1[[#This Row],[actual_price]]&lt;10000, 3, IF(Table1[[#This Row],[actual_price]]&lt;20000, 4, 5))))</f>
        <v>1</v>
      </c>
      <c r="T1281" t="str">
        <f t="shared" si="159"/>
        <v>Fewer than 1000</v>
      </c>
      <c r="U1281" s="11">
        <v>290</v>
      </c>
      <c r="V1281" t="s">
        <v>7821</v>
      </c>
      <c r="W1281" t="s">
        <v>7822</v>
      </c>
      <c r="X1281" t="s">
        <v>7823</v>
      </c>
      <c r="Y1281" t="s">
        <v>7824</v>
      </c>
      <c r="Z1281" t="s">
        <v>7825</v>
      </c>
      <c r="AA1281" t="s">
        <v>7826</v>
      </c>
    </row>
    <row r="1282" spans="1:27">
      <c r="A1282" t="s">
        <v>7859</v>
      </c>
      <c r="B1282" t="s">
        <v>7860</v>
      </c>
      <c r="C1282" t="str">
        <f t="shared" si="160"/>
        <v>Coway Professional Air Purifier for…</v>
      </c>
      <c r="D1282" t="s">
        <v>7786</v>
      </c>
      <c r="E1282" t="str">
        <f>IFERROR(VLOOKUP(TRIM(CLEAN(D1282)),#REF!, 2, FALSE), "Other")</f>
        <v>Other</v>
      </c>
      <c r="F1282" s="9">
        <v>14400</v>
      </c>
      <c r="G1282" s="9">
        <v>59900</v>
      </c>
      <c r="H1282" s="9">
        <f t="shared" ref="H1282:H1345" si="161">G1282 - F1282</f>
        <v>45500</v>
      </c>
      <c r="I1282" s="9">
        <f>(F1282*U1282)</f>
        <v>55252800</v>
      </c>
      <c r="J1282" s="18" t="str">
        <f>ROUND((Table1[[#This Row],[actual_price]]-Table1[[#This Row],[discounted_price]])/Table1[[#This Row],[actual_price]]*100, 0) &amp; "%"</f>
        <v>76%</v>
      </c>
      <c r="K1282" s="18" t="str">
        <f t="shared" ref="K1282:K1345" si="162">IF(L1282&gt;=50, "≥ 50%", "&lt;50%")</f>
        <v>≥ 50%</v>
      </c>
      <c r="L1282" s="18">
        <f t="shared" ref="L1282:L1345" si="163">VALUE(SUBSTITUTE(J1282, "%", ""))</f>
        <v>76</v>
      </c>
      <c r="M1282" s="15" t="str">
        <f t="shared" ref="M1282:M1345" si="164">IF(L1282&lt;10, "Low", IF(L1282&lt;30, "Mild", IF(L1282&lt;50, "Medium", "High")))</f>
        <v>High</v>
      </c>
      <c r="N1282" s="1">
        <v>0.76</v>
      </c>
      <c r="O1282">
        <v>4.4000000000000004</v>
      </c>
      <c r="P1282" t="str">
        <f t="shared" ref="P1282:P1345" si="165">IF(O1282&gt;=4.5, "Excellent", IF(O1282&gt;=3.5, "Good", IF(O1282&gt;=2.5, "Average", "Poor")))</f>
        <v>Good</v>
      </c>
      <c r="Q1282">
        <f>G1282*U1282</f>
        <v>229836300</v>
      </c>
      <c r="R1282" t="str">
        <f t="shared" ref="R1282:R1345" si="166">IF(G1282&lt;1000, "#0-#999", IF(G1282&lt;5000, "#1k-#4.9k", IF(G1282&lt;10000, "#5k-#9.9k", IF(G1282&lt;20000, "#10k-#19.9k", "#20k+"))))</f>
        <v>#20k+</v>
      </c>
      <c r="S1282">
        <f>IF(Table1[[#This Row],[actual_price]]&lt;1000, 1, IF(Table1[[#This Row],[actual_price]]&lt;5000, 2, IF(Table1[[#This Row],[actual_price]]&lt;10000, 3, IF(Table1[[#This Row],[actual_price]]&lt;20000, 4, 5))))</f>
        <v>5</v>
      </c>
      <c r="T1282" t="str">
        <f t="shared" ref="T1282:T1345" si="167">IF(U1282 &gt; 1000, "1000 and above", "Fewer than 1000")</f>
        <v>1000 and above</v>
      </c>
      <c r="U1282" s="11">
        <v>3837</v>
      </c>
      <c r="V1282" t="s">
        <v>7861</v>
      </c>
      <c r="W1282" t="s">
        <v>7862</v>
      </c>
      <c r="X1282" t="s">
        <v>7863</v>
      </c>
      <c r="Y1282" t="s">
        <v>7864</v>
      </c>
      <c r="Z1282" t="s">
        <v>7865</v>
      </c>
      <c r="AA1282" t="s">
        <v>7866</v>
      </c>
    </row>
    <row r="1283" spans="1:27">
      <c r="A1283" t="s">
        <v>7923</v>
      </c>
      <c r="B1283" t="s">
        <v>7924</v>
      </c>
      <c r="C1283" t="str">
        <f t="shared" si="160"/>
        <v>V-Guard Divino 5 Star Rated 15 Litr…</v>
      </c>
      <c r="D1283" t="s">
        <v>6734</v>
      </c>
      <c r="E1283" t="str">
        <f>IFERROR(VLOOKUP(TRIM(CLEAN(D1283)),#REF!, 2, FALSE), "Other")</f>
        <v>Other</v>
      </c>
      <c r="F1283" s="9">
        <v>6499</v>
      </c>
      <c r="G1283" s="9">
        <v>8500</v>
      </c>
      <c r="H1283" s="9">
        <f t="shared" si="161"/>
        <v>2001</v>
      </c>
      <c r="I1283" s="9">
        <f>(F1283*U1283)</f>
        <v>38116635</v>
      </c>
      <c r="J1283" s="18" t="str">
        <f>ROUND((Table1[[#This Row],[actual_price]]-Table1[[#This Row],[discounted_price]])/Table1[[#This Row],[actual_price]]*100, 0) &amp; "%"</f>
        <v>24%</v>
      </c>
      <c r="K1283" s="18" t="str">
        <f t="shared" si="162"/>
        <v>&lt;50%</v>
      </c>
      <c r="L1283" s="18">
        <f t="shared" si="163"/>
        <v>24</v>
      </c>
      <c r="M1283" s="15" t="str">
        <f t="shared" si="164"/>
        <v>Mild</v>
      </c>
      <c r="N1283" s="1">
        <v>0.24</v>
      </c>
      <c r="O1283">
        <v>4.4000000000000004</v>
      </c>
      <c r="P1283" t="str">
        <f t="shared" si="165"/>
        <v>Good</v>
      </c>
      <c r="Q1283">
        <f>G1283*U1283</f>
        <v>49852500</v>
      </c>
      <c r="R1283" t="str">
        <f t="shared" si="166"/>
        <v>#5k-#9.9k</v>
      </c>
      <c r="S1283">
        <f>IF(Table1[[#This Row],[actual_price]]&lt;1000, 1, IF(Table1[[#This Row],[actual_price]]&lt;5000, 2, IF(Table1[[#This Row],[actual_price]]&lt;10000, 3, IF(Table1[[#This Row],[actual_price]]&lt;20000, 4, 5))))</f>
        <v>3</v>
      </c>
      <c r="T1283" t="str">
        <f t="shared" si="167"/>
        <v>1000 and above</v>
      </c>
      <c r="U1283" s="11">
        <v>5865</v>
      </c>
      <c r="V1283" t="s">
        <v>7925</v>
      </c>
      <c r="W1283" t="s">
        <v>7926</v>
      </c>
      <c r="X1283" t="s">
        <v>7927</v>
      </c>
      <c r="Y1283" t="s">
        <v>7928</v>
      </c>
      <c r="Z1283" t="s">
        <v>7929</v>
      </c>
      <c r="AA1283" t="s">
        <v>7930</v>
      </c>
    </row>
    <row r="1284" spans="1:27">
      <c r="A1284" t="s">
        <v>8201</v>
      </c>
      <c r="B1284" t="s">
        <v>8202</v>
      </c>
      <c r="C1284" t="str">
        <f t="shared" si="160"/>
        <v>Balzano High Speed Nutri Blender/Mi…</v>
      </c>
      <c r="D1284" t="s">
        <v>8203</v>
      </c>
      <c r="E1284" t="str">
        <f>IFERROR(VLOOKUP(TRIM(CLEAN(D1284)),#REF!, 2, FALSE), "Other")</f>
        <v>Other</v>
      </c>
      <c r="F1284" s="9">
        <v>2599</v>
      </c>
      <c r="G1284" s="9">
        <v>4290</v>
      </c>
      <c r="H1284" s="9">
        <f t="shared" si="161"/>
        <v>1691</v>
      </c>
      <c r="I1284" s="9">
        <f>(F1284*U1284)</f>
        <v>5499484</v>
      </c>
      <c r="J1284" s="18" t="str">
        <f>ROUND((Table1[[#This Row],[actual_price]]-Table1[[#This Row],[discounted_price]])/Table1[[#This Row],[actual_price]]*100, 0) &amp; "%"</f>
        <v>39%</v>
      </c>
      <c r="K1284" s="18" t="str">
        <f t="shared" si="162"/>
        <v>&lt;50%</v>
      </c>
      <c r="L1284" s="18">
        <f t="shared" si="163"/>
        <v>39</v>
      </c>
      <c r="M1284" s="15" t="str">
        <f t="shared" si="164"/>
        <v>Medium</v>
      </c>
      <c r="N1284" s="1">
        <v>0.39</v>
      </c>
      <c r="O1284">
        <v>4.4000000000000004</v>
      </c>
      <c r="P1284" t="str">
        <f t="shared" si="165"/>
        <v>Good</v>
      </c>
      <c r="Q1284">
        <f>G1284*U1284</f>
        <v>9077640</v>
      </c>
      <c r="R1284" t="str">
        <f t="shared" si="166"/>
        <v>#1k-#4.9k</v>
      </c>
      <c r="S1284">
        <f>IF(Table1[[#This Row],[actual_price]]&lt;1000, 1, IF(Table1[[#This Row],[actual_price]]&lt;5000, 2, IF(Table1[[#This Row],[actual_price]]&lt;10000, 3, IF(Table1[[#This Row],[actual_price]]&lt;20000, 4, 5))))</f>
        <v>2</v>
      </c>
      <c r="T1284" t="str">
        <f t="shared" si="167"/>
        <v>1000 and above</v>
      </c>
      <c r="U1284" s="11">
        <v>2116</v>
      </c>
      <c r="V1284" t="s">
        <v>8204</v>
      </c>
      <c r="W1284" t="s">
        <v>8205</v>
      </c>
      <c r="X1284" t="s">
        <v>8206</v>
      </c>
      <c r="Y1284" t="s">
        <v>8207</v>
      </c>
      <c r="Z1284" t="s">
        <v>8208</v>
      </c>
      <c r="AA1284" t="s">
        <v>8209</v>
      </c>
    </row>
    <row r="1285" spans="1:27">
      <c r="A1285" t="s">
        <v>8242</v>
      </c>
      <c r="B1285" t="s">
        <v>8243</v>
      </c>
      <c r="C1285" t="str">
        <f t="shared" si="160"/>
        <v>Havells Instanio 1-Litre 3KW Instan…</v>
      </c>
      <c r="D1285" t="s">
        <v>6692</v>
      </c>
      <c r="E1285" t="str">
        <f>IFERROR(VLOOKUP(TRIM(CLEAN(D1285)),#REF!, 2, FALSE), "Other")</f>
        <v>Other</v>
      </c>
      <c r="F1285" s="9">
        <v>2599</v>
      </c>
      <c r="G1285" s="9">
        <v>4560</v>
      </c>
      <c r="H1285" s="9">
        <f t="shared" si="161"/>
        <v>1961</v>
      </c>
      <c r="I1285" s="9">
        <f>(F1285*U1285)</f>
        <v>1678954</v>
      </c>
      <c r="J1285" s="18" t="str">
        <f>ROUND((Table1[[#This Row],[actual_price]]-Table1[[#This Row],[discounted_price]])/Table1[[#This Row],[actual_price]]*100, 0) &amp; "%"</f>
        <v>43%</v>
      </c>
      <c r="K1285" s="18" t="str">
        <f t="shared" si="162"/>
        <v>&lt;50%</v>
      </c>
      <c r="L1285" s="18">
        <f t="shared" si="163"/>
        <v>43</v>
      </c>
      <c r="M1285" s="15" t="str">
        <f t="shared" si="164"/>
        <v>Medium</v>
      </c>
      <c r="N1285" s="1">
        <v>0.43</v>
      </c>
      <c r="O1285">
        <v>4.4000000000000004</v>
      </c>
      <c r="P1285" t="str">
        <f t="shared" si="165"/>
        <v>Good</v>
      </c>
      <c r="Q1285">
        <f>G1285*U1285</f>
        <v>2945760</v>
      </c>
      <c r="R1285" t="str">
        <f t="shared" si="166"/>
        <v>#1k-#4.9k</v>
      </c>
      <c r="S1285">
        <f>IF(Table1[[#This Row],[actual_price]]&lt;1000, 1, IF(Table1[[#This Row],[actual_price]]&lt;5000, 2, IF(Table1[[#This Row],[actual_price]]&lt;10000, 3, IF(Table1[[#This Row],[actual_price]]&lt;20000, 4, 5))))</f>
        <v>2</v>
      </c>
      <c r="T1285" t="str">
        <f t="shared" si="167"/>
        <v>Fewer than 1000</v>
      </c>
      <c r="U1285" s="11">
        <v>646</v>
      </c>
      <c r="V1285" t="s">
        <v>8244</v>
      </c>
      <c r="W1285" t="s">
        <v>8245</v>
      </c>
      <c r="X1285" t="s">
        <v>8246</v>
      </c>
      <c r="Y1285" t="s">
        <v>8247</v>
      </c>
      <c r="Z1285" t="s">
        <v>8248</v>
      </c>
      <c r="AA1285" t="s">
        <v>8249</v>
      </c>
    </row>
    <row r="1286" spans="1:27">
      <c r="A1286" t="s">
        <v>8298</v>
      </c>
      <c r="B1286" t="s">
        <v>8299</v>
      </c>
      <c r="C1286" t="str">
        <f t="shared" si="160"/>
        <v>PHILIPS Air Fryer HD9200/90, uses u…</v>
      </c>
      <c r="D1286" t="s">
        <v>6816</v>
      </c>
      <c r="E1286" t="str">
        <f>IFERROR(VLOOKUP(TRIM(CLEAN(D1286)),#REF!, 2, FALSE), "Other")</f>
        <v>Other</v>
      </c>
      <c r="F1286" s="9">
        <v>7199</v>
      </c>
      <c r="G1286" s="9">
        <v>9995</v>
      </c>
      <c r="H1286" s="9">
        <f t="shared" si="161"/>
        <v>2796</v>
      </c>
      <c r="I1286" s="9">
        <f>(F1286*U1286)</f>
        <v>14138836</v>
      </c>
      <c r="J1286" s="18" t="str">
        <f>ROUND((Table1[[#This Row],[actual_price]]-Table1[[#This Row],[discounted_price]])/Table1[[#This Row],[actual_price]]*100, 0) &amp; "%"</f>
        <v>28%</v>
      </c>
      <c r="K1286" s="18" t="str">
        <f t="shared" si="162"/>
        <v>&lt;50%</v>
      </c>
      <c r="L1286" s="18">
        <f t="shared" si="163"/>
        <v>28</v>
      </c>
      <c r="M1286" s="15" t="str">
        <f t="shared" si="164"/>
        <v>Mild</v>
      </c>
      <c r="N1286" s="1">
        <v>0.28000000000000003</v>
      </c>
      <c r="O1286">
        <v>4.4000000000000004</v>
      </c>
      <c r="P1286" t="str">
        <f t="shared" si="165"/>
        <v>Good</v>
      </c>
      <c r="Q1286">
        <f>G1286*U1286</f>
        <v>19630180</v>
      </c>
      <c r="R1286" t="str">
        <f t="shared" si="166"/>
        <v>#5k-#9.9k</v>
      </c>
      <c r="S1286">
        <f>IF(Table1[[#This Row],[actual_price]]&lt;1000, 1, IF(Table1[[#This Row],[actual_price]]&lt;5000, 2, IF(Table1[[#This Row],[actual_price]]&lt;10000, 3, IF(Table1[[#This Row],[actual_price]]&lt;20000, 4, 5))))</f>
        <v>3</v>
      </c>
      <c r="T1286" t="str">
        <f t="shared" si="167"/>
        <v>1000 and above</v>
      </c>
      <c r="U1286" s="11">
        <v>1964</v>
      </c>
      <c r="V1286" t="s">
        <v>8300</v>
      </c>
      <c r="W1286" t="s">
        <v>8301</v>
      </c>
      <c r="X1286" t="s">
        <v>8302</v>
      </c>
      <c r="Y1286" t="s">
        <v>8303</v>
      </c>
      <c r="Z1286" t="s">
        <v>8304</v>
      </c>
      <c r="AA1286" t="s">
        <v>8305</v>
      </c>
    </row>
    <row r="1287" spans="1:27">
      <c r="A1287" t="s">
        <v>8322</v>
      </c>
      <c r="B1287" t="s">
        <v>8323</v>
      </c>
      <c r="C1287" t="str">
        <f t="shared" si="160"/>
        <v>Brayden Chopro, Electric Vegetable …</v>
      </c>
      <c r="D1287" t="s">
        <v>7071</v>
      </c>
      <c r="E1287" t="str">
        <f>IFERROR(VLOOKUP(TRIM(CLEAN(D1287)),#REF!, 2, FALSE), "Other")</f>
        <v>Other</v>
      </c>
      <c r="F1287" s="9">
        <v>1599</v>
      </c>
      <c r="G1287" s="9">
        <v>1999</v>
      </c>
      <c r="H1287" s="9">
        <f t="shared" si="161"/>
        <v>400</v>
      </c>
      <c r="I1287" s="9">
        <f>(F1287*U1287)</f>
        <v>2491242</v>
      </c>
      <c r="J1287" s="18" t="str">
        <f>ROUND((Table1[[#This Row],[actual_price]]-Table1[[#This Row],[discounted_price]])/Table1[[#This Row],[actual_price]]*100, 0) &amp; "%"</f>
        <v>20%</v>
      </c>
      <c r="K1287" s="18" t="str">
        <f t="shared" si="162"/>
        <v>&lt;50%</v>
      </c>
      <c r="L1287" s="18">
        <f t="shared" si="163"/>
        <v>20</v>
      </c>
      <c r="M1287" s="15" t="str">
        <f t="shared" si="164"/>
        <v>Mild</v>
      </c>
      <c r="N1287" s="1">
        <v>0.2</v>
      </c>
      <c r="O1287">
        <v>4.4000000000000004</v>
      </c>
      <c r="P1287" t="str">
        <f t="shared" si="165"/>
        <v>Good</v>
      </c>
      <c r="Q1287">
        <f>G1287*U1287</f>
        <v>3114442</v>
      </c>
      <c r="R1287" t="str">
        <f t="shared" si="166"/>
        <v>#1k-#4.9k</v>
      </c>
      <c r="S1287">
        <f>IF(Table1[[#This Row],[actual_price]]&lt;1000, 1, IF(Table1[[#This Row],[actual_price]]&lt;5000, 2, IF(Table1[[#This Row],[actual_price]]&lt;10000, 3, IF(Table1[[#This Row],[actual_price]]&lt;20000, 4, 5))))</f>
        <v>2</v>
      </c>
      <c r="T1287" t="str">
        <f t="shared" si="167"/>
        <v>1000 and above</v>
      </c>
      <c r="U1287" s="11">
        <v>1558</v>
      </c>
      <c r="V1287" t="s">
        <v>8324</v>
      </c>
      <c r="W1287" t="s">
        <v>8325</v>
      </c>
      <c r="X1287" t="s">
        <v>8326</v>
      </c>
      <c r="Y1287" t="s">
        <v>8327</v>
      </c>
      <c r="Z1287" t="s">
        <v>8328</v>
      </c>
      <c r="AA1287" t="s">
        <v>8329</v>
      </c>
    </row>
    <row r="1288" spans="1:27">
      <c r="A1288" t="s">
        <v>8394</v>
      </c>
      <c r="B1288" t="s">
        <v>8395</v>
      </c>
      <c r="C1288" t="str">
        <f t="shared" si="160"/>
        <v>Tesora - Inspired by you Large Prem…</v>
      </c>
      <c r="D1288" t="s">
        <v>6725</v>
      </c>
      <c r="E1288" t="str">
        <f>IFERROR(VLOOKUP(TRIM(CLEAN(D1288)),#REF!, 2, FALSE), "Other")</f>
        <v>Other</v>
      </c>
      <c r="F1288" s="9">
        <v>1349</v>
      </c>
      <c r="G1288" s="9">
        <v>1850</v>
      </c>
      <c r="H1288" s="9">
        <f t="shared" si="161"/>
        <v>501</v>
      </c>
      <c r="I1288" s="9">
        <f>(F1288*U1288)</f>
        <v>860662</v>
      </c>
      <c r="J1288" s="18" t="str">
        <f>ROUND((Table1[[#This Row],[actual_price]]-Table1[[#This Row],[discounted_price]])/Table1[[#This Row],[actual_price]]*100, 0) &amp; "%"</f>
        <v>27%</v>
      </c>
      <c r="K1288" s="18" t="str">
        <f t="shared" si="162"/>
        <v>&lt;50%</v>
      </c>
      <c r="L1288" s="18">
        <f t="shared" si="163"/>
        <v>27</v>
      </c>
      <c r="M1288" s="15" t="str">
        <f t="shared" si="164"/>
        <v>Mild</v>
      </c>
      <c r="N1288" s="1">
        <v>0.27</v>
      </c>
      <c r="O1288">
        <v>4.4000000000000004</v>
      </c>
      <c r="P1288" t="str">
        <f t="shared" si="165"/>
        <v>Good</v>
      </c>
      <c r="Q1288">
        <f>G1288*U1288</f>
        <v>1180300</v>
      </c>
      <c r="R1288" t="str">
        <f t="shared" si="166"/>
        <v>#1k-#4.9k</v>
      </c>
      <c r="S1288">
        <f>IF(Table1[[#This Row],[actual_price]]&lt;1000, 1, IF(Table1[[#This Row],[actual_price]]&lt;5000, 2, IF(Table1[[#This Row],[actual_price]]&lt;10000, 3, IF(Table1[[#This Row],[actual_price]]&lt;20000, 4, 5))))</f>
        <v>2</v>
      </c>
      <c r="T1288" t="str">
        <f t="shared" si="167"/>
        <v>Fewer than 1000</v>
      </c>
      <c r="U1288" s="11">
        <v>638</v>
      </c>
      <c r="V1288" t="s">
        <v>8396</v>
      </c>
      <c r="W1288" t="s">
        <v>8397</v>
      </c>
      <c r="X1288" t="s">
        <v>8398</v>
      </c>
      <c r="Y1288" t="s">
        <v>8399</v>
      </c>
      <c r="Z1288" t="s">
        <v>8400</v>
      </c>
      <c r="AA1288" t="s">
        <v>8401</v>
      </c>
    </row>
    <row r="1289" spans="1:27">
      <c r="A1289" t="s">
        <v>8410</v>
      </c>
      <c r="B1289" t="s">
        <v>8411</v>
      </c>
      <c r="C1289" t="str">
        <f t="shared" si="160"/>
        <v>INALSA Hand Blender 1000 Watt with …</v>
      </c>
      <c r="D1289" t="s">
        <v>6665</v>
      </c>
      <c r="E1289" t="str">
        <f>IFERROR(VLOOKUP(TRIM(CLEAN(D1289)),#REF!, 2, FALSE), "Other")</f>
        <v>Other</v>
      </c>
      <c r="F1289" s="9">
        <v>2742</v>
      </c>
      <c r="G1289" s="9">
        <v>3995</v>
      </c>
      <c r="H1289" s="9">
        <f t="shared" si="161"/>
        <v>1253</v>
      </c>
      <c r="I1289" s="9">
        <f>(F1289*U1289)</f>
        <v>30567816</v>
      </c>
      <c r="J1289" s="18" t="str">
        <f>ROUND((Table1[[#This Row],[actual_price]]-Table1[[#This Row],[discounted_price]])/Table1[[#This Row],[actual_price]]*100, 0) &amp; "%"</f>
        <v>31%</v>
      </c>
      <c r="K1289" s="18" t="str">
        <f t="shared" si="162"/>
        <v>&lt;50%</v>
      </c>
      <c r="L1289" s="18">
        <f t="shared" si="163"/>
        <v>31</v>
      </c>
      <c r="M1289" s="15" t="str">
        <f t="shared" si="164"/>
        <v>Medium</v>
      </c>
      <c r="N1289" s="1">
        <v>0.31</v>
      </c>
      <c r="O1289">
        <v>4.4000000000000004</v>
      </c>
      <c r="P1289" t="str">
        <f t="shared" si="165"/>
        <v>Good</v>
      </c>
      <c r="Q1289">
        <f>G1289*U1289</f>
        <v>44536260</v>
      </c>
      <c r="R1289" t="str">
        <f t="shared" si="166"/>
        <v>#1k-#4.9k</v>
      </c>
      <c r="S1289">
        <f>IF(Table1[[#This Row],[actual_price]]&lt;1000, 1, IF(Table1[[#This Row],[actual_price]]&lt;5000, 2, IF(Table1[[#This Row],[actual_price]]&lt;10000, 3, IF(Table1[[#This Row],[actual_price]]&lt;20000, 4, 5))))</f>
        <v>2</v>
      </c>
      <c r="T1289" t="str">
        <f t="shared" si="167"/>
        <v>1000 and above</v>
      </c>
      <c r="U1289" s="11">
        <v>11148</v>
      </c>
      <c r="V1289" t="s">
        <v>8412</v>
      </c>
      <c r="W1289" t="s">
        <v>8413</v>
      </c>
      <c r="X1289" t="s">
        <v>8414</v>
      </c>
      <c r="Y1289" t="s">
        <v>8415</v>
      </c>
      <c r="Z1289" t="s">
        <v>8416</v>
      </c>
      <c r="AA1289" t="s">
        <v>8417</v>
      </c>
    </row>
    <row r="1290" spans="1:27">
      <c r="A1290" t="s">
        <v>8434</v>
      </c>
      <c r="B1290" t="s">
        <v>8435</v>
      </c>
      <c r="C1290" t="str">
        <f t="shared" ref="C1290:C1353" si="168">LEFT(B1290, 35) &amp; "…"</f>
        <v>INALSA Electric Chopper Bullet- 400…</v>
      </c>
      <c r="D1290" t="s">
        <v>7071</v>
      </c>
      <c r="E1290" t="str">
        <f>IFERROR(VLOOKUP(TRIM(CLEAN(D1290)),#REF!, 2, FALSE), "Other")</f>
        <v>Other</v>
      </c>
      <c r="F1290" s="9">
        <v>1656</v>
      </c>
      <c r="G1290" s="9">
        <v>2695</v>
      </c>
      <c r="H1290" s="9">
        <f t="shared" si="161"/>
        <v>1039</v>
      </c>
      <c r="I1290" s="9">
        <f>(F1290*U1290)</f>
        <v>9980712</v>
      </c>
      <c r="J1290" s="18" t="str">
        <f>ROUND((Table1[[#This Row],[actual_price]]-Table1[[#This Row],[discounted_price]])/Table1[[#This Row],[actual_price]]*100, 0) &amp; "%"</f>
        <v>39%</v>
      </c>
      <c r="K1290" s="18" t="str">
        <f t="shared" si="162"/>
        <v>&lt;50%</v>
      </c>
      <c r="L1290" s="18">
        <f t="shared" si="163"/>
        <v>39</v>
      </c>
      <c r="M1290" s="15" t="str">
        <f t="shared" si="164"/>
        <v>Medium</v>
      </c>
      <c r="N1290" s="1">
        <v>0.39</v>
      </c>
      <c r="O1290">
        <v>4.4000000000000004</v>
      </c>
      <c r="P1290" t="str">
        <f t="shared" si="165"/>
        <v>Good</v>
      </c>
      <c r="Q1290">
        <f>G1290*U1290</f>
        <v>16242765</v>
      </c>
      <c r="R1290" t="str">
        <f t="shared" si="166"/>
        <v>#1k-#4.9k</v>
      </c>
      <c r="S1290">
        <f>IF(Table1[[#This Row],[actual_price]]&lt;1000, 1, IF(Table1[[#This Row],[actual_price]]&lt;5000, 2, IF(Table1[[#This Row],[actual_price]]&lt;10000, 3, IF(Table1[[#This Row],[actual_price]]&lt;20000, 4, 5))))</f>
        <v>2</v>
      </c>
      <c r="T1290" t="str">
        <f t="shared" si="167"/>
        <v>1000 and above</v>
      </c>
      <c r="U1290" s="11">
        <v>6027</v>
      </c>
      <c r="V1290" t="s">
        <v>8436</v>
      </c>
      <c r="W1290" t="s">
        <v>8437</v>
      </c>
      <c r="X1290" t="s">
        <v>8438</v>
      </c>
      <c r="Y1290" t="s">
        <v>8439</v>
      </c>
      <c r="Z1290" t="s">
        <v>8440</v>
      </c>
      <c r="AA1290" t="s">
        <v>8441</v>
      </c>
    </row>
    <row r="1291" spans="1:27">
      <c r="A1291" t="s">
        <v>8442</v>
      </c>
      <c r="B1291" t="s">
        <v>8443</v>
      </c>
      <c r="C1291" t="str">
        <f t="shared" si="168"/>
        <v>Borosil Electric Egg Boiler, 8 Egg …</v>
      </c>
      <c r="D1291" t="s">
        <v>6941</v>
      </c>
      <c r="E1291" t="str">
        <f>IFERROR(VLOOKUP(TRIM(CLEAN(D1291)),#REF!, 2, FALSE), "Other")</f>
        <v>Other</v>
      </c>
      <c r="F1291" s="9">
        <v>1399</v>
      </c>
      <c r="G1291" s="9">
        <v>2290</v>
      </c>
      <c r="H1291" s="9">
        <f t="shared" si="161"/>
        <v>891</v>
      </c>
      <c r="I1291" s="9">
        <f>(F1291*U1291)</f>
        <v>644939</v>
      </c>
      <c r="J1291" s="18" t="str">
        <f>ROUND((Table1[[#This Row],[actual_price]]-Table1[[#This Row],[discounted_price]])/Table1[[#This Row],[actual_price]]*100, 0) &amp; "%"</f>
        <v>39%</v>
      </c>
      <c r="K1291" s="18" t="str">
        <f t="shared" si="162"/>
        <v>&lt;50%</v>
      </c>
      <c r="L1291" s="18">
        <f t="shared" si="163"/>
        <v>39</v>
      </c>
      <c r="M1291" s="15" t="str">
        <f t="shared" si="164"/>
        <v>Medium</v>
      </c>
      <c r="N1291" s="1">
        <v>0.39</v>
      </c>
      <c r="O1291">
        <v>4.4000000000000004</v>
      </c>
      <c r="P1291" t="str">
        <f t="shared" si="165"/>
        <v>Good</v>
      </c>
      <c r="Q1291">
        <f>G1291*U1291</f>
        <v>1055690</v>
      </c>
      <c r="R1291" t="str">
        <f t="shared" si="166"/>
        <v>#1k-#4.9k</v>
      </c>
      <c r="S1291">
        <f>IF(Table1[[#This Row],[actual_price]]&lt;1000, 1, IF(Table1[[#This Row],[actual_price]]&lt;5000, 2, IF(Table1[[#This Row],[actual_price]]&lt;10000, 3, IF(Table1[[#This Row],[actual_price]]&lt;20000, 4, 5))))</f>
        <v>2</v>
      </c>
      <c r="T1291" t="str">
        <f t="shared" si="167"/>
        <v>Fewer than 1000</v>
      </c>
      <c r="U1291" s="11">
        <v>461</v>
      </c>
      <c r="V1291" t="s">
        <v>8444</v>
      </c>
      <c r="W1291" t="s">
        <v>8445</v>
      </c>
      <c r="X1291" t="s">
        <v>8446</v>
      </c>
      <c r="Y1291" t="s">
        <v>8447</v>
      </c>
      <c r="Z1291" t="s">
        <v>8448</v>
      </c>
      <c r="AA1291" t="s">
        <v>8449</v>
      </c>
    </row>
    <row r="1292" spans="1:27">
      <c r="A1292" t="s">
        <v>8814</v>
      </c>
      <c r="B1292" t="s">
        <v>8815</v>
      </c>
      <c r="C1292" t="str">
        <f t="shared" si="168"/>
        <v>HUL Pureit Eco Water Saver Mineral …</v>
      </c>
      <c r="D1292" t="s">
        <v>7795</v>
      </c>
      <c r="E1292" t="str">
        <f>IFERROR(VLOOKUP(TRIM(CLEAN(D1292)),#REF!, 2, FALSE), "Other")</f>
        <v>Other</v>
      </c>
      <c r="F1292" s="9">
        <v>13999</v>
      </c>
      <c r="G1292" s="9">
        <v>24850</v>
      </c>
      <c r="H1292" s="9">
        <f t="shared" si="161"/>
        <v>10851</v>
      </c>
      <c r="I1292" s="9">
        <f>(F1292*U1292)</f>
        <v>125263052</v>
      </c>
      <c r="J1292" s="18" t="str">
        <f>ROUND((Table1[[#This Row],[actual_price]]-Table1[[#This Row],[discounted_price]])/Table1[[#This Row],[actual_price]]*100, 0) &amp; "%"</f>
        <v>44%</v>
      </c>
      <c r="K1292" s="18" t="str">
        <f t="shared" si="162"/>
        <v>&lt;50%</v>
      </c>
      <c r="L1292" s="18">
        <f t="shared" si="163"/>
        <v>44</v>
      </c>
      <c r="M1292" s="15" t="str">
        <f t="shared" si="164"/>
        <v>Medium</v>
      </c>
      <c r="N1292" s="1">
        <v>0.44</v>
      </c>
      <c r="O1292">
        <v>4.4000000000000004</v>
      </c>
      <c r="P1292" t="str">
        <f t="shared" si="165"/>
        <v>Good</v>
      </c>
      <c r="Q1292">
        <f>G1292*U1292</f>
        <v>222357800</v>
      </c>
      <c r="R1292" t="str">
        <f t="shared" si="166"/>
        <v>#20k+</v>
      </c>
      <c r="S1292">
        <f>IF(Table1[[#This Row],[actual_price]]&lt;1000, 1, IF(Table1[[#This Row],[actual_price]]&lt;5000, 2, IF(Table1[[#This Row],[actual_price]]&lt;10000, 3, IF(Table1[[#This Row],[actual_price]]&lt;20000, 4, 5))))</f>
        <v>5</v>
      </c>
      <c r="T1292" t="str">
        <f t="shared" si="167"/>
        <v>1000 and above</v>
      </c>
      <c r="U1292" s="11">
        <v>8948</v>
      </c>
      <c r="V1292" t="s">
        <v>8816</v>
      </c>
      <c r="W1292" t="s">
        <v>8817</v>
      </c>
      <c r="X1292" t="s">
        <v>8818</v>
      </c>
      <c r="Y1292" t="s">
        <v>8819</v>
      </c>
      <c r="Z1292" t="s">
        <v>8820</v>
      </c>
      <c r="AA1292" t="s">
        <v>8821</v>
      </c>
    </row>
    <row r="1293" spans="1:27">
      <c r="A1293" t="s">
        <v>8863</v>
      </c>
      <c r="B1293" t="s">
        <v>8864</v>
      </c>
      <c r="C1293" t="str">
        <f t="shared" si="168"/>
        <v>ECOVACS DEEBOT N8 2-in-1 Robotic Va…</v>
      </c>
      <c r="D1293" t="s">
        <v>8865</v>
      </c>
      <c r="E1293" t="str">
        <f>IFERROR(VLOOKUP(TRIM(CLEAN(D1293)),#REF!, 2, FALSE), "Other")</f>
        <v>Other</v>
      </c>
      <c r="F1293" s="9">
        <v>27900</v>
      </c>
      <c r="G1293" s="9">
        <v>59900</v>
      </c>
      <c r="H1293" s="9">
        <f t="shared" si="161"/>
        <v>32000</v>
      </c>
      <c r="I1293" s="9">
        <f>(F1293*U1293)</f>
        <v>147814200</v>
      </c>
      <c r="J1293" s="18" t="str">
        <f>ROUND((Table1[[#This Row],[actual_price]]-Table1[[#This Row],[discounted_price]])/Table1[[#This Row],[actual_price]]*100, 0) &amp; "%"</f>
        <v>53%</v>
      </c>
      <c r="K1293" s="18" t="str">
        <f t="shared" si="162"/>
        <v>≥ 50%</v>
      </c>
      <c r="L1293" s="18">
        <f t="shared" si="163"/>
        <v>53</v>
      </c>
      <c r="M1293" s="15" t="str">
        <f t="shared" si="164"/>
        <v>High</v>
      </c>
      <c r="N1293" s="1">
        <v>0.53</v>
      </c>
      <c r="O1293">
        <v>4.4000000000000004</v>
      </c>
      <c r="P1293" t="str">
        <f t="shared" si="165"/>
        <v>Good</v>
      </c>
      <c r="Q1293">
        <f>G1293*U1293</f>
        <v>317350200</v>
      </c>
      <c r="R1293" t="str">
        <f t="shared" si="166"/>
        <v>#20k+</v>
      </c>
      <c r="S1293">
        <f>IF(Table1[[#This Row],[actual_price]]&lt;1000, 1, IF(Table1[[#This Row],[actual_price]]&lt;5000, 2, IF(Table1[[#This Row],[actual_price]]&lt;10000, 3, IF(Table1[[#This Row],[actual_price]]&lt;20000, 4, 5))))</f>
        <v>5</v>
      </c>
      <c r="T1293" t="str">
        <f t="shared" si="167"/>
        <v>1000 and above</v>
      </c>
      <c r="U1293" s="11">
        <v>5298</v>
      </c>
      <c r="V1293" t="s">
        <v>8866</v>
      </c>
      <c r="W1293" t="s">
        <v>8867</v>
      </c>
      <c r="X1293" t="s">
        <v>8868</v>
      </c>
      <c r="Y1293" t="s">
        <v>8869</v>
      </c>
      <c r="Z1293" t="s">
        <v>8870</v>
      </c>
      <c r="AA1293" t="s">
        <v>8871</v>
      </c>
    </row>
    <row r="1294" spans="1:27">
      <c r="A1294" t="s">
        <v>8951</v>
      </c>
      <c r="B1294" t="s">
        <v>8952</v>
      </c>
      <c r="C1294" t="str">
        <f t="shared" si="168"/>
        <v>Proven¬Æ Copper + Mineral RO+UV+UF …</v>
      </c>
      <c r="D1294" t="s">
        <v>7795</v>
      </c>
      <c r="E1294" t="str">
        <f>IFERROR(VLOOKUP(TRIM(CLEAN(D1294)),#REF!, 2, FALSE), "Other")</f>
        <v>Other</v>
      </c>
      <c r="F1294" s="9">
        <v>5395</v>
      </c>
      <c r="G1294" s="9">
        <v>19990</v>
      </c>
      <c r="H1294" s="9">
        <f t="shared" si="161"/>
        <v>14595</v>
      </c>
      <c r="I1294" s="9">
        <f>(F1294*U1294)</f>
        <v>2886325</v>
      </c>
      <c r="J1294" s="18" t="str">
        <f>ROUND((Table1[[#This Row],[actual_price]]-Table1[[#This Row],[discounted_price]])/Table1[[#This Row],[actual_price]]*100, 0) &amp; "%"</f>
        <v>73%</v>
      </c>
      <c r="K1294" s="18" t="str">
        <f t="shared" si="162"/>
        <v>≥ 50%</v>
      </c>
      <c r="L1294" s="18">
        <f t="shared" si="163"/>
        <v>73</v>
      </c>
      <c r="M1294" s="15" t="str">
        <f t="shared" si="164"/>
        <v>High</v>
      </c>
      <c r="N1294" s="1">
        <v>0.73</v>
      </c>
      <c r="O1294">
        <v>4.4000000000000004</v>
      </c>
      <c r="P1294" t="str">
        <f t="shared" si="165"/>
        <v>Good</v>
      </c>
      <c r="Q1294">
        <f>G1294*U1294</f>
        <v>10694650</v>
      </c>
      <c r="R1294" t="str">
        <f t="shared" si="166"/>
        <v>#10k-#19.9k</v>
      </c>
      <c r="S1294">
        <f>IF(Table1[[#This Row],[actual_price]]&lt;1000, 1, IF(Table1[[#This Row],[actual_price]]&lt;5000, 2, IF(Table1[[#This Row],[actual_price]]&lt;10000, 3, IF(Table1[[#This Row],[actual_price]]&lt;20000, 4, 5))))</f>
        <v>4</v>
      </c>
      <c r="T1294" t="str">
        <f t="shared" si="167"/>
        <v>Fewer than 1000</v>
      </c>
      <c r="U1294" s="11">
        <v>535</v>
      </c>
      <c r="V1294" t="s">
        <v>8953</v>
      </c>
      <c r="W1294" t="s">
        <v>8954</v>
      </c>
      <c r="X1294" t="s">
        <v>8955</v>
      </c>
      <c r="Y1294" t="s">
        <v>8956</v>
      </c>
      <c r="Z1294" t="s">
        <v>8957</v>
      </c>
      <c r="AA1294" t="s">
        <v>8958</v>
      </c>
    </row>
    <row r="1295" spans="1:27">
      <c r="A1295" t="s">
        <v>8975</v>
      </c>
      <c r="B1295" t="s">
        <v>8976</v>
      </c>
      <c r="C1295" t="str">
        <f t="shared" si="168"/>
        <v>Zuvexa Egg Boiler Poacher Automatic…</v>
      </c>
      <c r="D1295" t="s">
        <v>6941</v>
      </c>
      <c r="E1295" t="str">
        <f>IFERROR(VLOOKUP(TRIM(CLEAN(D1295)),#REF!, 2, FALSE), "Other")</f>
        <v>Other</v>
      </c>
      <c r="F1295" s="9">
        <v>419</v>
      </c>
      <c r="G1295" s="9">
        <v>999</v>
      </c>
      <c r="H1295" s="9">
        <f t="shared" si="161"/>
        <v>580</v>
      </c>
      <c r="I1295" s="9">
        <f>(F1295*U1295)</f>
        <v>95113</v>
      </c>
      <c r="J1295" s="18" t="str">
        <f>ROUND((Table1[[#This Row],[actual_price]]-Table1[[#This Row],[discounted_price]])/Table1[[#This Row],[actual_price]]*100, 0) &amp; "%"</f>
        <v>58%</v>
      </c>
      <c r="K1295" s="18" t="str">
        <f t="shared" si="162"/>
        <v>≥ 50%</v>
      </c>
      <c r="L1295" s="18">
        <f t="shared" si="163"/>
        <v>58</v>
      </c>
      <c r="M1295" s="15" t="str">
        <f t="shared" si="164"/>
        <v>High</v>
      </c>
      <c r="N1295" s="1">
        <v>0.57999999999999996</v>
      </c>
      <c r="O1295">
        <v>4.4000000000000004</v>
      </c>
      <c r="P1295" t="str">
        <f t="shared" si="165"/>
        <v>Good</v>
      </c>
      <c r="Q1295">
        <f>G1295*U1295</f>
        <v>226773</v>
      </c>
      <c r="R1295" t="str">
        <f t="shared" si="166"/>
        <v>#0-#999</v>
      </c>
      <c r="S1295">
        <f>IF(Table1[[#This Row],[actual_price]]&lt;1000, 1, IF(Table1[[#This Row],[actual_price]]&lt;5000, 2, IF(Table1[[#This Row],[actual_price]]&lt;10000, 3, IF(Table1[[#This Row],[actual_price]]&lt;20000, 4, 5))))</f>
        <v>1</v>
      </c>
      <c r="T1295" t="str">
        <f t="shared" si="167"/>
        <v>Fewer than 1000</v>
      </c>
      <c r="U1295" s="11">
        <v>227</v>
      </c>
      <c r="V1295" t="s">
        <v>8977</v>
      </c>
      <c r="W1295" t="s">
        <v>8978</v>
      </c>
      <c r="X1295" t="s">
        <v>8979</v>
      </c>
      <c r="Y1295" t="s">
        <v>8980</v>
      </c>
      <c r="Z1295" t="s">
        <v>8981</v>
      </c>
      <c r="AA1295" t="s">
        <v>8982</v>
      </c>
    </row>
    <row r="1296" spans="1:27">
      <c r="A1296" t="s">
        <v>9104</v>
      </c>
      <c r="B1296" t="s">
        <v>9105</v>
      </c>
      <c r="C1296" t="str">
        <f t="shared" si="168"/>
        <v>AGARO Imperial 240-Watt Slow Juicer…</v>
      </c>
      <c r="D1296" t="s">
        <v>9106</v>
      </c>
      <c r="E1296" t="str">
        <f>IFERROR(VLOOKUP(TRIM(CLEAN(D1296)),#REF!, 2, FALSE), "Other")</f>
        <v>Other</v>
      </c>
      <c r="F1296" s="9">
        <v>12609</v>
      </c>
      <c r="G1296" s="9">
        <v>23999</v>
      </c>
      <c r="H1296" s="9">
        <f t="shared" si="161"/>
        <v>11390</v>
      </c>
      <c r="I1296" s="9">
        <f>(F1296*U1296)</f>
        <v>28849392</v>
      </c>
      <c r="J1296" s="18" t="str">
        <f>ROUND((Table1[[#This Row],[actual_price]]-Table1[[#This Row],[discounted_price]])/Table1[[#This Row],[actual_price]]*100, 0) &amp; "%"</f>
        <v>47%</v>
      </c>
      <c r="K1296" s="18" t="str">
        <f t="shared" si="162"/>
        <v>&lt;50%</v>
      </c>
      <c r="L1296" s="18">
        <f t="shared" si="163"/>
        <v>47</v>
      </c>
      <c r="M1296" s="15" t="str">
        <f t="shared" si="164"/>
        <v>Medium</v>
      </c>
      <c r="N1296" s="1">
        <v>0.47</v>
      </c>
      <c r="O1296">
        <v>4.4000000000000004</v>
      </c>
      <c r="P1296" t="str">
        <f t="shared" si="165"/>
        <v>Good</v>
      </c>
      <c r="Q1296">
        <f>G1296*U1296</f>
        <v>54909712</v>
      </c>
      <c r="R1296" t="str">
        <f t="shared" si="166"/>
        <v>#20k+</v>
      </c>
      <c r="S1296">
        <f>IF(Table1[[#This Row],[actual_price]]&lt;1000, 1, IF(Table1[[#This Row],[actual_price]]&lt;5000, 2, IF(Table1[[#This Row],[actual_price]]&lt;10000, 3, IF(Table1[[#This Row],[actual_price]]&lt;20000, 4, 5))))</f>
        <v>5</v>
      </c>
      <c r="T1296" t="str">
        <f t="shared" si="167"/>
        <v>1000 and above</v>
      </c>
      <c r="U1296" s="11">
        <v>2288</v>
      </c>
      <c r="V1296" t="s">
        <v>9107</v>
      </c>
      <c r="W1296" t="s">
        <v>9108</v>
      </c>
      <c r="X1296" t="s">
        <v>9109</v>
      </c>
      <c r="Y1296" t="s">
        <v>9110</v>
      </c>
      <c r="Z1296" t="s">
        <v>9111</v>
      </c>
      <c r="AA1296" t="s">
        <v>9112</v>
      </c>
    </row>
    <row r="1297" spans="1:27">
      <c r="A1297" t="s">
        <v>9508</v>
      </c>
      <c r="B1297" t="s">
        <v>9509</v>
      </c>
      <c r="C1297" t="str">
        <f t="shared" si="168"/>
        <v>Philips HD6975/00 25 Litre Digital …</v>
      </c>
      <c r="D1297" t="s">
        <v>8057</v>
      </c>
      <c r="E1297" t="str">
        <f>IFERROR(VLOOKUP(TRIM(CLEAN(D1297)),#REF!, 2, FALSE), "Other")</f>
        <v>Other</v>
      </c>
      <c r="F1297" s="9">
        <v>8599</v>
      </c>
      <c r="G1297" s="9">
        <v>8995</v>
      </c>
      <c r="H1297" s="9">
        <f t="shared" si="161"/>
        <v>396</v>
      </c>
      <c r="I1297" s="9">
        <f>(F1297*U1297)</f>
        <v>83702666</v>
      </c>
      <c r="J1297" s="18" t="str">
        <f>ROUND((Table1[[#This Row],[actual_price]]-Table1[[#This Row],[discounted_price]])/Table1[[#This Row],[actual_price]]*100, 0) &amp; "%"</f>
        <v>4%</v>
      </c>
      <c r="K1297" s="18" t="str">
        <f t="shared" si="162"/>
        <v>&lt;50%</v>
      </c>
      <c r="L1297" s="18">
        <f t="shared" si="163"/>
        <v>4</v>
      </c>
      <c r="M1297" s="15" t="str">
        <f t="shared" si="164"/>
        <v>Low</v>
      </c>
      <c r="N1297" s="1">
        <v>0.04</v>
      </c>
      <c r="O1297">
        <v>4.4000000000000004</v>
      </c>
      <c r="P1297" t="str">
        <f t="shared" si="165"/>
        <v>Good</v>
      </c>
      <c r="Q1297">
        <f>G1297*U1297</f>
        <v>87557330</v>
      </c>
      <c r="R1297" t="str">
        <f t="shared" si="166"/>
        <v>#5k-#9.9k</v>
      </c>
      <c r="S1297">
        <f>IF(Table1[[#This Row],[actual_price]]&lt;1000, 1, IF(Table1[[#This Row],[actual_price]]&lt;5000, 2, IF(Table1[[#This Row],[actual_price]]&lt;10000, 3, IF(Table1[[#This Row],[actual_price]]&lt;20000, 4, 5))))</f>
        <v>3</v>
      </c>
      <c r="T1297" t="str">
        <f t="shared" si="167"/>
        <v>1000 and above</v>
      </c>
      <c r="U1297" s="11">
        <v>9734</v>
      </c>
      <c r="V1297" t="s">
        <v>9510</v>
      </c>
      <c r="W1297" t="s">
        <v>9511</v>
      </c>
      <c r="X1297" t="s">
        <v>9512</v>
      </c>
      <c r="Y1297" t="s">
        <v>9513</v>
      </c>
      <c r="Z1297" t="s">
        <v>9514</v>
      </c>
      <c r="AA1297" t="s">
        <v>9515</v>
      </c>
    </row>
    <row r="1298" spans="1:27">
      <c r="A1298" t="s">
        <v>9596</v>
      </c>
      <c r="B1298" t="s">
        <v>9597</v>
      </c>
      <c r="C1298" t="str">
        <f t="shared" si="168"/>
        <v>SUJATA Powermatic Plus, Juicer Mixe…</v>
      </c>
      <c r="D1298" t="s">
        <v>6867</v>
      </c>
      <c r="E1298" t="str">
        <f>IFERROR(VLOOKUP(TRIM(CLEAN(D1298)),#REF!, 2, FALSE), "Other")</f>
        <v>Other</v>
      </c>
      <c r="F1298" s="9">
        <v>5865</v>
      </c>
      <c r="G1298" s="9">
        <v>7776</v>
      </c>
      <c r="H1298" s="9">
        <f t="shared" si="161"/>
        <v>1911</v>
      </c>
      <c r="I1298" s="9">
        <f>(F1298*U1298)</f>
        <v>16052505</v>
      </c>
      <c r="J1298" s="18" t="str">
        <f>ROUND((Table1[[#This Row],[actual_price]]-Table1[[#This Row],[discounted_price]])/Table1[[#This Row],[actual_price]]*100, 0) &amp; "%"</f>
        <v>25%</v>
      </c>
      <c r="K1298" s="18" t="str">
        <f t="shared" si="162"/>
        <v>&lt;50%</v>
      </c>
      <c r="L1298" s="18">
        <f t="shared" si="163"/>
        <v>25</v>
      </c>
      <c r="M1298" s="15" t="str">
        <f t="shared" si="164"/>
        <v>Mild</v>
      </c>
      <c r="N1298" s="1">
        <v>0.25</v>
      </c>
      <c r="O1298">
        <v>4.4000000000000004</v>
      </c>
      <c r="P1298" t="str">
        <f t="shared" si="165"/>
        <v>Good</v>
      </c>
      <c r="Q1298">
        <f>G1298*U1298</f>
        <v>21282912</v>
      </c>
      <c r="R1298" t="str">
        <f t="shared" si="166"/>
        <v>#5k-#9.9k</v>
      </c>
      <c r="S1298">
        <f>IF(Table1[[#This Row],[actual_price]]&lt;1000, 1, IF(Table1[[#This Row],[actual_price]]&lt;5000, 2, IF(Table1[[#This Row],[actual_price]]&lt;10000, 3, IF(Table1[[#This Row],[actual_price]]&lt;20000, 4, 5))))</f>
        <v>3</v>
      </c>
      <c r="T1298" t="str">
        <f t="shared" si="167"/>
        <v>1000 and above</v>
      </c>
      <c r="U1298" s="11">
        <v>2737</v>
      </c>
      <c r="V1298" t="s">
        <v>9598</v>
      </c>
      <c r="W1298" t="s">
        <v>9599</v>
      </c>
      <c r="X1298" t="s">
        <v>9600</v>
      </c>
      <c r="Y1298" t="s">
        <v>9601</v>
      </c>
      <c r="Z1298" t="s">
        <v>9602</v>
      </c>
      <c r="AA1298" t="s">
        <v>9603</v>
      </c>
    </row>
    <row r="1299" spans="1:27">
      <c r="A1299" t="s">
        <v>9765</v>
      </c>
      <c r="B1299" t="s">
        <v>9766</v>
      </c>
      <c r="C1299" t="str">
        <f t="shared" si="168"/>
        <v>Libra Roti Maker Electric Automatic…</v>
      </c>
      <c r="D1299" t="s">
        <v>9767</v>
      </c>
      <c r="E1299" t="str">
        <f>IFERROR(VLOOKUP(TRIM(CLEAN(D1299)),#REF!, 2, FALSE), "Other")</f>
        <v>Other</v>
      </c>
      <c r="F1299" s="9">
        <v>1999</v>
      </c>
      <c r="G1299" s="9">
        <v>2999</v>
      </c>
      <c r="H1299" s="9">
        <f t="shared" si="161"/>
        <v>1000</v>
      </c>
      <c r="I1299" s="9">
        <f>(F1299*U1299)</f>
        <v>775612</v>
      </c>
      <c r="J1299" s="18" t="str">
        <f>ROUND((Table1[[#This Row],[actual_price]]-Table1[[#This Row],[discounted_price]])/Table1[[#This Row],[actual_price]]*100, 0) &amp; "%"</f>
        <v>33%</v>
      </c>
      <c r="K1299" s="18" t="str">
        <f t="shared" si="162"/>
        <v>&lt;50%</v>
      </c>
      <c r="L1299" s="18">
        <f t="shared" si="163"/>
        <v>33</v>
      </c>
      <c r="M1299" s="15" t="str">
        <f t="shared" si="164"/>
        <v>Medium</v>
      </c>
      <c r="N1299" s="1">
        <v>0.33</v>
      </c>
      <c r="O1299">
        <v>4.4000000000000004</v>
      </c>
      <c r="P1299" t="str">
        <f t="shared" si="165"/>
        <v>Good</v>
      </c>
      <c r="Q1299">
        <f>G1299*U1299</f>
        <v>1163612</v>
      </c>
      <c r="R1299" t="str">
        <f t="shared" si="166"/>
        <v>#1k-#4.9k</v>
      </c>
      <c r="S1299">
        <f>IF(Table1[[#This Row],[actual_price]]&lt;1000, 1, IF(Table1[[#This Row],[actual_price]]&lt;5000, 2, IF(Table1[[#This Row],[actual_price]]&lt;10000, 3, IF(Table1[[#This Row],[actual_price]]&lt;20000, 4, 5))))</f>
        <v>2</v>
      </c>
      <c r="T1299" t="str">
        <f t="shared" si="167"/>
        <v>Fewer than 1000</v>
      </c>
      <c r="U1299" s="11">
        <v>388</v>
      </c>
      <c r="V1299" t="s">
        <v>9768</v>
      </c>
      <c r="W1299" t="s">
        <v>9769</v>
      </c>
      <c r="X1299" t="s">
        <v>9770</v>
      </c>
      <c r="Y1299" t="s">
        <v>9771</v>
      </c>
      <c r="Z1299" t="s">
        <v>9772</v>
      </c>
      <c r="AA1299" t="s">
        <v>9773</v>
      </c>
    </row>
    <row r="1300" spans="1:27">
      <c r="A1300" t="s">
        <v>9911</v>
      </c>
      <c r="B1300" t="s">
        <v>9912</v>
      </c>
      <c r="C1300" t="str">
        <f t="shared" si="168"/>
        <v>Portable, Handy Compact Plug-in Por…</v>
      </c>
      <c r="D1300" t="s">
        <v>6564</v>
      </c>
      <c r="E1300" t="str">
        <f>IFERROR(VLOOKUP(TRIM(CLEAN(D1300)),#REF!, 2, FALSE), "Other")</f>
        <v>Other</v>
      </c>
      <c r="F1300" s="9">
        <v>799</v>
      </c>
      <c r="G1300" s="9">
        <v>1199</v>
      </c>
      <c r="H1300" s="9">
        <f t="shared" si="161"/>
        <v>400</v>
      </c>
      <c r="I1300" s="9">
        <f>(F1300*U1300)</f>
        <v>13583</v>
      </c>
      <c r="J1300" s="18" t="str">
        <f>ROUND((Table1[[#This Row],[actual_price]]-Table1[[#This Row],[discounted_price]])/Table1[[#This Row],[actual_price]]*100, 0) &amp; "%"</f>
        <v>33%</v>
      </c>
      <c r="K1300" s="18" t="str">
        <f t="shared" si="162"/>
        <v>&lt;50%</v>
      </c>
      <c r="L1300" s="18">
        <f t="shared" si="163"/>
        <v>33</v>
      </c>
      <c r="M1300" s="15" t="str">
        <f t="shared" si="164"/>
        <v>Medium</v>
      </c>
      <c r="N1300" s="1">
        <v>0.33</v>
      </c>
      <c r="O1300">
        <v>4.4000000000000004</v>
      </c>
      <c r="P1300" t="str">
        <f t="shared" si="165"/>
        <v>Good</v>
      </c>
      <c r="Q1300">
        <f>G1300*U1300</f>
        <v>20383</v>
      </c>
      <c r="R1300" t="str">
        <f t="shared" si="166"/>
        <v>#1k-#4.9k</v>
      </c>
      <c r="S1300">
        <f>IF(Table1[[#This Row],[actual_price]]&lt;1000, 1, IF(Table1[[#This Row],[actual_price]]&lt;5000, 2, IF(Table1[[#This Row],[actual_price]]&lt;10000, 3, IF(Table1[[#This Row],[actual_price]]&lt;20000, 4, 5))))</f>
        <v>2</v>
      </c>
      <c r="T1300" t="str">
        <f t="shared" si="167"/>
        <v>Fewer than 1000</v>
      </c>
      <c r="U1300" s="11">
        <v>17</v>
      </c>
      <c r="V1300" t="s">
        <v>7031</v>
      </c>
      <c r="W1300" t="s">
        <v>9913</v>
      </c>
      <c r="X1300" t="s">
        <v>9914</v>
      </c>
      <c r="Y1300" t="s">
        <v>9915</v>
      </c>
      <c r="Z1300" t="s">
        <v>9916</v>
      </c>
      <c r="AA1300" t="s">
        <v>9917</v>
      </c>
    </row>
    <row r="1301" spans="1:27">
      <c r="A1301" t="s">
        <v>10032</v>
      </c>
      <c r="B1301" t="s">
        <v>10033</v>
      </c>
      <c r="C1301" t="str">
        <f t="shared" si="168"/>
        <v>Bajaj HM-01 Powerful 250W Hand Mixe…</v>
      </c>
      <c r="D1301" t="s">
        <v>8007</v>
      </c>
      <c r="E1301" t="str">
        <f>IFERROR(VLOOKUP(TRIM(CLEAN(D1301)),#REF!, 2, FALSE), "Other")</f>
        <v>Other</v>
      </c>
      <c r="F1301" s="9">
        <v>1499</v>
      </c>
      <c r="G1301" s="9">
        <v>2199</v>
      </c>
      <c r="H1301" s="9">
        <f t="shared" si="161"/>
        <v>700</v>
      </c>
      <c r="I1301" s="9">
        <f>(F1301*U1301)</f>
        <v>9789969</v>
      </c>
      <c r="J1301" s="18" t="str">
        <f>ROUND((Table1[[#This Row],[actual_price]]-Table1[[#This Row],[discounted_price]])/Table1[[#This Row],[actual_price]]*100, 0) &amp; "%"</f>
        <v>32%</v>
      </c>
      <c r="K1301" s="18" t="str">
        <f t="shared" si="162"/>
        <v>&lt;50%</v>
      </c>
      <c r="L1301" s="18">
        <f t="shared" si="163"/>
        <v>32</v>
      </c>
      <c r="M1301" s="15" t="str">
        <f t="shared" si="164"/>
        <v>Medium</v>
      </c>
      <c r="N1301" s="1">
        <v>0.32</v>
      </c>
      <c r="O1301">
        <v>4.4000000000000004</v>
      </c>
      <c r="P1301" t="str">
        <f t="shared" si="165"/>
        <v>Good</v>
      </c>
      <c r="Q1301">
        <f>G1301*U1301</f>
        <v>14361669</v>
      </c>
      <c r="R1301" t="str">
        <f t="shared" si="166"/>
        <v>#1k-#4.9k</v>
      </c>
      <c r="S1301">
        <f>IF(Table1[[#This Row],[actual_price]]&lt;1000, 1, IF(Table1[[#This Row],[actual_price]]&lt;5000, 2, IF(Table1[[#This Row],[actual_price]]&lt;10000, 3, IF(Table1[[#This Row],[actual_price]]&lt;20000, 4, 5))))</f>
        <v>2</v>
      </c>
      <c r="T1301" t="str">
        <f t="shared" si="167"/>
        <v>1000 and above</v>
      </c>
      <c r="U1301" s="11">
        <v>6531</v>
      </c>
      <c r="V1301" t="s">
        <v>10034</v>
      </c>
      <c r="W1301" t="s">
        <v>10035</v>
      </c>
      <c r="X1301" t="s">
        <v>10036</v>
      </c>
      <c r="Y1301" t="s">
        <v>10037</v>
      </c>
      <c r="Z1301" t="s">
        <v>10038</v>
      </c>
      <c r="AA1301" t="s">
        <v>10039</v>
      </c>
    </row>
    <row r="1302" spans="1:27">
      <c r="A1302" t="s">
        <v>10080</v>
      </c>
      <c r="B1302" t="s">
        <v>10081</v>
      </c>
      <c r="C1302" t="str">
        <f t="shared" si="168"/>
        <v>Philips HD9306/06 1.5-Litre Electri…</v>
      </c>
      <c r="D1302" t="s">
        <v>6546</v>
      </c>
      <c r="E1302" t="str">
        <f>IFERROR(VLOOKUP(TRIM(CLEAN(D1302)),#REF!, 2, FALSE), "Other")</f>
        <v>Other</v>
      </c>
      <c r="F1302" s="9">
        <v>2695</v>
      </c>
      <c r="G1302" s="9">
        <v>2695</v>
      </c>
      <c r="H1302" s="9">
        <f t="shared" si="161"/>
        <v>0</v>
      </c>
      <c r="I1302" s="9">
        <f>(F1302*U1302)</f>
        <v>6786010</v>
      </c>
      <c r="J1302" s="18" t="str">
        <f>ROUND((Table1[[#This Row],[actual_price]]-Table1[[#This Row],[discounted_price]])/Table1[[#This Row],[actual_price]]*100, 0) &amp; "%"</f>
        <v>0%</v>
      </c>
      <c r="K1302" s="18" t="str">
        <f t="shared" si="162"/>
        <v>&lt;50%</v>
      </c>
      <c r="L1302" s="18">
        <f t="shared" si="163"/>
        <v>0</v>
      </c>
      <c r="M1302" s="15" t="str">
        <f t="shared" si="164"/>
        <v>Low</v>
      </c>
      <c r="N1302" s="1">
        <v>0</v>
      </c>
      <c r="O1302">
        <v>4.4000000000000004</v>
      </c>
      <c r="P1302" t="str">
        <f t="shared" si="165"/>
        <v>Good</v>
      </c>
      <c r="Q1302">
        <f>G1302*U1302</f>
        <v>6786010</v>
      </c>
      <c r="R1302" t="str">
        <f t="shared" si="166"/>
        <v>#1k-#4.9k</v>
      </c>
      <c r="S1302">
        <f>IF(Table1[[#This Row],[actual_price]]&lt;1000, 1, IF(Table1[[#This Row],[actual_price]]&lt;5000, 2, IF(Table1[[#This Row],[actual_price]]&lt;10000, 3, IF(Table1[[#This Row],[actual_price]]&lt;20000, 4, 5))))</f>
        <v>2</v>
      </c>
      <c r="T1302" t="str">
        <f t="shared" si="167"/>
        <v>1000 and above</v>
      </c>
      <c r="U1302" s="11">
        <v>2518</v>
      </c>
      <c r="V1302" t="s">
        <v>10082</v>
      </c>
      <c r="W1302" t="s">
        <v>10083</v>
      </c>
      <c r="X1302" t="s">
        <v>10084</v>
      </c>
      <c r="Y1302" t="s">
        <v>10085</v>
      </c>
      <c r="Z1302" t="s">
        <v>10086</v>
      </c>
      <c r="AA1302" t="s">
        <v>10087</v>
      </c>
    </row>
    <row r="1303" spans="1:27">
      <c r="A1303" t="s">
        <v>161</v>
      </c>
      <c r="B1303" t="s">
        <v>162</v>
      </c>
      <c r="C1303" t="str">
        <f t="shared" si="168"/>
        <v>Duracell USB Lightning Apple Certif…</v>
      </c>
      <c r="D1303" t="s">
        <v>16</v>
      </c>
      <c r="E1303" t="str">
        <f>IFERROR(VLOOKUP(TRIM(CLEAN(D1303)),#REF!, 2, FALSE), "Other")</f>
        <v>Other</v>
      </c>
      <c r="F1303" s="9">
        <v>970</v>
      </c>
      <c r="G1303" s="9">
        <v>1799</v>
      </c>
      <c r="H1303" s="9">
        <f t="shared" si="161"/>
        <v>829</v>
      </c>
      <c r="I1303" s="9">
        <f>(F1303*U1303)</f>
        <v>790550</v>
      </c>
      <c r="J1303" s="18" t="str">
        <f>ROUND((Table1[[#This Row],[actual_price]]-Table1[[#This Row],[discounted_price]])/Table1[[#This Row],[actual_price]]*100, 0) &amp; "%"</f>
        <v>46%</v>
      </c>
      <c r="K1303" s="18" t="str">
        <f t="shared" si="162"/>
        <v>&lt;50%</v>
      </c>
      <c r="L1303" s="18">
        <f t="shared" si="163"/>
        <v>46</v>
      </c>
      <c r="M1303" s="15" t="str">
        <f t="shared" si="164"/>
        <v>Medium</v>
      </c>
      <c r="N1303" s="1">
        <v>0.46</v>
      </c>
      <c r="O1303">
        <v>4.5</v>
      </c>
      <c r="P1303" t="str">
        <f t="shared" si="165"/>
        <v>Excellent</v>
      </c>
      <c r="Q1303">
        <f>G1303*U1303</f>
        <v>1466185</v>
      </c>
      <c r="R1303" t="str">
        <f t="shared" si="166"/>
        <v>#1k-#4.9k</v>
      </c>
      <c r="S1303">
        <f>IF(Table1[[#This Row],[actual_price]]&lt;1000, 1, IF(Table1[[#This Row],[actual_price]]&lt;5000, 2, IF(Table1[[#This Row],[actual_price]]&lt;10000, 3, IF(Table1[[#This Row],[actual_price]]&lt;20000, 4, 5))))</f>
        <v>2</v>
      </c>
      <c r="T1303" t="str">
        <f t="shared" si="167"/>
        <v>Fewer than 1000</v>
      </c>
      <c r="U1303" s="11">
        <v>815</v>
      </c>
      <c r="V1303" t="s">
        <v>163</v>
      </c>
      <c r="W1303" t="s">
        <v>164</v>
      </c>
      <c r="X1303" t="s">
        <v>165</v>
      </c>
      <c r="Y1303" t="s">
        <v>166</v>
      </c>
      <c r="Z1303" t="s">
        <v>167</v>
      </c>
      <c r="AA1303" t="s">
        <v>168</v>
      </c>
    </row>
    <row r="1304" spans="1:27">
      <c r="A1304" t="s">
        <v>240</v>
      </c>
      <c r="B1304" t="s">
        <v>241</v>
      </c>
      <c r="C1304" t="str">
        <f t="shared" si="168"/>
        <v>AmazonBasics USB 2.0 - A-Male to A-…</v>
      </c>
      <c r="D1304" t="s">
        <v>16</v>
      </c>
      <c r="E1304" t="str">
        <f>IFERROR(VLOOKUP(TRIM(CLEAN(D1304)),#REF!, 2, FALSE), "Other")</f>
        <v>Other</v>
      </c>
      <c r="F1304" s="9">
        <v>199</v>
      </c>
      <c r="G1304" s="9">
        <v>750</v>
      </c>
      <c r="H1304" s="9">
        <f t="shared" si="161"/>
        <v>551</v>
      </c>
      <c r="I1304" s="9">
        <f>(F1304*U1304)</f>
        <v>14920224</v>
      </c>
      <c r="J1304" s="18" t="str">
        <f>ROUND((Table1[[#This Row],[actual_price]]-Table1[[#This Row],[discounted_price]])/Table1[[#This Row],[actual_price]]*100, 0) &amp; "%"</f>
        <v>73%</v>
      </c>
      <c r="K1304" s="18" t="str">
        <f t="shared" si="162"/>
        <v>≥ 50%</v>
      </c>
      <c r="L1304" s="18">
        <f t="shared" si="163"/>
        <v>73</v>
      </c>
      <c r="M1304" s="15" t="str">
        <f t="shared" si="164"/>
        <v>High</v>
      </c>
      <c r="N1304" s="1">
        <v>0.73</v>
      </c>
      <c r="O1304">
        <v>4.5</v>
      </c>
      <c r="P1304" t="str">
        <f t="shared" si="165"/>
        <v>Excellent</v>
      </c>
      <c r="Q1304">
        <f>G1304*U1304</f>
        <v>56232000</v>
      </c>
      <c r="R1304" t="str">
        <f t="shared" si="166"/>
        <v>#0-#999</v>
      </c>
      <c r="S1304">
        <f>IF(Table1[[#This Row],[actual_price]]&lt;1000, 1, IF(Table1[[#This Row],[actual_price]]&lt;5000, 2, IF(Table1[[#This Row],[actual_price]]&lt;10000, 3, IF(Table1[[#This Row],[actual_price]]&lt;20000, 4, 5))))</f>
        <v>1</v>
      </c>
      <c r="T1304" t="str">
        <f t="shared" si="167"/>
        <v>1000 and above</v>
      </c>
      <c r="U1304" s="11">
        <v>74976</v>
      </c>
      <c r="V1304" t="s">
        <v>242</v>
      </c>
      <c r="W1304" t="s">
        <v>243</v>
      </c>
      <c r="X1304" t="s">
        <v>244</v>
      </c>
      <c r="Y1304" t="s">
        <v>245</v>
      </c>
      <c r="Z1304" t="s">
        <v>246</v>
      </c>
      <c r="AA1304" t="s">
        <v>247</v>
      </c>
    </row>
    <row r="1305" spans="1:27">
      <c r="A1305" t="s">
        <v>314</v>
      </c>
      <c r="B1305" t="s">
        <v>315</v>
      </c>
      <c r="C1305" t="str">
        <f t="shared" si="168"/>
        <v>AmazonBasics USB 2.0 Cable - A-Male…</v>
      </c>
      <c r="D1305" t="s">
        <v>16</v>
      </c>
      <c r="E1305" t="str">
        <f>IFERROR(VLOOKUP(TRIM(CLEAN(D1305)),#REF!, 2, FALSE), "Other")</f>
        <v>Other</v>
      </c>
      <c r="F1305" s="9">
        <v>209</v>
      </c>
      <c r="G1305" s="9">
        <v>695</v>
      </c>
      <c r="H1305" s="9">
        <f t="shared" si="161"/>
        <v>486</v>
      </c>
      <c r="I1305" s="9">
        <f>(F1305*U1305)</f>
        <v>22506583</v>
      </c>
      <c r="J1305" s="18" t="str">
        <f>ROUND((Table1[[#This Row],[actual_price]]-Table1[[#This Row],[discounted_price]])/Table1[[#This Row],[actual_price]]*100, 0) &amp; "%"</f>
        <v>70%</v>
      </c>
      <c r="K1305" s="18" t="str">
        <f t="shared" si="162"/>
        <v>≥ 50%</v>
      </c>
      <c r="L1305" s="18">
        <f t="shared" si="163"/>
        <v>70</v>
      </c>
      <c r="M1305" s="15" t="str">
        <f t="shared" si="164"/>
        <v>High</v>
      </c>
      <c r="N1305" s="1">
        <v>0.7</v>
      </c>
      <c r="O1305">
        <v>4.5</v>
      </c>
      <c r="P1305" t="str">
        <f t="shared" si="165"/>
        <v>Excellent</v>
      </c>
      <c r="Q1305">
        <f>G1305*U1305</f>
        <v>74842465</v>
      </c>
      <c r="R1305" t="str">
        <f t="shared" si="166"/>
        <v>#0-#999</v>
      </c>
      <c r="S1305">
        <f>IF(Table1[[#This Row],[actual_price]]&lt;1000, 1, IF(Table1[[#This Row],[actual_price]]&lt;5000, 2, IF(Table1[[#This Row],[actual_price]]&lt;10000, 3, IF(Table1[[#This Row],[actual_price]]&lt;20000, 4, 5))))</f>
        <v>1</v>
      </c>
      <c r="T1305" t="str">
        <f t="shared" si="167"/>
        <v>1000 and above</v>
      </c>
      <c r="U1305" s="11">
        <v>107687</v>
      </c>
      <c r="V1305" t="s">
        <v>316</v>
      </c>
      <c r="W1305" t="s">
        <v>317</v>
      </c>
      <c r="X1305" t="s">
        <v>318</v>
      </c>
      <c r="Y1305" t="s">
        <v>319</v>
      </c>
      <c r="Z1305" t="s">
        <v>320</v>
      </c>
      <c r="AA1305" t="s">
        <v>321</v>
      </c>
    </row>
    <row r="1306" spans="1:27">
      <c r="A1306" t="s">
        <v>520</v>
      </c>
      <c r="B1306" t="s">
        <v>521</v>
      </c>
      <c r="C1306" t="str">
        <f t="shared" si="168"/>
        <v>oraimo 65W Type C to C Fast Chargin…</v>
      </c>
      <c r="D1306" t="s">
        <v>16</v>
      </c>
      <c r="E1306" t="str">
        <f>IFERROR(VLOOKUP(TRIM(CLEAN(D1306)),#REF!, 2, FALSE), "Other")</f>
        <v>Other</v>
      </c>
      <c r="F1306" s="9">
        <v>349</v>
      </c>
      <c r="G1306" s="9">
        <v>899</v>
      </c>
      <c r="H1306" s="9">
        <f t="shared" si="161"/>
        <v>550</v>
      </c>
      <c r="I1306" s="9">
        <f>(F1306*U1306)</f>
        <v>52001</v>
      </c>
      <c r="J1306" s="18" t="str">
        <f>ROUND((Table1[[#This Row],[actual_price]]-Table1[[#This Row],[discounted_price]])/Table1[[#This Row],[actual_price]]*100, 0) &amp; "%"</f>
        <v>61%</v>
      </c>
      <c r="K1306" s="18" t="str">
        <f t="shared" si="162"/>
        <v>≥ 50%</v>
      </c>
      <c r="L1306" s="18">
        <f t="shared" si="163"/>
        <v>61</v>
      </c>
      <c r="M1306" s="15" t="str">
        <f t="shared" si="164"/>
        <v>High</v>
      </c>
      <c r="N1306" s="1">
        <v>0.61</v>
      </c>
      <c r="O1306">
        <v>4.5</v>
      </c>
      <c r="P1306" t="str">
        <f t="shared" si="165"/>
        <v>Excellent</v>
      </c>
      <c r="Q1306">
        <f>G1306*U1306</f>
        <v>133951</v>
      </c>
      <c r="R1306" t="str">
        <f t="shared" si="166"/>
        <v>#0-#999</v>
      </c>
      <c r="S1306">
        <f>IF(Table1[[#This Row],[actual_price]]&lt;1000, 1, IF(Table1[[#This Row],[actual_price]]&lt;5000, 2, IF(Table1[[#This Row],[actual_price]]&lt;10000, 3, IF(Table1[[#This Row],[actual_price]]&lt;20000, 4, 5))))</f>
        <v>1</v>
      </c>
      <c r="T1306" t="str">
        <f t="shared" si="167"/>
        <v>Fewer than 1000</v>
      </c>
      <c r="U1306" s="11">
        <v>149</v>
      </c>
      <c r="V1306" t="s">
        <v>522</v>
      </c>
      <c r="W1306" t="s">
        <v>523</v>
      </c>
      <c r="X1306" t="s">
        <v>524</v>
      </c>
      <c r="Y1306" t="s">
        <v>525</v>
      </c>
      <c r="Z1306" t="s">
        <v>526</v>
      </c>
      <c r="AA1306" t="s">
        <v>527</v>
      </c>
    </row>
    <row r="1307" spans="1:27">
      <c r="A1307" t="s">
        <v>635</v>
      </c>
      <c r="B1307" t="s">
        <v>636</v>
      </c>
      <c r="C1307" t="str">
        <f t="shared" si="168"/>
        <v>Lapster 65W compatible for OnePlus …</v>
      </c>
      <c r="D1307" t="s">
        <v>16</v>
      </c>
      <c r="E1307" t="str">
        <f>IFERROR(VLOOKUP(TRIM(CLEAN(D1307)),#REF!, 2, FALSE), "Other")</f>
        <v>Other</v>
      </c>
      <c r="F1307" s="9">
        <v>199</v>
      </c>
      <c r="G1307" s="9">
        <v>999</v>
      </c>
      <c r="H1307" s="9">
        <f t="shared" si="161"/>
        <v>800</v>
      </c>
      <c r="I1307" s="9">
        <f>(F1307*U1307)</f>
        <v>25273</v>
      </c>
      <c r="J1307" s="18" t="str">
        <f>ROUND((Table1[[#This Row],[actual_price]]-Table1[[#This Row],[discounted_price]])/Table1[[#This Row],[actual_price]]*100, 0) &amp; "%"</f>
        <v>80%</v>
      </c>
      <c r="K1307" s="18" t="str">
        <f t="shared" si="162"/>
        <v>≥ 50%</v>
      </c>
      <c r="L1307" s="18">
        <f t="shared" si="163"/>
        <v>80</v>
      </c>
      <c r="M1307" s="15" t="str">
        <f t="shared" si="164"/>
        <v>High</v>
      </c>
      <c r="N1307" s="1">
        <v>0.8</v>
      </c>
      <c r="O1307">
        <v>4.5</v>
      </c>
      <c r="P1307" t="str">
        <f t="shared" si="165"/>
        <v>Excellent</v>
      </c>
      <c r="Q1307">
        <f>G1307*U1307</f>
        <v>126873</v>
      </c>
      <c r="R1307" t="str">
        <f t="shared" si="166"/>
        <v>#0-#999</v>
      </c>
      <c r="S1307">
        <f>IF(Table1[[#This Row],[actual_price]]&lt;1000, 1, IF(Table1[[#This Row],[actual_price]]&lt;5000, 2, IF(Table1[[#This Row],[actual_price]]&lt;10000, 3, IF(Table1[[#This Row],[actual_price]]&lt;20000, 4, 5))))</f>
        <v>1</v>
      </c>
      <c r="T1307" t="str">
        <f t="shared" si="167"/>
        <v>Fewer than 1000</v>
      </c>
      <c r="U1307" s="11">
        <v>127</v>
      </c>
      <c r="V1307" t="s">
        <v>637</v>
      </c>
      <c r="W1307" t="s">
        <v>638</v>
      </c>
      <c r="X1307" t="s">
        <v>639</v>
      </c>
      <c r="Y1307" t="s">
        <v>640</v>
      </c>
      <c r="Z1307" t="s">
        <v>641</v>
      </c>
      <c r="AA1307" t="s">
        <v>642</v>
      </c>
    </row>
    <row r="1308" spans="1:27">
      <c r="A1308" t="s">
        <v>699</v>
      </c>
      <c r="B1308" t="s">
        <v>700</v>
      </c>
      <c r="C1308" t="str">
        <f t="shared" si="168"/>
        <v>TP-Link UE300 USB 3.0 to RJ45 Gigab…</v>
      </c>
      <c r="D1308" t="s">
        <v>80</v>
      </c>
      <c r="E1308" t="str">
        <f>IFERROR(VLOOKUP(TRIM(CLEAN(D1308)),#REF!, 2, FALSE), "Other")</f>
        <v>Other</v>
      </c>
      <c r="F1308" s="9">
        <v>1099</v>
      </c>
      <c r="G1308" s="9">
        <v>1899</v>
      </c>
      <c r="H1308" s="9">
        <f t="shared" si="161"/>
        <v>800</v>
      </c>
      <c r="I1308" s="9">
        <f>(F1308*U1308)</f>
        <v>24639580</v>
      </c>
      <c r="J1308" s="18" t="str">
        <f>ROUND((Table1[[#This Row],[actual_price]]-Table1[[#This Row],[discounted_price]])/Table1[[#This Row],[actual_price]]*100, 0) &amp; "%"</f>
        <v>42%</v>
      </c>
      <c r="K1308" s="18" t="str">
        <f t="shared" si="162"/>
        <v>&lt;50%</v>
      </c>
      <c r="L1308" s="18">
        <f t="shared" si="163"/>
        <v>42</v>
      </c>
      <c r="M1308" s="15" t="str">
        <f t="shared" si="164"/>
        <v>Medium</v>
      </c>
      <c r="N1308" s="1">
        <v>0.42</v>
      </c>
      <c r="O1308">
        <v>4.5</v>
      </c>
      <c r="P1308" t="str">
        <f t="shared" si="165"/>
        <v>Excellent</v>
      </c>
      <c r="Q1308">
        <f>G1308*U1308</f>
        <v>42575580</v>
      </c>
      <c r="R1308" t="str">
        <f t="shared" si="166"/>
        <v>#1k-#4.9k</v>
      </c>
      <c r="S1308">
        <f>IF(Table1[[#This Row],[actual_price]]&lt;1000, 1, IF(Table1[[#This Row],[actual_price]]&lt;5000, 2, IF(Table1[[#This Row],[actual_price]]&lt;10000, 3, IF(Table1[[#This Row],[actual_price]]&lt;20000, 4, 5))))</f>
        <v>2</v>
      </c>
      <c r="T1308" t="str">
        <f t="shared" si="167"/>
        <v>1000 and above</v>
      </c>
      <c r="U1308" s="11">
        <v>22420</v>
      </c>
      <c r="V1308" t="s">
        <v>701</v>
      </c>
      <c r="W1308" t="s">
        <v>702</v>
      </c>
      <c r="X1308" t="s">
        <v>703</v>
      </c>
      <c r="Y1308" t="s">
        <v>704</v>
      </c>
      <c r="Z1308" t="s">
        <v>705</v>
      </c>
      <c r="AA1308" t="s">
        <v>706</v>
      </c>
    </row>
    <row r="1309" spans="1:27">
      <c r="A1309" t="s">
        <v>803</v>
      </c>
      <c r="B1309" t="s">
        <v>804</v>
      </c>
      <c r="C1309" t="str">
        <f t="shared" si="168"/>
        <v>Cotbolt Silicone Protective Case Co…</v>
      </c>
      <c r="D1309" t="s">
        <v>364</v>
      </c>
      <c r="E1309" t="str">
        <f>IFERROR(VLOOKUP(TRIM(CLEAN(D1309)),#REF!, 2, FALSE), "Other")</f>
        <v>Other</v>
      </c>
      <c r="F1309" s="9">
        <v>399</v>
      </c>
      <c r="G1309" s="9">
        <v>1999</v>
      </c>
      <c r="H1309" s="9">
        <f t="shared" si="161"/>
        <v>1600</v>
      </c>
      <c r="I1309" s="9">
        <f>(F1309*U1309)</f>
        <v>201495</v>
      </c>
      <c r="J1309" s="18" t="str">
        <f>ROUND((Table1[[#This Row],[actual_price]]-Table1[[#This Row],[discounted_price]])/Table1[[#This Row],[actual_price]]*100, 0) &amp; "%"</f>
        <v>80%</v>
      </c>
      <c r="K1309" s="18" t="str">
        <f t="shared" si="162"/>
        <v>≥ 50%</v>
      </c>
      <c r="L1309" s="18">
        <f t="shared" si="163"/>
        <v>80</v>
      </c>
      <c r="M1309" s="15" t="str">
        <f t="shared" si="164"/>
        <v>High</v>
      </c>
      <c r="N1309" s="1">
        <v>0.8</v>
      </c>
      <c r="O1309">
        <v>4.5</v>
      </c>
      <c r="P1309" t="str">
        <f t="shared" si="165"/>
        <v>Excellent</v>
      </c>
      <c r="Q1309">
        <f>G1309*U1309</f>
        <v>1009495</v>
      </c>
      <c r="R1309" t="str">
        <f t="shared" si="166"/>
        <v>#1k-#4.9k</v>
      </c>
      <c r="S1309">
        <f>IF(Table1[[#This Row],[actual_price]]&lt;1000, 1, IF(Table1[[#This Row],[actual_price]]&lt;5000, 2, IF(Table1[[#This Row],[actual_price]]&lt;10000, 3, IF(Table1[[#This Row],[actual_price]]&lt;20000, 4, 5))))</f>
        <v>2</v>
      </c>
      <c r="T1309" t="str">
        <f t="shared" si="167"/>
        <v>Fewer than 1000</v>
      </c>
      <c r="U1309" s="11">
        <v>505</v>
      </c>
      <c r="V1309" t="s">
        <v>805</v>
      </c>
      <c r="W1309" t="s">
        <v>806</v>
      </c>
      <c r="X1309" t="s">
        <v>807</v>
      </c>
      <c r="Y1309" t="s">
        <v>808</v>
      </c>
      <c r="Z1309" t="s">
        <v>809</v>
      </c>
      <c r="AA1309" t="s">
        <v>810</v>
      </c>
    </row>
    <row r="1310" spans="1:27">
      <c r="A1310" t="s">
        <v>1020</v>
      </c>
      <c r="B1310" t="s">
        <v>1021</v>
      </c>
      <c r="C1310" t="str">
        <f t="shared" si="168"/>
        <v>AmazonBasics New Release Nylon USB-…</v>
      </c>
      <c r="D1310" t="s">
        <v>16</v>
      </c>
      <c r="E1310" t="str">
        <f>IFERROR(VLOOKUP(TRIM(CLEAN(D1310)),#REF!, 2, FALSE), "Other")</f>
        <v>Other</v>
      </c>
      <c r="F1310" s="9">
        <v>999</v>
      </c>
      <c r="G1310" s="9">
        <v>2100</v>
      </c>
      <c r="H1310" s="9">
        <f t="shared" si="161"/>
        <v>1101</v>
      </c>
      <c r="I1310" s="9">
        <f>(F1310*U1310)</f>
        <v>5486508</v>
      </c>
      <c r="J1310" s="18" t="str">
        <f>ROUND((Table1[[#This Row],[actual_price]]-Table1[[#This Row],[discounted_price]])/Table1[[#This Row],[actual_price]]*100, 0) &amp; "%"</f>
        <v>52%</v>
      </c>
      <c r="K1310" s="18" t="str">
        <f t="shared" si="162"/>
        <v>≥ 50%</v>
      </c>
      <c r="L1310" s="18">
        <f t="shared" si="163"/>
        <v>52</v>
      </c>
      <c r="M1310" s="15" t="str">
        <f t="shared" si="164"/>
        <v>High</v>
      </c>
      <c r="N1310" s="1">
        <v>0.52</v>
      </c>
      <c r="O1310">
        <v>4.5</v>
      </c>
      <c r="P1310" t="str">
        <f t="shared" si="165"/>
        <v>Excellent</v>
      </c>
      <c r="Q1310">
        <f>G1310*U1310</f>
        <v>11533200</v>
      </c>
      <c r="R1310" t="str">
        <f t="shared" si="166"/>
        <v>#1k-#4.9k</v>
      </c>
      <c r="S1310">
        <f>IF(Table1[[#This Row],[actual_price]]&lt;1000, 1, IF(Table1[[#This Row],[actual_price]]&lt;5000, 2, IF(Table1[[#This Row],[actual_price]]&lt;10000, 3, IF(Table1[[#This Row],[actual_price]]&lt;20000, 4, 5))))</f>
        <v>2</v>
      </c>
      <c r="T1310" t="str">
        <f t="shared" si="167"/>
        <v>1000 and above</v>
      </c>
      <c r="U1310" s="11">
        <v>5492</v>
      </c>
      <c r="V1310" t="s">
        <v>392</v>
      </c>
      <c r="W1310" t="s">
        <v>1022</v>
      </c>
      <c r="X1310" t="s">
        <v>1023</v>
      </c>
      <c r="Y1310" t="s">
        <v>1024</v>
      </c>
      <c r="Z1310" t="s">
        <v>1025</v>
      </c>
      <c r="AA1310" t="s">
        <v>1026</v>
      </c>
    </row>
    <row r="1311" spans="1:27">
      <c r="A1311" t="s">
        <v>1138</v>
      </c>
      <c r="B1311" t="s">
        <v>1139</v>
      </c>
      <c r="C1311" t="str">
        <f t="shared" si="168"/>
        <v>Belkin USB C to USB-C Fast Charging…</v>
      </c>
      <c r="D1311" t="s">
        <v>16</v>
      </c>
      <c r="E1311" t="str">
        <f>IFERROR(VLOOKUP(TRIM(CLEAN(D1311)),#REF!, 2, FALSE), "Other")</f>
        <v>Other</v>
      </c>
      <c r="F1311" s="9">
        <v>599</v>
      </c>
      <c r="G1311" s="9">
        <v>849</v>
      </c>
      <c r="H1311" s="9">
        <f t="shared" si="161"/>
        <v>250</v>
      </c>
      <c r="I1311" s="9">
        <f>(F1311*U1311)</f>
        <v>345623</v>
      </c>
      <c r="J1311" s="18" t="str">
        <f>ROUND((Table1[[#This Row],[actual_price]]-Table1[[#This Row],[discounted_price]])/Table1[[#This Row],[actual_price]]*100, 0) &amp; "%"</f>
        <v>29%</v>
      </c>
      <c r="K1311" s="18" t="str">
        <f t="shared" si="162"/>
        <v>&lt;50%</v>
      </c>
      <c r="L1311" s="18">
        <f t="shared" si="163"/>
        <v>29</v>
      </c>
      <c r="M1311" s="15" t="str">
        <f t="shared" si="164"/>
        <v>Mild</v>
      </c>
      <c r="N1311" s="1">
        <v>0.28999999999999998</v>
      </c>
      <c r="O1311">
        <v>4.5</v>
      </c>
      <c r="P1311" t="str">
        <f t="shared" si="165"/>
        <v>Excellent</v>
      </c>
      <c r="Q1311">
        <f>G1311*U1311</f>
        <v>489873</v>
      </c>
      <c r="R1311" t="str">
        <f t="shared" si="166"/>
        <v>#0-#999</v>
      </c>
      <c r="S1311">
        <f>IF(Table1[[#This Row],[actual_price]]&lt;1000, 1, IF(Table1[[#This Row],[actual_price]]&lt;5000, 2, IF(Table1[[#This Row],[actual_price]]&lt;10000, 3, IF(Table1[[#This Row],[actual_price]]&lt;20000, 4, 5))))</f>
        <v>1</v>
      </c>
      <c r="T1311" t="str">
        <f t="shared" si="167"/>
        <v>Fewer than 1000</v>
      </c>
      <c r="U1311" s="11">
        <v>577</v>
      </c>
      <c r="V1311" t="s">
        <v>1140</v>
      </c>
      <c r="W1311" t="s">
        <v>1141</v>
      </c>
      <c r="X1311" t="s">
        <v>1142</v>
      </c>
      <c r="Y1311" t="s">
        <v>1143</v>
      </c>
      <c r="Z1311" t="s">
        <v>1144</v>
      </c>
      <c r="AA1311" t="s">
        <v>1145</v>
      </c>
    </row>
    <row r="1312" spans="1:27">
      <c r="A1312" t="s">
        <v>1449</v>
      </c>
      <c r="B1312" t="s">
        <v>1450</v>
      </c>
      <c r="C1312" t="str">
        <f t="shared" si="168"/>
        <v>AmazonBasics USB 2.0 Extension Cabl…</v>
      </c>
      <c r="D1312" t="s">
        <v>16</v>
      </c>
      <c r="E1312" t="str">
        <f>IFERROR(VLOOKUP(TRIM(CLEAN(D1312)),#REF!, 2, FALSE), "Other")</f>
        <v>Other</v>
      </c>
      <c r="F1312" s="9">
        <v>299</v>
      </c>
      <c r="G1312" s="9">
        <v>800</v>
      </c>
      <c r="H1312" s="9">
        <f t="shared" si="161"/>
        <v>501</v>
      </c>
      <c r="I1312" s="9">
        <f>(F1312*U1312)</f>
        <v>22418123</v>
      </c>
      <c r="J1312" s="18" t="str">
        <f>ROUND((Table1[[#This Row],[actual_price]]-Table1[[#This Row],[discounted_price]])/Table1[[#This Row],[actual_price]]*100, 0) &amp; "%"</f>
        <v>63%</v>
      </c>
      <c r="K1312" s="18" t="str">
        <f t="shared" si="162"/>
        <v>≥ 50%</v>
      </c>
      <c r="L1312" s="18">
        <f t="shared" si="163"/>
        <v>63</v>
      </c>
      <c r="M1312" s="15" t="str">
        <f t="shared" si="164"/>
        <v>High</v>
      </c>
      <c r="N1312" s="1">
        <v>0.63</v>
      </c>
      <c r="O1312">
        <v>4.5</v>
      </c>
      <c r="P1312" t="str">
        <f t="shared" si="165"/>
        <v>Excellent</v>
      </c>
      <c r="Q1312">
        <f>G1312*U1312</f>
        <v>59981600</v>
      </c>
      <c r="R1312" t="str">
        <f t="shared" si="166"/>
        <v>#0-#999</v>
      </c>
      <c r="S1312">
        <f>IF(Table1[[#This Row],[actual_price]]&lt;1000, 1, IF(Table1[[#This Row],[actual_price]]&lt;5000, 2, IF(Table1[[#This Row],[actual_price]]&lt;10000, 3, IF(Table1[[#This Row],[actual_price]]&lt;20000, 4, 5))))</f>
        <v>1</v>
      </c>
      <c r="T1312" t="str">
        <f t="shared" si="167"/>
        <v>1000 and above</v>
      </c>
      <c r="U1312" s="11">
        <v>74977</v>
      </c>
      <c r="V1312" t="s">
        <v>1451</v>
      </c>
      <c r="W1312" t="s">
        <v>243</v>
      </c>
      <c r="X1312" t="s">
        <v>244</v>
      </c>
      <c r="Y1312" t="s">
        <v>245</v>
      </c>
      <c r="Z1312" t="s">
        <v>246</v>
      </c>
      <c r="AA1312" t="s">
        <v>247</v>
      </c>
    </row>
    <row r="1313" spans="1:27">
      <c r="A1313" t="s">
        <v>1619</v>
      </c>
      <c r="B1313" t="s">
        <v>1620</v>
      </c>
      <c r="C1313" t="str">
        <f t="shared" si="168"/>
        <v>Belkin USB C to USB-C Fast Charging…</v>
      </c>
      <c r="D1313" t="s">
        <v>16</v>
      </c>
      <c r="E1313" t="str">
        <f>IFERROR(VLOOKUP(TRIM(CLEAN(D1313)),#REF!, 2, FALSE), "Other")</f>
        <v>Other</v>
      </c>
      <c r="F1313" s="9">
        <v>599</v>
      </c>
      <c r="G1313" s="9">
        <v>849</v>
      </c>
      <c r="H1313" s="9">
        <f t="shared" si="161"/>
        <v>250</v>
      </c>
      <c r="I1313" s="9">
        <f>(F1313*U1313)</f>
        <v>283926</v>
      </c>
      <c r="J1313" s="18" t="str">
        <f>ROUND((Table1[[#This Row],[actual_price]]-Table1[[#This Row],[discounted_price]])/Table1[[#This Row],[actual_price]]*100, 0) &amp; "%"</f>
        <v>29%</v>
      </c>
      <c r="K1313" s="18" t="str">
        <f t="shared" si="162"/>
        <v>&lt;50%</v>
      </c>
      <c r="L1313" s="18">
        <f t="shared" si="163"/>
        <v>29</v>
      </c>
      <c r="M1313" s="15" t="str">
        <f t="shared" si="164"/>
        <v>Mild</v>
      </c>
      <c r="N1313" s="1">
        <v>0.28999999999999998</v>
      </c>
      <c r="O1313">
        <v>4.5</v>
      </c>
      <c r="P1313" t="str">
        <f t="shared" si="165"/>
        <v>Excellent</v>
      </c>
      <c r="Q1313">
        <f>G1313*U1313</f>
        <v>402426</v>
      </c>
      <c r="R1313" t="str">
        <f t="shared" si="166"/>
        <v>#0-#999</v>
      </c>
      <c r="S1313">
        <f>IF(Table1[[#This Row],[actual_price]]&lt;1000, 1, IF(Table1[[#This Row],[actual_price]]&lt;5000, 2, IF(Table1[[#This Row],[actual_price]]&lt;10000, 3, IF(Table1[[#This Row],[actual_price]]&lt;20000, 4, 5))))</f>
        <v>1</v>
      </c>
      <c r="T1313" t="str">
        <f t="shared" si="167"/>
        <v>Fewer than 1000</v>
      </c>
      <c r="U1313" s="11">
        <v>474</v>
      </c>
      <c r="V1313" t="s">
        <v>1140</v>
      </c>
      <c r="W1313" t="s">
        <v>1621</v>
      </c>
      <c r="X1313" t="s">
        <v>1622</v>
      </c>
      <c r="Y1313" t="s">
        <v>1623</v>
      </c>
      <c r="Z1313" t="s">
        <v>1624</v>
      </c>
      <c r="AA1313" t="s">
        <v>1625</v>
      </c>
    </row>
    <row r="1314" spans="1:27">
      <c r="A1314" t="s">
        <v>1793</v>
      </c>
      <c r="B1314" t="s">
        <v>1794</v>
      </c>
      <c r="C1314" t="str">
        <f t="shared" si="168"/>
        <v>Realme Smart TV Stick 4K…</v>
      </c>
      <c r="D1314" t="s">
        <v>1795</v>
      </c>
      <c r="E1314" t="str">
        <f>IFERROR(VLOOKUP(TRIM(CLEAN(D1314)),#REF!, 2, FALSE), "Other")</f>
        <v>Other</v>
      </c>
      <c r="F1314" s="9">
        <v>4699</v>
      </c>
      <c r="G1314" s="9">
        <v>4699</v>
      </c>
      <c r="H1314" s="9">
        <f t="shared" si="161"/>
        <v>0</v>
      </c>
      <c r="I1314" s="9">
        <f>(F1314*U1314)</f>
        <v>1052576</v>
      </c>
      <c r="J1314" s="18" t="str">
        <f>ROUND((Table1[[#This Row],[actual_price]]-Table1[[#This Row],[discounted_price]])/Table1[[#This Row],[actual_price]]*100, 0) &amp; "%"</f>
        <v>0%</v>
      </c>
      <c r="K1314" s="18" t="str">
        <f t="shared" si="162"/>
        <v>&lt;50%</v>
      </c>
      <c r="L1314" s="18">
        <f t="shared" si="163"/>
        <v>0</v>
      </c>
      <c r="M1314" s="15" t="str">
        <f t="shared" si="164"/>
        <v>Low</v>
      </c>
      <c r="N1314" s="1">
        <v>0</v>
      </c>
      <c r="O1314">
        <v>4.5</v>
      </c>
      <c r="P1314" t="str">
        <f t="shared" si="165"/>
        <v>Excellent</v>
      </c>
      <c r="Q1314">
        <f>G1314*U1314</f>
        <v>1052576</v>
      </c>
      <c r="R1314" t="str">
        <f t="shared" si="166"/>
        <v>#1k-#4.9k</v>
      </c>
      <c r="S1314">
        <f>IF(Table1[[#This Row],[actual_price]]&lt;1000, 1, IF(Table1[[#This Row],[actual_price]]&lt;5000, 2, IF(Table1[[#This Row],[actual_price]]&lt;10000, 3, IF(Table1[[#This Row],[actual_price]]&lt;20000, 4, 5))))</f>
        <v>2</v>
      </c>
      <c r="T1314" t="str">
        <f t="shared" si="167"/>
        <v>Fewer than 1000</v>
      </c>
      <c r="U1314" s="11">
        <v>224</v>
      </c>
      <c r="V1314" t="s">
        <v>1796</v>
      </c>
      <c r="W1314" t="s">
        <v>1797</v>
      </c>
      <c r="X1314" t="s">
        <v>1798</v>
      </c>
      <c r="Y1314" t="s">
        <v>1799</v>
      </c>
      <c r="Z1314" t="s">
        <v>1800</v>
      </c>
      <c r="AA1314" t="s">
        <v>1801</v>
      </c>
    </row>
    <row r="1315" spans="1:27">
      <c r="A1315" t="s">
        <v>1970</v>
      </c>
      <c r="B1315" t="s">
        <v>1971</v>
      </c>
      <c r="C1315" t="str">
        <f t="shared" si="168"/>
        <v>AmazonBasics 10.2 Gbps High-Speed 4…</v>
      </c>
      <c r="D1315" t="s">
        <v>103</v>
      </c>
      <c r="E1315" t="str">
        <f>IFERROR(VLOOKUP(TRIM(CLEAN(D1315)),#REF!, 2, FALSE), "Other")</f>
        <v>Other</v>
      </c>
      <c r="F1315" s="9">
        <v>609</v>
      </c>
      <c r="G1315" s="9">
        <v>1500</v>
      </c>
      <c r="H1315" s="9">
        <f t="shared" si="161"/>
        <v>891</v>
      </c>
      <c r="I1315" s="9">
        <f>(F1315*U1315)</f>
        <v>626661</v>
      </c>
      <c r="J1315" s="18" t="str">
        <f>ROUND((Table1[[#This Row],[actual_price]]-Table1[[#This Row],[discounted_price]])/Table1[[#This Row],[actual_price]]*100, 0) &amp; "%"</f>
        <v>59%</v>
      </c>
      <c r="K1315" s="18" t="str">
        <f t="shared" si="162"/>
        <v>≥ 50%</v>
      </c>
      <c r="L1315" s="18">
        <f t="shared" si="163"/>
        <v>59</v>
      </c>
      <c r="M1315" s="15" t="str">
        <f t="shared" si="164"/>
        <v>High</v>
      </c>
      <c r="N1315" s="1">
        <v>0.59</v>
      </c>
      <c r="O1315">
        <v>4.5</v>
      </c>
      <c r="P1315" t="str">
        <f t="shared" si="165"/>
        <v>Excellent</v>
      </c>
      <c r="Q1315">
        <f>G1315*U1315</f>
        <v>1543500</v>
      </c>
      <c r="R1315" t="str">
        <f t="shared" si="166"/>
        <v>#1k-#4.9k</v>
      </c>
      <c r="S1315">
        <f>IF(Table1[[#This Row],[actual_price]]&lt;1000, 1, IF(Table1[[#This Row],[actual_price]]&lt;5000, 2, IF(Table1[[#This Row],[actual_price]]&lt;10000, 3, IF(Table1[[#This Row],[actual_price]]&lt;20000, 4, 5))))</f>
        <v>2</v>
      </c>
      <c r="T1315" t="str">
        <f t="shared" si="167"/>
        <v>1000 and above</v>
      </c>
      <c r="U1315" s="11">
        <v>1029</v>
      </c>
      <c r="V1315" t="s">
        <v>1972</v>
      </c>
      <c r="W1315" t="s">
        <v>1973</v>
      </c>
      <c r="X1315" t="s">
        <v>1974</v>
      </c>
      <c r="Y1315" t="s">
        <v>1975</v>
      </c>
      <c r="Z1315" t="s">
        <v>1976</v>
      </c>
      <c r="AA1315" t="s">
        <v>1977</v>
      </c>
    </row>
    <row r="1316" spans="1:27">
      <c r="A1316" t="s">
        <v>2027</v>
      </c>
      <c r="B1316" t="s">
        <v>2028</v>
      </c>
      <c r="C1316" t="str">
        <f t="shared" si="168"/>
        <v>WANBO X1 Pro (Upgraded) | Native 10…</v>
      </c>
      <c r="D1316" t="s">
        <v>1090</v>
      </c>
      <c r="E1316" t="str">
        <f>IFERROR(VLOOKUP(TRIM(CLEAN(D1316)),#REF!, 2, FALSE), "Other")</f>
        <v>Other</v>
      </c>
      <c r="F1316" s="9">
        <v>13990</v>
      </c>
      <c r="G1316" s="9">
        <v>28900</v>
      </c>
      <c r="H1316" s="9">
        <f t="shared" si="161"/>
        <v>14910</v>
      </c>
      <c r="I1316" s="9">
        <f>(F1316*U1316)</f>
        <v>97930</v>
      </c>
      <c r="J1316" s="18" t="str">
        <f>ROUND((Table1[[#This Row],[actual_price]]-Table1[[#This Row],[discounted_price]])/Table1[[#This Row],[actual_price]]*100, 0) &amp; "%"</f>
        <v>52%</v>
      </c>
      <c r="K1316" s="18" t="str">
        <f t="shared" si="162"/>
        <v>≥ 50%</v>
      </c>
      <c r="L1316" s="18">
        <f t="shared" si="163"/>
        <v>52</v>
      </c>
      <c r="M1316" s="15" t="str">
        <f t="shared" si="164"/>
        <v>High</v>
      </c>
      <c r="N1316" s="1">
        <v>0.52</v>
      </c>
      <c r="O1316">
        <v>4.5</v>
      </c>
      <c r="P1316" t="str">
        <f t="shared" si="165"/>
        <v>Excellent</v>
      </c>
      <c r="Q1316">
        <f>G1316*U1316</f>
        <v>202300</v>
      </c>
      <c r="R1316" t="str">
        <f t="shared" si="166"/>
        <v>#20k+</v>
      </c>
      <c r="S1316">
        <f>IF(Table1[[#This Row],[actual_price]]&lt;1000, 1, IF(Table1[[#This Row],[actual_price]]&lt;5000, 2, IF(Table1[[#This Row],[actual_price]]&lt;10000, 3, IF(Table1[[#This Row],[actual_price]]&lt;20000, 4, 5))))</f>
        <v>5</v>
      </c>
      <c r="T1316" t="str">
        <f t="shared" si="167"/>
        <v>Fewer than 1000</v>
      </c>
      <c r="U1316" s="11">
        <v>7</v>
      </c>
      <c r="V1316" t="s">
        <v>2029</v>
      </c>
      <c r="W1316" t="s">
        <v>2030</v>
      </c>
      <c r="X1316" t="s">
        <v>2031</v>
      </c>
      <c r="Y1316" t="s">
        <v>2032</v>
      </c>
      <c r="Z1316" t="s">
        <v>2033</v>
      </c>
      <c r="AA1316" t="s">
        <v>2034</v>
      </c>
    </row>
    <row r="1317" spans="1:27">
      <c r="A1317" t="s">
        <v>2820</v>
      </c>
      <c r="B1317" t="s">
        <v>2821</v>
      </c>
      <c r="C1317" t="str">
        <f t="shared" si="168"/>
        <v>Goldmedal Curve Plus 202042 Plastic…</v>
      </c>
      <c r="D1317" t="s">
        <v>2450</v>
      </c>
      <c r="E1317" t="str">
        <f>IFERROR(VLOOKUP(TRIM(CLEAN(D1317)),#REF!, 2, FALSE), "Other")</f>
        <v>Other</v>
      </c>
      <c r="F1317" s="9">
        <v>99</v>
      </c>
      <c r="G1317" s="9">
        <v>171</v>
      </c>
      <c r="H1317" s="9">
        <f t="shared" si="161"/>
        <v>72</v>
      </c>
      <c r="I1317" s="9">
        <f>(F1317*U1317)</f>
        <v>1122561</v>
      </c>
      <c r="J1317" s="18" t="str">
        <f>ROUND((Table1[[#This Row],[actual_price]]-Table1[[#This Row],[discounted_price]])/Table1[[#This Row],[actual_price]]*100, 0) &amp; "%"</f>
        <v>42%</v>
      </c>
      <c r="K1317" s="18" t="str">
        <f t="shared" si="162"/>
        <v>&lt;50%</v>
      </c>
      <c r="L1317" s="18">
        <f t="shared" si="163"/>
        <v>42</v>
      </c>
      <c r="M1317" s="15" t="str">
        <f t="shared" si="164"/>
        <v>Medium</v>
      </c>
      <c r="N1317" s="1">
        <v>0.42</v>
      </c>
      <c r="O1317">
        <v>4.5</v>
      </c>
      <c r="P1317" t="str">
        <f t="shared" si="165"/>
        <v>Excellent</v>
      </c>
      <c r="Q1317">
        <f>G1317*U1317</f>
        <v>1938969</v>
      </c>
      <c r="R1317" t="str">
        <f t="shared" si="166"/>
        <v>#0-#999</v>
      </c>
      <c r="S1317">
        <f>IF(Table1[[#This Row],[actual_price]]&lt;1000, 1, IF(Table1[[#This Row],[actual_price]]&lt;5000, 2, IF(Table1[[#This Row],[actual_price]]&lt;10000, 3, IF(Table1[[#This Row],[actual_price]]&lt;20000, 4, 5))))</f>
        <v>1</v>
      </c>
      <c r="T1317" t="str">
        <f t="shared" si="167"/>
        <v>1000 and above</v>
      </c>
      <c r="U1317" s="11">
        <v>11339</v>
      </c>
      <c r="V1317" t="s">
        <v>2822</v>
      </c>
      <c r="W1317" t="s">
        <v>2823</v>
      </c>
      <c r="X1317" t="s">
        <v>2824</v>
      </c>
      <c r="Y1317" t="s">
        <v>2825</v>
      </c>
      <c r="Z1317" t="s">
        <v>2826</v>
      </c>
      <c r="AA1317" t="s">
        <v>2827</v>
      </c>
    </row>
    <row r="1318" spans="1:27">
      <c r="A1318" t="s">
        <v>3044</v>
      </c>
      <c r="B1318" t="s">
        <v>3045</v>
      </c>
      <c r="C1318" t="str">
        <f t="shared" si="168"/>
        <v>ELV Aluminum Adjustable Mobile Phon…</v>
      </c>
      <c r="D1318" t="s">
        <v>2691</v>
      </c>
      <c r="E1318" t="str">
        <f>IFERROR(VLOOKUP(TRIM(CLEAN(D1318)),#REF!, 2, FALSE), "Other")</f>
        <v>Other</v>
      </c>
      <c r="F1318" s="9">
        <v>269</v>
      </c>
      <c r="G1318" s="9">
        <v>1499</v>
      </c>
      <c r="H1318" s="9">
        <f t="shared" si="161"/>
        <v>1230</v>
      </c>
      <c r="I1318" s="9">
        <f>(F1318*U1318)</f>
        <v>7795082</v>
      </c>
      <c r="J1318" s="18" t="str">
        <f>ROUND((Table1[[#This Row],[actual_price]]-Table1[[#This Row],[discounted_price]])/Table1[[#This Row],[actual_price]]*100, 0) &amp; "%"</f>
        <v>82%</v>
      </c>
      <c r="K1318" s="18" t="str">
        <f t="shared" si="162"/>
        <v>≥ 50%</v>
      </c>
      <c r="L1318" s="18">
        <f t="shared" si="163"/>
        <v>82</v>
      </c>
      <c r="M1318" s="15" t="str">
        <f t="shared" si="164"/>
        <v>High</v>
      </c>
      <c r="N1318" s="1">
        <v>0.82</v>
      </c>
      <c r="O1318">
        <v>4.5</v>
      </c>
      <c r="P1318" t="str">
        <f t="shared" si="165"/>
        <v>Excellent</v>
      </c>
      <c r="Q1318">
        <f>G1318*U1318</f>
        <v>43438022</v>
      </c>
      <c r="R1318" t="str">
        <f t="shared" si="166"/>
        <v>#1k-#4.9k</v>
      </c>
      <c r="S1318">
        <f>IF(Table1[[#This Row],[actual_price]]&lt;1000, 1, IF(Table1[[#This Row],[actual_price]]&lt;5000, 2, IF(Table1[[#This Row],[actual_price]]&lt;10000, 3, IF(Table1[[#This Row],[actual_price]]&lt;20000, 4, 5))))</f>
        <v>2</v>
      </c>
      <c r="T1318" t="str">
        <f t="shared" si="167"/>
        <v>1000 and above</v>
      </c>
      <c r="U1318" s="11">
        <v>28978</v>
      </c>
      <c r="V1318" t="s">
        <v>3046</v>
      </c>
      <c r="W1318" t="s">
        <v>3047</v>
      </c>
      <c r="X1318" t="s">
        <v>3048</v>
      </c>
      <c r="Y1318" t="s">
        <v>3049</v>
      </c>
      <c r="Z1318" t="s">
        <v>3050</v>
      </c>
      <c r="AA1318" t="s">
        <v>3051</v>
      </c>
    </row>
    <row r="1319" spans="1:27">
      <c r="A1319" t="s">
        <v>3261</v>
      </c>
      <c r="B1319" t="s">
        <v>3262</v>
      </c>
      <c r="C1319" t="str">
        <f t="shared" si="168"/>
        <v>Kyosei Advanced Tempered Glass Comp…</v>
      </c>
      <c r="D1319" t="s">
        <v>2894</v>
      </c>
      <c r="E1319" t="str">
        <f>IFERROR(VLOOKUP(TRIM(CLEAN(D1319)),#REF!, 2, FALSE), "Other")</f>
        <v>Other</v>
      </c>
      <c r="F1319" s="9">
        <v>299</v>
      </c>
      <c r="G1319" s="9">
        <v>1199</v>
      </c>
      <c r="H1319" s="9">
        <f t="shared" si="161"/>
        <v>900</v>
      </c>
      <c r="I1319" s="9">
        <f>(F1319*U1319)</f>
        <v>178204</v>
      </c>
      <c r="J1319" s="18" t="str">
        <f>ROUND((Table1[[#This Row],[actual_price]]-Table1[[#This Row],[discounted_price]])/Table1[[#This Row],[actual_price]]*100, 0) &amp; "%"</f>
        <v>75%</v>
      </c>
      <c r="K1319" s="18" t="str">
        <f t="shared" si="162"/>
        <v>≥ 50%</v>
      </c>
      <c r="L1319" s="18">
        <f t="shared" si="163"/>
        <v>75</v>
      </c>
      <c r="M1319" s="15" t="str">
        <f t="shared" si="164"/>
        <v>High</v>
      </c>
      <c r="N1319" s="1">
        <v>0.75</v>
      </c>
      <c r="O1319">
        <v>4.5</v>
      </c>
      <c r="P1319" t="str">
        <f t="shared" si="165"/>
        <v>Excellent</v>
      </c>
      <c r="Q1319">
        <f>G1319*U1319</f>
        <v>714604</v>
      </c>
      <c r="R1319" t="str">
        <f t="shared" si="166"/>
        <v>#1k-#4.9k</v>
      </c>
      <c r="S1319">
        <f>IF(Table1[[#This Row],[actual_price]]&lt;1000, 1, IF(Table1[[#This Row],[actual_price]]&lt;5000, 2, IF(Table1[[#This Row],[actual_price]]&lt;10000, 3, IF(Table1[[#This Row],[actual_price]]&lt;20000, 4, 5))))</f>
        <v>2</v>
      </c>
      <c r="T1319" t="str">
        <f t="shared" si="167"/>
        <v>Fewer than 1000</v>
      </c>
      <c r="U1319" s="11">
        <v>596</v>
      </c>
      <c r="V1319" t="s">
        <v>3263</v>
      </c>
      <c r="W1319" t="s">
        <v>3264</v>
      </c>
      <c r="X1319" t="s">
        <v>3265</v>
      </c>
      <c r="Y1319" t="s">
        <v>3266</v>
      </c>
      <c r="Z1319" t="s">
        <v>3267</v>
      </c>
      <c r="AA1319" t="s">
        <v>3268</v>
      </c>
    </row>
    <row r="1320" spans="1:27">
      <c r="A1320" t="s">
        <v>3446</v>
      </c>
      <c r="B1320" t="s">
        <v>3447</v>
      </c>
      <c r="C1320" t="str">
        <f t="shared" si="168"/>
        <v>Noise_Colorfit Smart Watch Charger …</v>
      </c>
      <c r="D1320" t="s">
        <v>2284</v>
      </c>
      <c r="E1320" t="str">
        <f>IFERROR(VLOOKUP(TRIM(CLEAN(D1320)),#REF!, 2, FALSE), "Other")</f>
        <v>Other</v>
      </c>
      <c r="F1320" s="9">
        <v>249</v>
      </c>
      <c r="G1320" s="9">
        <v>999</v>
      </c>
      <c r="H1320" s="9">
        <f t="shared" si="161"/>
        <v>750</v>
      </c>
      <c r="I1320" s="9">
        <f>(F1320*U1320)</f>
        <v>9462</v>
      </c>
      <c r="J1320" s="18" t="str">
        <f>ROUND((Table1[[#This Row],[actual_price]]-Table1[[#This Row],[discounted_price]])/Table1[[#This Row],[actual_price]]*100, 0) &amp; "%"</f>
        <v>75%</v>
      </c>
      <c r="K1320" s="18" t="str">
        <f t="shared" si="162"/>
        <v>≥ 50%</v>
      </c>
      <c r="L1320" s="18">
        <f t="shared" si="163"/>
        <v>75</v>
      </c>
      <c r="M1320" s="15" t="str">
        <f t="shared" si="164"/>
        <v>High</v>
      </c>
      <c r="N1320" s="1">
        <v>0.75</v>
      </c>
      <c r="O1320">
        <v>4.5</v>
      </c>
      <c r="P1320" t="str">
        <f t="shared" si="165"/>
        <v>Excellent</v>
      </c>
      <c r="Q1320">
        <f>G1320*U1320</f>
        <v>37962</v>
      </c>
      <c r="R1320" t="str">
        <f t="shared" si="166"/>
        <v>#0-#999</v>
      </c>
      <c r="S1320">
        <f>IF(Table1[[#This Row],[actual_price]]&lt;1000, 1, IF(Table1[[#This Row],[actual_price]]&lt;5000, 2, IF(Table1[[#This Row],[actual_price]]&lt;10000, 3, IF(Table1[[#This Row],[actual_price]]&lt;20000, 4, 5))))</f>
        <v>1</v>
      </c>
      <c r="T1320" t="str">
        <f t="shared" si="167"/>
        <v>Fewer than 1000</v>
      </c>
      <c r="U1320" s="11">
        <v>38</v>
      </c>
      <c r="V1320" t="s">
        <v>3448</v>
      </c>
      <c r="W1320" t="s">
        <v>3449</v>
      </c>
      <c r="X1320" t="s">
        <v>3450</v>
      </c>
      <c r="Y1320" t="s">
        <v>3451</v>
      </c>
      <c r="Z1320" t="s">
        <v>3452</v>
      </c>
      <c r="AA1320" t="s">
        <v>3453</v>
      </c>
    </row>
    <row r="1321" spans="1:27">
      <c r="A1321" t="s">
        <v>3646</v>
      </c>
      <c r="B1321" t="s">
        <v>3647</v>
      </c>
      <c r="C1321" t="str">
        <f t="shared" si="168"/>
        <v>Elv Aluminium Adjustable Mobile Pho…</v>
      </c>
      <c r="D1321" t="s">
        <v>2691</v>
      </c>
      <c r="E1321" t="str">
        <f>IFERROR(VLOOKUP(TRIM(CLEAN(D1321)),#REF!, 2, FALSE), "Other")</f>
        <v>Other</v>
      </c>
      <c r="F1321" s="9">
        <v>314</v>
      </c>
      <c r="G1321" s="9">
        <v>1499</v>
      </c>
      <c r="H1321" s="9">
        <f t="shared" si="161"/>
        <v>1185</v>
      </c>
      <c r="I1321" s="9">
        <f>(F1321*U1321)</f>
        <v>9099092</v>
      </c>
      <c r="J1321" s="18" t="str">
        <f>ROUND((Table1[[#This Row],[actual_price]]-Table1[[#This Row],[discounted_price]])/Table1[[#This Row],[actual_price]]*100, 0) &amp; "%"</f>
        <v>79%</v>
      </c>
      <c r="K1321" s="18" t="str">
        <f t="shared" si="162"/>
        <v>≥ 50%</v>
      </c>
      <c r="L1321" s="18">
        <f t="shared" si="163"/>
        <v>79</v>
      </c>
      <c r="M1321" s="15" t="str">
        <f t="shared" si="164"/>
        <v>High</v>
      </c>
      <c r="N1321" s="1">
        <v>0.79</v>
      </c>
      <c r="O1321">
        <v>4.5</v>
      </c>
      <c r="P1321" t="str">
        <f t="shared" si="165"/>
        <v>Excellent</v>
      </c>
      <c r="Q1321">
        <f>G1321*U1321</f>
        <v>43438022</v>
      </c>
      <c r="R1321" t="str">
        <f t="shared" si="166"/>
        <v>#1k-#4.9k</v>
      </c>
      <c r="S1321">
        <f>IF(Table1[[#This Row],[actual_price]]&lt;1000, 1, IF(Table1[[#This Row],[actual_price]]&lt;5000, 2, IF(Table1[[#This Row],[actual_price]]&lt;10000, 3, IF(Table1[[#This Row],[actual_price]]&lt;20000, 4, 5))))</f>
        <v>2</v>
      </c>
      <c r="T1321" t="str">
        <f t="shared" si="167"/>
        <v>1000 and above</v>
      </c>
      <c r="U1321" s="11">
        <v>28978</v>
      </c>
      <c r="V1321" t="s">
        <v>3648</v>
      </c>
      <c r="W1321" t="s">
        <v>3047</v>
      </c>
      <c r="X1321" t="s">
        <v>3048</v>
      </c>
      <c r="Y1321" t="s">
        <v>3049</v>
      </c>
      <c r="Z1321" t="s">
        <v>3050</v>
      </c>
      <c r="AA1321" t="s">
        <v>3051</v>
      </c>
    </row>
    <row r="1322" spans="1:27">
      <c r="A1322" t="s">
        <v>3659</v>
      </c>
      <c r="B1322" t="s">
        <v>3660</v>
      </c>
      <c r="C1322" t="str">
        <f t="shared" si="168"/>
        <v>KINGONE Wireless Charging Pencil (2…</v>
      </c>
      <c r="D1322" t="s">
        <v>2960</v>
      </c>
      <c r="E1322" t="str">
        <f>IFERROR(VLOOKUP(TRIM(CLEAN(D1322)),#REF!, 2, FALSE), "Other")</f>
        <v>Other</v>
      </c>
      <c r="F1322" s="9">
        <v>2599</v>
      </c>
      <c r="G1322" s="9">
        <v>6999</v>
      </c>
      <c r="H1322" s="9">
        <f t="shared" si="161"/>
        <v>4400</v>
      </c>
      <c r="I1322" s="9">
        <f>(F1322*U1322)</f>
        <v>3966074</v>
      </c>
      <c r="J1322" s="18" t="str">
        <f>ROUND((Table1[[#This Row],[actual_price]]-Table1[[#This Row],[discounted_price]])/Table1[[#This Row],[actual_price]]*100, 0) &amp; "%"</f>
        <v>63%</v>
      </c>
      <c r="K1322" s="18" t="str">
        <f t="shared" si="162"/>
        <v>≥ 50%</v>
      </c>
      <c r="L1322" s="18">
        <f t="shared" si="163"/>
        <v>63</v>
      </c>
      <c r="M1322" s="15" t="str">
        <f t="shared" si="164"/>
        <v>High</v>
      </c>
      <c r="N1322" s="1">
        <v>0.63</v>
      </c>
      <c r="O1322">
        <v>4.5</v>
      </c>
      <c r="P1322" t="str">
        <f t="shared" si="165"/>
        <v>Excellent</v>
      </c>
      <c r="Q1322">
        <f>G1322*U1322</f>
        <v>10680474</v>
      </c>
      <c r="R1322" t="str">
        <f t="shared" si="166"/>
        <v>#5k-#9.9k</v>
      </c>
      <c r="S1322">
        <f>IF(Table1[[#This Row],[actual_price]]&lt;1000, 1, IF(Table1[[#This Row],[actual_price]]&lt;5000, 2, IF(Table1[[#This Row],[actual_price]]&lt;10000, 3, IF(Table1[[#This Row],[actual_price]]&lt;20000, 4, 5))))</f>
        <v>3</v>
      </c>
      <c r="T1322" t="str">
        <f t="shared" si="167"/>
        <v>1000 and above</v>
      </c>
      <c r="U1322" s="11">
        <v>1526</v>
      </c>
      <c r="V1322" t="s">
        <v>3661</v>
      </c>
      <c r="W1322" t="s">
        <v>3662</v>
      </c>
      <c r="X1322" t="s">
        <v>3663</v>
      </c>
      <c r="Y1322" t="s">
        <v>3664</v>
      </c>
      <c r="Z1322" t="s">
        <v>3665</v>
      </c>
      <c r="AA1322" t="s">
        <v>3666</v>
      </c>
    </row>
    <row r="1323" spans="1:27">
      <c r="A1323" t="s">
        <v>3819</v>
      </c>
      <c r="B1323" t="s">
        <v>3820</v>
      </c>
      <c r="C1323" t="str">
        <f t="shared" si="168"/>
        <v>Dell MS116 1000Dpi USB Wired Optica…</v>
      </c>
      <c r="D1323" t="s">
        <v>3688</v>
      </c>
      <c r="E1323" t="str">
        <f>IFERROR(VLOOKUP(TRIM(CLEAN(D1323)),#REF!, 2, FALSE), "Other")</f>
        <v>Other</v>
      </c>
      <c r="F1323" s="9">
        <v>299</v>
      </c>
      <c r="G1323" s="9">
        <v>650</v>
      </c>
      <c r="H1323" s="9">
        <f t="shared" si="161"/>
        <v>351</v>
      </c>
      <c r="I1323" s="9">
        <f>(F1323*U1323)</f>
        <v>9919624</v>
      </c>
      <c r="J1323" s="18" t="str">
        <f>ROUND((Table1[[#This Row],[actual_price]]-Table1[[#This Row],[discounted_price]])/Table1[[#This Row],[actual_price]]*100, 0) &amp; "%"</f>
        <v>54%</v>
      </c>
      <c r="K1323" s="18" t="str">
        <f t="shared" si="162"/>
        <v>≥ 50%</v>
      </c>
      <c r="L1323" s="18">
        <f t="shared" si="163"/>
        <v>54</v>
      </c>
      <c r="M1323" s="15" t="str">
        <f t="shared" si="164"/>
        <v>High</v>
      </c>
      <c r="N1323" s="1">
        <v>0.54</v>
      </c>
      <c r="O1323">
        <v>4.5</v>
      </c>
      <c r="P1323" t="str">
        <f t="shared" si="165"/>
        <v>Excellent</v>
      </c>
      <c r="Q1323">
        <f>G1323*U1323</f>
        <v>21564400</v>
      </c>
      <c r="R1323" t="str">
        <f t="shared" si="166"/>
        <v>#0-#999</v>
      </c>
      <c r="S1323">
        <f>IF(Table1[[#This Row],[actual_price]]&lt;1000, 1, IF(Table1[[#This Row],[actual_price]]&lt;5000, 2, IF(Table1[[#This Row],[actual_price]]&lt;10000, 3, IF(Table1[[#This Row],[actual_price]]&lt;20000, 4, 5))))</f>
        <v>1</v>
      </c>
      <c r="T1323" t="str">
        <f t="shared" si="167"/>
        <v>1000 and above</v>
      </c>
      <c r="U1323" s="11">
        <v>33176</v>
      </c>
      <c r="V1323" t="s">
        <v>3821</v>
      </c>
      <c r="W1323" t="s">
        <v>3822</v>
      </c>
      <c r="X1323" t="s">
        <v>3823</v>
      </c>
      <c r="Y1323" t="s">
        <v>3824</v>
      </c>
      <c r="Z1323" t="s">
        <v>3825</v>
      </c>
      <c r="AA1323" t="s">
        <v>3826</v>
      </c>
    </row>
    <row r="1324" spans="1:27">
      <c r="A1324" t="s">
        <v>3836</v>
      </c>
      <c r="B1324" t="s">
        <v>3837</v>
      </c>
      <c r="C1324" t="str">
        <f t="shared" si="168"/>
        <v>Duracell Ultra Alkaline AA Battery,…</v>
      </c>
      <c r="D1324" t="s">
        <v>3838</v>
      </c>
      <c r="E1324" t="str">
        <f>IFERROR(VLOOKUP(TRIM(CLEAN(D1324)),#REF!, 2, FALSE), "Other")</f>
        <v>Other</v>
      </c>
      <c r="F1324" s="9">
        <v>266</v>
      </c>
      <c r="G1324" s="9">
        <v>315</v>
      </c>
      <c r="H1324" s="9">
        <f t="shared" si="161"/>
        <v>49</v>
      </c>
      <c r="I1324" s="9">
        <f>(F1324*U1324)</f>
        <v>7455980</v>
      </c>
      <c r="J1324" s="18" t="str">
        <f>ROUND((Table1[[#This Row],[actual_price]]-Table1[[#This Row],[discounted_price]])/Table1[[#This Row],[actual_price]]*100, 0) &amp; "%"</f>
        <v>16%</v>
      </c>
      <c r="K1324" s="18" t="str">
        <f t="shared" si="162"/>
        <v>&lt;50%</v>
      </c>
      <c r="L1324" s="18">
        <f t="shared" si="163"/>
        <v>16</v>
      </c>
      <c r="M1324" s="15" t="str">
        <f t="shared" si="164"/>
        <v>Mild</v>
      </c>
      <c r="N1324" s="1">
        <v>0.16</v>
      </c>
      <c r="O1324">
        <v>4.5</v>
      </c>
      <c r="P1324" t="str">
        <f t="shared" si="165"/>
        <v>Excellent</v>
      </c>
      <c r="Q1324">
        <f>G1324*U1324</f>
        <v>8829450</v>
      </c>
      <c r="R1324" t="str">
        <f t="shared" si="166"/>
        <v>#0-#999</v>
      </c>
      <c r="S1324">
        <f>IF(Table1[[#This Row],[actual_price]]&lt;1000, 1, IF(Table1[[#This Row],[actual_price]]&lt;5000, 2, IF(Table1[[#This Row],[actual_price]]&lt;10000, 3, IF(Table1[[#This Row],[actual_price]]&lt;20000, 4, 5))))</f>
        <v>1</v>
      </c>
      <c r="T1324" t="str">
        <f t="shared" si="167"/>
        <v>1000 and above</v>
      </c>
      <c r="U1324" s="11">
        <v>28030</v>
      </c>
      <c r="V1324" t="s">
        <v>3839</v>
      </c>
      <c r="W1324" t="s">
        <v>3840</v>
      </c>
      <c r="X1324" t="s">
        <v>3841</v>
      </c>
      <c r="Y1324" t="s">
        <v>3842</v>
      </c>
      <c r="Z1324" t="s">
        <v>3843</v>
      </c>
      <c r="AA1324" t="s">
        <v>3844</v>
      </c>
    </row>
    <row r="1325" spans="1:27">
      <c r="A1325" t="s">
        <v>3893</v>
      </c>
      <c r="B1325" t="s">
        <v>3894</v>
      </c>
      <c r="C1325" t="str">
        <f t="shared" si="168"/>
        <v>Seagate Expansion 1TB External HDD …</v>
      </c>
      <c r="D1325" t="s">
        <v>3895</v>
      </c>
      <c r="E1325" t="str">
        <f>IFERROR(VLOOKUP(TRIM(CLEAN(D1325)),#REF!, 2, FALSE), "Other")</f>
        <v>Other</v>
      </c>
      <c r="F1325" s="9">
        <v>4098</v>
      </c>
      <c r="G1325" s="9">
        <v>4999</v>
      </c>
      <c r="H1325" s="9">
        <f t="shared" si="161"/>
        <v>901</v>
      </c>
      <c r="I1325" s="9">
        <f>(F1325*U1325)</f>
        <v>208219380</v>
      </c>
      <c r="J1325" s="18" t="str">
        <f>ROUND((Table1[[#This Row],[actual_price]]-Table1[[#This Row],[discounted_price]])/Table1[[#This Row],[actual_price]]*100, 0) &amp; "%"</f>
        <v>18%</v>
      </c>
      <c r="K1325" s="18" t="str">
        <f t="shared" si="162"/>
        <v>&lt;50%</v>
      </c>
      <c r="L1325" s="18">
        <f t="shared" si="163"/>
        <v>18</v>
      </c>
      <c r="M1325" s="15" t="str">
        <f t="shared" si="164"/>
        <v>Mild</v>
      </c>
      <c r="N1325" s="1">
        <v>0.18</v>
      </c>
      <c r="O1325">
        <v>4.5</v>
      </c>
      <c r="P1325" t="str">
        <f t="shared" si="165"/>
        <v>Excellent</v>
      </c>
      <c r="Q1325">
        <f>G1325*U1325</f>
        <v>253999190</v>
      </c>
      <c r="R1325" t="str">
        <f t="shared" si="166"/>
        <v>#1k-#4.9k</v>
      </c>
      <c r="S1325">
        <f>IF(Table1[[#This Row],[actual_price]]&lt;1000, 1, IF(Table1[[#This Row],[actual_price]]&lt;5000, 2, IF(Table1[[#This Row],[actual_price]]&lt;10000, 3, IF(Table1[[#This Row],[actual_price]]&lt;20000, 4, 5))))</f>
        <v>2</v>
      </c>
      <c r="T1325" t="str">
        <f t="shared" si="167"/>
        <v>1000 and above</v>
      </c>
      <c r="U1325" s="11">
        <v>50810</v>
      </c>
      <c r="V1325" t="s">
        <v>3896</v>
      </c>
      <c r="W1325" t="s">
        <v>3897</v>
      </c>
      <c r="X1325" t="s">
        <v>3898</v>
      </c>
      <c r="Y1325" t="s">
        <v>3899</v>
      </c>
      <c r="Z1325" t="s">
        <v>3900</v>
      </c>
      <c r="AA1325" t="s">
        <v>3901</v>
      </c>
    </row>
    <row r="1326" spans="1:27">
      <c r="A1326" t="s">
        <v>3960</v>
      </c>
      <c r="B1326" t="s">
        <v>3961</v>
      </c>
      <c r="C1326" t="str">
        <f t="shared" si="168"/>
        <v>Casio FX-991ES Plus-2nd Edition Sci…</v>
      </c>
      <c r="D1326" t="s">
        <v>3962</v>
      </c>
      <c r="E1326" t="str">
        <f>IFERROR(VLOOKUP(TRIM(CLEAN(D1326)),#REF!, 2, FALSE), "Other")</f>
        <v>Other</v>
      </c>
      <c r="F1326" s="9">
        <v>1295</v>
      </c>
      <c r="G1326" s="9">
        <v>1295</v>
      </c>
      <c r="H1326" s="9">
        <f t="shared" si="161"/>
        <v>0</v>
      </c>
      <c r="I1326" s="9">
        <f>(F1326*U1326)</f>
        <v>7459200</v>
      </c>
      <c r="J1326" s="18" t="str">
        <f>ROUND((Table1[[#This Row],[actual_price]]-Table1[[#This Row],[discounted_price]])/Table1[[#This Row],[actual_price]]*100, 0) &amp; "%"</f>
        <v>0%</v>
      </c>
      <c r="K1326" s="18" t="str">
        <f t="shared" si="162"/>
        <v>&lt;50%</v>
      </c>
      <c r="L1326" s="18">
        <f t="shared" si="163"/>
        <v>0</v>
      </c>
      <c r="M1326" s="15" t="str">
        <f t="shared" si="164"/>
        <v>Low</v>
      </c>
      <c r="N1326" s="1">
        <v>0</v>
      </c>
      <c r="O1326">
        <v>4.5</v>
      </c>
      <c r="P1326" t="str">
        <f t="shared" si="165"/>
        <v>Excellent</v>
      </c>
      <c r="Q1326">
        <f>G1326*U1326</f>
        <v>7459200</v>
      </c>
      <c r="R1326" t="str">
        <f t="shared" si="166"/>
        <v>#1k-#4.9k</v>
      </c>
      <c r="S1326">
        <f>IF(Table1[[#This Row],[actual_price]]&lt;1000, 1, IF(Table1[[#This Row],[actual_price]]&lt;5000, 2, IF(Table1[[#This Row],[actual_price]]&lt;10000, 3, IF(Table1[[#This Row],[actual_price]]&lt;20000, 4, 5))))</f>
        <v>2</v>
      </c>
      <c r="T1326" t="str">
        <f t="shared" si="167"/>
        <v>1000 and above</v>
      </c>
      <c r="U1326" s="11">
        <v>5760</v>
      </c>
      <c r="V1326" t="s">
        <v>3963</v>
      </c>
      <c r="W1326" t="s">
        <v>3964</v>
      </c>
      <c r="X1326" t="s">
        <v>3965</v>
      </c>
      <c r="Y1326" t="s">
        <v>3966</v>
      </c>
      <c r="Z1326" t="s">
        <v>3967</v>
      </c>
      <c r="AA1326" t="s">
        <v>10164</v>
      </c>
    </row>
    <row r="1327" spans="1:27">
      <c r="A1327" t="s">
        <v>4083</v>
      </c>
      <c r="B1327" t="s">
        <v>4084</v>
      </c>
      <c r="C1327" t="str">
        <f t="shared" si="168"/>
        <v>Gizga Essentials Hard Drive Case Sh…</v>
      </c>
      <c r="D1327" t="s">
        <v>4085</v>
      </c>
      <c r="E1327" t="str">
        <f>IFERROR(VLOOKUP(TRIM(CLEAN(D1327)),#REF!, 2, FALSE), "Other")</f>
        <v>Other</v>
      </c>
      <c r="F1327" s="9">
        <v>199</v>
      </c>
      <c r="G1327" s="9">
        <v>599</v>
      </c>
      <c r="H1327" s="9">
        <f t="shared" si="161"/>
        <v>400</v>
      </c>
      <c r="I1327" s="9">
        <f>(F1327*U1327)</f>
        <v>2700032</v>
      </c>
      <c r="J1327" s="18" t="str">
        <f>ROUND((Table1[[#This Row],[actual_price]]-Table1[[#This Row],[discounted_price]])/Table1[[#This Row],[actual_price]]*100, 0) &amp; "%"</f>
        <v>67%</v>
      </c>
      <c r="K1327" s="18" t="str">
        <f t="shared" si="162"/>
        <v>≥ 50%</v>
      </c>
      <c r="L1327" s="18">
        <f t="shared" si="163"/>
        <v>67</v>
      </c>
      <c r="M1327" s="15" t="str">
        <f t="shared" si="164"/>
        <v>High</v>
      </c>
      <c r="N1327" s="1">
        <v>0.67</v>
      </c>
      <c r="O1327">
        <v>4.5</v>
      </c>
      <c r="P1327" t="str">
        <f t="shared" si="165"/>
        <v>Excellent</v>
      </c>
      <c r="Q1327">
        <f>G1327*U1327</f>
        <v>8127232</v>
      </c>
      <c r="R1327" t="str">
        <f t="shared" si="166"/>
        <v>#0-#999</v>
      </c>
      <c r="S1327">
        <f>IF(Table1[[#This Row],[actual_price]]&lt;1000, 1, IF(Table1[[#This Row],[actual_price]]&lt;5000, 2, IF(Table1[[#This Row],[actual_price]]&lt;10000, 3, IF(Table1[[#This Row],[actual_price]]&lt;20000, 4, 5))))</f>
        <v>1</v>
      </c>
      <c r="T1327" t="str">
        <f t="shared" si="167"/>
        <v>1000 and above</v>
      </c>
      <c r="U1327" s="11">
        <v>13568</v>
      </c>
      <c r="V1327" t="s">
        <v>4086</v>
      </c>
      <c r="W1327" t="s">
        <v>4087</v>
      </c>
      <c r="X1327" t="s">
        <v>4088</v>
      </c>
      <c r="Y1327" t="s">
        <v>4089</v>
      </c>
      <c r="Z1327" t="s">
        <v>4090</v>
      </c>
      <c r="AA1327" t="s">
        <v>4091</v>
      </c>
    </row>
    <row r="1328" spans="1:27">
      <c r="A1328" t="s">
        <v>4278</v>
      </c>
      <c r="B1328" t="s">
        <v>4279</v>
      </c>
      <c r="C1328" t="str">
        <f t="shared" si="168"/>
        <v>Classmate Soft Cover 6 Subject Spir…</v>
      </c>
      <c r="D1328" t="s">
        <v>4280</v>
      </c>
      <c r="E1328" t="str">
        <f>IFERROR(VLOOKUP(TRIM(CLEAN(D1328)),#REF!, 2, FALSE), "Other")</f>
        <v>Other</v>
      </c>
      <c r="F1328" s="9">
        <v>157</v>
      </c>
      <c r="G1328" s="9">
        <v>160</v>
      </c>
      <c r="H1328" s="9">
        <f t="shared" si="161"/>
        <v>3</v>
      </c>
      <c r="I1328" s="9">
        <f>(F1328*U1328)</f>
        <v>1353026</v>
      </c>
      <c r="J1328" s="18" t="str">
        <f>ROUND((Table1[[#This Row],[actual_price]]-Table1[[#This Row],[discounted_price]])/Table1[[#This Row],[actual_price]]*100, 0) &amp; "%"</f>
        <v>2%</v>
      </c>
      <c r="K1328" s="18" t="str">
        <f t="shared" si="162"/>
        <v>&lt;50%</v>
      </c>
      <c r="L1328" s="18">
        <f t="shared" si="163"/>
        <v>2</v>
      </c>
      <c r="M1328" s="15" t="str">
        <f t="shared" si="164"/>
        <v>Low</v>
      </c>
      <c r="N1328" s="1">
        <v>0.02</v>
      </c>
      <c r="O1328">
        <v>4.5</v>
      </c>
      <c r="P1328" t="str">
        <f t="shared" si="165"/>
        <v>Excellent</v>
      </c>
      <c r="Q1328">
        <f>G1328*U1328</f>
        <v>1378880</v>
      </c>
      <c r="R1328" t="str">
        <f t="shared" si="166"/>
        <v>#0-#999</v>
      </c>
      <c r="S1328">
        <f>IF(Table1[[#This Row],[actual_price]]&lt;1000, 1, IF(Table1[[#This Row],[actual_price]]&lt;5000, 2, IF(Table1[[#This Row],[actual_price]]&lt;10000, 3, IF(Table1[[#This Row],[actual_price]]&lt;20000, 4, 5))))</f>
        <v>1</v>
      </c>
      <c r="T1328" t="str">
        <f t="shared" si="167"/>
        <v>1000 and above</v>
      </c>
      <c r="U1328" s="11">
        <v>8618</v>
      </c>
      <c r="V1328" t="s">
        <v>4281</v>
      </c>
      <c r="W1328" t="s">
        <v>4282</v>
      </c>
      <c r="X1328" t="s">
        <v>4283</v>
      </c>
      <c r="Y1328" t="s">
        <v>4284</v>
      </c>
      <c r="Z1328" t="s">
        <v>4285</v>
      </c>
      <c r="AA1328" t="s">
        <v>4286</v>
      </c>
    </row>
    <row r="1329" spans="1:27">
      <c r="A1329" t="s">
        <v>4387</v>
      </c>
      <c r="B1329" t="s">
        <v>4388</v>
      </c>
      <c r="C1329" t="str">
        <f t="shared" si="168"/>
        <v>Fujifilm Instax Mini Single Pack 10…</v>
      </c>
      <c r="D1329" t="s">
        <v>4389</v>
      </c>
      <c r="E1329" t="str">
        <f>IFERROR(VLOOKUP(TRIM(CLEAN(D1329)),#REF!, 2, FALSE), "Other")</f>
        <v>Other</v>
      </c>
      <c r="F1329" s="9">
        <v>549</v>
      </c>
      <c r="G1329" s="9">
        <v>549</v>
      </c>
      <c r="H1329" s="9">
        <f t="shared" si="161"/>
        <v>0</v>
      </c>
      <c r="I1329" s="9">
        <f>(F1329*U1329)</f>
        <v>2676375</v>
      </c>
      <c r="J1329" s="18" t="str">
        <f>ROUND((Table1[[#This Row],[actual_price]]-Table1[[#This Row],[discounted_price]])/Table1[[#This Row],[actual_price]]*100, 0) &amp; "%"</f>
        <v>0%</v>
      </c>
      <c r="K1329" s="18" t="str">
        <f t="shared" si="162"/>
        <v>&lt;50%</v>
      </c>
      <c r="L1329" s="18">
        <f t="shared" si="163"/>
        <v>0</v>
      </c>
      <c r="M1329" s="15" t="str">
        <f t="shared" si="164"/>
        <v>Low</v>
      </c>
      <c r="N1329" s="1">
        <v>0</v>
      </c>
      <c r="O1329">
        <v>4.5</v>
      </c>
      <c r="P1329" t="str">
        <f t="shared" si="165"/>
        <v>Excellent</v>
      </c>
      <c r="Q1329">
        <f>G1329*U1329</f>
        <v>2676375</v>
      </c>
      <c r="R1329" t="str">
        <f t="shared" si="166"/>
        <v>#0-#999</v>
      </c>
      <c r="S1329">
        <f>IF(Table1[[#This Row],[actual_price]]&lt;1000, 1, IF(Table1[[#This Row],[actual_price]]&lt;5000, 2, IF(Table1[[#This Row],[actual_price]]&lt;10000, 3, IF(Table1[[#This Row],[actual_price]]&lt;20000, 4, 5))))</f>
        <v>1</v>
      </c>
      <c r="T1329" t="str">
        <f t="shared" si="167"/>
        <v>1000 and above</v>
      </c>
      <c r="U1329" s="11">
        <v>4875</v>
      </c>
      <c r="V1329" t="s">
        <v>4390</v>
      </c>
      <c r="W1329" t="s">
        <v>4391</v>
      </c>
      <c r="X1329" t="s">
        <v>4392</v>
      </c>
      <c r="Y1329" t="s">
        <v>4393</v>
      </c>
      <c r="Z1329" t="s">
        <v>4394</v>
      </c>
      <c r="AA1329" t="s">
        <v>4395</v>
      </c>
    </row>
    <row r="1330" spans="1:27">
      <c r="A1330" t="s">
        <v>4411</v>
      </c>
      <c r="B1330" t="s">
        <v>4412</v>
      </c>
      <c r="C1330" t="str">
        <f t="shared" si="168"/>
        <v>Duracell Ultra Alkaline AAA Battery…</v>
      </c>
      <c r="D1330" t="s">
        <v>3838</v>
      </c>
      <c r="E1330" t="str">
        <f>IFERROR(VLOOKUP(TRIM(CLEAN(D1330)),#REF!, 2, FALSE), "Other")</f>
        <v>Other</v>
      </c>
      <c r="F1330" s="9">
        <v>269</v>
      </c>
      <c r="G1330" s="9">
        <v>315</v>
      </c>
      <c r="H1330" s="9">
        <f t="shared" si="161"/>
        <v>46</v>
      </c>
      <c r="I1330" s="9">
        <f>(F1330*U1330)</f>
        <v>4790890</v>
      </c>
      <c r="J1330" s="18" t="str">
        <f>ROUND((Table1[[#This Row],[actual_price]]-Table1[[#This Row],[discounted_price]])/Table1[[#This Row],[actual_price]]*100, 0) &amp; "%"</f>
        <v>15%</v>
      </c>
      <c r="K1330" s="18" t="str">
        <f t="shared" si="162"/>
        <v>&lt;50%</v>
      </c>
      <c r="L1330" s="18">
        <f t="shared" si="163"/>
        <v>15</v>
      </c>
      <c r="M1330" s="15" t="str">
        <f t="shared" si="164"/>
        <v>Mild</v>
      </c>
      <c r="N1330" s="1">
        <v>0.15</v>
      </c>
      <c r="O1330">
        <v>4.5</v>
      </c>
      <c r="P1330" t="str">
        <f t="shared" si="165"/>
        <v>Excellent</v>
      </c>
      <c r="Q1330">
        <f>G1330*U1330</f>
        <v>5610150</v>
      </c>
      <c r="R1330" t="str">
        <f t="shared" si="166"/>
        <v>#0-#999</v>
      </c>
      <c r="S1330">
        <f>IF(Table1[[#This Row],[actual_price]]&lt;1000, 1, IF(Table1[[#This Row],[actual_price]]&lt;5000, 2, IF(Table1[[#This Row],[actual_price]]&lt;10000, 3, IF(Table1[[#This Row],[actual_price]]&lt;20000, 4, 5))))</f>
        <v>1</v>
      </c>
      <c r="T1330" t="str">
        <f t="shared" si="167"/>
        <v>1000 and above</v>
      </c>
      <c r="U1330" s="11">
        <v>17810</v>
      </c>
      <c r="V1330" t="s">
        <v>4413</v>
      </c>
      <c r="W1330" t="s">
        <v>4414</v>
      </c>
      <c r="X1330" t="s">
        <v>4415</v>
      </c>
      <c r="Y1330" t="s">
        <v>4416</v>
      </c>
      <c r="Z1330" t="s">
        <v>4417</v>
      </c>
      <c r="AA1330" t="s">
        <v>4418</v>
      </c>
    </row>
    <row r="1331" spans="1:27">
      <c r="A1331" t="s">
        <v>4538</v>
      </c>
      <c r="B1331" t="s">
        <v>4539</v>
      </c>
      <c r="C1331" t="str">
        <f t="shared" si="168"/>
        <v>AirCase Rugged Hard Drive Case for …</v>
      </c>
      <c r="D1331" t="s">
        <v>4085</v>
      </c>
      <c r="E1331" t="str">
        <f>IFERROR(VLOOKUP(TRIM(CLEAN(D1331)),#REF!, 2, FALSE), "Other")</f>
        <v>Other</v>
      </c>
      <c r="F1331" s="9">
        <v>299</v>
      </c>
      <c r="G1331" s="9">
        <v>499</v>
      </c>
      <c r="H1331" s="9">
        <f t="shared" si="161"/>
        <v>200</v>
      </c>
      <c r="I1331" s="9">
        <f>(F1331*U1331)</f>
        <v>6281990</v>
      </c>
      <c r="J1331" s="18" t="str">
        <f>ROUND((Table1[[#This Row],[actual_price]]-Table1[[#This Row],[discounted_price]])/Table1[[#This Row],[actual_price]]*100, 0) &amp; "%"</f>
        <v>40%</v>
      </c>
      <c r="K1331" s="18" t="str">
        <f t="shared" si="162"/>
        <v>&lt;50%</v>
      </c>
      <c r="L1331" s="18">
        <f t="shared" si="163"/>
        <v>40</v>
      </c>
      <c r="M1331" s="15" t="str">
        <f t="shared" si="164"/>
        <v>Medium</v>
      </c>
      <c r="N1331" s="1">
        <v>0.4</v>
      </c>
      <c r="O1331">
        <v>4.5</v>
      </c>
      <c r="P1331" t="str">
        <f t="shared" si="165"/>
        <v>Excellent</v>
      </c>
      <c r="Q1331">
        <f>G1331*U1331</f>
        <v>10483990</v>
      </c>
      <c r="R1331" t="str">
        <f t="shared" si="166"/>
        <v>#0-#999</v>
      </c>
      <c r="S1331">
        <f>IF(Table1[[#This Row],[actual_price]]&lt;1000, 1, IF(Table1[[#This Row],[actual_price]]&lt;5000, 2, IF(Table1[[#This Row],[actual_price]]&lt;10000, 3, IF(Table1[[#This Row],[actual_price]]&lt;20000, 4, 5))))</f>
        <v>1</v>
      </c>
      <c r="T1331" t="str">
        <f t="shared" si="167"/>
        <v>1000 and above</v>
      </c>
      <c r="U1331" s="11">
        <v>21010</v>
      </c>
      <c r="V1331" t="s">
        <v>4540</v>
      </c>
      <c r="W1331" t="s">
        <v>4541</v>
      </c>
      <c r="X1331" t="s">
        <v>4542</v>
      </c>
      <c r="Y1331" t="s">
        <v>4543</v>
      </c>
      <c r="Z1331" t="s">
        <v>4544</v>
      </c>
      <c r="AA1331" t="s">
        <v>4545</v>
      </c>
    </row>
    <row r="1332" spans="1:27">
      <c r="A1332" t="s">
        <v>4580</v>
      </c>
      <c r="B1332" t="s">
        <v>4581</v>
      </c>
      <c r="C1332" t="str">
        <f t="shared" si="168"/>
        <v>Logitech M235 Wireless Mouse, 1000 …</v>
      </c>
      <c r="D1332" t="s">
        <v>3688</v>
      </c>
      <c r="E1332" t="str">
        <f>IFERROR(VLOOKUP(TRIM(CLEAN(D1332)),#REF!, 2, FALSE), "Other")</f>
        <v>Other</v>
      </c>
      <c r="F1332" s="9">
        <v>699</v>
      </c>
      <c r="G1332" s="9">
        <v>995</v>
      </c>
      <c r="H1332" s="9">
        <f t="shared" si="161"/>
        <v>296</v>
      </c>
      <c r="I1332" s="9">
        <f>(F1332*U1332)</f>
        <v>38029095</v>
      </c>
      <c r="J1332" s="18" t="str">
        <f>ROUND((Table1[[#This Row],[actual_price]]-Table1[[#This Row],[discounted_price]])/Table1[[#This Row],[actual_price]]*100, 0) &amp; "%"</f>
        <v>30%</v>
      </c>
      <c r="K1332" s="18" t="str">
        <f t="shared" si="162"/>
        <v>&lt;50%</v>
      </c>
      <c r="L1332" s="18">
        <f t="shared" si="163"/>
        <v>30</v>
      </c>
      <c r="M1332" s="15" t="str">
        <f t="shared" si="164"/>
        <v>Medium</v>
      </c>
      <c r="N1332" s="1">
        <v>0.3</v>
      </c>
      <c r="O1332">
        <v>4.5</v>
      </c>
      <c r="P1332" t="str">
        <f t="shared" si="165"/>
        <v>Excellent</v>
      </c>
      <c r="Q1332">
        <f>G1332*U1332</f>
        <v>54132975</v>
      </c>
      <c r="R1332" t="str">
        <f t="shared" si="166"/>
        <v>#0-#999</v>
      </c>
      <c r="S1332">
        <f>IF(Table1[[#This Row],[actual_price]]&lt;1000, 1, IF(Table1[[#This Row],[actual_price]]&lt;5000, 2, IF(Table1[[#This Row],[actual_price]]&lt;10000, 3, IF(Table1[[#This Row],[actual_price]]&lt;20000, 4, 5))))</f>
        <v>1</v>
      </c>
      <c r="T1332" t="str">
        <f t="shared" si="167"/>
        <v>1000 and above</v>
      </c>
      <c r="U1332" s="11">
        <v>54405</v>
      </c>
      <c r="V1332" t="s">
        <v>4582</v>
      </c>
      <c r="W1332" t="s">
        <v>4583</v>
      </c>
      <c r="X1332" t="s">
        <v>4584</v>
      </c>
      <c r="Y1332" t="s">
        <v>4585</v>
      </c>
      <c r="Z1332" t="s">
        <v>4586</v>
      </c>
      <c r="AA1332" t="s">
        <v>4587</v>
      </c>
    </row>
    <row r="1333" spans="1:27">
      <c r="A1333" t="s">
        <v>4612</v>
      </c>
      <c r="B1333" t="s">
        <v>4613</v>
      </c>
      <c r="C1333" t="str">
        <f t="shared" si="168"/>
        <v>Casio MJ-12D 150 Steps Check and Co…</v>
      </c>
      <c r="D1333" t="s">
        <v>4614</v>
      </c>
      <c r="E1333" t="str">
        <f>IFERROR(VLOOKUP(TRIM(CLEAN(D1333)),#REF!, 2, FALSE), "Other")</f>
        <v>Other</v>
      </c>
      <c r="F1333" s="9">
        <v>440</v>
      </c>
      <c r="G1333" s="9">
        <v>440</v>
      </c>
      <c r="H1333" s="9">
        <f t="shared" si="161"/>
        <v>0</v>
      </c>
      <c r="I1333" s="9">
        <f>(F1333*U1333)</f>
        <v>3788400</v>
      </c>
      <c r="J1333" s="18" t="str">
        <f>ROUND((Table1[[#This Row],[actual_price]]-Table1[[#This Row],[discounted_price]])/Table1[[#This Row],[actual_price]]*100, 0) &amp; "%"</f>
        <v>0%</v>
      </c>
      <c r="K1333" s="18" t="str">
        <f t="shared" si="162"/>
        <v>&lt;50%</v>
      </c>
      <c r="L1333" s="18">
        <f t="shared" si="163"/>
        <v>0</v>
      </c>
      <c r="M1333" s="15" t="str">
        <f t="shared" si="164"/>
        <v>Low</v>
      </c>
      <c r="N1333" s="1">
        <v>0</v>
      </c>
      <c r="O1333">
        <v>4.5</v>
      </c>
      <c r="P1333" t="str">
        <f t="shared" si="165"/>
        <v>Excellent</v>
      </c>
      <c r="Q1333">
        <f>G1333*U1333</f>
        <v>3788400</v>
      </c>
      <c r="R1333" t="str">
        <f t="shared" si="166"/>
        <v>#0-#999</v>
      </c>
      <c r="S1333">
        <f>IF(Table1[[#This Row],[actual_price]]&lt;1000, 1, IF(Table1[[#This Row],[actual_price]]&lt;5000, 2, IF(Table1[[#This Row],[actual_price]]&lt;10000, 3, IF(Table1[[#This Row],[actual_price]]&lt;20000, 4, 5))))</f>
        <v>1</v>
      </c>
      <c r="T1333" t="str">
        <f t="shared" si="167"/>
        <v>1000 and above</v>
      </c>
      <c r="U1333" s="11">
        <v>8610</v>
      </c>
      <c r="V1333" t="s">
        <v>4615</v>
      </c>
      <c r="W1333" t="s">
        <v>4616</v>
      </c>
      <c r="X1333" t="s">
        <v>4617</v>
      </c>
      <c r="Y1333" t="s">
        <v>4618</v>
      </c>
      <c r="Z1333" t="s">
        <v>4619</v>
      </c>
      <c r="AA1333" t="s">
        <v>4620</v>
      </c>
    </row>
    <row r="1334" spans="1:27">
      <c r="A1334" t="s">
        <v>4698</v>
      </c>
      <c r="B1334" t="s">
        <v>4699</v>
      </c>
      <c r="C1334" t="str">
        <f t="shared" si="168"/>
        <v>SanDisk Extreme microSD UHS I Card …</v>
      </c>
      <c r="D1334" t="s">
        <v>2342</v>
      </c>
      <c r="E1334" t="str">
        <f>IFERROR(VLOOKUP(TRIM(CLEAN(D1334)),#REF!, 2, FALSE), "Other")</f>
        <v>Other</v>
      </c>
      <c r="F1334" s="9">
        <v>1329</v>
      </c>
      <c r="G1334" s="9">
        <v>2900</v>
      </c>
      <c r="H1334" s="9">
        <f t="shared" si="161"/>
        <v>1571</v>
      </c>
      <c r="I1334" s="9">
        <f>(F1334*U1334)</f>
        <v>26080296</v>
      </c>
      <c r="J1334" s="18" t="str">
        <f>ROUND((Table1[[#This Row],[actual_price]]-Table1[[#This Row],[discounted_price]])/Table1[[#This Row],[actual_price]]*100, 0) &amp; "%"</f>
        <v>54%</v>
      </c>
      <c r="K1334" s="18" t="str">
        <f t="shared" si="162"/>
        <v>≥ 50%</v>
      </c>
      <c r="L1334" s="18">
        <f t="shared" si="163"/>
        <v>54</v>
      </c>
      <c r="M1334" s="15" t="str">
        <f t="shared" si="164"/>
        <v>High</v>
      </c>
      <c r="N1334" s="1">
        <v>0.54</v>
      </c>
      <c r="O1334">
        <v>4.5</v>
      </c>
      <c r="P1334" t="str">
        <f t="shared" si="165"/>
        <v>Excellent</v>
      </c>
      <c r="Q1334">
        <f>G1334*U1334</f>
        <v>56909600</v>
      </c>
      <c r="R1334" t="str">
        <f t="shared" si="166"/>
        <v>#1k-#4.9k</v>
      </c>
      <c r="S1334">
        <f>IF(Table1[[#This Row],[actual_price]]&lt;1000, 1, IF(Table1[[#This Row],[actual_price]]&lt;5000, 2, IF(Table1[[#This Row],[actual_price]]&lt;10000, 3, IF(Table1[[#This Row],[actual_price]]&lt;20000, 4, 5))))</f>
        <v>2</v>
      </c>
      <c r="T1334" t="str">
        <f t="shared" si="167"/>
        <v>1000 and above</v>
      </c>
      <c r="U1334" s="11">
        <v>19624</v>
      </c>
      <c r="V1334" t="s">
        <v>4700</v>
      </c>
      <c r="W1334" t="s">
        <v>4701</v>
      </c>
      <c r="X1334" t="s">
        <v>4702</v>
      </c>
      <c r="Y1334" t="s">
        <v>4703</v>
      </c>
      <c r="Z1334" t="s">
        <v>4704</v>
      </c>
      <c r="AA1334" t="s">
        <v>4705</v>
      </c>
    </row>
    <row r="1335" spans="1:27">
      <c r="A1335" t="s">
        <v>4781</v>
      </c>
      <c r="B1335" t="s">
        <v>4782</v>
      </c>
      <c r="C1335" t="str">
        <f t="shared" si="168"/>
        <v>Luxor 5 Subject Single Ruled Notebo…</v>
      </c>
      <c r="D1335" t="s">
        <v>4783</v>
      </c>
      <c r="E1335" t="str">
        <f>IFERROR(VLOOKUP(TRIM(CLEAN(D1335)),#REF!, 2, FALSE), "Other")</f>
        <v>Other</v>
      </c>
      <c r="F1335" s="9">
        <v>252</v>
      </c>
      <c r="G1335" s="9">
        <v>315</v>
      </c>
      <c r="H1335" s="9">
        <f t="shared" si="161"/>
        <v>63</v>
      </c>
      <c r="I1335" s="9">
        <f>(F1335*U1335)</f>
        <v>953820</v>
      </c>
      <c r="J1335" s="18" t="str">
        <f>ROUND((Table1[[#This Row],[actual_price]]-Table1[[#This Row],[discounted_price]])/Table1[[#This Row],[actual_price]]*100, 0) &amp; "%"</f>
        <v>20%</v>
      </c>
      <c r="K1335" s="18" t="str">
        <f t="shared" si="162"/>
        <v>&lt;50%</v>
      </c>
      <c r="L1335" s="18">
        <f t="shared" si="163"/>
        <v>20</v>
      </c>
      <c r="M1335" s="15" t="str">
        <f t="shared" si="164"/>
        <v>Mild</v>
      </c>
      <c r="N1335" s="1">
        <v>0.2</v>
      </c>
      <c r="O1335">
        <v>4.5</v>
      </c>
      <c r="P1335" t="str">
        <f t="shared" si="165"/>
        <v>Excellent</v>
      </c>
      <c r="Q1335">
        <f>G1335*U1335</f>
        <v>1192275</v>
      </c>
      <c r="R1335" t="str">
        <f t="shared" si="166"/>
        <v>#0-#999</v>
      </c>
      <c r="S1335">
        <f>IF(Table1[[#This Row],[actual_price]]&lt;1000, 1, IF(Table1[[#This Row],[actual_price]]&lt;5000, 2, IF(Table1[[#This Row],[actual_price]]&lt;10000, 3, IF(Table1[[#This Row],[actual_price]]&lt;20000, 4, 5))))</f>
        <v>1</v>
      </c>
      <c r="T1335" t="str">
        <f t="shared" si="167"/>
        <v>1000 and above</v>
      </c>
      <c r="U1335" s="11">
        <v>3785</v>
      </c>
      <c r="V1335" t="s">
        <v>4784</v>
      </c>
      <c r="W1335" t="s">
        <v>4785</v>
      </c>
      <c r="X1335" t="s">
        <v>4786</v>
      </c>
      <c r="Y1335" t="s">
        <v>4787</v>
      </c>
      <c r="Z1335" t="s">
        <v>4788</v>
      </c>
      <c r="AA1335" t="s">
        <v>4789</v>
      </c>
    </row>
    <row r="1336" spans="1:27">
      <c r="A1336" t="s">
        <v>4879</v>
      </c>
      <c r="B1336" t="s">
        <v>4880</v>
      </c>
      <c r="C1336" t="str">
        <f t="shared" si="168"/>
        <v>Crucial RAM 8GB DDR4 3200MHz CL22 (…</v>
      </c>
      <c r="D1336" t="s">
        <v>4881</v>
      </c>
      <c r="E1336" t="str">
        <f>IFERROR(VLOOKUP(TRIM(CLEAN(D1336)),#REF!, 2, FALSE), "Other")</f>
        <v>Other</v>
      </c>
      <c r="F1336" s="9">
        <v>1792</v>
      </c>
      <c r="G1336" s="9">
        <v>3500</v>
      </c>
      <c r="H1336" s="9">
        <f t="shared" si="161"/>
        <v>1708</v>
      </c>
      <c r="I1336" s="9">
        <f>(F1336*U1336)</f>
        <v>46939648</v>
      </c>
      <c r="J1336" s="18" t="str">
        <f>ROUND((Table1[[#This Row],[actual_price]]-Table1[[#This Row],[discounted_price]])/Table1[[#This Row],[actual_price]]*100, 0) &amp; "%"</f>
        <v>49%</v>
      </c>
      <c r="K1336" s="18" t="str">
        <f t="shared" si="162"/>
        <v>&lt;50%</v>
      </c>
      <c r="L1336" s="18">
        <f t="shared" si="163"/>
        <v>49</v>
      </c>
      <c r="M1336" s="15" t="str">
        <f t="shared" si="164"/>
        <v>Medium</v>
      </c>
      <c r="N1336" s="1">
        <v>0.49</v>
      </c>
      <c r="O1336">
        <v>4.5</v>
      </c>
      <c r="P1336" t="str">
        <f t="shared" si="165"/>
        <v>Excellent</v>
      </c>
      <c r="Q1336">
        <f>G1336*U1336</f>
        <v>91679000</v>
      </c>
      <c r="R1336" t="str">
        <f t="shared" si="166"/>
        <v>#1k-#4.9k</v>
      </c>
      <c r="S1336">
        <f>IF(Table1[[#This Row],[actual_price]]&lt;1000, 1, IF(Table1[[#This Row],[actual_price]]&lt;5000, 2, IF(Table1[[#This Row],[actual_price]]&lt;10000, 3, IF(Table1[[#This Row],[actual_price]]&lt;20000, 4, 5))))</f>
        <v>2</v>
      </c>
      <c r="T1336" t="str">
        <f t="shared" si="167"/>
        <v>1000 and above</v>
      </c>
      <c r="U1336" s="11">
        <v>26194</v>
      </c>
      <c r="V1336" t="s">
        <v>4882</v>
      </c>
      <c r="W1336" t="s">
        <v>4883</v>
      </c>
      <c r="X1336" t="s">
        <v>4884</v>
      </c>
      <c r="Y1336" t="s">
        <v>4885</v>
      </c>
      <c r="Z1336" t="s">
        <v>4886</v>
      </c>
      <c r="AA1336" t="s">
        <v>4887</v>
      </c>
    </row>
    <row r="1337" spans="1:27">
      <c r="A1337" t="s">
        <v>5137</v>
      </c>
      <c r="B1337" t="s">
        <v>5138</v>
      </c>
      <c r="C1337" t="str">
        <f t="shared" si="168"/>
        <v>Cuzor 12V Mini ups for WiFi Router …</v>
      </c>
      <c r="D1337" t="s">
        <v>4142</v>
      </c>
      <c r="E1337" t="str">
        <f>IFERROR(VLOOKUP(TRIM(CLEAN(D1337)),#REF!, 2, FALSE), "Other")</f>
        <v>Other</v>
      </c>
      <c r="F1337" s="9">
        <v>1499</v>
      </c>
      <c r="G1337" s="9">
        <v>2999</v>
      </c>
      <c r="H1337" s="9">
        <f t="shared" si="161"/>
        <v>1500</v>
      </c>
      <c r="I1337" s="9">
        <f>(F1337*U1337)</f>
        <v>12975344</v>
      </c>
      <c r="J1337" s="18" t="str">
        <f>ROUND((Table1[[#This Row],[actual_price]]-Table1[[#This Row],[discounted_price]])/Table1[[#This Row],[actual_price]]*100, 0) &amp; "%"</f>
        <v>50%</v>
      </c>
      <c r="K1337" s="18" t="str">
        <f t="shared" si="162"/>
        <v>≥ 50%</v>
      </c>
      <c r="L1337" s="18">
        <f t="shared" si="163"/>
        <v>50</v>
      </c>
      <c r="M1337" s="15" t="str">
        <f t="shared" si="164"/>
        <v>High</v>
      </c>
      <c r="N1337" s="1">
        <v>0.5</v>
      </c>
      <c r="O1337">
        <v>4.5</v>
      </c>
      <c r="P1337" t="str">
        <f t="shared" si="165"/>
        <v>Excellent</v>
      </c>
      <c r="Q1337">
        <f>G1337*U1337</f>
        <v>25959344</v>
      </c>
      <c r="R1337" t="str">
        <f t="shared" si="166"/>
        <v>#1k-#4.9k</v>
      </c>
      <c r="S1337">
        <f>IF(Table1[[#This Row],[actual_price]]&lt;1000, 1, IF(Table1[[#This Row],[actual_price]]&lt;5000, 2, IF(Table1[[#This Row],[actual_price]]&lt;10000, 3, IF(Table1[[#This Row],[actual_price]]&lt;20000, 4, 5))))</f>
        <v>2</v>
      </c>
      <c r="T1337" t="str">
        <f t="shared" si="167"/>
        <v>1000 and above</v>
      </c>
      <c r="U1337" s="11">
        <v>8656</v>
      </c>
      <c r="V1337" t="s">
        <v>5139</v>
      </c>
      <c r="W1337" t="s">
        <v>5140</v>
      </c>
      <c r="X1337" t="s">
        <v>5141</v>
      </c>
      <c r="Y1337" t="s">
        <v>5142</v>
      </c>
      <c r="Z1337" t="s">
        <v>5143</v>
      </c>
      <c r="AA1337" t="s">
        <v>5144</v>
      </c>
    </row>
    <row r="1338" spans="1:27">
      <c r="A1338" t="s">
        <v>5145</v>
      </c>
      <c r="B1338" t="s">
        <v>5146</v>
      </c>
      <c r="C1338" t="str">
        <f t="shared" si="168"/>
        <v>Crucial BX500 240GB 3D NAND SATA 6.…</v>
      </c>
      <c r="D1338" t="s">
        <v>5147</v>
      </c>
      <c r="E1338" t="str">
        <f>IFERROR(VLOOKUP(TRIM(CLEAN(D1338)),#REF!, 2, FALSE), "Other")</f>
        <v>Other</v>
      </c>
      <c r="F1338" s="9">
        <v>1815</v>
      </c>
      <c r="G1338" s="9">
        <v>3100</v>
      </c>
      <c r="H1338" s="9">
        <f t="shared" si="161"/>
        <v>1285</v>
      </c>
      <c r="I1338" s="9">
        <f>(F1338*U1338)</f>
        <v>168658875</v>
      </c>
      <c r="J1338" s="18" t="str">
        <f>ROUND((Table1[[#This Row],[actual_price]]-Table1[[#This Row],[discounted_price]])/Table1[[#This Row],[actual_price]]*100, 0) &amp; "%"</f>
        <v>41%</v>
      </c>
      <c r="K1338" s="18" t="str">
        <f t="shared" si="162"/>
        <v>&lt;50%</v>
      </c>
      <c r="L1338" s="18">
        <f t="shared" si="163"/>
        <v>41</v>
      </c>
      <c r="M1338" s="15" t="str">
        <f t="shared" si="164"/>
        <v>Medium</v>
      </c>
      <c r="N1338" s="1">
        <v>0.41</v>
      </c>
      <c r="O1338">
        <v>4.5</v>
      </c>
      <c r="P1338" t="str">
        <f t="shared" si="165"/>
        <v>Excellent</v>
      </c>
      <c r="Q1338">
        <f>G1338*U1338</f>
        <v>288067500</v>
      </c>
      <c r="R1338" t="str">
        <f t="shared" si="166"/>
        <v>#1k-#4.9k</v>
      </c>
      <c r="S1338">
        <f>IF(Table1[[#This Row],[actual_price]]&lt;1000, 1, IF(Table1[[#This Row],[actual_price]]&lt;5000, 2, IF(Table1[[#This Row],[actual_price]]&lt;10000, 3, IF(Table1[[#This Row],[actual_price]]&lt;20000, 4, 5))))</f>
        <v>2</v>
      </c>
      <c r="T1338" t="str">
        <f t="shared" si="167"/>
        <v>1000 and above</v>
      </c>
      <c r="U1338" s="11">
        <v>92925</v>
      </c>
      <c r="V1338" t="s">
        <v>5148</v>
      </c>
      <c r="W1338" t="s">
        <v>5149</v>
      </c>
      <c r="X1338" t="s">
        <v>5150</v>
      </c>
      <c r="Y1338" t="s">
        <v>5151</v>
      </c>
      <c r="Z1338" t="s">
        <v>5152</v>
      </c>
      <c r="AA1338" t="s">
        <v>5153</v>
      </c>
    </row>
    <row r="1339" spans="1:27">
      <c r="A1339" t="s">
        <v>5186</v>
      </c>
      <c r="B1339" t="s">
        <v>5187</v>
      </c>
      <c r="C1339" t="str">
        <f t="shared" si="168"/>
        <v>Seagate One Touch 2TB External HDD …</v>
      </c>
      <c r="D1339" t="s">
        <v>3895</v>
      </c>
      <c r="E1339" t="str">
        <f>IFERROR(VLOOKUP(TRIM(CLEAN(D1339)),#REF!, 2, FALSE), "Other")</f>
        <v>Other</v>
      </c>
      <c r="F1339" s="9">
        <v>5799</v>
      </c>
      <c r="G1339" s="9">
        <v>7999</v>
      </c>
      <c r="H1339" s="9">
        <f t="shared" si="161"/>
        <v>2200</v>
      </c>
      <c r="I1339" s="9">
        <f>(F1339*U1339)</f>
        <v>291533127</v>
      </c>
      <c r="J1339" s="18" t="str">
        <f>ROUND((Table1[[#This Row],[actual_price]]-Table1[[#This Row],[discounted_price]])/Table1[[#This Row],[actual_price]]*100, 0) &amp; "%"</f>
        <v>28%</v>
      </c>
      <c r="K1339" s="18" t="str">
        <f t="shared" si="162"/>
        <v>&lt;50%</v>
      </c>
      <c r="L1339" s="18">
        <f t="shared" si="163"/>
        <v>28</v>
      </c>
      <c r="M1339" s="15" t="str">
        <f t="shared" si="164"/>
        <v>Mild</v>
      </c>
      <c r="N1339" s="1">
        <v>0.28000000000000003</v>
      </c>
      <c r="O1339">
        <v>4.5</v>
      </c>
      <c r="P1339" t="str">
        <f t="shared" si="165"/>
        <v>Excellent</v>
      </c>
      <c r="Q1339">
        <f>G1339*U1339</f>
        <v>402133727</v>
      </c>
      <c r="R1339" t="str">
        <f t="shared" si="166"/>
        <v>#5k-#9.9k</v>
      </c>
      <c r="S1339">
        <f>IF(Table1[[#This Row],[actual_price]]&lt;1000, 1, IF(Table1[[#This Row],[actual_price]]&lt;5000, 2, IF(Table1[[#This Row],[actual_price]]&lt;10000, 3, IF(Table1[[#This Row],[actual_price]]&lt;20000, 4, 5))))</f>
        <v>3</v>
      </c>
      <c r="T1339" t="str">
        <f t="shared" si="167"/>
        <v>1000 and above</v>
      </c>
      <c r="U1339" s="11">
        <v>50273</v>
      </c>
      <c r="V1339" t="s">
        <v>5188</v>
      </c>
      <c r="W1339" t="s">
        <v>5189</v>
      </c>
      <c r="X1339" t="s">
        <v>5190</v>
      </c>
      <c r="Y1339" t="s">
        <v>5191</v>
      </c>
      <c r="Z1339" t="s">
        <v>5192</v>
      </c>
      <c r="AA1339" t="s">
        <v>5193</v>
      </c>
    </row>
    <row r="1340" spans="1:27">
      <c r="A1340" t="s">
        <v>314</v>
      </c>
      <c r="B1340" t="s">
        <v>315</v>
      </c>
      <c r="C1340" t="str">
        <f t="shared" si="168"/>
        <v>AmazonBasics USB 2.0 Cable - A-Male…</v>
      </c>
      <c r="D1340" t="s">
        <v>16</v>
      </c>
      <c r="E1340" t="str">
        <f>IFERROR(VLOOKUP(TRIM(CLEAN(D1340)),#REF!, 2, FALSE), "Other")</f>
        <v>Other</v>
      </c>
      <c r="F1340" s="9">
        <v>209</v>
      </c>
      <c r="G1340" s="9">
        <v>695</v>
      </c>
      <c r="H1340" s="9">
        <f t="shared" si="161"/>
        <v>486</v>
      </c>
      <c r="I1340" s="9">
        <f>(F1340*U1340)</f>
        <v>22506374</v>
      </c>
      <c r="J1340" s="18" t="str">
        <f>ROUND((Table1[[#This Row],[actual_price]]-Table1[[#This Row],[discounted_price]])/Table1[[#This Row],[actual_price]]*100, 0) &amp; "%"</f>
        <v>70%</v>
      </c>
      <c r="K1340" s="18" t="str">
        <f t="shared" si="162"/>
        <v>≥ 50%</v>
      </c>
      <c r="L1340" s="18">
        <f t="shared" si="163"/>
        <v>70</v>
      </c>
      <c r="M1340" s="15" t="str">
        <f t="shared" si="164"/>
        <v>High</v>
      </c>
      <c r="N1340" s="1">
        <v>0.7</v>
      </c>
      <c r="O1340">
        <v>4.5</v>
      </c>
      <c r="P1340" t="str">
        <f t="shared" si="165"/>
        <v>Excellent</v>
      </c>
      <c r="Q1340">
        <f>G1340*U1340</f>
        <v>74841770</v>
      </c>
      <c r="R1340" t="str">
        <f t="shared" si="166"/>
        <v>#0-#999</v>
      </c>
      <c r="S1340">
        <f>IF(Table1[[#This Row],[actual_price]]&lt;1000, 1, IF(Table1[[#This Row],[actual_price]]&lt;5000, 2, IF(Table1[[#This Row],[actual_price]]&lt;10000, 3, IF(Table1[[#This Row],[actual_price]]&lt;20000, 4, 5))))</f>
        <v>1</v>
      </c>
      <c r="T1340" t="str">
        <f t="shared" si="167"/>
        <v>1000 and above</v>
      </c>
      <c r="U1340" s="11">
        <v>107686</v>
      </c>
      <c r="V1340" t="s">
        <v>316</v>
      </c>
      <c r="W1340" t="s">
        <v>317</v>
      </c>
      <c r="X1340" t="s">
        <v>318</v>
      </c>
      <c r="Y1340" t="s">
        <v>319</v>
      </c>
      <c r="Z1340" t="s">
        <v>320</v>
      </c>
      <c r="AA1340" t="s">
        <v>321</v>
      </c>
    </row>
    <row r="1341" spans="1:27">
      <c r="A1341" t="s">
        <v>5513</v>
      </c>
      <c r="B1341" t="s">
        <v>5514</v>
      </c>
      <c r="C1341" t="str">
        <f t="shared" si="168"/>
        <v>SanDisk Extreme SD UHS I 64GB Card …</v>
      </c>
      <c r="D1341" t="s">
        <v>2342</v>
      </c>
      <c r="E1341" t="str">
        <f>IFERROR(VLOOKUP(TRIM(CLEAN(D1341)),#REF!, 2, FALSE), "Other")</f>
        <v>Other</v>
      </c>
      <c r="F1341" s="9">
        <v>939</v>
      </c>
      <c r="G1341" s="9">
        <v>1800</v>
      </c>
      <c r="H1341" s="9">
        <f t="shared" si="161"/>
        <v>861</v>
      </c>
      <c r="I1341" s="9">
        <f>(F1341*U1341)</f>
        <v>192543828</v>
      </c>
      <c r="J1341" s="18" t="str">
        <f>ROUND((Table1[[#This Row],[actual_price]]-Table1[[#This Row],[discounted_price]])/Table1[[#This Row],[actual_price]]*100, 0) &amp; "%"</f>
        <v>48%</v>
      </c>
      <c r="K1341" s="18" t="str">
        <f t="shared" si="162"/>
        <v>&lt;50%</v>
      </c>
      <c r="L1341" s="18">
        <f t="shared" si="163"/>
        <v>48</v>
      </c>
      <c r="M1341" s="15" t="str">
        <f t="shared" si="164"/>
        <v>Medium</v>
      </c>
      <c r="N1341" s="1">
        <v>0.48</v>
      </c>
      <c r="O1341">
        <v>4.5</v>
      </c>
      <c r="P1341" t="str">
        <f t="shared" si="165"/>
        <v>Excellent</v>
      </c>
      <c r="Q1341">
        <f>G1341*U1341</f>
        <v>369093600</v>
      </c>
      <c r="R1341" t="str">
        <f t="shared" si="166"/>
        <v>#1k-#4.9k</v>
      </c>
      <c r="S1341">
        <f>IF(Table1[[#This Row],[actual_price]]&lt;1000, 1, IF(Table1[[#This Row],[actual_price]]&lt;5000, 2, IF(Table1[[#This Row],[actual_price]]&lt;10000, 3, IF(Table1[[#This Row],[actual_price]]&lt;20000, 4, 5))))</f>
        <v>2</v>
      </c>
      <c r="T1341" t="str">
        <f t="shared" si="167"/>
        <v>1000 and above</v>
      </c>
      <c r="U1341" s="11">
        <v>205052</v>
      </c>
      <c r="V1341" t="s">
        <v>5515</v>
      </c>
      <c r="W1341" t="s">
        <v>5516</v>
      </c>
      <c r="X1341" t="s">
        <v>5517</v>
      </c>
      <c r="Y1341" t="s">
        <v>5518</v>
      </c>
      <c r="Z1341" t="s">
        <v>5519</v>
      </c>
      <c r="AA1341" t="s">
        <v>5520</v>
      </c>
    </row>
    <row r="1342" spans="1:27">
      <c r="A1342" t="s">
        <v>5529</v>
      </c>
      <c r="B1342" t="s">
        <v>5530</v>
      </c>
      <c r="C1342" t="str">
        <f t="shared" si="168"/>
        <v>Lenovo 600 Bluetooth 5.0 Silent Mou…</v>
      </c>
      <c r="D1342" t="s">
        <v>3688</v>
      </c>
      <c r="E1342" t="str">
        <f>IFERROR(VLOOKUP(TRIM(CLEAN(D1342)),#REF!, 2, FALSE), "Other")</f>
        <v>Other</v>
      </c>
      <c r="F1342" s="9">
        <v>1439</v>
      </c>
      <c r="G1342" s="9">
        <v>2890</v>
      </c>
      <c r="H1342" s="9">
        <f t="shared" si="161"/>
        <v>1451</v>
      </c>
      <c r="I1342" s="9">
        <f>(F1342*U1342)</f>
        <v>5898461</v>
      </c>
      <c r="J1342" s="18" t="str">
        <f>ROUND((Table1[[#This Row],[actual_price]]-Table1[[#This Row],[discounted_price]])/Table1[[#This Row],[actual_price]]*100, 0) &amp; "%"</f>
        <v>50%</v>
      </c>
      <c r="K1342" s="18" t="str">
        <f t="shared" si="162"/>
        <v>≥ 50%</v>
      </c>
      <c r="L1342" s="18">
        <f t="shared" si="163"/>
        <v>50</v>
      </c>
      <c r="M1342" s="15" t="str">
        <f t="shared" si="164"/>
        <v>High</v>
      </c>
      <c r="N1342" s="1">
        <v>0.5</v>
      </c>
      <c r="O1342">
        <v>4.5</v>
      </c>
      <c r="P1342" t="str">
        <f t="shared" si="165"/>
        <v>Excellent</v>
      </c>
      <c r="Q1342">
        <f>G1342*U1342</f>
        <v>11846110</v>
      </c>
      <c r="R1342" t="str">
        <f t="shared" si="166"/>
        <v>#1k-#4.9k</v>
      </c>
      <c r="S1342">
        <f>IF(Table1[[#This Row],[actual_price]]&lt;1000, 1, IF(Table1[[#This Row],[actual_price]]&lt;5000, 2, IF(Table1[[#This Row],[actual_price]]&lt;10000, 3, IF(Table1[[#This Row],[actual_price]]&lt;20000, 4, 5))))</f>
        <v>2</v>
      </c>
      <c r="T1342" t="str">
        <f t="shared" si="167"/>
        <v>1000 and above</v>
      </c>
      <c r="U1342" s="11">
        <v>4099</v>
      </c>
      <c r="V1342" t="s">
        <v>5531</v>
      </c>
      <c r="W1342" t="s">
        <v>5532</v>
      </c>
      <c r="X1342" t="s">
        <v>5533</v>
      </c>
      <c r="Y1342" t="s">
        <v>5534</v>
      </c>
      <c r="Z1342" t="s">
        <v>5535</v>
      </c>
      <c r="AA1342" t="s">
        <v>5536</v>
      </c>
    </row>
    <row r="1343" spans="1:27">
      <c r="A1343" t="s">
        <v>5544</v>
      </c>
      <c r="B1343" t="s">
        <v>5545</v>
      </c>
      <c r="C1343" t="str">
        <f t="shared" si="168"/>
        <v>Classmate Soft Cover 6 Subject Spir…</v>
      </c>
      <c r="D1343" t="s">
        <v>4280</v>
      </c>
      <c r="E1343" t="str">
        <f>IFERROR(VLOOKUP(TRIM(CLEAN(D1343)),#REF!, 2, FALSE), "Other")</f>
        <v>Other</v>
      </c>
      <c r="F1343" s="9">
        <v>157</v>
      </c>
      <c r="G1343" s="9">
        <v>160</v>
      </c>
      <c r="H1343" s="9">
        <f t="shared" si="161"/>
        <v>3</v>
      </c>
      <c r="I1343" s="9">
        <f>(F1343*U1343)</f>
        <v>695196</v>
      </c>
      <c r="J1343" s="18" t="str">
        <f>ROUND((Table1[[#This Row],[actual_price]]-Table1[[#This Row],[discounted_price]])/Table1[[#This Row],[actual_price]]*100, 0) &amp; "%"</f>
        <v>2%</v>
      </c>
      <c r="K1343" s="18" t="str">
        <f t="shared" si="162"/>
        <v>&lt;50%</v>
      </c>
      <c r="L1343" s="18">
        <f t="shared" si="163"/>
        <v>2</v>
      </c>
      <c r="M1343" s="15" t="str">
        <f t="shared" si="164"/>
        <v>Low</v>
      </c>
      <c r="N1343" s="1">
        <v>0.02</v>
      </c>
      <c r="O1343">
        <v>4.5</v>
      </c>
      <c r="P1343" t="str">
        <f t="shared" si="165"/>
        <v>Excellent</v>
      </c>
      <c r="Q1343">
        <f>G1343*U1343</f>
        <v>708480</v>
      </c>
      <c r="R1343" t="str">
        <f t="shared" si="166"/>
        <v>#0-#999</v>
      </c>
      <c r="S1343">
        <f>IF(Table1[[#This Row],[actual_price]]&lt;1000, 1, IF(Table1[[#This Row],[actual_price]]&lt;5000, 2, IF(Table1[[#This Row],[actual_price]]&lt;10000, 3, IF(Table1[[#This Row],[actual_price]]&lt;20000, 4, 5))))</f>
        <v>1</v>
      </c>
      <c r="T1343" t="str">
        <f t="shared" si="167"/>
        <v>1000 and above</v>
      </c>
      <c r="U1343" s="11">
        <v>4428</v>
      </c>
      <c r="V1343" t="s">
        <v>5546</v>
      </c>
      <c r="W1343" t="s">
        <v>5547</v>
      </c>
      <c r="X1343" t="s">
        <v>5548</v>
      </c>
      <c r="Y1343" t="s">
        <v>5549</v>
      </c>
      <c r="Z1343" t="s">
        <v>5550</v>
      </c>
      <c r="AA1343" t="s">
        <v>5551</v>
      </c>
    </row>
    <row r="1344" spans="1:27">
      <c r="A1344" t="s">
        <v>5593</v>
      </c>
      <c r="B1344" t="s">
        <v>5594</v>
      </c>
      <c r="C1344" t="str">
        <f t="shared" si="168"/>
        <v>RPM Euro Games Gaming Mousepad Spee…</v>
      </c>
      <c r="D1344" t="s">
        <v>4076</v>
      </c>
      <c r="E1344" t="str">
        <f>IFERROR(VLOOKUP(TRIM(CLEAN(D1344)),#REF!, 2, FALSE), "Other")</f>
        <v>Other</v>
      </c>
      <c r="F1344" s="9">
        <v>299</v>
      </c>
      <c r="G1344" s="9">
        <v>990</v>
      </c>
      <c r="H1344" s="9">
        <f t="shared" si="161"/>
        <v>691</v>
      </c>
      <c r="I1344" s="9">
        <f>(F1344*U1344)</f>
        <v>733447</v>
      </c>
      <c r="J1344" s="18" t="str">
        <f>ROUND((Table1[[#This Row],[actual_price]]-Table1[[#This Row],[discounted_price]])/Table1[[#This Row],[actual_price]]*100, 0) &amp; "%"</f>
        <v>70%</v>
      </c>
      <c r="K1344" s="18" t="str">
        <f t="shared" si="162"/>
        <v>≥ 50%</v>
      </c>
      <c r="L1344" s="18">
        <f t="shared" si="163"/>
        <v>70</v>
      </c>
      <c r="M1344" s="15" t="str">
        <f t="shared" si="164"/>
        <v>High</v>
      </c>
      <c r="N1344" s="1">
        <v>0.7</v>
      </c>
      <c r="O1344">
        <v>4.5</v>
      </c>
      <c r="P1344" t="str">
        <f t="shared" si="165"/>
        <v>Excellent</v>
      </c>
      <c r="Q1344">
        <f>G1344*U1344</f>
        <v>2428470</v>
      </c>
      <c r="R1344" t="str">
        <f t="shared" si="166"/>
        <v>#0-#999</v>
      </c>
      <c r="S1344">
        <f>IF(Table1[[#This Row],[actual_price]]&lt;1000, 1, IF(Table1[[#This Row],[actual_price]]&lt;5000, 2, IF(Table1[[#This Row],[actual_price]]&lt;10000, 3, IF(Table1[[#This Row],[actual_price]]&lt;20000, 4, 5))))</f>
        <v>1</v>
      </c>
      <c r="T1344" t="str">
        <f t="shared" si="167"/>
        <v>1000 and above</v>
      </c>
      <c r="U1344" s="11">
        <v>2453</v>
      </c>
      <c r="V1344" t="s">
        <v>5595</v>
      </c>
      <c r="W1344" t="s">
        <v>5596</v>
      </c>
      <c r="X1344" t="s">
        <v>5597</v>
      </c>
      <c r="Y1344" t="s">
        <v>5598</v>
      </c>
      <c r="Z1344" t="s">
        <v>5599</v>
      </c>
      <c r="AA1344" t="s">
        <v>5600</v>
      </c>
    </row>
    <row r="1345" spans="1:27">
      <c r="A1345" t="s">
        <v>5641</v>
      </c>
      <c r="B1345" t="s">
        <v>5642</v>
      </c>
      <c r="C1345" t="str">
        <f t="shared" si="168"/>
        <v>Tukzer Gel Mouse Pad Wrist Rest Mem…</v>
      </c>
      <c r="D1345" t="s">
        <v>4076</v>
      </c>
      <c r="E1345" t="str">
        <f>IFERROR(VLOOKUP(TRIM(CLEAN(D1345)),#REF!, 2, FALSE), "Other")</f>
        <v>Other</v>
      </c>
      <c r="F1345" s="9">
        <v>425</v>
      </c>
      <c r="G1345" s="9">
        <v>899</v>
      </c>
      <c r="H1345" s="9">
        <f t="shared" si="161"/>
        <v>474</v>
      </c>
      <c r="I1345" s="9">
        <f>(F1345*U1345)</f>
        <v>1793075</v>
      </c>
      <c r="J1345" s="18" t="str">
        <f>ROUND((Table1[[#This Row],[actual_price]]-Table1[[#This Row],[discounted_price]])/Table1[[#This Row],[actual_price]]*100, 0) &amp; "%"</f>
        <v>53%</v>
      </c>
      <c r="K1345" s="18" t="str">
        <f t="shared" si="162"/>
        <v>≥ 50%</v>
      </c>
      <c r="L1345" s="18">
        <f t="shared" si="163"/>
        <v>53</v>
      </c>
      <c r="M1345" s="15" t="str">
        <f t="shared" si="164"/>
        <v>High</v>
      </c>
      <c r="N1345" s="1">
        <v>0.53</v>
      </c>
      <c r="O1345">
        <v>4.5</v>
      </c>
      <c r="P1345" t="str">
        <f t="shared" si="165"/>
        <v>Excellent</v>
      </c>
      <c r="Q1345">
        <f>G1345*U1345</f>
        <v>3792881</v>
      </c>
      <c r="R1345" t="str">
        <f t="shared" si="166"/>
        <v>#0-#999</v>
      </c>
      <c r="S1345">
        <f>IF(Table1[[#This Row],[actual_price]]&lt;1000, 1, IF(Table1[[#This Row],[actual_price]]&lt;5000, 2, IF(Table1[[#This Row],[actual_price]]&lt;10000, 3, IF(Table1[[#This Row],[actual_price]]&lt;20000, 4, 5))))</f>
        <v>1</v>
      </c>
      <c r="T1345" t="str">
        <f t="shared" si="167"/>
        <v>1000 and above</v>
      </c>
      <c r="U1345" s="11">
        <v>4219</v>
      </c>
      <c r="V1345" t="s">
        <v>5643</v>
      </c>
      <c r="W1345" t="s">
        <v>5644</v>
      </c>
      <c r="X1345" t="s">
        <v>5645</v>
      </c>
      <c r="Y1345" t="s">
        <v>5646</v>
      </c>
      <c r="Z1345" t="s">
        <v>5647</v>
      </c>
      <c r="AA1345" t="s">
        <v>5648</v>
      </c>
    </row>
    <row r="1346" spans="1:27">
      <c r="A1346" t="s">
        <v>5672</v>
      </c>
      <c r="B1346" t="s">
        <v>5673</v>
      </c>
      <c r="C1346" t="str">
        <f t="shared" si="168"/>
        <v>Camel Artist Acrylic Color Box - 9m…</v>
      </c>
      <c r="D1346" t="s">
        <v>4067</v>
      </c>
      <c r="E1346" t="str">
        <f>IFERROR(VLOOKUP(TRIM(CLEAN(D1346)),#REF!, 2, FALSE), "Other")</f>
        <v>Other</v>
      </c>
      <c r="F1346" s="9">
        <v>310</v>
      </c>
      <c r="G1346" s="9">
        <v>310</v>
      </c>
      <c r="H1346" s="9">
        <f t="shared" ref="H1346:H1401" si="169">G1346 - F1346</f>
        <v>0</v>
      </c>
      <c r="I1346" s="9">
        <f>(F1346*U1346)</f>
        <v>1823420</v>
      </c>
      <c r="J1346" s="18" t="str">
        <f>ROUND((Table1[[#This Row],[actual_price]]-Table1[[#This Row],[discounted_price]])/Table1[[#This Row],[actual_price]]*100, 0) &amp; "%"</f>
        <v>0%</v>
      </c>
      <c r="K1346" s="18" t="str">
        <f t="shared" ref="K1346:K1377" si="170">IF(L1346&gt;=50, "≥ 50%", "&lt;50%")</f>
        <v>&lt;50%</v>
      </c>
      <c r="L1346" s="18">
        <f t="shared" ref="L1346:L1377" si="171">VALUE(SUBSTITUTE(J1346, "%", ""))</f>
        <v>0</v>
      </c>
      <c r="M1346" s="15" t="str">
        <f t="shared" ref="M1346:M1401" si="172">IF(L1346&lt;10, "Low", IF(L1346&lt;30, "Mild", IF(L1346&lt;50, "Medium", "High")))</f>
        <v>Low</v>
      </c>
      <c r="N1346" s="1">
        <v>0</v>
      </c>
      <c r="O1346">
        <v>4.5</v>
      </c>
      <c r="P1346" t="str">
        <f t="shared" ref="P1346:P1400" si="173">IF(O1346&gt;=4.5, "Excellent", IF(O1346&gt;=3.5, "Good", IF(O1346&gt;=2.5, "Average", "Poor")))</f>
        <v>Excellent</v>
      </c>
      <c r="Q1346">
        <f>G1346*U1346</f>
        <v>1823420</v>
      </c>
      <c r="R1346" t="str">
        <f t="shared" ref="R1346:R1401" si="174">IF(G1346&lt;1000, "#0-#999", IF(G1346&lt;5000, "#1k-#4.9k", IF(G1346&lt;10000, "#5k-#9.9k", IF(G1346&lt;20000, "#10k-#19.9k", "#20k+"))))</f>
        <v>#0-#999</v>
      </c>
      <c r="S1346">
        <f>IF(Table1[[#This Row],[actual_price]]&lt;1000, 1, IF(Table1[[#This Row],[actual_price]]&lt;5000, 2, IF(Table1[[#This Row],[actual_price]]&lt;10000, 3, IF(Table1[[#This Row],[actual_price]]&lt;20000, 4, 5))))</f>
        <v>1</v>
      </c>
      <c r="T1346" t="str">
        <f t="shared" ref="T1346:T1409" si="175">IF(U1346 &gt; 1000, "1000 and above", "Fewer than 1000")</f>
        <v>1000 and above</v>
      </c>
      <c r="U1346" s="11">
        <v>5882</v>
      </c>
      <c r="V1346" t="s">
        <v>5674</v>
      </c>
      <c r="W1346" t="s">
        <v>5675</v>
      </c>
      <c r="X1346" t="s">
        <v>5676</v>
      </c>
      <c r="Y1346" t="s">
        <v>5677</v>
      </c>
      <c r="Z1346" t="s">
        <v>5678</v>
      </c>
      <c r="AA1346" t="s">
        <v>5679</v>
      </c>
    </row>
    <row r="1347" spans="1:27">
      <c r="A1347" t="s">
        <v>5688</v>
      </c>
      <c r="B1347" t="s">
        <v>5689</v>
      </c>
      <c r="C1347" t="str">
        <f t="shared" si="168"/>
        <v>SupCares Laptop Stand 7 Height Adju…</v>
      </c>
      <c r="D1347" t="s">
        <v>3713</v>
      </c>
      <c r="E1347" t="str">
        <f>IFERROR(VLOOKUP(TRIM(CLEAN(D1347)),#REF!, 2, FALSE), "Other")</f>
        <v>Other</v>
      </c>
      <c r="F1347" s="9">
        <v>499</v>
      </c>
      <c r="G1347" s="9">
        <v>1299</v>
      </c>
      <c r="H1347" s="9">
        <f t="shared" si="169"/>
        <v>800</v>
      </c>
      <c r="I1347" s="9">
        <f>(F1347*U1347)</f>
        <v>216566</v>
      </c>
      <c r="J1347" s="18" t="str">
        <f>ROUND((Table1[[#This Row],[actual_price]]-Table1[[#This Row],[discounted_price]])/Table1[[#This Row],[actual_price]]*100, 0) &amp; "%"</f>
        <v>62%</v>
      </c>
      <c r="K1347" s="18" t="str">
        <f t="shared" si="170"/>
        <v>≥ 50%</v>
      </c>
      <c r="L1347" s="18">
        <f t="shared" si="171"/>
        <v>62</v>
      </c>
      <c r="M1347" s="15" t="str">
        <f t="shared" si="172"/>
        <v>High</v>
      </c>
      <c r="N1347" s="1">
        <v>0.62</v>
      </c>
      <c r="O1347">
        <v>4.5</v>
      </c>
      <c r="P1347" t="str">
        <f t="shared" si="173"/>
        <v>Excellent</v>
      </c>
      <c r="Q1347">
        <f>G1347*U1347</f>
        <v>563766</v>
      </c>
      <c r="R1347" t="str">
        <f t="shared" si="174"/>
        <v>#1k-#4.9k</v>
      </c>
      <c r="S1347">
        <f>IF(Table1[[#This Row],[actual_price]]&lt;1000, 1, IF(Table1[[#This Row],[actual_price]]&lt;5000, 2, IF(Table1[[#This Row],[actual_price]]&lt;10000, 3, IF(Table1[[#This Row],[actual_price]]&lt;20000, 4, 5))))</f>
        <v>2</v>
      </c>
      <c r="T1347" t="str">
        <f t="shared" si="175"/>
        <v>Fewer than 1000</v>
      </c>
      <c r="U1347" s="11">
        <v>434</v>
      </c>
      <c r="V1347" t="s">
        <v>5690</v>
      </c>
      <c r="W1347" t="s">
        <v>5691</v>
      </c>
      <c r="X1347" t="s">
        <v>5692</v>
      </c>
      <c r="Y1347" t="s">
        <v>5693</v>
      </c>
      <c r="Z1347" t="s">
        <v>5694</v>
      </c>
      <c r="AA1347" t="s">
        <v>5695</v>
      </c>
    </row>
    <row r="1348" spans="1:27">
      <c r="A1348" t="s">
        <v>5737</v>
      </c>
      <c r="B1348" t="s">
        <v>5738</v>
      </c>
      <c r="C1348" t="str">
        <f t="shared" si="168"/>
        <v>Logitech G102 USB Light Sync Gaming…</v>
      </c>
      <c r="D1348" t="s">
        <v>4058</v>
      </c>
      <c r="E1348" t="str">
        <f>IFERROR(VLOOKUP(TRIM(CLEAN(D1348)),#REF!, 2, FALSE), "Other")</f>
        <v>Other</v>
      </c>
      <c r="F1348" s="9">
        <v>1495</v>
      </c>
      <c r="G1348" s="9">
        <v>1995</v>
      </c>
      <c r="H1348" s="9">
        <f t="shared" si="169"/>
        <v>500</v>
      </c>
      <c r="I1348" s="9">
        <f>(F1348*U1348)</f>
        <v>15758795</v>
      </c>
      <c r="J1348" s="18" t="str">
        <f>ROUND((Table1[[#This Row],[actual_price]]-Table1[[#This Row],[discounted_price]])/Table1[[#This Row],[actual_price]]*100, 0) &amp; "%"</f>
        <v>25%</v>
      </c>
      <c r="K1348" s="18" t="str">
        <f t="shared" si="170"/>
        <v>&lt;50%</v>
      </c>
      <c r="L1348" s="18">
        <f t="shared" si="171"/>
        <v>25</v>
      </c>
      <c r="M1348" s="15" t="str">
        <f t="shared" si="172"/>
        <v>Mild</v>
      </c>
      <c r="N1348" s="1">
        <v>0.25</v>
      </c>
      <c r="O1348">
        <v>4.5</v>
      </c>
      <c r="P1348" t="str">
        <f t="shared" si="173"/>
        <v>Excellent</v>
      </c>
      <c r="Q1348">
        <f>G1348*U1348</f>
        <v>21029295</v>
      </c>
      <c r="R1348" t="str">
        <f t="shared" si="174"/>
        <v>#1k-#4.9k</v>
      </c>
      <c r="S1348">
        <f>IF(Table1[[#This Row],[actual_price]]&lt;1000, 1, IF(Table1[[#This Row],[actual_price]]&lt;5000, 2, IF(Table1[[#This Row],[actual_price]]&lt;10000, 3, IF(Table1[[#This Row],[actual_price]]&lt;20000, 4, 5))))</f>
        <v>2</v>
      </c>
      <c r="T1348" t="str">
        <f t="shared" si="175"/>
        <v>1000 and above</v>
      </c>
      <c r="U1348" s="11">
        <v>10541</v>
      </c>
      <c r="V1348" t="s">
        <v>5739</v>
      </c>
      <c r="W1348" t="s">
        <v>5740</v>
      </c>
      <c r="X1348" t="s">
        <v>5741</v>
      </c>
      <c r="Y1348" t="s">
        <v>5742</v>
      </c>
      <c r="Z1348" t="s">
        <v>5743</v>
      </c>
      <c r="AA1348" t="s">
        <v>5744</v>
      </c>
    </row>
    <row r="1349" spans="1:27">
      <c r="A1349" t="s">
        <v>5806</v>
      </c>
      <c r="B1349" t="s">
        <v>5807</v>
      </c>
      <c r="C1349" t="str">
        <f t="shared" si="168"/>
        <v>Redragon K617 Fizz 60% Wired RGB Ga…</v>
      </c>
      <c r="D1349" t="s">
        <v>5808</v>
      </c>
      <c r="E1349" t="str">
        <f>IFERROR(VLOOKUP(TRIM(CLEAN(D1349)),#REF!, 2, FALSE), "Other")</f>
        <v>Other</v>
      </c>
      <c r="F1349" s="9">
        <v>2649</v>
      </c>
      <c r="G1349" s="9">
        <v>3499</v>
      </c>
      <c r="H1349" s="9">
        <f t="shared" si="169"/>
        <v>850</v>
      </c>
      <c r="I1349" s="9">
        <f>(F1349*U1349)</f>
        <v>3366879</v>
      </c>
      <c r="J1349" s="18" t="str">
        <f>ROUND((Table1[[#This Row],[actual_price]]-Table1[[#This Row],[discounted_price]])/Table1[[#This Row],[actual_price]]*100, 0) &amp; "%"</f>
        <v>24%</v>
      </c>
      <c r="K1349" s="18" t="str">
        <f t="shared" si="170"/>
        <v>&lt;50%</v>
      </c>
      <c r="L1349" s="18">
        <f t="shared" si="171"/>
        <v>24</v>
      </c>
      <c r="M1349" s="15" t="str">
        <f t="shared" si="172"/>
        <v>Mild</v>
      </c>
      <c r="N1349" s="1">
        <v>0.24</v>
      </c>
      <c r="O1349">
        <v>4.5</v>
      </c>
      <c r="P1349" t="str">
        <f t="shared" si="173"/>
        <v>Excellent</v>
      </c>
      <c r="Q1349">
        <f>G1349*U1349</f>
        <v>4447229</v>
      </c>
      <c r="R1349" t="str">
        <f t="shared" si="174"/>
        <v>#1k-#4.9k</v>
      </c>
      <c r="S1349">
        <f>IF(Table1[[#This Row],[actual_price]]&lt;1000, 1, IF(Table1[[#This Row],[actual_price]]&lt;5000, 2, IF(Table1[[#This Row],[actual_price]]&lt;10000, 3, IF(Table1[[#This Row],[actual_price]]&lt;20000, 4, 5))))</f>
        <v>2</v>
      </c>
      <c r="T1349" t="str">
        <f t="shared" si="175"/>
        <v>1000 and above</v>
      </c>
      <c r="U1349" s="11">
        <v>1271</v>
      </c>
      <c r="V1349" t="s">
        <v>5809</v>
      </c>
      <c r="W1349" t="s">
        <v>5810</v>
      </c>
      <c r="X1349" t="s">
        <v>5811</v>
      </c>
      <c r="Y1349" t="s">
        <v>5812</v>
      </c>
      <c r="Z1349" t="s">
        <v>5813</v>
      </c>
      <c r="AA1349" t="s">
        <v>5814</v>
      </c>
    </row>
    <row r="1350" spans="1:27">
      <c r="A1350" t="s">
        <v>5874</v>
      </c>
      <c r="B1350" t="s">
        <v>5875</v>
      </c>
      <c r="C1350" t="str">
        <f t="shared" si="168"/>
        <v>ESR Screen Protector Compatible wit…</v>
      </c>
      <c r="D1350" t="s">
        <v>4564</v>
      </c>
      <c r="E1350" t="str">
        <f>IFERROR(VLOOKUP(TRIM(CLEAN(D1350)),#REF!, 2, FALSE), "Other")</f>
        <v>Other</v>
      </c>
      <c r="F1350" s="9">
        <v>1234</v>
      </c>
      <c r="G1350" s="9">
        <v>1599</v>
      </c>
      <c r="H1350" s="9">
        <f t="shared" si="169"/>
        <v>365</v>
      </c>
      <c r="I1350" s="9">
        <f>(F1350*U1350)</f>
        <v>20583120</v>
      </c>
      <c r="J1350" s="18" t="str">
        <f>ROUND((Table1[[#This Row],[actual_price]]-Table1[[#This Row],[discounted_price]])/Table1[[#This Row],[actual_price]]*100, 0) &amp; "%"</f>
        <v>23%</v>
      </c>
      <c r="K1350" s="18" t="str">
        <f t="shared" si="170"/>
        <v>&lt;50%</v>
      </c>
      <c r="L1350" s="18">
        <f t="shared" si="171"/>
        <v>23</v>
      </c>
      <c r="M1350" s="15" t="str">
        <f t="shared" si="172"/>
        <v>Mild</v>
      </c>
      <c r="N1350" s="1">
        <v>0.23</v>
      </c>
      <c r="O1350">
        <v>4.5</v>
      </c>
      <c r="P1350" t="str">
        <f t="shared" si="173"/>
        <v>Excellent</v>
      </c>
      <c r="Q1350">
        <f>G1350*U1350</f>
        <v>26671320</v>
      </c>
      <c r="R1350" t="str">
        <f t="shared" si="174"/>
        <v>#1k-#4.9k</v>
      </c>
      <c r="S1350">
        <f>IF(Table1[[#This Row],[actual_price]]&lt;1000, 1, IF(Table1[[#This Row],[actual_price]]&lt;5000, 2, IF(Table1[[#This Row],[actual_price]]&lt;10000, 3, IF(Table1[[#This Row],[actual_price]]&lt;20000, 4, 5))))</f>
        <v>2</v>
      </c>
      <c r="T1350" t="str">
        <f t="shared" si="175"/>
        <v>1000 and above</v>
      </c>
      <c r="U1350" s="11">
        <v>16680</v>
      </c>
      <c r="V1350" t="s">
        <v>5876</v>
      </c>
      <c r="W1350" t="s">
        <v>5877</v>
      </c>
      <c r="X1350" t="s">
        <v>5878</v>
      </c>
      <c r="Y1350" t="s">
        <v>5879</v>
      </c>
      <c r="Z1350" t="s">
        <v>5880</v>
      </c>
      <c r="AA1350" t="s">
        <v>5881</v>
      </c>
    </row>
    <row r="1351" spans="1:27">
      <c r="A1351" t="s">
        <v>6013</v>
      </c>
      <c r="B1351" t="s">
        <v>6014</v>
      </c>
      <c r="C1351" t="str">
        <f t="shared" si="168"/>
        <v>TP-Link UE300C USB Type-C to RJ45 G…</v>
      </c>
      <c r="D1351" t="s">
        <v>6015</v>
      </c>
      <c r="E1351" t="str">
        <f>IFERROR(VLOOKUP(TRIM(CLEAN(D1351)),#REF!, 2, FALSE), "Other")</f>
        <v>Other</v>
      </c>
      <c r="F1351" s="9">
        <v>1199</v>
      </c>
      <c r="G1351" s="9">
        <v>1999</v>
      </c>
      <c r="H1351" s="9">
        <f t="shared" si="169"/>
        <v>800</v>
      </c>
      <c r="I1351" s="9">
        <f>(F1351*U1351)</f>
        <v>26881580</v>
      </c>
      <c r="J1351" s="18" t="str">
        <f>ROUND((Table1[[#This Row],[actual_price]]-Table1[[#This Row],[discounted_price]])/Table1[[#This Row],[actual_price]]*100, 0) &amp; "%"</f>
        <v>40%</v>
      </c>
      <c r="K1351" s="18" t="str">
        <f t="shared" si="170"/>
        <v>&lt;50%</v>
      </c>
      <c r="L1351" s="18">
        <f t="shared" si="171"/>
        <v>40</v>
      </c>
      <c r="M1351" s="15" t="str">
        <f t="shared" si="172"/>
        <v>Medium</v>
      </c>
      <c r="N1351" s="1">
        <v>0.4</v>
      </c>
      <c r="O1351">
        <v>4.5</v>
      </c>
      <c r="P1351" t="str">
        <f t="shared" si="173"/>
        <v>Excellent</v>
      </c>
      <c r="Q1351">
        <f>G1351*U1351</f>
        <v>44817580</v>
      </c>
      <c r="R1351" t="str">
        <f t="shared" si="174"/>
        <v>#1k-#4.9k</v>
      </c>
      <c r="S1351">
        <f>IF(Table1[[#This Row],[actual_price]]&lt;1000, 1, IF(Table1[[#This Row],[actual_price]]&lt;5000, 2, IF(Table1[[#This Row],[actual_price]]&lt;10000, 3, IF(Table1[[#This Row],[actual_price]]&lt;20000, 4, 5))))</f>
        <v>2</v>
      </c>
      <c r="T1351" t="str">
        <f t="shared" si="175"/>
        <v>1000 and above</v>
      </c>
      <c r="U1351" s="11">
        <v>22420</v>
      </c>
      <c r="V1351" t="s">
        <v>6016</v>
      </c>
      <c r="W1351" t="s">
        <v>702</v>
      </c>
      <c r="X1351" t="s">
        <v>703</v>
      </c>
      <c r="Y1351" t="s">
        <v>704</v>
      </c>
      <c r="Z1351" t="s">
        <v>705</v>
      </c>
      <c r="AA1351" t="s">
        <v>706</v>
      </c>
    </row>
    <row r="1352" spans="1:27">
      <c r="A1352" t="s">
        <v>6102</v>
      </c>
      <c r="B1352" t="s">
        <v>6103</v>
      </c>
      <c r="C1352" t="str">
        <f t="shared" si="168"/>
        <v>Scarters Mouse Pad, Desk Mat Extend…</v>
      </c>
      <c r="D1352" t="s">
        <v>4076</v>
      </c>
      <c r="E1352" t="str">
        <f>IFERROR(VLOOKUP(TRIM(CLEAN(D1352)),#REF!, 2, FALSE), "Other")</f>
        <v>Other</v>
      </c>
      <c r="F1352" s="9">
        <v>999</v>
      </c>
      <c r="G1352" s="9">
        <v>1995</v>
      </c>
      <c r="H1352" s="9">
        <f t="shared" si="169"/>
        <v>996</v>
      </c>
      <c r="I1352" s="9">
        <f>(F1352*U1352)</f>
        <v>7309683</v>
      </c>
      <c r="J1352" s="18" t="str">
        <f>ROUND((Table1[[#This Row],[actual_price]]-Table1[[#This Row],[discounted_price]])/Table1[[#This Row],[actual_price]]*100, 0) &amp; "%"</f>
        <v>50%</v>
      </c>
      <c r="K1352" s="18" t="str">
        <f t="shared" si="170"/>
        <v>≥ 50%</v>
      </c>
      <c r="L1352" s="18">
        <f t="shared" si="171"/>
        <v>50</v>
      </c>
      <c r="M1352" s="15" t="str">
        <f t="shared" si="172"/>
        <v>High</v>
      </c>
      <c r="N1352" s="1">
        <v>0.5</v>
      </c>
      <c r="O1352">
        <v>4.5</v>
      </c>
      <c r="P1352" t="str">
        <f t="shared" si="173"/>
        <v>Excellent</v>
      </c>
      <c r="Q1352">
        <f>G1352*U1352</f>
        <v>14597415</v>
      </c>
      <c r="R1352" t="str">
        <f t="shared" si="174"/>
        <v>#1k-#4.9k</v>
      </c>
      <c r="S1352">
        <f>IF(Table1[[#This Row],[actual_price]]&lt;1000, 1, IF(Table1[[#This Row],[actual_price]]&lt;5000, 2, IF(Table1[[#This Row],[actual_price]]&lt;10000, 3, IF(Table1[[#This Row],[actual_price]]&lt;20000, 4, 5))))</f>
        <v>2</v>
      </c>
      <c r="T1352" t="str">
        <f t="shared" si="175"/>
        <v>1000 and above</v>
      </c>
      <c r="U1352" s="11">
        <v>7317</v>
      </c>
      <c r="V1352" t="s">
        <v>6104</v>
      </c>
      <c r="W1352" t="s">
        <v>6105</v>
      </c>
      <c r="X1352" t="s">
        <v>6106</v>
      </c>
      <c r="Y1352" t="s">
        <v>6107</v>
      </c>
      <c r="Z1352" t="s">
        <v>6108</v>
      </c>
      <c r="AA1352" t="s">
        <v>6109</v>
      </c>
    </row>
    <row r="1353" spans="1:27">
      <c r="A1353" t="s">
        <v>6192</v>
      </c>
      <c r="B1353" t="s">
        <v>6193</v>
      </c>
      <c r="C1353" t="str">
        <f t="shared" si="168"/>
        <v>Logitech K380 Wireless Multi-Device…</v>
      </c>
      <c r="D1353" t="s">
        <v>3807</v>
      </c>
      <c r="E1353" t="str">
        <f>IFERROR(VLOOKUP(TRIM(CLEAN(D1353)),#REF!, 2, FALSE), "Other")</f>
        <v>Other</v>
      </c>
      <c r="F1353" s="9">
        <v>2640</v>
      </c>
      <c r="G1353" s="9">
        <v>3195</v>
      </c>
      <c r="H1353" s="9">
        <f t="shared" si="169"/>
        <v>555</v>
      </c>
      <c r="I1353" s="9">
        <f>(F1353*U1353)</f>
        <v>42625440</v>
      </c>
      <c r="J1353" s="18" t="str">
        <f>ROUND((Table1[[#This Row],[actual_price]]-Table1[[#This Row],[discounted_price]])/Table1[[#This Row],[actual_price]]*100, 0) &amp; "%"</f>
        <v>17%</v>
      </c>
      <c r="K1353" s="18" t="str">
        <f t="shared" si="170"/>
        <v>&lt;50%</v>
      </c>
      <c r="L1353" s="18">
        <f t="shared" si="171"/>
        <v>17</v>
      </c>
      <c r="M1353" s="15" t="str">
        <f t="shared" si="172"/>
        <v>Mild</v>
      </c>
      <c r="N1353" s="1">
        <v>0.17</v>
      </c>
      <c r="O1353">
        <v>4.5</v>
      </c>
      <c r="P1353" t="str">
        <f t="shared" si="173"/>
        <v>Excellent</v>
      </c>
      <c r="Q1353">
        <f>G1353*U1353</f>
        <v>51586470</v>
      </c>
      <c r="R1353" t="str">
        <f t="shared" si="174"/>
        <v>#1k-#4.9k</v>
      </c>
      <c r="S1353">
        <f>IF(Table1[[#This Row],[actual_price]]&lt;1000, 1, IF(Table1[[#This Row],[actual_price]]&lt;5000, 2, IF(Table1[[#This Row],[actual_price]]&lt;10000, 3, IF(Table1[[#This Row],[actual_price]]&lt;20000, 4, 5))))</f>
        <v>2</v>
      </c>
      <c r="T1353" t="str">
        <f t="shared" si="175"/>
        <v>1000 and above</v>
      </c>
      <c r="U1353" s="11">
        <v>16146</v>
      </c>
      <c r="V1353" t="s">
        <v>6194</v>
      </c>
      <c r="W1353" t="s">
        <v>6195</v>
      </c>
      <c r="X1353" t="s">
        <v>6196</v>
      </c>
      <c r="Y1353" t="s">
        <v>6197</v>
      </c>
      <c r="Z1353" t="s">
        <v>6198</v>
      </c>
      <c r="AA1353" t="s">
        <v>6199</v>
      </c>
    </row>
    <row r="1354" spans="1:27">
      <c r="A1354" t="s">
        <v>6215</v>
      </c>
      <c r="B1354" t="s">
        <v>6216</v>
      </c>
      <c r="C1354" t="str">
        <f t="shared" ref="C1354:C1398" si="176">LEFT(B1354, 35) &amp; "…"</f>
        <v>Belkin Essential Series 4-Socket Su…</v>
      </c>
      <c r="D1354" t="s">
        <v>6217</v>
      </c>
      <c r="E1354" t="str">
        <f>IFERROR(VLOOKUP(TRIM(CLEAN(D1354)),#REF!, 2, FALSE), "Other")</f>
        <v>Other</v>
      </c>
      <c r="F1354" s="9">
        <v>1289</v>
      </c>
      <c r="G1354" s="9">
        <v>1499</v>
      </c>
      <c r="H1354" s="9">
        <f t="shared" si="169"/>
        <v>210</v>
      </c>
      <c r="I1354" s="9">
        <f>(F1354*U1354)</f>
        <v>26641052</v>
      </c>
      <c r="J1354" s="18" t="str">
        <f>ROUND((Table1[[#This Row],[actual_price]]-Table1[[#This Row],[discounted_price]])/Table1[[#This Row],[actual_price]]*100, 0) &amp; "%"</f>
        <v>14%</v>
      </c>
      <c r="K1354" s="18" t="str">
        <f t="shared" si="170"/>
        <v>&lt;50%</v>
      </c>
      <c r="L1354" s="18">
        <f t="shared" si="171"/>
        <v>14</v>
      </c>
      <c r="M1354" s="15" t="str">
        <f t="shared" si="172"/>
        <v>Mild</v>
      </c>
      <c r="N1354" s="1">
        <v>0.14000000000000001</v>
      </c>
      <c r="O1354">
        <v>4.5</v>
      </c>
      <c r="P1354" t="str">
        <f t="shared" si="173"/>
        <v>Excellent</v>
      </c>
      <c r="Q1354">
        <f>G1354*U1354</f>
        <v>30981332</v>
      </c>
      <c r="R1354" t="str">
        <f t="shared" si="174"/>
        <v>#1k-#4.9k</v>
      </c>
      <c r="S1354">
        <f>IF(Table1[[#This Row],[actual_price]]&lt;1000, 1, IF(Table1[[#This Row],[actual_price]]&lt;5000, 2, IF(Table1[[#This Row],[actual_price]]&lt;10000, 3, IF(Table1[[#This Row],[actual_price]]&lt;20000, 4, 5))))</f>
        <v>2</v>
      </c>
      <c r="T1354" t="str">
        <f t="shared" si="175"/>
        <v>1000 and above</v>
      </c>
      <c r="U1354" s="11">
        <v>20668</v>
      </c>
      <c r="V1354" t="s">
        <v>6218</v>
      </c>
      <c r="W1354" t="s">
        <v>6219</v>
      </c>
      <c r="X1354" t="s">
        <v>6220</v>
      </c>
      <c r="Y1354" t="s">
        <v>6221</v>
      </c>
      <c r="Z1354" t="s">
        <v>6222</v>
      </c>
      <c r="AA1354" t="s">
        <v>6223</v>
      </c>
    </row>
    <row r="1355" spans="1:27">
      <c r="A1355" t="s">
        <v>6224</v>
      </c>
      <c r="B1355" t="s">
        <v>6225</v>
      </c>
      <c r="C1355" t="str">
        <f t="shared" si="176"/>
        <v>Classmate Long Book - Unruled, 160 …</v>
      </c>
      <c r="D1355" t="s">
        <v>4783</v>
      </c>
      <c r="E1355" t="str">
        <f>IFERROR(VLOOKUP(TRIM(CLEAN(D1355)),#REF!, 2, FALSE), "Other")</f>
        <v>Other</v>
      </c>
      <c r="F1355" s="9">
        <v>165</v>
      </c>
      <c r="G1355" s="9">
        <v>165</v>
      </c>
      <c r="H1355" s="9">
        <f t="shared" si="169"/>
        <v>0</v>
      </c>
      <c r="I1355" s="9">
        <f>(F1355*U1355)</f>
        <v>276210</v>
      </c>
      <c r="J1355" s="18" t="str">
        <f>ROUND((Table1[[#This Row],[actual_price]]-Table1[[#This Row],[discounted_price]])/Table1[[#This Row],[actual_price]]*100, 0) &amp; "%"</f>
        <v>0%</v>
      </c>
      <c r="K1355" s="18" t="str">
        <f t="shared" si="170"/>
        <v>&lt;50%</v>
      </c>
      <c r="L1355" s="18">
        <f t="shared" si="171"/>
        <v>0</v>
      </c>
      <c r="M1355" s="15" t="str">
        <f t="shared" si="172"/>
        <v>Low</v>
      </c>
      <c r="N1355" s="1">
        <v>0</v>
      </c>
      <c r="O1355">
        <v>4.5</v>
      </c>
      <c r="P1355" t="str">
        <f t="shared" si="173"/>
        <v>Excellent</v>
      </c>
      <c r="Q1355">
        <f>G1355*U1355</f>
        <v>276210</v>
      </c>
      <c r="R1355" t="str">
        <f t="shared" si="174"/>
        <v>#0-#999</v>
      </c>
      <c r="S1355">
        <f>IF(Table1[[#This Row],[actual_price]]&lt;1000, 1, IF(Table1[[#This Row],[actual_price]]&lt;5000, 2, IF(Table1[[#This Row],[actual_price]]&lt;10000, 3, IF(Table1[[#This Row],[actual_price]]&lt;20000, 4, 5))))</f>
        <v>1</v>
      </c>
      <c r="T1355" t="str">
        <f t="shared" si="175"/>
        <v>1000 and above</v>
      </c>
      <c r="U1355" s="11">
        <v>1674</v>
      </c>
      <c r="V1355" t="s">
        <v>6226</v>
      </c>
      <c r="W1355" t="s">
        <v>6227</v>
      </c>
      <c r="X1355" t="s">
        <v>6228</v>
      </c>
      <c r="Y1355" t="s">
        <v>6229</v>
      </c>
      <c r="Z1355" t="s">
        <v>6230</v>
      </c>
      <c r="AA1355" t="s">
        <v>6231</v>
      </c>
    </row>
    <row r="1356" spans="1:27">
      <c r="A1356" t="s">
        <v>520</v>
      </c>
      <c r="B1356" t="s">
        <v>521</v>
      </c>
      <c r="C1356" t="str">
        <f t="shared" si="176"/>
        <v>oraimo 65W Type C to C Fast Chargin…</v>
      </c>
      <c r="D1356" t="s">
        <v>16</v>
      </c>
      <c r="E1356" t="str">
        <f>IFERROR(VLOOKUP(TRIM(CLEAN(D1356)),#REF!, 2, FALSE), "Other")</f>
        <v>Other</v>
      </c>
      <c r="F1356" s="9">
        <v>349</v>
      </c>
      <c r="G1356" s="9">
        <v>899</v>
      </c>
      <c r="H1356" s="9">
        <f t="shared" si="169"/>
        <v>550</v>
      </c>
      <c r="I1356" s="9">
        <f>(F1356*U1356)</f>
        <v>52001</v>
      </c>
      <c r="J1356" s="18" t="str">
        <f>ROUND((Table1[[#This Row],[actual_price]]-Table1[[#This Row],[discounted_price]])/Table1[[#This Row],[actual_price]]*100, 0) &amp; "%"</f>
        <v>61%</v>
      </c>
      <c r="K1356" s="18" t="str">
        <f t="shared" si="170"/>
        <v>≥ 50%</v>
      </c>
      <c r="L1356" s="18">
        <f t="shared" si="171"/>
        <v>61</v>
      </c>
      <c r="M1356" s="15" t="str">
        <f t="shared" si="172"/>
        <v>High</v>
      </c>
      <c r="N1356" s="1">
        <v>0.61</v>
      </c>
      <c r="O1356">
        <v>4.5</v>
      </c>
      <c r="P1356" t="str">
        <f t="shared" si="173"/>
        <v>Excellent</v>
      </c>
      <c r="Q1356">
        <f>G1356*U1356</f>
        <v>133951</v>
      </c>
      <c r="R1356" t="str">
        <f t="shared" si="174"/>
        <v>#0-#999</v>
      </c>
      <c r="S1356">
        <f>IF(Table1[[#This Row],[actual_price]]&lt;1000, 1, IF(Table1[[#This Row],[actual_price]]&lt;5000, 2, IF(Table1[[#This Row],[actual_price]]&lt;10000, 3, IF(Table1[[#This Row],[actual_price]]&lt;20000, 4, 5))))</f>
        <v>1</v>
      </c>
      <c r="T1356" t="str">
        <f t="shared" si="175"/>
        <v>Fewer than 1000</v>
      </c>
      <c r="U1356" s="11">
        <v>149</v>
      </c>
      <c r="V1356" t="s">
        <v>522</v>
      </c>
      <c r="W1356" t="s">
        <v>523</v>
      </c>
      <c r="X1356" t="s">
        <v>524</v>
      </c>
      <c r="Y1356" t="s">
        <v>525</v>
      </c>
      <c r="Z1356" t="s">
        <v>526</v>
      </c>
      <c r="AA1356" t="s">
        <v>6281</v>
      </c>
    </row>
    <row r="1357" spans="1:27">
      <c r="A1357" t="s">
        <v>6298</v>
      </c>
      <c r="B1357" t="s">
        <v>6299</v>
      </c>
      <c r="C1357" t="str">
        <f t="shared" si="176"/>
        <v>Gizga Essentials Cable Organiser, C…</v>
      </c>
      <c r="D1357" t="s">
        <v>6300</v>
      </c>
      <c r="E1357" t="str">
        <f>IFERROR(VLOOKUP(TRIM(CLEAN(D1357)),#REF!, 2, FALSE), "Other")</f>
        <v>Other</v>
      </c>
      <c r="F1357" s="9">
        <v>249</v>
      </c>
      <c r="G1357" s="9">
        <v>599</v>
      </c>
      <c r="H1357" s="9">
        <f t="shared" si="169"/>
        <v>350</v>
      </c>
      <c r="I1357" s="9">
        <f>(F1357*U1357)</f>
        <v>1490265</v>
      </c>
      <c r="J1357" s="18" t="str">
        <f>ROUND((Table1[[#This Row],[actual_price]]-Table1[[#This Row],[discounted_price]])/Table1[[#This Row],[actual_price]]*100, 0) &amp; "%"</f>
        <v>58%</v>
      </c>
      <c r="K1357" s="18" t="str">
        <f t="shared" si="170"/>
        <v>≥ 50%</v>
      </c>
      <c r="L1357" s="18">
        <f t="shared" si="171"/>
        <v>58</v>
      </c>
      <c r="M1357" s="15" t="str">
        <f t="shared" si="172"/>
        <v>High</v>
      </c>
      <c r="N1357" s="1">
        <v>0.57999999999999996</v>
      </c>
      <c r="O1357">
        <v>4.5</v>
      </c>
      <c r="P1357" t="str">
        <f t="shared" si="173"/>
        <v>Excellent</v>
      </c>
      <c r="Q1357">
        <f>G1357*U1357</f>
        <v>3585015</v>
      </c>
      <c r="R1357" t="str">
        <f t="shared" si="174"/>
        <v>#0-#999</v>
      </c>
      <c r="S1357">
        <f>IF(Table1[[#This Row],[actual_price]]&lt;1000, 1, IF(Table1[[#This Row],[actual_price]]&lt;5000, 2, IF(Table1[[#This Row],[actual_price]]&lt;10000, 3, IF(Table1[[#This Row],[actual_price]]&lt;20000, 4, 5))))</f>
        <v>1</v>
      </c>
      <c r="T1357" t="str">
        <f t="shared" si="175"/>
        <v>1000 and above</v>
      </c>
      <c r="U1357" s="11">
        <v>5985</v>
      </c>
      <c r="V1357" t="s">
        <v>6301</v>
      </c>
      <c r="W1357" t="s">
        <v>6302</v>
      </c>
      <c r="X1357" t="s">
        <v>6303</v>
      </c>
      <c r="Y1357" t="s">
        <v>6304</v>
      </c>
      <c r="Z1357" t="s">
        <v>6305</v>
      </c>
      <c r="AA1357" t="s">
        <v>6306</v>
      </c>
    </row>
    <row r="1358" spans="1:27">
      <c r="A1358" t="s">
        <v>6307</v>
      </c>
      <c r="B1358" t="s">
        <v>6308</v>
      </c>
      <c r="C1358" t="str">
        <f t="shared" si="176"/>
        <v>Camel Oil Pastel with Reusable Plas…</v>
      </c>
      <c r="D1358" t="s">
        <v>6309</v>
      </c>
      <c r="E1358" t="str">
        <f>IFERROR(VLOOKUP(TRIM(CLEAN(D1358)),#REF!, 2, FALSE), "Other")</f>
        <v>Other</v>
      </c>
      <c r="F1358" s="9">
        <v>230</v>
      </c>
      <c r="G1358" s="9">
        <v>230</v>
      </c>
      <c r="H1358" s="9">
        <f t="shared" si="169"/>
        <v>0</v>
      </c>
      <c r="I1358" s="9">
        <f>(F1358*U1358)</f>
        <v>2168210</v>
      </c>
      <c r="J1358" s="18" t="str">
        <f>ROUND((Table1[[#This Row],[actual_price]]-Table1[[#This Row],[discounted_price]])/Table1[[#This Row],[actual_price]]*100, 0) &amp; "%"</f>
        <v>0%</v>
      </c>
      <c r="K1358" s="18" t="str">
        <f t="shared" si="170"/>
        <v>&lt;50%</v>
      </c>
      <c r="L1358" s="18">
        <f t="shared" si="171"/>
        <v>0</v>
      </c>
      <c r="M1358" s="15" t="str">
        <f t="shared" si="172"/>
        <v>Low</v>
      </c>
      <c r="N1358" s="1">
        <v>0</v>
      </c>
      <c r="O1358">
        <v>4.5</v>
      </c>
      <c r="P1358" t="str">
        <f t="shared" si="173"/>
        <v>Excellent</v>
      </c>
      <c r="Q1358">
        <f>G1358*U1358</f>
        <v>2168210</v>
      </c>
      <c r="R1358" t="str">
        <f t="shared" si="174"/>
        <v>#0-#999</v>
      </c>
      <c r="S1358">
        <f>IF(Table1[[#This Row],[actual_price]]&lt;1000, 1, IF(Table1[[#This Row],[actual_price]]&lt;5000, 2, IF(Table1[[#This Row],[actual_price]]&lt;10000, 3, IF(Table1[[#This Row],[actual_price]]&lt;20000, 4, 5))))</f>
        <v>1</v>
      </c>
      <c r="T1358" t="str">
        <f t="shared" si="175"/>
        <v>1000 and above</v>
      </c>
      <c r="U1358" s="11">
        <v>9427</v>
      </c>
      <c r="V1358" t="s">
        <v>6310</v>
      </c>
      <c r="W1358" t="s">
        <v>6311</v>
      </c>
      <c r="X1358" t="s">
        <v>6312</v>
      </c>
      <c r="Y1358" t="s">
        <v>6313</v>
      </c>
      <c r="Z1358" t="s">
        <v>6314</v>
      </c>
      <c r="AA1358" t="s">
        <v>6315</v>
      </c>
    </row>
    <row r="1359" spans="1:27">
      <c r="A1359" t="s">
        <v>6421</v>
      </c>
      <c r="B1359" t="s">
        <v>6422</v>
      </c>
      <c r="C1359" t="str">
        <f t="shared" si="176"/>
        <v>Classmate Drawing Book - Unruled, 4…</v>
      </c>
      <c r="D1359" t="s">
        <v>4783</v>
      </c>
      <c r="E1359" t="str">
        <f>IFERROR(VLOOKUP(TRIM(CLEAN(D1359)),#REF!, 2, FALSE), "Other")</f>
        <v>Other</v>
      </c>
      <c r="F1359" s="9">
        <v>120</v>
      </c>
      <c r="G1359" s="9">
        <v>120</v>
      </c>
      <c r="H1359" s="9">
        <f t="shared" si="169"/>
        <v>0</v>
      </c>
      <c r="I1359" s="9">
        <f>(F1359*U1359)</f>
        <v>594120</v>
      </c>
      <c r="J1359" s="18" t="str">
        <f>ROUND((Table1[[#This Row],[actual_price]]-Table1[[#This Row],[discounted_price]])/Table1[[#This Row],[actual_price]]*100, 0) &amp; "%"</f>
        <v>0%</v>
      </c>
      <c r="K1359" s="18" t="str">
        <f t="shared" si="170"/>
        <v>&lt;50%</v>
      </c>
      <c r="L1359" s="18">
        <f t="shared" si="171"/>
        <v>0</v>
      </c>
      <c r="M1359" s="15" t="str">
        <f t="shared" si="172"/>
        <v>Low</v>
      </c>
      <c r="N1359" s="1">
        <v>0</v>
      </c>
      <c r="O1359">
        <v>4.5</v>
      </c>
      <c r="P1359" t="str">
        <f t="shared" si="173"/>
        <v>Excellent</v>
      </c>
      <c r="Q1359">
        <f>G1359*U1359</f>
        <v>594120</v>
      </c>
      <c r="R1359" t="str">
        <f t="shared" si="174"/>
        <v>#0-#999</v>
      </c>
      <c r="S1359">
        <f>IF(Table1[[#This Row],[actual_price]]&lt;1000, 1, IF(Table1[[#This Row],[actual_price]]&lt;5000, 2, IF(Table1[[#This Row],[actual_price]]&lt;10000, 3, IF(Table1[[#This Row],[actual_price]]&lt;20000, 4, 5))))</f>
        <v>1</v>
      </c>
      <c r="T1359" t="str">
        <f t="shared" si="175"/>
        <v>1000 and above</v>
      </c>
      <c r="U1359" s="11">
        <v>4951</v>
      </c>
      <c r="V1359" t="s">
        <v>6423</v>
      </c>
      <c r="W1359" t="s">
        <v>6424</v>
      </c>
      <c r="X1359" t="s">
        <v>6425</v>
      </c>
      <c r="Y1359" t="s">
        <v>6426</v>
      </c>
      <c r="Z1359" t="s">
        <v>6427</v>
      </c>
      <c r="AA1359" t="s">
        <v>6428</v>
      </c>
    </row>
    <row r="1360" spans="1:27">
      <c r="A1360" t="s">
        <v>6708</v>
      </c>
      <c r="B1360" t="s">
        <v>6709</v>
      </c>
      <c r="C1360" t="str">
        <f t="shared" si="176"/>
        <v>Havells Aqua Plus 1.2 litre Double …</v>
      </c>
      <c r="D1360" t="s">
        <v>6546</v>
      </c>
      <c r="E1360" t="str">
        <f>IFERROR(VLOOKUP(TRIM(CLEAN(D1360)),#REF!, 2, FALSE), "Other")</f>
        <v>Other</v>
      </c>
      <c r="F1360" s="9">
        <v>1625</v>
      </c>
      <c r="G1360" s="9">
        <v>2995</v>
      </c>
      <c r="H1360" s="9">
        <f t="shared" si="169"/>
        <v>1370</v>
      </c>
      <c r="I1360" s="9">
        <f>(F1360*U1360)</f>
        <v>38161500</v>
      </c>
      <c r="J1360" s="18" t="str">
        <f>ROUND((Table1[[#This Row],[actual_price]]-Table1[[#This Row],[discounted_price]])/Table1[[#This Row],[actual_price]]*100, 0) &amp; "%"</f>
        <v>46%</v>
      </c>
      <c r="K1360" s="18" t="str">
        <f t="shared" si="170"/>
        <v>&lt;50%</v>
      </c>
      <c r="L1360" s="18">
        <f t="shared" si="171"/>
        <v>46</v>
      </c>
      <c r="M1360" s="15" t="str">
        <f t="shared" si="172"/>
        <v>Medium</v>
      </c>
      <c r="N1360" s="1">
        <v>0.46</v>
      </c>
      <c r="O1360">
        <v>4.5</v>
      </c>
      <c r="P1360" t="str">
        <f t="shared" si="173"/>
        <v>Excellent</v>
      </c>
      <c r="Q1360">
        <f>G1360*U1360</f>
        <v>70334580</v>
      </c>
      <c r="R1360" t="str">
        <f t="shared" si="174"/>
        <v>#1k-#4.9k</v>
      </c>
      <c r="S1360">
        <f>IF(Table1[[#This Row],[actual_price]]&lt;1000, 1, IF(Table1[[#This Row],[actual_price]]&lt;5000, 2, IF(Table1[[#This Row],[actual_price]]&lt;10000, 3, IF(Table1[[#This Row],[actual_price]]&lt;20000, 4, 5))))</f>
        <v>2</v>
      </c>
      <c r="T1360" t="str">
        <f t="shared" si="175"/>
        <v>1000 and above</v>
      </c>
      <c r="U1360" s="11">
        <v>23484</v>
      </c>
      <c r="V1360" t="s">
        <v>6710</v>
      </c>
      <c r="W1360" t="s">
        <v>6711</v>
      </c>
      <c r="X1360" t="s">
        <v>6712</v>
      </c>
      <c r="Y1360" t="s">
        <v>6713</v>
      </c>
      <c r="Z1360" t="s">
        <v>6714</v>
      </c>
      <c r="AA1360" t="s">
        <v>6715</v>
      </c>
    </row>
    <row r="1361" spans="1:27">
      <c r="A1361" t="s">
        <v>7283</v>
      </c>
      <c r="B1361" t="s">
        <v>7284</v>
      </c>
      <c r="C1361" t="str">
        <f t="shared" si="176"/>
        <v>Philips Daily Collection HD2582/00 …</v>
      </c>
      <c r="D1361" t="s">
        <v>7285</v>
      </c>
      <c r="E1361" t="str">
        <f>IFERROR(VLOOKUP(TRIM(CLEAN(D1361)),#REF!, 2, FALSE), "Other")</f>
        <v>Other</v>
      </c>
      <c r="F1361" s="9">
        <v>2095</v>
      </c>
      <c r="G1361" s="9">
        <v>2095</v>
      </c>
      <c r="H1361" s="9">
        <f t="shared" si="169"/>
        <v>0</v>
      </c>
      <c r="I1361" s="9">
        <f>(F1361*U1361)</f>
        <v>16653155</v>
      </c>
      <c r="J1361" s="18" t="str">
        <f>ROUND((Table1[[#This Row],[actual_price]]-Table1[[#This Row],[discounted_price]])/Table1[[#This Row],[actual_price]]*100, 0) &amp; "%"</f>
        <v>0%</v>
      </c>
      <c r="K1361" s="18" t="str">
        <f t="shared" si="170"/>
        <v>&lt;50%</v>
      </c>
      <c r="L1361" s="18">
        <f t="shared" si="171"/>
        <v>0</v>
      </c>
      <c r="M1361" s="15" t="str">
        <f t="shared" si="172"/>
        <v>Low</v>
      </c>
      <c r="N1361" s="1">
        <v>0</v>
      </c>
      <c r="O1361">
        <v>4.5</v>
      </c>
      <c r="P1361" t="str">
        <f t="shared" si="173"/>
        <v>Excellent</v>
      </c>
      <c r="Q1361">
        <f>G1361*U1361</f>
        <v>16653155</v>
      </c>
      <c r="R1361" t="str">
        <f t="shared" si="174"/>
        <v>#1k-#4.9k</v>
      </c>
      <c r="S1361">
        <f>IF(Table1[[#This Row],[actual_price]]&lt;1000, 1, IF(Table1[[#This Row],[actual_price]]&lt;5000, 2, IF(Table1[[#This Row],[actual_price]]&lt;10000, 3, IF(Table1[[#This Row],[actual_price]]&lt;20000, 4, 5))))</f>
        <v>2</v>
      </c>
      <c r="T1361" t="str">
        <f t="shared" si="175"/>
        <v>1000 and above</v>
      </c>
      <c r="U1361" s="11">
        <v>7949</v>
      </c>
      <c r="V1361" t="s">
        <v>7286</v>
      </c>
      <c r="W1361" t="s">
        <v>7287</v>
      </c>
      <c r="X1361" t="s">
        <v>7288</v>
      </c>
      <c r="Y1361" t="s">
        <v>7289</v>
      </c>
      <c r="Z1361" t="s">
        <v>7290</v>
      </c>
      <c r="AA1361" t="s">
        <v>7291</v>
      </c>
    </row>
    <row r="1362" spans="1:27">
      <c r="A1362" t="s">
        <v>7571</v>
      </c>
      <c r="B1362" t="s">
        <v>7572</v>
      </c>
      <c r="C1362" t="str">
        <f t="shared" si="176"/>
        <v>InstaCuppa Portable Blender for Smo…</v>
      </c>
      <c r="D1362" t="s">
        <v>6665</v>
      </c>
      <c r="E1362" t="str">
        <f>IFERROR(VLOOKUP(TRIM(CLEAN(D1362)),#REF!, 2, FALSE), "Other")</f>
        <v>Other</v>
      </c>
      <c r="F1362" s="9">
        <v>2799</v>
      </c>
      <c r="G1362" s="9">
        <v>3499</v>
      </c>
      <c r="H1362" s="9">
        <f t="shared" si="169"/>
        <v>700</v>
      </c>
      <c r="I1362" s="9">
        <f>(F1362*U1362)</f>
        <v>1528254</v>
      </c>
      <c r="J1362" s="18" t="str">
        <f>ROUND((Table1[[#This Row],[actual_price]]-Table1[[#This Row],[discounted_price]])/Table1[[#This Row],[actual_price]]*100, 0) &amp; "%"</f>
        <v>20%</v>
      </c>
      <c r="K1362" s="18" t="str">
        <f t="shared" si="170"/>
        <v>&lt;50%</v>
      </c>
      <c r="L1362" s="18">
        <f t="shared" si="171"/>
        <v>20</v>
      </c>
      <c r="M1362" s="15" t="str">
        <f t="shared" si="172"/>
        <v>Mild</v>
      </c>
      <c r="N1362" s="1">
        <v>0.2</v>
      </c>
      <c r="O1362">
        <v>4.5</v>
      </c>
      <c r="P1362" t="str">
        <f t="shared" si="173"/>
        <v>Excellent</v>
      </c>
      <c r="Q1362">
        <f>G1362*U1362</f>
        <v>1910454</v>
      </c>
      <c r="R1362" t="str">
        <f t="shared" si="174"/>
        <v>#1k-#4.9k</v>
      </c>
      <c r="S1362">
        <f>IF(Table1[[#This Row],[actual_price]]&lt;1000, 1, IF(Table1[[#This Row],[actual_price]]&lt;5000, 2, IF(Table1[[#This Row],[actual_price]]&lt;10000, 3, IF(Table1[[#This Row],[actual_price]]&lt;20000, 4, 5))))</f>
        <v>2</v>
      </c>
      <c r="T1362" t="str">
        <f t="shared" si="175"/>
        <v>Fewer than 1000</v>
      </c>
      <c r="U1362" s="11">
        <v>546</v>
      </c>
      <c r="V1362" t="s">
        <v>7573</v>
      </c>
      <c r="W1362" t="s">
        <v>7574</v>
      </c>
      <c r="X1362" t="s">
        <v>7575</v>
      </c>
      <c r="Y1362" t="s">
        <v>7576</v>
      </c>
      <c r="Z1362" t="s">
        <v>7577</v>
      </c>
      <c r="AA1362" t="s">
        <v>7578</v>
      </c>
    </row>
    <row r="1363" spans="1:27">
      <c r="A1363" t="s">
        <v>7665</v>
      </c>
      <c r="B1363" t="s">
        <v>7666</v>
      </c>
      <c r="C1363" t="str">
        <f t="shared" si="176"/>
        <v>!!1000 Watt/2000-Watt Room Heater!!…</v>
      </c>
      <c r="D1363" t="s">
        <v>6564</v>
      </c>
      <c r="E1363" t="str">
        <f>IFERROR(VLOOKUP(TRIM(CLEAN(D1363)),#REF!, 2, FALSE), "Other")</f>
        <v>Other</v>
      </c>
      <c r="F1363" s="9">
        <v>784</v>
      </c>
      <c r="G1363" s="9">
        <v>1599</v>
      </c>
      <c r="H1363" s="9">
        <f t="shared" si="169"/>
        <v>815</v>
      </c>
      <c r="I1363" s="9">
        <f>(F1363*U1363)</f>
        <v>8624</v>
      </c>
      <c r="J1363" s="18" t="str">
        <f>ROUND((Table1[[#This Row],[actual_price]]-Table1[[#This Row],[discounted_price]])/Table1[[#This Row],[actual_price]]*100, 0) &amp; "%"</f>
        <v>51%</v>
      </c>
      <c r="K1363" s="18" t="str">
        <f t="shared" si="170"/>
        <v>≥ 50%</v>
      </c>
      <c r="L1363" s="18">
        <f t="shared" si="171"/>
        <v>51</v>
      </c>
      <c r="M1363" s="15" t="str">
        <f t="shared" si="172"/>
        <v>High</v>
      </c>
      <c r="N1363" s="1">
        <v>0.51</v>
      </c>
      <c r="O1363">
        <v>4.5</v>
      </c>
      <c r="P1363" t="str">
        <f t="shared" si="173"/>
        <v>Excellent</v>
      </c>
      <c r="Q1363">
        <f>G1363*U1363</f>
        <v>17589</v>
      </c>
      <c r="R1363" t="str">
        <f t="shared" si="174"/>
        <v>#1k-#4.9k</v>
      </c>
      <c r="S1363">
        <f>IF(Table1[[#This Row],[actual_price]]&lt;1000, 1, IF(Table1[[#This Row],[actual_price]]&lt;5000, 2, IF(Table1[[#This Row],[actual_price]]&lt;10000, 3, IF(Table1[[#This Row],[actual_price]]&lt;20000, 4, 5))))</f>
        <v>2</v>
      </c>
      <c r="T1363" t="str">
        <f t="shared" si="175"/>
        <v>Fewer than 1000</v>
      </c>
      <c r="U1363" s="11">
        <v>11</v>
      </c>
      <c r="V1363" t="s">
        <v>7667</v>
      </c>
      <c r="W1363" t="s">
        <v>7668</v>
      </c>
      <c r="X1363" t="s">
        <v>7669</v>
      </c>
      <c r="Y1363" t="s">
        <v>7670</v>
      </c>
      <c r="Z1363" t="s">
        <v>7671</v>
      </c>
      <c r="AA1363" t="s">
        <v>7672</v>
      </c>
    </row>
    <row r="1364" spans="1:27">
      <c r="A1364" t="s">
        <v>7713</v>
      </c>
      <c r="B1364" t="s">
        <v>7714</v>
      </c>
      <c r="C1364" t="str">
        <f t="shared" si="176"/>
        <v>Homeistic Applience‚Ñ¢ Instant Elec…</v>
      </c>
      <c r="D1364" t="s">
        <v>6692</v>
      </c>
      <c r="E1364" t="str">
        <f>IFERROR(VLOOKUP(TRIM(CLEAN(D1364)),#REF!, 2, FALSE), "Other")</f>
        <v>Other</v>
      </c>
      <c r="F1364" s="9">
        <v>1448</v>
      </c>
      <c r="G1364" s="9">
        <v>2999</v>
      </c>
      <c r="H1364" s="9">
        <f t="shared" si="169"/>
        <v>1551</v>
      </c>
      <c r="I1364" s="9">
        <f>(F1364*U1364)</f>
        <v>27512</v>
      </c>
      <c r="J1364" s="18" t="str">
        <f>ROUND((Table1[[#This Row],[actual_price]]-Table1[[#This Row],[discounted_price]])/Table1[[#This Row],[actual_price]]*100, 0) &amp; "%"</f>
        <v>52%</v>
      </c>
      <c r="K1364" s="18" t="str">
        <f t="shared" si="170"/>
        <v>≥ 50%</v>
      </c>
      <c r="L1364" s="18">
        <f t="shared" si="171"/>
        <v>52</v>
      </c>
      <c r="M1364" s="15" t="str">
        <f t="shared" si="172"/>
        <v>High</v>
      </c>
      <c r="N1364" s="1">
        <v>0.52</v>
      </c>
      <c r="O1364">
        <v>4.5</v>
      </c>
      <c r="P1364" t="str">
        <f t="shared" si="173"/>
        <v>Excellent</v>
      </c>
      <c r="Q1364">
        <f>G1364*U1364</f>
        <v>56981</v>
      </c>
      <c r="R1364" t="str">
        <f t="shared" si="174"/>
        <v>#1k-#4.9k</v>
      </c>
      <c r="S1364">
        <f>IF(Table1[[#This Row],[actual_price]]&lt;1000, 1, IF(Table1[[#This Row],[actual_price]]&lt;5000, 2, IF(Table1[[#This Row],[actual_price]]&lt;10000, 3, IF(Table1[[#This Row],[actual_price]]&lt;20000, 4, 5))))</f>
        <v>2</v>
      </c>
      <c r="T1364" t="str">
        <f t="shared" si="175"/>
        <v>Fewer than 1000</v>
      </c>
      <c r="U1364" s="11">
        <v>19</v>
      </c>
      <c r="V1364" t="s">
        <v>7715</v>
      </c>
      <c r="W1364" t="s">
        <v>7716</v>
      </c>
      <c r="X1364" t="s">
        <v>7717</v>
      </c>
      <c r="Y1364" t="s">
        <v>7718</v>
      </c>
      <c r="Z1364" t="s">
        <v>7719</v>
      </c>
      <c r="AA1364" t="s">
        <v>7720</v>
      </c>
    </row>
    <row r="1365" spans="1:27">
      <c r="A1365" t="s">
        <v>8361</v>
      </c>
      <c r="B1365" t="s">
        <v>8362</v>
      </c>
      <c r="C1365" t="str">
        <f t="shared" si="176"/>
        <v>Sujata Powermatic Plus 900 Watts Ju…</v>
      </c>
      <c r="D1365" t="s">
        <v>6867</v>
      </c>
      <c r="E1365" t="str">
        <f>IFERROR(VLOOKUP(TRIM(CLEAN(D1365)),#REF!, 2, FALSE), "Other")</f>
        <v>Other</v>
      </c>
      <c r="F1365" s="9">
        <v>5890</v>
      </c>
      <c r="G1365" s="9">
        <v>7506</v>
      </c>
      <c r="H1365" s="9">
        <f t="shared" si="169"/>
        <v>1616</v>
      </c>
      <c r="I1365" s="9">
        <f>(F1365*U1365)</f>
        <v>42649490</v>
      </c>
      <c r="J1365" s="18" t="str">
        <f>ROUND((Table1[[#This Row],[actual_price]]-Table1[[#This Row],[discounted_price]])/Table1[[#This Row],[actual_price]]*100, 0) &amp; "%"</f>
        <v>22%</v>
      </c>
      <c r="K1365" s="18" t="str">
        <f t="shared" si="170"/>
        <v>&lt;50%</v>
      </c>
      <c r="L1365" s="18">
        <f t="shared" si="171"/>
        <v>22</v>
      </c>
      <c r="M1365" s="15" t="str">
        <f t="shared" si="172"/>
        <v>Mild</v>
      </c>
      <c r="N1365" s="1">
        <v>0.22</v>
      </c>
      <c r="O1365">
        <v>4.5</v>
      </c>
      <c r="P1365" t="str">
        <f t="shared" si="173"/>
        <v>Excellent</v>
      </c>
      <c r="Q1365">
        <f>G1365*U1365</f>
        <v>54350946</v>
      </c>
      <c r="R1365" t="str">
        <f t="shared" si="174"/>
        <v>#5k-#9.9k</v>
      </c>
      <c r="S1365">
        <f>IF(Table1[[#This Row],[actual_price]]&lt;1000, 1, IF(Table1[[#This Row],[actual_price]]&lt;5000, 2, IF(Table1[[#This Row],[actual_price]]&lt;10000, 3, IF(Table1[[#This Row],[actual_price]]&lt;20000, 4, 5))))</f>
        <v>3</v>
      </c>
      <c r="T1365" t="str">
        <f t="shared" si="175"/>
        <v>1000 and above</v>
      </c>
      <c r="U1365" s="11">
        <v>7241</v>
      </c>
      <c r="V1365" t="s">
        <v>8363</v>
      </c>
      <c r="W1365" t="s">
        <v>8364</v>
      </c>
      <c r="X1365" t="s">
        <v>8365</v>
      </c>
      <c r="Y1365" t="s">
        <v>8366</v>
      </c>
      <c r="Z1365" t="s">
        <v>8367</v>
      </c>
      <c r="AA1365" t="s">
        <v>8368</v>
      </c>
    </row>
    <row r="1366" spans="1:27">
      <c r="A1366" t="s">
        <v>8548</v>
      </c>
      <c r="B1366" t="s">
        <v>8549</v>
      </c>
      <c r="C1366" t="str">
        <f t="shared" si="176"/>
        <v>Gadgetronics Digital Kitchen Weighi…</v>
      </c>
      <c r="D1366" t="s">
        <v>6582</v>
      </c>
      <c r="E1366" t="str">
        <f>IFERROR(VLOOKUP(TRIM(CLEAN(D1366)),#REF!, 2, FALSE), "Other")</f>
        <v>Other</v>
      </c>
      <c r="F1366" s="9">
        <v>799</v>
      </c>
      <c r="G1366" s="9">
        <v>2999</v>
      </c>
      <c r="H1366" s="9">
        <f t="shared" si="169"/>
        <v>2200</v>
      </c>
      <c r="I1366" s="9">
        <f>(F1366*U1366)</f>
        <v>50337</v>
      </c>
      <c r="J1366" s="18" t="str">
        <f>ROUND((Table1[[#This Row],[actual_price]]-Table1[[#This Row],[discounted_price]])/Table1[[#This Row],[actual_price]]*100, 0) &amp; "%"</f>
        <v>73%</v>
      </c>
      <c r="K1366" s="18" t="str">
        <f t="shared" si="170"/>
        <v>≥ 50%</v>
      </c>
      <c r="L1366" s="18">
        <f t="shared" si="171"/>
        <v>73</v>
      </c>
      <c r="M1366" s="15" t="str">
        <f t="shared" si="172"/>
        <v>High</v>
      </c>
      <c r="N1366" s="1">
        <v>0.73</v>
      </c>
      <c r="O1366">
        <v>4.5</v>
      </c>
      <c r="P1366" t="str">
        <f t="shared" si="173"/>
        <v>Excellent</v>
      </c>
      <c r="Q1366">
        <f>G1366*U1366</f>
        <v>188937</v>
      </c>
      <c r="R1366" t="str">
        <f t="shared" si="174"/>
        <v>#1k-#4.9k</v>
      </c>
      <c r="S1366">
        <f>IF(Table1[[#This Row],[actual_price]]&lt;1000, 1, IF(Table1[[#This Row],[actual_price]]&lt;5000, 2, IF(Table1[[#This Row],[actual_price]]&lt;10000, 3, IF(Table1[[#This Row],[actual_price]]&lt;20000, 4, 5))))</f>
        <v>2</v>
      </c>
      <c r="T1366" t="str">
        <f t="shared" si="175"/>
        <v>Fewer than 1000</v>
      </c>
      <c r="U1366" s="11">
        <v>63</v>
      </c>
      <c r="V1366" t="s">
        <v>8550</v>
      </c>
      <c r="W1366" t="s">
        <v>8551</v>
      </c>
      <c r="X1366" t="s">
        <v>8552</v>
      </c>
      <c r="Y1366" t="s">
        <v>8553</v>
      </c>
      <c r="Z1366" t="s">
        <v>8554</v>
      </c>
      <c r="AA1366" t="s">
        <v>8555</v>
      </c>
    </row>
    <row r="1367" spans="1:27">
      <c r="A1367" t="s">
        <v>8718</v>
      </c>
      <c r="B1367" t="s">
        <v>8719</v>
      </c>
      <c r="C1367" t="str">
        <f t="shared" si="176"/>
        <v>Sujata Powermatic Plus, Juicer Mixe…</v>
      </c>
      <c r="D1367" t="s">
        <v>6867</v>
      </c>
      <c r="E1367" t="str">
        <f>IFERROR(VLOOKUP(TRIM(CLEAN(D1367)),#REF!, 2, FALSE), "Other")</f>
        <v>Other</v>
      </c>
      <c r="F1367" s="9">
        <v>6525</v>
      </c>
      <c r="G1367" s="9">
        <v>8820</v>
      </c>
      <c r="H1367" s="9">
        <f t="shared" si="169"/>
        <v>2295</v>
      </c>
      <c r="I1367" s="9">
        <f>(F1367*U1367)</f>
        <v>33518925</v>
      </c>
      <c r="J1367" s="18" t="str">
        <f>ROUND((Table1[[#This Row],[actual_price]]-Table1[[#This Row],[discounted_price]])/Table1[[#This Row],[actual_price]]*100, 0) &amp; "%"</f>
        <v>26%</v>
      </c>
      <c r="K1367" s="18" t="str">
        <f t="shared" si="170"/>
        <v>&lt;50%</v>
      </c>
      <c r="L1367" s="18">
        <f t="shared" si="171"/>
        <v>26</v>
      </c>
      <c r="M1367" s="15" t="str">
        <f t="shared" si="172"/>
        <v>Mild</v>
      </c>
      <c r="N1367" s="1">
        <v>0.26</v>
      </c>
      <c r="O1367">
        <v>4.5</v>
      </c>
      <c r="P1367" t="str">
        <f t="shared" si="173"/>
        <v>Excellent</v>
      </c>
      <c r="Q1367">
        <f>G1367*U1367</f>
        <v>45308340</v>
      </c>
      <c r="R1367" t="str">
        <f t="shared" si="174"/>
        <v>#5k-#9.9k</v>
      </c>
      <c r="S1367">
        <f>IF(Table1[[#This Row],[actual_price]]&lt;1000, 1, IF(Table1[[#This Row],[actual_price]]&lt;5000, 2, IF(Table1[[#This Row],[actual_price]]&lt;10000, 3, IF(Table1[[#This Row],[actual_price]]&lt;20000, 4, 5))))</f>
        <v>3</v>
      </c>
      <c r="T1367" t="str">
        <f t="shared" si="175"/>
        <v>1000 and above</v>
      </c>
      <c r="U1367" s="11">
        <v>5137</v>
      </c>
      <c r="V1367" t="s">
        <v>8720</v>
      </c>
      <c r="W1367" t="s">
        <v>8721</v>
      </c>
      <c r="X1367" t="s">
        <v>8722</v>
      </c>
      <c r="Y1367" t="s">
        <v>8723</v>
      </c>
      <c r="Z1367" t="s">
        <v>8724</v>
      </c>
      <c r="AA1367" t="s">
        <v>8725</v>
      </c>
    </row>
    <row r="1368" spans="1:27">
      <c r="A1368" t="s">
        <v>9280</v>
      </c>
      <c r="B1368" t="s">
        <v>9281</v>
      </c>
      <c r="C1368" t="str">
        <f t="shared" si="176"/>
        <v>Sujata Chutney Steel Jar, 400 ml, (…</v>
      </c>
      <c r="D1368" t="s">
        <v>9282</v>
      </c>
      <c r="E1368" t="str">
        <f>IFERROR(VLOOKUP(TRIM(CLEAN(D1368)),#REF!, 2, FALSE), "Other")</f>
        <v>Other</v>
      </c>
      <c r="F1368" s="9">
        <v>688</v>
      </c>
      <c r="G1368" s="9">
        <v>747</v>
      </c>
      <c r="H1368" s="9">
        <f t="shared" si="169"/>
        <v>59</v>
      </c>
      <c r="I1368" s="9">
        <f>(F1368*U1368)</f>
        <v>1568640</v>
      </c>
      <c r="J1368" s="18" t="str">
        <f>ROUND((Table1[[#This Row],[actual_price]]-Table1[[#This Row],[discounted_price]])/Table1[[#This Row],[actual_price]]*100, 0) &amp; "%"</f>
        <v>8%</v>
      </c>
      <c r="K1368" s="18" t="str">
        <f t="shared" si="170"/>
        <v>&lt;50%</v>
      </c>
      <c r="L1368" s="18">
        <f t="shared" si="171"/>
        <v>8</v>
      </c>
      <c r="M1368" s="15" t="str">
        <f t="shared" si="172"/>
        <v>Low</v>
      </c>
      <c r="N1368" s="1">
        <v>0.08</v>
      </c>
      <c r="O1368">
        <v>4.5</v>
      </c>
      <c r="P1368" t="str">
        <f t="shared" si="173"/>
        <v>Excellent</v>
      </c>
      <c r="Q1368">
        <f>G1368*U1368</f>
        <v>1703160</v>
      </c>
      <c r="R1368" t="str">
        <f t="shared" si="174"/>
        <v>#0-#999</v>
      </c>
      <c r="S1368">
        <f>IF(Table1[[#This Row],[actual_price]]&lt;1000, 1, IF(Table1[[#This Row],[actual_price]]&lt;5000, 2, IF(Table1[[#This Row],[actual_price]]&lt;10000, 3, IF(Table1[[#This Row],[actual_price]]&lt;20000, 4, 5))))</f>
        <v>1</v>
      </c>
      <c r="T1368" t="str">
        <f t="shared" si="175"/>
        <v>1000 and above</v>
      </c>
      <c r="U1368" s="11">
        <v>2280</v>
      </c>
      <c r="V1368" t="s">
        <v>9283</v>
      </c>
      <c r="W1368" t="s">
        <v>9284</v>
      </c>
      <c r="X1368" t="s">
        <v>9285</v>
      </c>
      <c r="Y1368" t="s">
        <v>9286</v>
      </c>
      <c r="Z1368" t="s">
        <v>9287</v>
      </c>
      <c r="AA1368" t="s">
        <v>9288</v>
      </c>
    </row>
    <row r="1369" spans="1:27">
      <c r="A1369" t="s">
        <v>9612</v>
      </c>
      <c r="B1369" t="s">
        <v>9613</v>
      </c>
      <c r="C1369" t="str">
        <f t="shared" si="176"/>
        <v>Cafe JEI French Press Coffee and Te…</v>
      </c>
      <c r="D1369" t="s">
        <v>9614</v>
      </c>
      <c r="E1369" t="str">
        <f>IFERROR(VLOOKUP(TRIM(CLEAN(D1369)),#REF!, 2, FALSE), "Other")</f>
        <v>Other</v>
      </c>
      <c r="F1369" s="9">
        <v>1099</v>
      </c>
      <c r="G1369" s="9">
        <v>1500</v>
      </c>
      <c r="H1369" s="9">
        <f t="shared" si="169"/>
        <v>401</v>
      </c>
      <c r="I1369" s="9">
        <f>(F1369*U1369)</f>
        <v>1170435</v>
      </c>
      <c r="J1369" s="18" t="str">
        <f>ROUND((Table1[[#This Row],[actual_price]]-Table1[[#This Row],[discounted_price]])/Table1[[#This Row],[actual_price]]*100, 0) &amp; "%"</f>
        <v>27%</v>
      </c>
      <c r="K1369" s="18" t="str">
        <f t="shared" si="170"/>
        <v>&lt;50%</v>
      </c>
      <c r="L1369" s="18">
        <f t="shared" si="171"/>
        <v>27</v>
      </c>
      <c r="M1369" s="15" t="str">
        <f t="shared" si="172"/>
        <v>Mild</v>
      </c>
      <c r="N1369" s="1">
        <v>0.27</v>
      </c>
      <c r="O1369">
        <v>4.5</v>
      </c>
      <c r="P1369" t="str">
        <f t="shared" si="173"/>
        <v>Excellent</v>
      </c>
      <c r="Q1369">
        <f>G1369*U1369</f>
        <v>1597500</v>
      </c>
      <c r="R1369" t="str">
        <f t="shared" si="174"/>
        <v>#1k-#4.9k</v>
      </c>
      <c r="S1369">
        <f>IF(Table1[[#This Row],[actual_price]]&lt;1000, 1, IF(Table1[[#This Row],[actual_price]]&lt;5000, 2, IF(Table1[[#This Row],[actual_price]]&lt;10000, 3, IF(Table1[[#This Row],[actual_price]]&lt;20000, 4, 5))))</f>
        <v>2</v>
      </c>
      <c r="T1369" t="str">
        <f t="shared" si="175"/>
        <v>1000 and above</v>
      </c>
      <c r="U1369" s="11">
        <v>1065</v>
      </c>
      <c r="V1369" t="s">
        <v>9615</v>
      </c>
      <c r="W1369" t="s">
        <v>9616</v>
      </c>
      <c r="X1369" t="s">
        <v>9617</v>
      </c>
      <c r="Y1369" t="s">
        <v>9618</v>
      </c>
      <c r="Z1369" t="s">
        <v>9619</v>
      </c>
      <c r="AA1369" t="s">
        <v>9620</v>
      </c>
    </row>
    <row r="1370" spans="1:27">
      <c r="A1370" t="s">
        <v>9701</v>
      </c>
      <c r="B1370" t="s">
        <v>9702</v>
      </c>
      <c r="C1370" t="str">
        <f t="shared" si="176"/>
        <v>Sujata Supermix, Mixer Grinder, 900…</v>
      </c>
      <c r="D1370" t="s">
        <v>6683</v>
      </c>
      <c r="E1370" t="str">
        <f>IFERROR(VLOOKUP(TRIM(CLEAN(D1370)),#REF!, 2, FALSE), "Other")</f>
        <v>Other</v>
      </c>
      <c r="F1370" s="9">
        <v>5490</v>
      </c>
      <c r="G1370" s="9">
        <v>7200</v>
      </c>
      <c r="H1370" s="9">
        <f t="shared" si="169"/>
        <v>1710</v>
      </c>
      <c r="I1370" s="9">
        <f>(F1370*U1370)</f>
        <v>7729920</v>
      </c>
      <c r="J1370" s="18" t="str">
        <f>ROUND((Table1[[#This Row],[actual_price]]-Table1[[#This Row],[discounted_price]])/Table1[[#This Row],[actual_price]]*100, 0) &amp; "%"</f>
        <v>24%</v>
      </c>
      <c r="K1370" s="18" t="str">
        <f t="shared" si="170"/>
        <v>&lt;50%</v>
      </c>
      <c r="L1370" s="18">
        <f t="shared" si="171"/>
        <v>24</v>
      </c>
      <c r="M1370" s="15" t="str">
        <f t="shared" si="172"/>
        <v>Mild</v>
      </c>
      <c r="N1370" s="1">
        <v>0.24</v>
      </c>
      <c r="O1370">
        <v>4.5</v>
      </c>
      <c r="P1370" t="str">
        <f t="shared" si="173"/>
        <v>Excellent</v>
      </c>
      <c r="Q1370">
        <f>G1370*U1370</f>
        <v>10137600</v>
      </c>
      <c r="R1370" t="str">
        <f t="shared" si="174"/>
        <v>#5k-#9.9k</v>
      </c>
      <c r="S1370">
        <f>IF(Table1[[#This Row],[actual_price]]&lt;1000, 1, IF(Table1[[#This Row],[actual_price]]&lt;5000, 2, IF(Table1[[#This Row],[actual_price]]&lt;10000, 3, IF(Table1[[#This Row],[actual_price]]&lt;20000, 4, 5))))</f>
        <v>3</v>
      </c>
      <c r="T1370" t="str">
        <f t="shared" si="175"/>
        <v>1000 and above</v>
      </c>
      <c r="U1370" s="11">
        <v>1408</v>
      </c>
      <c r="V1370" t="s">
        <v>9703</v>
      </c>
      <c r="W1370" t="s">
        <v>9704</v>
      </c>
      <c r="X1370" t="s">
        <v>9705</v>
      </c>
      <c r="Y1370" t="s">
        <v>9706</v>
      </c>
      <c r="Z1370" t="s">
        <v>9707</v>
      </c>
      <c r="AA1370" t="s">
        <v>9708</v>
      </c>
    </row>
    <row r="1371" spans="1:27">
      <c r="A1371" t="s">
        <v>9749</v>
      </c>
      <c r="B1371" t="s">
        <v>9750</v>
      </c>
      <c r="C1371" t="str">
        <f t="shared" si="176"/>
        <v>Aqua d pure Active Copper 12-L RO+U…</v>
      </c>
      <c r="D1371" t="s">
        <v>7795</v>
      </c>
      <c r="E1371" t="str">
        <f>IFERROR(VLOOKUP(TRIM(CLEAN(D1371)),#REF!, 2, FALSE), "Other")</f>
        <v>Other</v>
      </c>
      <c r="F1371" s="9">
        <v>4999</v>
      </c>
      <c r="G1371" s="9">
        <v>24999</v>
      </c>
      <c r="H1371" s="9">
        <f t="shared" si="169"/>
        <v>20000</v>
      </c>
      <c r="I1371" s="9">
        <f>(F1371*U1371)</f>
        <v>1434713</v>
      </c>
      <c r="J1371" s="18" t="str">
        <f>ROUND((Table1[[#This Row],[actual_price]]-Table1[[#This Row],[discounted_price]])/Table1[[#This Row],[actual_price]]*100, 0) &amp; "%"</f>
        <v>80%</v>
      </c>
      <c r="K1371" s="18" t="str">
        <f t="shared" si="170"/>
        <v>≥ 50%</v>
      </c>
      <c r="L1371" s="18">
        <f t="shared" si="171"/>
        <v>80</v>
      </c>
      <c r="M1371" s="15" t="str">
        <f t="shared" si="172"/>
        <v>High</v>
      </c>
      <c r="N1371" s="1">
        <v>0.8</v>
      </c>
      <c r="O1371">
        <v>4.5</v>
      </c>
      <c r="P1371" t="str">
        <f t="shared" si="173"/>
        <v>Excellent</v>
      </c>
      <c r="Q1371">
        <f>G1371*U1371</f>
        <v>7174713</v>
      </c>
      <c r="R1371" t="str">
        <f t="shared" si="174"/>
        <v>#20k+</v>
      </c>
      <c r="S1371">
        <f>IF(Table1[[#This Row],[actual_price]]&lt;1000, 1, IF(Table1[[#This Row],[actual_price]]&lt;5000, 2, IF(Table1[[#This Row],[actual_price]]&lt;10000, 3, IF(Table1[[#This Row],[actual_price]]&lt;20000, 4, 5))))</f>
        <v>5</v>
      </c>
      <c r="T1371" t="str">
        <f t="shared" si="175"/>
        <v>Fewer than 1000</v>
      </c>
      <c r="U1371" s="11">
        <v>287</v>
      </c>
      <c r="V1371" t="s">
        <v>9751</v>
      </c>
      <c r="W1371" t="s">
        <v>9752</v>
      </c>
      <c r="X1371" t="s">
        <v>9753</v>
      </c>
      <c r="Y1371" t="s">
        <v>9754</v>
      </c>
      <c r="Z1371" t="s">
        <v>9755</v>
      </c>
      <c r="AA1371" t="s">
        <v>9756</v>
      </c>
    </row>
    <row r="1372" spans="1:27">
      <c r="A1372" t="s">
        <v>9926</v>
      </c>
      <c r="B1372" t="s">
        <v>9927</v>
      </c>
      <c r="C1372" t="str">
        <f t="shared" si="176"/>
        <v>INALSA Air Fryer Digital 4L Nutri F…</v>
      </c>
      <c r="D1372" t="s">
        <v>6816</v>
      </c>
      <c r="E1372" t="str">
        <f>IFERROR(VLOOKUP(TRIM(CLEAN(D1372)),#REF!, 2, FALSE), "Other")</f>
        <v>Other</v>
      </c>
      <c r="F1372" s="9">
        <v>6790</v>
      </c>
      <c r="G1372" s="9">
        <v>10995</v>
      </c>
      <c r="H1372" s="9">
        <f t="shared" si="169"/>
        <v>4205</v>
      </c>
      <c r="I1372" s="9">
        <f>(F1372*U1372)</f>
        <v>21673680</v>
      </c>
      <c r="J1372" s="18" t="str">
        <f>ROUND((Table1[[#This Row],[actual_price]]-Table1[[#This Row],[discounted_price]])/Table1[[#This Row],[actual_price]]*100, 0) &amp; "%"</f>
        <v>38%</v>
      </c>
      <c r="K1372" s="18" t="str">
        <f t="shared" si="170"/>
        <v>&lt;50%</v>
      </c>
      <c r="L1372" s="18">
        <f t="shared" si="171"/>
        <v>38</v>
      </c>
      <c r="M1372" s="15" t="str">
        <f t="shared" si="172"/>
        <v>Medium</v>
      </c>
      <c r="N1372" s="1">
        <v>0.38</v>
      </c>
      <c r="O1372">
        <v>4.5</v>
      </c>
      <c r="P1372" t="str">
        <f t="shared" si="173"/>
        <v>Excellent</v>
      </c>
      <c r="Q1372">
        <f>G1372*U1372</f>
        <v>35096040</v>
      </c>
      <c r="R1372" t="str">
        <f t="shared" si="174"/>
        <v>#10k-#19.9k</v>
      </c>
      <c r="S1372">
        <f>IF(Table1[[#This Row],[actual_price]]&lt;1000, 1, IF(Table1[[#This Row],[actual_price]]&lt;5000, 2, IF(Table1[[#This Row],[actual_price]]&lt;10000, 3, IF(Table1[[#This Row],[actual_price]]&lt;20000, 4, 5))))</f>
        <v>4</v>
      </c>
      <c r="T1372" t="str">
        <f t="shared" si="175"/>
        <v>1000 and above</v>
      </c>
      <c r="U1372" s="11">
        <v>3192</v>
      </c>
      <c r="V1372" t="s">
        <v>9928</v>
      </c>
      <c r="W1372" t="s">
        <v>9929</v>
      </c>
      <c r="X1372" t="s">
        <v>9930</v>
      </c>
      <c r="Y1372" t="s">
        <v>9931</v>
      </c>
      <c r="Z1372" t="s">
        <v>9932</v>
      </c>
      <c r="AA1372" t="s">
        <v>9933</v>
      </c>
    </row>
    <row r="1373" spans="1:27">
      <c r="A1373" t="s">
        <v>963</v>
      </c>
      <c r="B1373" t="s">
        <v>964</v>
      </c>
      <c r="C1373" t="str">
        <f t="shared" si="176"/>
        <v>10k 8k 4k HDMI Cable, Certified 48G…</v>
      </c>
      <c r="D1373" t="s">
        <v>103</v>
      </c>
      <c r="E1373" t="str">
        <f>IFERROR(VLOOKUP(TRIM(CLEAN(D1373)),#REF!, 2, FALSE), "Other")</f>
        <v>Other</v>
      </c>
      <c r="F1373" s="9">
        <v>999</v>
      </c>
      <c r="G1373" s="9">
        <v>2399</v>
      </c>
      <c r="H1373" s="9">
        <f t="shared" si="169"/>
        <v>1400</v>
      </c>
      <c r="I1373" s="9">
        <f>(F1373*U1373)</f>
        <v>3660336</v>
      </c>
      <c r="J1373" s="18" t="str">
        <f>ROUND((Table1[[#This Row],[actual_price]]-Table1[[#This Row],[discounted_price]])/Table1[[#This Row],[actual_price]]*100, 0) &amp; "%"</f>
        <v>58%</v>
      </c>
      <c r="K1373" s="18" t="str">
        <f t="shared" si="170"/>
        <v>≥ 50%</v>
      </c>
      <c r="L1373" s="18">
        <f t="shared" si="171"/>
        <v>58</v>
      </c>
      <c r="M1373" s="15" t="str">
        <f t="shared" si="172"/>
        <v>High</v>
      </c>
      <c r="N1373" s="1">
        <v>0.57999999999999996</v>
      </c>
      <c r="O1373">
        <v>4.5999999999999996</v>
      </c>
      <c r="P1373" t="str">
        <f t="shared" si="173"/>
        <v>Excellent</v>
      </c>
      <c r="Q1373">
        <f>G1373*U1373</f>
        <v>8789936</v>
      </c>
      <c r="R1373" t="str">
        <f t="shared" si="174"/>
        <v>#1k-#4.9k</v>
      </c>
      <c r="S1373">
        <f>IF(Table1[[#This Row],[actual_price]]&lt;1000, 1, IF(Table1[[#This Row],[actual_price]]&lt;5000, 2, IF(Table1[[#This Row],[actual_price]]&lt;10000, 3, IF(Table1[[#This Row],[actual_price]]&lt;20000, 4, 5))))</f>
        <v>2</v>
      </c>
      <c r="T1373" t="str">
        <f t="shared" si="175"/>
        <v>1000 and above</v>
      </c>
      <c r="U1373" s="11">
        <v>3664</v>
      </c>
      <c r="V1373" t="s">
        <v>965</v>
      </c>
      <c r="W1373" t="s">
        <v>966</v>
      </c>
      <c r="X1373" t="s">
        <v>967</v>
      </c>
      <c r="Y1373" t="s">
        <v>968</v>
      </c>
      <c r="Z1373" t="s">
        <v>969</v>
      </c>
      <c r="AA1373" t="s">
        <v>970</v>
      </c>
    </row>
    <row r="1374" spans="1:27">
      <c r="A1374" t="s">
        <v>2892</v>
      </c>
      <c r="B1374" t="s">
        <v>2893</v>
      </c>
      <c r="C1374" t="str">
        <f t="shared" si="176"/>
        <v>Spigen EZ Fit Tempered Glass Screen…</v>
      </c>
      <c r="D1374" t="s">
        <v>2894</v>
      </c>
      <c r="E1374" t="str">
        <f>IFERROR(VLOOKUP(TRIM(CLEAN(D1374)),#REF!, 2, FALSE), "Other")</f>
        <v>Other</v>
      </c>
      <c r="F1374" s="9">
        <v>999</v>
      </c>
      <c r="G1374" s="9">
        <v>2899</v>
      </c>
      <c r="H1374" s="9">
        <f t="shared" si="169"/>
        <v>1900</v>
      </c>
      <c r="I1374" s="9">
        <f>(F1374*U1374)</f>
        <v>26576397</v>
      </c>
      <c r="J1374" s="18" t="str">
        <f>ROUND((Table1[[#This Row],[actual_price]]-Table1[[#This Row],[discounted_price]])/Table1[[#This Row],[actual_price]]*100, 0) &amp; "%"</f>
        <v>66%</v>
      </c>
      <c r="K1374" s="18" t="str">
        <f t="shared" si="170"/>
        <v>≥ 50%</v>
      </c>
      <c r="L1374" s="18">
        <f t="shared" si="171"/>
        <v>66</v>
      </c>
      <c r="M1374" s="15" t="str">
        <f t="shared" si="172"/>
        <v>High</v>
      </c>
      <c r="N1374" s="1">
        <v>0.66</v>
      </c>
      <c r="O1374">
        <v>4.5999999999999996</v>
      </c>
      <c r="P1374" t="str">
        <f t="shared" si="173"/>
        <v>Excellent</v>
      </c>
      <c r="Q1374">
        <f>G1374*U1374</f>
        <v>77122097</v>
      </c>
      <c r="R1374" t="str">
        <f t="shared" si="174"/>
        <v>#1k-#4.9k</v>
      </c>
      <c r="S1374">
        <f>IF(Table1[[#This Row],[actual_price]]&lt;1000, 1, IF(Table1[[#This Row],[actual_price]]&lt;5000, 2, IF(Table1[[#This Row],[actual_price]]&lt;10000, 3, IF(Table1[[#This Row],[actual_price]]&lt;20000, 4, 5))))</f>
        <v>2</v>
      </c>
      <c r="T1374" t="str">
        <f t="shared" si="175"/>
        <v>1000 and above</v>
      </c>
      <c r="U1374" s="11">
        <v>26603</v>
      </c>
      <c r="V1374" t="s">
        <v>2895</v>
      </c>
      <c r="W1374" t="s">
        <v>2896</v>
      </c>
      <c r="X1374" t="s">
        <v>2897</v>
      </c>
      <c r="Y1374" t="s">
        <v>2898</v>
      </c>
      <c r="Z1374" t="s">
        <v>2899</v>
      </c>
      <c r="AA1374" t="s">
        <v>2900</v>
      </c>
    </row>
    <row r="1375" spans="1:27">
      <c r="A1375" t="s">
        <v>3001</v>
      </c>
      <c r="B1375" t="s">
        <v>3002</v>
      </c>
      <c r="C1375" t="str">
        <f t="shared" si="176"/>
        <v>Spigen EZ Fit Tempered Glass Screen…</v>
      </c>
      <c r="D1375" t="s">
        <v>2894</v>
      </c>
      <c r="E1375" t="str">
        <f>IFERROR(VLOOKUP(TRIM(CLEAN(D1375)),#REF!, 2, FALSE), "Other")</f>
        <v>Other</v>
      </c>
      <c r="F1375" s="9">
        <v>999</v>
      </c>
      <c r="G1375" s="9">
        <v>2899</v>
      </c>
      <c r="H1375" s="9">
        <f t="shared" si="169"/>
        <v>1900</v>
      </c>
      <c r="I1375" s="9">
        <f>(F1375*U1375)</f>
        <v>6122871</v>
      </c>
      <c r="J1375" s="18" t="str">
        <f>ROUND((Table1[[#This Row],[actual_price]]-Table1[[#This Row],[discounted_price]])/Table1[[#This Row],[actual_price]]*100, 0) &amp; "%"</f>
        <v>66%</v>
      </c>
      <c r="K1375" s="18" t="str">
        <f t="shared" si="170"/>
        <v>≥ 50%</v>
      </c>
      <c r="L1375" s="18">
        <f t="shared" si="171"/>
        <v>66</v>
      </c>
      <c r="M1375" s="15" t="str">
        <f t="shared" si="172"/>
        <v>High</v>
      </c>
      <c r="N1375" s="1">
        <v>0.66</v>
      </c>
      <c r="O1375">
        <v>4.5999999999999996</v>
      </c>
      <c r="P1375" t="str">
        <f t="shared" si="173"/>
        <v>Excellent</v>
      </c>
      <c r="Q1375">
        <f>G1375*U1375</f>
        <v>17767971</v>
      </c>
      <c r="R1375" t="str">
        <f t="shared" si="174"/>
        <v>#1k-#4.9k</v>
      </c>
      <c r="S1375">
        <f>IF(Table1[[#This Row],[actual_price]]&lt;1000, 1, IF(Table1[[#This Row],[actual_price]]&lt;5000, 2, IF(Table1[[#This Row],[actual_price]]&lt;10000, 3, IF(Table1[[#This Row],[actual_price]]&lt;20000, 4, 5))))</f>
        <v>2</v>
      </c>
      <c r="T1375" t="str">
        <f t="shared" si="175"/>
        <v>1000 and above</v>
      </c>
      <c r="U1375" s="11">
        <v>6129</v>
      </c>
      <c r="V1375" t="s">
        <v>3003</v>
      </c>
      <c r="W1375" t="s">
        <v>3004</v>
      </c>
      <c r="X1375" t="s">
        <v>3005</v>
      </c>
      <c r="Y1375" t="s">
        <v>3006</v>
      </c>
      <c r="Z1375" t="s">
        <v>3007</v>
      </c>
      <c r="AA1375" t="s">
        <v>10160</v>
      </c>
    </row>
    <row r="1376" spans="1:27">
      <c r="A1376" t="s">
        <v>3580</v>
      </c>
      <c r="B1376" t="s">
        <v>3581</v>
      </c>
      <c r="C1376" t="str">
        <f t="shared" si="176"/>
        <v>WeCool S5 Long Selfie Stick, with L…</v>
      </c>
      <c r="D1376" t="s">
        <v>2645</v>
      </c>
      <c r="E1376" t="str">
        <f>IFERROR(VLOOKUP(TRIM(CLEAN(D1376)),#REF!, 2, FALSE), "Other")</f>
        <v>Other</v>
      </c>
      <c r="F1376" s="9">
        <v>1799</v>
      </c>
      <c r="G1376" s="9">
        <v>3999</v>
      </c>
      <c r="H1376" s="9">
        <f t="shared" si="169"/>
        <v>2200</v>
      </c>
      <c r="I1376" s="9">
        <f>(F1376*U1376)</f>
        <v>440755</v>
      </c>
      <c r="J1376" s="18" t="str">
        <f>ROUND((Table1[[#This Row],[actual_price]]-Table1[[#This Row],[discounted_price]])/Table1[[#This Row],[actual_price]]*100, 0) &amp; "%"</f>
        <v>55%</v>
      </c>
      <c r="K1376" s="18" t="str">
        <f t="shared" si="170"/>
        <v>≥ 50%</v>
      </c>
      <c r="L1376" s="18">
        <f t="shared" si="171"/>
        <v>55</v>
      </c>
      <c r="M1376" s="15" t="str">
        <f t="shared" si="172"/>
        <v>High</v>
      </c>
      <c r="N1376" s="1">
        <v>0.55000000000000004</v>
      </c>
      <c r="O1376">
        <v>4.5999999999999996</v>
      </c>
      <c r="P1376" t="str">
        <f t="shared" si="173"/>
        <v>Excellent</v>
      </c>
      <c r="Q1376">
        <f>G1376*U1376</f>
        <v>979755</v>
      </c>
      <c r="R1376" t="str">
        <f t="shared" si="174"/>
        <v>#1k-#4.9k</v>
      </c>
      <c r="S1376">
        <f>IF(Table1[[#This Row],[actual_price]]&lt;1000, 1, IF(Table1[[#This Row],[actual_price]]&lt;5000, 2, IF(Table1[[#This Row],[actual_price]]&lt;10000, 3, IF(Table1[[#This Row],[actual_price]]&lt;20000, 4, 5))))</f>
        <v>2</v>
      </c>
      <c r="T1376" t="str">
        <f t="shared" si="175"/>
        <v>Fewer than 1000</v>
      </c>
      <c r="U1376" s="11">
        <v>245</v>
      </c>
      <c r="V1376" t="s">
        <v>3582</v>
      </c>
      <c r="W1376" t="s">
        <v>3583</v>
      </c>
      <c r="X1376" t="s">
        <v>3584</v>
      </c>
      <c r="Y1376" t="s">
        <v>3585</v>
      </c>
      <c r="Z1376" t="s">
        <v>3586</v>
      </c>
      <c r="AA1376" t="s">
        <v>3587</v>
      </c>
    </row>
    <row r="1377" spans="1:27">
      <c r="A1377" t="s">
        <v>5218</v>
      </c>
      <c r="B1377" t="s">
        <v>5219</v>
      </c>
      <c r="C1377" t="str">
        <f t="shared" si="176"/>
        <v>Redgear MP35 Speed-Type Gaming Mous…</v>
      </c>
      <c r="D1377" t="s">
        <v>4573</v>
      </c>
      <c r="E1377" t="str">
        <f>IFERROR(VLOOKUP(TRIM(CLEAN(D1377)),#REF!, 2, FALSE), "Other")</f>
        <v>Other</v>
      </c>
      <c r="F1377" s="9">
        <v>299</v>
      </c>
      <c r="G1377" s="9">
        <v>550</v>
      </c>
      <c r="H1377" s="9">
        <f t="shared" si="169"/>
        <v>251</v>
      </c>
      <c r="I1377" s="9">
        <f>(F1377*U1377)</f>
        <v>9996766</v>
      </c>
      <c r="J1377" s="18" t="str">
        <f>ROUND((Table1[[#This Row],[actual_price]]-Table1[[#This Row],[discounted_price]])/Table1[[#This Row],[actual_price]]*100, 0) &amp; "%"</f>
        <v>46%</v>
      </c>
      <c r="K1377" s="18" t="str">
        <f t="shared" si="170"/>
        <v>&lt;50%</v>
      </c>
      <c r="L1377" s="18">
        <f t="shared" si="171"/>
        <v>46</v>
      </c>
      <c r="M1377" s="15" t="str">
        <f t="shared" si="172"/>
        <v>Medium</v>
      </c>
      <c r="N1377" s="1">
        <v>0.46</v>
      </c>
      <c r="O1377">
        <v>4.5999999999999996</v>
      </c>
      <c r="P1377" t="str">
        <f t="shared" si="173"/>
        <v>Excellent</v>
      </c>
      <c r="Q1377">
        <f>G1377*U1377</f>
        <v>18388700</v>
      </c>
      <c r="R1377" t="str">
        <f t="shared" si="174"/>
        <v>#0-#999</v>
      </c>
      <c r="S1377">
        <f>IF(Table1[[#This Row],[actual_price]]&lt;1000, 1, IF(Table1[[#This Row],[actual_price]]&lt;5000, 2, IF(Table1[[#This Row],[actual_price]]&lt;10000, 3, IF(Table1[[#This Row],[actual_price]]&lt;20000, 4, 5))))</f>
        <v>1</v>
      </c>
      <c r="T1377" t="str">
        <f t="shared" si="175"/>
        <v>1000 and above</v>
      </c>
      <c r="U1377" s="11">
        <v>33434</v>
      </c>
      <c r="V1377" t="s">
        <v>5220</v>
      </c>
      <c r="W1377" t="s">
        <v>5221</v>
      </c>
      <c r="X1377" t="s">
        <v>5222</v>
      </c>
      <c r="Y1377" t="s">
        <v>5223</v>
      </c>
      <c r="Z1377" t="s">
        <v>5224</v>
      </c>
      <c r="AA1377" t="s">
        <v>5225</v>
      </c>
    </row>
    <row r="1378" spans="1:27">
      <c r="A1378" t="s">
        <v>5432</v>
      </c>
      <c r="B1378" t="s">
        <v>5433</v>
      </c>
      <c r="C1378" t="str">
        <f t="shared" si="176"/>
        <v>Logitech Pebble M350 Wireless Mouse…</v>
      </c>
      <c r="D1378" t="s">
        <v>3688</v>
      </c>
      <c r="E1378" t="str">
        <f>IFERROR(VLOOKUP(TRIM(CLEAN(D1378)),#REF!, 2, FALSE), "Other")</f>
        <v>Other</v>
      </c>
      <c r="F1378" s="9">
        <v>1490</v>
      </c>
      <c r="G1378" s="9">
        <v>2295</v>
      </c>
      <c r="H1378" s="9">
        <f t="shared" si="169"/>
        <v>805</v>
      </c>
      <c r="I1378" s="9">
        <f>(F1378*U1378)</f>
        <v>15871480</v>
      </c>
      <c r="J1378" s="18" t="str">
        <f>ROUND((Table1[[#This Row],[actual_price]]-Table1[[#This Row],[discounted_price]])/Table1[[#This Row],[actual_price]]*100, 0) &amp; "%"</f>
        <v>35%</v>
      </c>
      <c r="K1378" s="18" t="str">
        <f t="shared" ref="K1378:K1400" si="177">IF(L1378&gt;=50, "≥ 50%", "&lt;50%")</f>
        <v>&lt;50%</v>
      </c>
      <c r="L1378" s="18">
        <f t="shared" ref="L1378:L1401" si="178">VALUE(SUBSTITUTE(J1378, "%", ""))</f>
        <v>35</v>
      </c>
      <c r="M1378" s="15" t="str">
        <f t="shared" si="172"/>
        <v>Medium</v>
      </c>
      <c r="N1378" s="1">
        <v>0.35</v>
      </c>
      <c r="O1378">
        <v>4.5999999999999996</v>
      </c>
      <c r="P1378" t="str">
        <f t="shared" si="173"/>
        <v>Excellent</v>
      </c>
      <c r="Q1378">
        <f>G1378*U1378</f>
        <v>24446340</v>
      </c>
      <c r="R1378" t="str">
        <f t="shared" si="174"/>
        <v>#1k-#4.9k</v>
      </c>
      <c r="S1378">
        <f>IF(Table1[[#This Row],[actual_price]]&lt;1000, 1, IF(Table1[[#This Row],[actual_price]]&lt;5000, 2, IF(Table1[[#This Row],[actual_price]]&lt;10000, 3, IF(Table1[[#This Row],[actual_price]]&lt;20000, 4, 5))))</f>
        <v>2</v>
      </c>
      <c r="T1378" t="str">
        <f t="shared" si="175"/>
        <v>1000 and above</v>
      </c>
      <c r="U1378" s="11">
        <v>10652</v>
      </c>
      <c r="V1378" t="s">
        <v>5434</v>
      </c>
      <c r="W1378" t="s">
        <v>5435</v>
      </c>
      <c r="X1378" t="s">
        <v>5436</v>
      </c>
      <c r="Y1378" t="s">
        <v>5437</v>
      </c>
      <c r="Z1378" t="s">
        <v>5438</v>
      </c>
      <c r="AA1378" t="s">
        <v>5439</v>
      </c>
    </row>
    <row r="1379" spans="1:27">
      <c r="A1379" t="s">
        <v>5664</v>
      </c>
      <c r="B1379" t="s">
        <v>5665</v>
      </c>
      <c r="C1379" t="str">
        <f t="shared" si="176"/>
        <v>Logitech M331 Silent Plus Wireless …</v>
      </c>
      <c r="D1379" t="s">
        <v>3688</v>
      </c>
      <c r="E1379" t="str">
        <f>IFERROR(VLOOKUP(TRIM(CLEAN(D1379)),#REF!, 2, FALSE), "Other")</f>
        <v>Other</v>
      </c>
      <c r="F1379" s="9">
        <v>1295</v>
      </c>
      <c r="G1379" s="9">
        <v>1645</v>
      </c>
      <c r="H1379" s="9">
        <f t="shared" si="169"/>
        <v>350</v>
      </c>
      <c r="I1379" s="9">
        <f>(F1379*U1379)</f>
        <v>16025625</v>
      </c>
      <c r="J1379" s="18" t="str">
        <f>ROUND((Table1[[#This Row],[actual_price]]-Table1[[#This Row],[discounted_price]])/Table1[[#This Row],[actual_price]]*100, 0) &amp; "%"</f>
        <v>21%</v>
      </c>
      <c r="K1379" s="18" t="str">
        <f t="shared" si="177"/>
        <v>&lt;50%</v>
      </c>
      <c r="L1379" s="18">
        <f t="shared" si="178"/>
        <v>21</v>
      </c>
      <c r="M1379" s="15" t="str">
        <f t="shared" si="172"/>
        <v>Mild</v>
      </c>
      <c r="N1379" s="1">
        <v>0.21</v>
      </c>
      <c r="O1379">
        <v>4.5999999999999996</v>
      </c>
      <c r="P1379" t="str">
        <f t="shared" si="173"/>
        <v>Excellent</v>
      </c>
      <c r="Q1379">
        <f>G1379*U1379</f>
        <v>20356875</v>
      </c>
      <c r="R1379" t="str">
        <f t="shared" si="174"/>
        <v>#1k-#4.9k</v>
      </c>
      <c r="S1379">
        <f>IF(Table1[[#This Row],[actual_price]]&lt;1000, 1, IF(Table1[[#This Row],[actual_price]]&lt;5000, 2, IF(Table1[[#This Row],[actual_price]]&lt;10000, 3, IF(Table1[[#This Row],[actual_price]]&lt;20000, 4, 5))))</f>
        <v>2</v>
      </c>
      <c r="T1379" t="str">
        <f t="shared" si="175"/>
        <v>1000 and above</v>
      </c>
      <c r="U1379" s="11">
        <v>12375</v>
      </c>
      <c r="V1379" t="s">
        <v>5666</v>
      </c>
      <c r="W1379" t="s">
        <v>5667</v>
      </c>
      <c r="X1379" t="s">
        <v>5668</v>
      </c>
      <c r="Y1379" t="s">
        <v>5669</v>
      </c>
      <c r="Z1379" t="s">
        <v>5670</v>
      </c>
      <c r="AA1379" t="s">
        <v>5671</v>
      </c>
    </row>
    <row r="1380" spans="1:27">
      <c r="A1380" t="s">
        <v>6176</v>
      </c>
      <c r="B1380" t="s">
        <v>6177</v>
      </c>
      <c r="C1380" t="str">
        <f t="shared" si="176"/>
        <v>Logitech G402 Hyperion Fury USB Wir…</v>
      </c>
      <c r="D1380" t="s">
        <v>4058</v>
      </c>
      <c r="E1380" t="str">
        <f>IFERROR(VLOOKUP(TRIM(CLEAN(D1380)),#REF!, 2, FALSE), "Other")</f>
        <v>Other</v>
      </c>
      <c r="F1380" s="9">
        <v>1995</v>
      </c>
      <c r="G1380" s="9">
        <v>2895</v>
      </c>
      <c r="H1380" s="9">
        <f t="shared" si="169"/>
        <v>900</v>
      </c>
      <c r="I1380" s="9">
        <f>(F1380*U1380)</f>
        <v>21466200</v>
      </c>
      <c r="J1380" s="18" t="str">
        <f>ROUND((Table1[[#This Row],[actual_price]]-Table1[[#This Row],[discounted_price]])/Table1[[#This Row],[actual_price]]*100, 0) &amp; "%"</f>
        <v>31%</v>
      </c>
      <c r="K1380" s="18" t="str">
        <f t="shared" si="177"/>
        <v>&lt;50%</v>
      </c>
      <c r="L1380" s="18">
        <f t="shared" si="178"/>
        <v>31</v>
      </c>
      <c r="M1380" s="15" t="str">
        <f t="shared" si="172"/>
        <v>Medium</v>
      </c>
      <c r="N1380" s="1">
        <v>0.31</v>
      </c>
      <c r="O1380">
        <v>4.5999999999999996</v>
      </c>
      <c r="P1380" t="str">
        <f t="shared" si="173"/>
        <v>Excellent</v>
      </c>
      <c r="Q1380">
        <f>G1380*U1380</f>
        <v>31150200</v>
      </c>
      <c r="R1380" t="str">
        <f t="shared" si="174"/>
        <v>#1k-#4.9k</v>
      </c>
      <c r="S1380">
        <f>IF(Table1[[#This Row],[actual_price]]&lt;1000, 1, IF(Table1[[#This Row],[actual_price]]&lt;5000, 2, IF(Table1[[#This Row],[actual_price]]&lt;10000, 3, IF(Table1[[#This Row],[actual_price]]&lt;20000, 4, 5))))</f>
        <v>2</v>
      </c>
      <c r="T1380" t="str">
        <f t="shared" si="175"/>
        <v>1000 and above</v>
      </c>
      <c r="U1380" s="11">
        <v>10760</v>
      </c>
      <c r="V1380" t="s">
        <v>6178</v>
      </c>
      <c r="W1380" t="s">
        <v>6179</v>
      </c>
      <c r="X1380" t="s">
        <v>6180</v>
      </c>
      <c r="Y1380" t="s">
        <v>6181</v>
      </c>
      <c r="Z1380" t="s">
        <v>6182</v>
      </c>
      <c r="AA1380" t="s">
        <v>6183</v>
      </c>
    </row>
    <row r="1381" spans="1:27">
      <c r="A1381" t="s">
        <v>6256</v>
      </c>
      <c r="B1381" t="s">
        <v>6257</v>
      </c>
      <c r="C1381" t="str">
        <f t="shared" si="176"/>
        <v>Xiaomi Pad 5| Qualcomm Snapdragon 8…</v>
      </c>
      <c r="D1381" t="s">
        <v>6258</v>
      </c>
      <c r="E1381" t="str">
        <f>IFERROR(VLOOKUP(TRIM(CLEAN(D1381)),#REF!, 2, FALSE), "Other")</f>
        <v>Other</v>
      </c>
      <c r="F1381" s="9">
        <v>26999</v>
      </c>
      <c r="G1381" s="9">
        <v>37999</v>
      </c>
      <c r="H1381" s="9">
        <f t="shared" si="169"/>
        <v>11000</v>
      </c>
      <c r="I1381" s="9">
        <f>(F1381*U1381)</f>
        <v>77919114</v>
      </c>
      <c r="J1381" s="18" t="str">
        <f>ROUND((Table1[[#This Row],[actual_price]]-Table1[[#This Row],[discounted_price]])/Table1[[#This Row],[actual_price]]*100, 0) &amp; "%"</f>
        <v>29%</v>
      </c>
      <c r="K1381" s="18" t="str">
        <f t="shared" si="177"/>
        <v>&lt;50%</v>
      </c>
      <c r="L1381" s="18">
        <f t="shared" si="178"/>
        <v>29</v>
      </c>
      <c r="M1381" s="15" t="str">
        <f t="shared" si="172"/>
        <v>Mild</v>
      </c>
      <c r="N1381" s="1">
        <v>0.28999999999999998</v>
      </c>
      <c r="O1381">
        <v>4.5999999999999996</v>
      </c>
      <c r="P1381" t="str">
        <f t="shared" si="173"/>
        <v>Excellent</v>
      </c>
      <c r="Q1381">
        <f>G1381*U1381</f>
        <v>109665114</v>
      </c>
      <c r="R1381" t="str">
        <f t="shared" si="174"/>
        <v>#20k+</v>
      </c>
      <c r="S1381">
        <f>IF(Table1[[#This Row],[actual_price]]&lt;1000, 1, IF(Table1[[#This Row],[actual_price]]&lt;5000, 2, IF(Table1[[#This Row],[actual_price]]&lt;10000, 3, IF(Table1[[#This Row],[actual_price]]&lt;20000, 4, 5))))</f>
        <v>5</v>
      </c>
      <c r="T1381" t="str">
        <f t="shared" si="175"/>
        <v>1000 and above</v>
      </c>
      <c r="U1381" s="11">
        <v>2886</v>
      </c>
      <c r="V1381" t="s">
        <v>6259</v>
      </c>
      <c r="W1381" t="s">
        <v>6260</v>
      </c>
      <c r="X1381" t="s">
        <v>6261</v>
      </c>
      <c r="Y1381" t="s">
        <v>6262</v>
      </c>
      <c r="Z1381" t="s">
        <v>6263</v>
      </c>
      <c r="AA1381" t="s">
        <v>6264</v>
      </c>
    </row>
    <row r="1382" spans="1:27">
      <c r="A1382" t="s">
        <v>7350</v>
      </c>
      <c r="B1382" t="s">
        <v>7351</v>
      </c>
      <c r="C1382" t="str">
        <f t="shared" si="176"/>
        <v>Lint Remover Woolen Clothes Lint Ex…</v>
      </c>
      <c r="D1382" t="s">
        <v>6573</v>
      </c>
      <c r="E1382" t="str">
        <f>IFERROR(VLOOKUP(TRIM(CLEAN(D1382)),#REF!, 2, FALSE), "Other")</f>
        <v>Other</v>
      </c>
      <c r="F1382" s="9">
        <v>319</v>
      </c>
      <c r="G1382" s="9">
        <v>749</v>
      </c>
      <c r="H1382" s="9">
        <f t="shared" si="169"/>
        <v>430</v>
      </c>
      <c r="I1382" s="9">
        <f>(F1382*U1382)</f>
        <v>39556</v>
      </c>
      <c r="J1382" s="18" t="str">
        <f>ROUND((Table1[[#This Row],[actual_price]]-Table1[[#This Row],[discounted_price]])/Table1[[#This Row],[actual_price]]*100, 0) &amp; "%"</f>
        <v>57%</v>
      </c>
      <c r="K1382" s="18" t="str">
        <f t="shared" si="177"/>
        <v>≥ 50%</v>
      </c>
      <c r="L1382" s="18">
        <f t="shared" si="178"/>
        <v>57</v>
      </c>
      <c r="M1382" s="15" t="str">
        <f t="shared" si="172"/>
        <v>High</v>
      </c>
      <c r="N1382" s="1">
        <v>0.56999999999999995</v>
      </c>
      <c r="O1382">
        <v>4.5999999999999996</v>
      </c>
      <c r="P1382" t="str">
        <f t="shared" si="173"/>
        <v>Excellent</v>
      </c>
      <c r="Q1382">
        <f>G1382*U1382</f>
        <v>92876</v>
      </c>
      <c r="R1382" t="str">
        <f t="shared" si="174"/>
        <v>#0-#999</v>
      </c>
      <c r="S1382">
        <f>IF(Table1[[#This Row],[actual_price]]&lt;1000, 1, IF(Table1[[#This Row],[actual_price]]&lt;5000, 2, IF(Table1[[#This Row],[actual_price]]&lt;10000, 3, IF(Table1[[#This Row],[actual_price]]&lt;20000, 4, 5))))</f>
        <v>1</v>
      </c>
      <c r="T1382" t="str">
        <f t="shared" si="175"/>
        <v>Fewer than 1000</v>
      </c>
      <c r="U1382" s="11">
        <v>124</v>
      </c>
      <c r="V1382" t="s">
        <v>7352</v>
      </c>
      <c r="W1382" t="s">
        <v>7353</v>
      </c>
      <c r="X1382" t="s">
        <v>7354</v>
      </c>
      <c r="Y1382" t="s">
        <v>7355</v>
      </c>
      <c r="Z1382" t="s">
        <v>7356</v>
      </c>
      <c r="AA1382" t="s">
        <v>7357</v>
      </c>
    </row>
    <row r="1383" spans="1:27">
      <c r="A1383" t="s">
        <v>7416</v>
      </c>
      <c r="B1383" t="s">
        <v>7417</v>
      </c>
      <c r="C1383" t="str">
        <f t="shared" si="176"/>
        <v>Ikea 903.391.72 Polypropylene Plast…</v>
      </c>
      <c r="D1383" t="s">
        <v>7145</v>
      </c>
      <c r="E1383" t="str">
        <f>IFERROR(VLOOKUP(TRIM(CLEAN(D1383)),#REF!, 2, FALSE), "Other")</f>
        <v>Other</v>
      </c>
      <c r="F1383" s="9">
        <v>160</v>
      </c>
      <c r="G1383" s="9">
        <v>299</v>
      </c>
      <c r="H1383" s="9">
        <f t="shared" si="169"/>
        <v>139</v>
      </c>
      <c r="I1383" s="9">
        <f>(F1383*U1383)</f>
        <v>444960</v>
      </c>
      <c r="J1383" s="18" t="str">
        <f>ROUND((Table1[[#This Row],[actual_price]]-Table1[[#This Row],[discounted_price]])/Table1[[#This Row],[actual_price]]*100, 0) &amp; "%"</f>
        <v>46%</v>
      </c>
      <c r="K1383" s="18" t="str">
        <f t="shared" si="177"/>
        <v>&lt;50%</v>
      </c>
      <c r="L1383" s="18">
        <f t="shared" si="178"/>
        <v>46</v>
      </c>
      <c r="M1383" s="15" t="str">
        <f t="shared" si="172"/>
        <v>Medium</v>
      </c>
      <c r="N1383" s="1">
        <v>0.46</v>
      </c>
      <c r="O1383">
        <v>4.5999999999999996</v>
      </c>
      <c r="P1383" t="str">
        <f t="shared" si="173"/>
        <v>Excellent</v>
      </c>
      <c r="Q1383">
        <f>G1383*U1383</f>
        <v>831519</v>
      </c>
      <c r="R1383" t="str">
        <f t="shared" si="174"/>
        <v>#0-#999</v>
      </c>
      <c r="S1383">
        <f>IF(Table1[[#This Row],[actual_price]]&lt;1000, 1, IF(Table1[[#This Row],[actual_price]]&lt;5000, 2, IF(Table1[[#This Row],[actual_price]]&lt;10000, 3, IF(Table1[[#This Row],[actual_price]]&lt;20000, 4, 5))))</f>
        <v>1</v>
      </c>
      <c r="T1383" t="str">
        <f t="shared" si="175"/>
        <v>1000 and above</v>
      </c>
      <c r="U1383" s="11">
        <v>2781</v>
      </c>
      <c r="V1383" t="s">
        <v>7418</v>
      </c>
      <c r="W1383" t="s">
        <v>7419</v>
      </c>
      <c r="X1383" t="s">
        <v>7420</v>
      </c>
      <c r="Y1383" t="s">
        <v>7421</v>
      </c>
      <c r="Z1383" t="s">
        <v>7422</v>
      </c>
      <c r="AA1383" t="s">
        <v>7423</v>
      </c>
    </row>
    <row r="1384" spans="1:27">
      <c r="A1384" t="s">
        <v>8136</v>
      </c>
      <c r="B1384" t="s">
        <v>8137</v>
      </c>
      <c r="C1384" t="str">
        <f t="shared" si="176"/>
        <v>VRPRIME Lint Roller Lint Remover fo…</v>
      </c>
      <c r="D1384" t="s">
        <v>6573</v>
      </c>
      <c r="E1384" t="str">
        <f>IFERROR(VLOOKUP(TRIM(CLEAN(D1384)),#REF!, 2, FALSE), "Other")</f>
        <v>Other</v>
      </c>
      <c r="F1384" s="9">
        <v>499</v>
      </c>
      <c r="G1384" s="9">
        <v>999</v>
      </c>
      <c r="H1384" s="9">
        <f t="shared" si="169"/>
        <v>500</v>
      </c>
      <c r="I1384" s="9">
        <f>(F1384*U1384)</f>
        <v>39421</v>
      </c>
      <c r="J1384" s="18" t="str">
        <f>ROUND((Table1[[#This Row],[actual_price]]-Table1[[#This Row],[discounted_price]])/Table1[[#This Row],[actual_price]]*100, 0) &amp; "%"</f>
        <v>50%</v>
      </c>
      <c r="K1384" s="18" t="str">
        <f t="shared" si="177"/>
        <v>≥ 50%</v>
      </c>
      <c r="L1384" s="18">
        <f t="shared" si="178"/>
        <v>50</v>
      </c>
      <c r="M1384" s="15" t="str">
        <f t="shared" si="172"/>
        <v>High</v>
      </c>
      <c r="N1384" s="1">
        <v>0.5</v>
      </c>
      <c r="O1384">
        <v>4.5999999999999996</v>
      </c>
      <c r="P1384" t="str">
        <f t="shared" si="173"/>
        <v>Excellent</v>
      </c>
      <c r="Q1384">
        <f>G1384*U1384</f>
        <v>78921</v>
      </c>
      <c r="R1384" t="str">
        <f t="shared" si="174"/>
        <v>#0-#999</v>
      </c>
      <c r="S1384">
        <f>IF(Table1[[#This Row],[actual_price]]&lt;1000, 1, IF(Table1[[#This Row],[actual_price]]&lt;5000, 2, IF(Table1[[#This Row],[actual_price]]&lt;10000, 3, IF(Table1[[#This Row],[actual_price]]&lt;20000, 4, 5))))</f>
        <v>1</v>
      </c>
      <c r="T1384" t="str">
        <f t="shared" si="175"/>
        <v>Fewer than 1000</v>
      </c>
      <c r="U1384" s="11">
        <v>79</v>
      </c>
      <c r="V1384" t="s">
        <v>8138</v>
      </c>
      <c r="W1384" t="s">
        <v>8139</v>
      </c>
      <c r="X1384" t="s">
        <v>8140</v>
      </c>
      <c r="Y1384" t="s">
        <v>8141</v>
      </c>
      <c r="Z1384" t="s">
        <v>8142</v>
      </c>
      <c r="AA1384" t="s">
        <v>8143</v>
      </c>
    </row>
    <row r="1385" spans="1:27">
      <c r="A1385" t="s">
        <v>8726</v>
      </c>
      <c r="B1385" t="s">
        <v>8727</v>
      </c>
      <c r="C1385" t="str">
        <f t="shared" si="176"/>
        <v>Aquadpure Copper + Mineral RO+UV+UF…</v>
      </c>
      <c r="D1385" t="s">
        <v>7795</v>
      </c>
      <c r="E1385" t="str">
        <f>IFERROR(VLOOKUP(TRIM(CLEAN(D1385)),#REF!, 2, FALSE), "Other")</f>
        <v>Other</v>
      </c>
      <c r="F1385" s="9">
        <v>4999</v>
      </c>
      <c r="G1385" s="9">
        <v>24999</v>
      </c>
      <c r="H1385" s="9">
        <f t="shared" si="169"/>
        <v>20000</v>
      </c>
      <c r="I1385" s="9">
        <f>(F1385*U1385)</f>
        <v>619876</v>
      </c>
      <c r="J1385" s="18" t="str">
        <f>ROUND((Table1[[#This Row],[actual_price]]-Table1[[#This Row],[discounted_price]])/Table1[[#This Row],[actual_price]]*100, 0) &amp; "%"</f>
        <v>80%</v>
      </c>
      <c r="K1385" s="18" t="str">
        <f t="shared" si="177"/>
        <v>≥ 50%</v>
      </c>
      <c r="L1385" s="18">
        <f t="shared" si="178"/>
        <v>80</v>
      </c>
      <c r="M1385" s="15" t="str">
        <f t="shared" si="172"/>
        <v>High</v>
      </c>
      <c r="N1385" s="1">
        <v>0.8</v>
      </c>
      <c r="O1385">
        <v>4.5999999999999996</v>
      </c>
      <c r="P1385" t="str">
        <f t="shared" si="173"/>
        <v>Excellent</v>
      </c>
      <c r="Q1385">
        <f>G1385*U1385</f>
        <v>3099876</v>
      </c>
      <c r="R1385" t="str">
        <f t="shared" si="174"/>
        <v>#20k+</v>
      </c>
      <c r="S1385">
        <f>IF(Table1[[#This Row],[actual_price]]&lt;1000, 1, IF(Table1[[#This Row],[actual_price]]&lt;5000, 2, IF(Table1[[#This Row],[actual_price]]&lt;10000, 3, IF(Table1[[#This Row],[actual_price]]&lt;20000, 4, 5))))</f>
        <v>5</v>
      </c>
      <c r="T1385" t="str">
        <f t="shared" si="175"/>
        <v>Fewer than 1000</v>
      </c>
      <c r="U1385" s="11">
        <v>124</v>
      </c>
      <c r="V1385" t="s">
        <v>8728</v>
      </c>
      <c r="W1385" t="s">
        <v>8729</v>
      </c>
      <c r="X1385" t="s">
        <v>8730</v>
      </c>
      <c r="Y1385" t="s">
        <v>8731</v>
      </c>
      <c r="Z1385" t="s">
        <v>8732</v>
      </c>
      <c r="AA1385" t="s">
        <v>8733</v>
      </c>
    </row>
    <row r="1386" spans="1:27">
      <c r="A1386" t="s">
        <v>8758</v>
      </c>
      <c r="B1386" t="s">
        <v>8759</v>
      </c>
      <c r="C1386" t="str">
        <f t="shared" si="176"/>
        <v>Melbon VM-905 2000-Watt Room Heater…</v>
      </c>
      <c r="D1386" t="s">
        <v>6564</v>
      </c>
      <c r="E1386" t="str">
        <f>IFERROR(VLOOKUP(TRIM(CLEAN(D1386)),#REF!, 2, FALSE), "Other")</f>
        <v>Other</v>
      </c>
      <c r="F1386" s="9">
        <v>998</v>
      </c>
      <c r="G1386" s="9">
        <v>2999</v>
      </c>
      <c r="H1386" s="9">
        <f t="shared" si="169"/>
        <v>2001</v>
      </c>
      <c r="I1386" s="9">
        <f>(F1386*U1386)</f>
        <v>8982</v>
      </c>
      <c r="J1386" s="18" t="str">
        <f>ROUND((Table1[[#This Row],[actual_price]]-Table1[[#This Row],[discounted_price]])/Table1[[#This Row],[actual_price]]*100, 0) &amp; "%"</f>
        <v>67%</v>
      </c>
      <c r="K1386" s="18" t="str">
        <f t="shared" si="177"/>
        <v>≥ 50%</v>
      </c>
      <c r="L1386" s="18">
        <f t="shared" si="178"/>
        <v>67</v>
      </c>
      <c r="M1386" s="15" t="str">
        <f t="shared" si="172"/>
        <v>High</v>
      </c>
      <c r="N1386" s="1">
        <v>0.67</v>
      </c>
      <c r="O1386">
        <v>4.5999999999999996</v>
      </c>
      <c r="P1386" t="str">
        <f t="shared" si="173"/>
        <v>Excellent</v>
      </c>
      <c r="Q1386">
        <f>G1386*U1386</f>
        <v>26991</v>
      </c>
      <c r="R1386" t="str">
        <f t="shared" si="174"/>
        <v>#1k-#4.9k</v>
      </c>
      <c r="S1386">
        <f>IF(Table1[[#This Row],[actual_price]]&lt;1000, 1, IF(Table1[[#This Row],[actual_price]]&lt;5000, 2, IF(Table1[[#This Row],[actual_price]]&lt;10000, 3, IF(Table1[[#This Row],[actual_price]]&lt;20000, 4, 5))))</f>
        <v>2</v>
      </c>
      <c r="T1386" t="str">
        <f t="shared" si="175"/>
        <v>Fewer than 1000</v>
      </c>
      <c r="U1386" s="11">
        <v>9</v>
      </c>
      <c r="V1386" t="s">
        <v>8760</v>
      </c>
      <c r="W1386" t="s">
        <v>8761</v>
      </c>
      <c r="X1386" t="s">
        <v>8762</v>
      </c>
      <c r="Y1386" t="s">
        <v>8763</v>
      </c>
      <c r="Z1386" t="s">
        <v>8764</v>
      </c>
      <c r="AA1386" t="s">
        <v>8765</v>
      </c>
    </row>
    <row r="1387" spans="1:27">
      <c r="A1387" t="s">
        <v>9468</v>
      </c>
      <c r="B1387" t="s">
        <v>9469</v>
      </c>
      <c r="C1387" t="str">
        <f t="shared" si="176"/>
        <v>Sujata Dynamix DX Mixer Grinder, 90…</v>
      </c>
      <c r="D1387" t="s">
        <v>6683</v>
      </c>
      <c r="E1387" t="str">
        <f>IFERROR(VLOOKUP(TRIM(CLEAN(D1387)),#REF!, 2, FALSE), "Other")</f>
        <v>Other</v>
      </c>
      <c r="F1387" s="9">
        <v>6120</v>
      </c>
      <c r="G1387" s="9">
        <v>8478</v>
      </c>
      <c r="H1387" s="9">
        <f t="shared" si="169"/>
        <v>2358</v>
      </c>
      <c r="I1387" s="9">
        <f>(F1387*U1387)</f>
        <v>40086000</v>
      </c>
      <c r="J1387" s="18" t="str">
        <f>ROUND((Table1[[#This Row],[actual_price]]-Table1[[#This Row],[discounted_price]])/Table1[[#This Row],[actual_price]]*100, 0) &amp; "%"</f>
        <v>28%</v>
      </c>
      <c r="K1387" s="18" t="str">
        <f t="shared" si="177"/>
        <v>&lt;50%</v>
      </c>
      <c r="L1387" s="18">
        <f t="shared" si="178"/>
        <v>28</v>
      </c>
      <c r="M1387" s="15" t="str">
        <f t="shared" si="172"/>
        <v>Mild</v>
      </c>
      <c r="N1387" s="1">
        <v>0.28000000000000003</v>
      </c>
      <c r="O1387">
        <v>4.5999999999999996</v>
      </c>
      <c r="P1387" t="str">
        <f t="shared" si="173"/>
        <v>Excellent</v>
      </c>
      <c r="Q1387">
        <f>G1387*U1387</f>
        <v>55530900</v>
      </c>
      <c r="R1387" t="str">
        <f t="shared" si="174"/>
        <v>#5k-#9.9k</v>
      </c>
      <c r="S1387">
        <f>IF(Table1[[#This Row],[actual_price]]&lt;1000, 1, IF(Table1[[#This Row],[actual_price]]&lt;5000, 2, IF(Table1[[#This Row],[actual_price]]&lt;10000, 3, IF(Table1[[#This Row],[actual_price]]&lt;20000, 4, 5))))</f>
        <v>3</v>
      </c>
      <c r="T1387" t="str">
        <f t="shared" si="175"/>
        <v>1000 and above</v>
      </c>
      <c r="U1387" s="11">
        <v>6550</v>
      </c>
      <c r="V1387" t="s">
        <v>9470</v>
      </c>
      <c r="W1387" t="s">
        <v>9471</v>
      </c>
      <c r="X1387" t="s">
        <v>9472</v>
      </c>
      <c r="Y1387" t="s">
        <v>9473</v>
      </c>
      <c r="Z1387" t="s">
        <v>9474</v>
      </c>
      <c r="AA1387" t="s">
        <v>9475</v>
      </c>
    </row>
    <row r="1388" spans="1:27">
      <c r="A1388" t="s">
        <v>9846</v>
      </c>
      <c r="B1388" t="s">
        <v>9847</v>
      </c>
      <c r="C1388" t="str">
        <f t="shared" si="176"/>
        <v>Sujata Dynamix, Mixer Grinder, 900 …</v>
      </c>
      <c r="D1388" t="s">
        <v>6683</v>
      </c>
      <c r="E1388" t="str">
        <f>IFERROR(VLOOKUP(TRIM(CLEAN(D1388)),#REF!, 2, FALSE), "Other")</f>
        <v>Other</v>
      </c>
      <c r="F1388" s="9">
        <v>6120</v>
      </c>
      <c r="G1388" s="9">
        <v>8073</v>
      </c>
      <c r="H1388" s="9">
        <f t="shared" si="169"/>
        <v>1953</v>
      </c>
      <c r="I1388" s="9">
        <f>(F1388*U1388)</f>
        <v>16836120</v>
      </c>
      <c r="J1388" s="18" t="str">
        <f>ROUND((Table1[[#This Row],[actual_price]]-Table1[[#This Row],[discounted_price]])/Table1[[#This Row],[actual_price]]*100, 0) &amp; "%"</f>
        <v>24%</v>
      </c>
      <c r="K1388" s="18" t="str">
        <f t="shared" si="177"/>
        <v>&lt;50%</v>
      </c>
      <c r="L1388" s="18">
        <f t="shared" si="178"/>
        <v>24</v>
      </c>
      <c r="M1388" s="15" t="str">
        <f t="shared" si="172"/>
        <v>Mild</v>
      </c>
      <c r="N1388" s="1">
        <v>0.24</v>
      </c>
      <c r="O1388">
        <v>4.5999999999999996</v>
      </c>
      <c r="P1388" t="str">
        <f t="shared" si="173"/>
        <v>Excellent</v>
      </c>
      <c r="Q1388">
        <f>G1388*U1388</f>
        <v>22208823</v>
      </c>
      <c r="R1388" t="str">
        <f t="shared" si="174"/>
        <v>#5k-#9.9k</v>
      </c>
      <c r="S1388">
        <f>IF(Table1[[#This Row],[actual_price]]&lt;1000, 1, IF(Table1[[#This Row],[actual_price]]&lt;5000, 2, IF(Table1[[#This Row],[actual_price]]&lt;10000, 3, IF(Table1[[#This Row],[actual_price]]&lt;20000, 4, 5))))</f>
        <v>3</v>
      </c>
      <c r="T1388" t="str">
        <f t="shared" si="175"/>
        <v>1000 and above</v>
      </c>
      <c r="U1388" s="11">
        <v>2751</v>
      </c>
      <c r="V1388" t="s">
        <v>9848</v>
      </c>
      <c r="W1388" t="s">
        <v>9849</v>
      </c>
      <c r="X1388" t="s">
        <v>9850</v>
      </c>
      <c r="Y1388" t="s">
        <v>9851</v>
      </c>
      <c r="Z1388" t="s">
        <v>9852</v>
      </c>
      <c r="AA1388" t="s">
        <v>9853</v>
      </c>
    </row>
    <row r="1389" spans="1:27">
      <c r="A1389" t="s">
        <v>1704</v>
      </c>
      <c r="B1389" t="s">
        <v>1705</v>
      </c>
      <c r="C1389" t="str">
        <f t="shared" si="176"/>
        <v>Sony Bravia 164 cm (65 inches) 4K U…</v>
      </c>
      <c r="D1389" t="s">
        <v>135</v>
      </c>
      <c r="E1389" t="str">
        <f>IFERROR(VLOOKUP(TRIM(CLEAN(D1389)),#REF!, 2, FALSE), "Other")</f>
        <v>Other</v>
      </c>
      <c r="F1389" s="9">
        <v>77990</v>
      </c>
      <c r="G1389" s="9">
        <v>139900</v>
      </c>
      <c r="H1389" s="9">
        <f t="shared" si="169"/>
        <v>61910</v>
      </c>
      <c r="I1389" s="9">
        <f>(F1389*U1389)</f>
        <v>462870650</v>
      </c>
      <c r="J1389" s="18" t="str">
        <f>ROUND((Table1[[#This Row],[actual_price]]-Table1[[#This Row],[discounted_price]])/Table1[[#This Row],[actual_price]]*100, 0) &amp; "%"</f>
        <v>44%</v>
      </c>
      <c r="K1389" s="18" t="str">
        <f t="shared" si="177"/>
        <v>&lt;50%</v>
      </c>
      <c r="L1389" s="18">
        <f t="shared" si="178"/>
        <v>44</v>
      </c>
      <c r="M1389" s="15" t="str">
        <f t="shared" si="172"/>
        <v>Medium</v>
      </c>
      <c r="N1389" s="1">
        <v>0.44</v>
      </c>
      <c r="O1389">
        <v>4.7</v>
      </c>
      <c r="P1389" t="str">
        <f t="shared" si="173"/>
        <v>Excellent</v>
      </c>
      <c r="Q1389">
        <f>G1389*U1389</f>
        <v>830306500</v>
      </c>
      <c r="R1389" t="str">
        <f t="shared" si="174"/>
        <v>#20k+</v>
      </c>
      <c r="S1389">
        <f>IF(Table1[[#This Row],[actual_price]]&lt;1000, 1, IF(Table1[[#This Row],[actual_price]]&lt;5000, 2, IF(Table1[[#This Row],[actual_price]]&lt;10000, 3, IF(Table1[[#This Row],[actual_price]]&lt;20000, 4, 5))))</f>
        <v>5</v>
      </c>
      <c r="T1389" t="str">
        <f t="shared" si="175"/>
        <v>1000 and above</v>
      </c>
      <c r="U1389" s="11">
        <v>5935</v>
      </c>
      <c r="V1389" t="s">
        <v>1706</v>
      </c>
      <c r="W1389" t="s">
        <v>1707</v>
      </c>
      <c r="X1389" t="s">
        <v>1708</v>
      </c>
      <c r="Y1389" t="s">
        <v>1709</v>
      </c>
      <c r="Z1389" t="s">
        <v>1710</v>
      </c>
      <c r="AA1389" t="s">
        <v>1711</v>
      </c>
    </row>
    <row r="1390" spans="1:27">
      <c r="A1390" t="s">
        <v>2950</v>
      </c>
      <c r="B1390" t="s">
        <v>2951</v>
      </c>
      <c r="C1390" t="str">
        <f t="shared" si="176"/>
        <v>Spigen EZ Fit Tempered Glass Screen…</v>
      </c>
      <c r="D1390" t="s">
        <v>2894</v>
      </c>
      <c r="E1390" t="str">
        <f>IFERROR(VLOOKUP(TRIM(CLEAN(D1390)),#REF!, 2, FALSE), "Other")</f>
        <v>Other</v>
      </c>
      <c r="F1390" s="9">
        <v>999</v>
      </c>
      <c r="G1390" s="9">
        <v>2899</v>
      </c>
      <c r="H1390" s="9">
        <f t="shared" si="169"/>
        <v>1900</v>
      </c>
      <c r="I1390" s="9">
        <f>(F1390*U1390)</f>
        <v>7771221</v>
      </c>
      <c r="J1390" s="18" t="str">
        <f>ROUND((Table1[[#This Row],[actual_price]]-Table1[[#This Row],[discounted_price]])/Table1[[#This Row],[actual_price]]*100, 0) &amp; "%"</f>
        <v>66%</v>
      </c>
      <c r="K1390" s="18" t="str">
        <f t="shared" si="177"/>
        <v>≥ 50%</v>
      </c>
      <c r="L1390" s="18">
        <f t="shared" si="178"/>
        <v>66</v>
      </c>
      <c r="M1390" s="15" t="str">
        <f t="shared" si="172"/>
        <v>High</v>
      </c>
      <c r="N1390" s="1">
        <v>0.66</v>
      </c>
      <c r="O1390">
        <v>4.7</v>
      </c>
      <c r="P1390" t="str">
        <f t="shared" si="173"/>
        <v>Excellent</v>
      </c>
      <c r="Q1390">
        <f>G1390*U1390</f>
        <v>22551321</v>
      </c>
      <c r="R1390" t="str">
        <f t="shared" si="174"/>
        <v>#1k-#4.9k</v>
      </c>
      <c r="S1390">
        <f>IF(Table1[[#This Row],[actual_price]]&lt;1000, 1, IF(Table1[[#This Row],[actual_price]]&lt;5000, 2, IF(Table1[[#This Row],[actual_price]]&lt;10000, 3, IF(Table1[[#This Row],[actual_price]]&lt;20000, 4, 5))))</f>
        <v>2</v>
      </c>
      <c r="T1390" t="str">
        <f t="shared" si="175"/>
        <v>1000 and above</v>
      </c>
      <c r="U1390" s="11">
        <v>7779</v>
      </c>
      <c r="V1390" t="s">
        <v>2952</v>
      </c>
      <c r="W1390" t="s">
        <v>2953</v>
      </c>
      <c r="X1390" t="s">
        <v>2954</v>
      </c>
      <c r="Y1390" t="s">
        <v>2955</v>
      </c>
      <c r="Z1390" t="s">
        <v>2956</v>
      </c>
      <c r="AA1390" t="s">
        <v>2957</v>
      </c>
    </row>
    <row r="1391" spans="1:27">
      <c r="A1391" t="s">
        <v>8193</v>
      </c>
      <c r="B1391" t="s">
        <v>8194</v>
      </c>
      <c r="C1391" t="str">
        <f t="shared" si="176"/>
        <v>FIGMENT Handheld Milk Frother Recha…</v>
      </c>
      <c r="D1391" t="s">
        <v>6665</v>
      </c>
      <c r="E1391" t="str">
        <f>IFERROR(VLOOKUP(TRIM(CLEAN(D1391)),#REF!, 2, FALSE), "Other")</f>
        <v>Other</v>
      </c>
      <c r="F1391" s="9">
        <v>699</v>
      </c>
      <c r="G1391" s="9">
        <v>1599</v>
      </c>
      <c r="H1391" s="9">
        <f t="shared" si="169"/>
        <v>900</v>
      </c>
      <c r="I1391" s="9">
        <f>(F1391*U1391)</f>
        <v>1208571</v>
      </c>
      <c r="J1391" s="18" t="str">
        <f>ROUND((Table1[[#This Row],[actual_price]]-Table1[[#This Row],[discounted_price]])/Table1[[#This Row],[actual_price]]*100, 0) &amp; "%"</f>
        <v>56%</v>
      </c>
      <c r="K1391" s="18" t="str">
        <f t="shared" si="177"/>
        <v>≥ 50%</v>
      </c>
      <c r="L1391" s="18">
        <f t="shared" si="178"/>
        <v>56</v>
      </c>
      <c r="M1391" s="15" t="str">
        <f t="shared" si="172"/>
        <v>High</v>
      </c>
      <c r="N1391" s="1">
        <v>0.56000000000000005</v>
      </c>
      <c r="O1391">
        <v>4.7</v>
      </c>
      <c r="P1391" t="str">
        <f t="shared" si="173"/>
        <v>Excellent</v>
      </c>
      <c r="Q1391">
        <f>G1391*U1391</f>
        <v>2764671</v>
      </c>
      <c r="R1391" t="str">
        <f t="shared" si="174"/>
        <v>#1k-#4.9k</v>
      </c>
      <c r="S1391">
        <f>IF(Table1[[#This Row],[actual_price]]&lt;1000, 1, IF(Table1[[#This Row],[actual_price]]&lt;5000, 2, IF(Table1[[#This Row],[actual_price]]&lt;10000, 3, IF(Table1[[#This Row],[actual_price]]&lt;20000, 4, 5))))</f>
        <v>2</v>
      </c>
      <c r="T1391" t="str">
        <f t="shared" si="175"/>
        <v>1000 and above</v>
      </c>
      <c r="U1391" s="11">
        <v>1729</v>
      </c>
      <c r="V1391" t="s">
        <v>8195</v>
      </c>
      <c r="W1391" t="s">
        <v>8196</v>
      </c>
      <c r="X1391" t="s">
        <v>8197</v>
      </c>
      <c r="Y1391" t="s">
        <v>8198</v>
      </c>
      <c r="Z1391" t="s">
        <v>8199</v>
      </c>
      <c r="AA1391" t="s">
        <v>8200</v>
      </c>
    </row>
    <row r="1392" spans="1:27">
      <c r="A1392" t="s">
        <v>8218</v>
      </c>
      <c r="B1392" t="s">
        <v>8219</v>
      </c>
      <c r="C1392" t="str">
        <f t="shared" si="176"/>
        <v>Zuvexa USB Rechargeable Electric Fo…</v>
      </c>
      <c r="D1392" t="s">
        <v>6665</v>
      </c>
      <c r="E1392" t="str">
        <f>IFERROR(VLOOKUP(TRIM(CLEAN(D1392)),#REF!, 2, FALSE), "Other")</f>
        <v>Other</v>
      </c>
      <c r="F1392" s="9">
        <v>499</v>
      </c>
      <c r="G1392" s="9">
        <v>1299</v>
      </c>
      <c r="H1392" s="9">
        <f t="shared" si="169"/>
        <v>800</v>
      </c>
      <c r="I1392" s="9">
        <f>(F1392*U1392)</f>
        <v>26946</v>
      </c>
      <c r="J1392" s="18" t="str">
        <f>ROUND((Table1[[#This Row],[actual_price]]-Table1[[#This Row],[discounted_price]])/Table1[[#This Row],[actual_price]]*100, 0) &amp; "%"</f>
        <v>62%</v>
      </c>
      <c r="K1392" s="18" t="str">
        <f t="shared" si="177"/>
        <v>≥ 50%</v>
      </c>
      <c r="L1392" s="18">
        <f t="shared" si="178"/>
        <v>62</v>
      </c>
      <c r="M1392" s="15" t="str">
        <f t="shared" si="172"/>
        <v>High</v>
      </c>
      <c r="N1392" s="1">
        <v>0.62</v>
      </c>
      <c r="O1392">
        <v>4.7</v>
      </c>
      <c r="P1392" t="str">
        <f t="shared" si="173"/>
        <v>Excellent</v>
      </c>
      <c r="Q1392">
        <f>G1392*U1392</f>
        <v>70146</v>
      </c>
      <c r="R1392" t="str">
        <f t="shared" si="174"/>
        <v>#1k-#4.9k</v>
      </c>
      <c r="S1392">
        <f>IF(Table1[[#This Row],[actual_price]]&lt;1000, 1, IF(Table1[[#This Row],[actual_price]]&lt;5000, 2, IF(Table1[[#This Row],[actual_price]]&lt;10000, 3, IF(Table1[[#This Row],[actual_price]]&lt;20000, 4, 5))))</f>
        <v>2</v>
      </c>
      <c r="T1392" t="str">
        <f t="shared" si="175"/>
        <v>Fewer than 1000</v>
      </c>
      <c r="U1392" s="11">
        <v>54</v>
      </c>
      <c r="V1392" t="s">
        <v>8220</v>
      </c>
      <c r="W1392" t="s">
        <v>8221</v>
      </c>
      <c r="X1392" t="s">
        <v>8222</v>
      </c>
      <c r="Y1392" t="s">
        <v>8223</v>
      </c>
      <c r="Z1392" t="s">
        <v>8224</v>
      </c>
      <c r="AA1392" t="s">
        <v>8225</v>
      </c>
    </row>
    <row r="1393" spans="1:27">
      <c r="A1393" t="s">
        <v>8614</v>
      </c>
      <c r="B1393" t="s">
        <v>8615</v>
      </c>
      <c r="C1393" t="str">
        <f t="shared" si="176"/>
        <v>Multifunctional 2 in 1 Electric Egg…</v>
      </c>
      <c r="D1393" t="s">
        <v>6941</v>
      </c>
      <c r="E1393" t="str">
        <f>IFERROR(VLOOKUP(TRIM(CLEAN(D1393)),#REF!, 2, FALSE), "Other")</f>
        <v>Other</v>
      </c>
      <c r="F1393" s="9">
        <v>699</v>
      </c>
      <c r="G1393" s="9">
        <v>1599</v>
      </c>
      <c r="H1393" s="9">
        <f t="shared" si="169"/>
        <v>900</v>
      </c>
      <c r="I1393" s="9">
        <f>(F1393*U1393)</f>
        <v>1607700</v>
      </c>
      <c r="J1393" s="18" t="str">
        <f>ROUND((Table1[[#This Row],[actual_price]]-Table1[[#This Row],[discounted_price]])/Table1[[#This Row],[actual_price]]*100, 0) &amp; "%"</f>
        <v>56%</v>
      </c>
      <c r="K1393" s="18" t="str">
        <f t="shared" si="177"/>
        <v>≥ 50%</v>
      </c>
      <c r="L1393" s="18">
        <f t="shared" si="178"/>
        <v>56</v>
      </c>
      <c r="M1393" s="15" t="str">
        <f t="shared" si="172"/>
        <v>High</v>
      </c>
      <c r="N1393" s="1">
        <v>0.56000000000000005</v>
      </c>
      <c r="O1393">
        <v>4.7</v>
      </c>
      <c r="P1393" t="str">
        <f t="shared" si="173"/>
        <v>Excellent</v>
      </c>
      <c r="Q1393">
        <f>G1393*U1393</f>
        <v>3677700</v>
      </c>
      <c r="R1393" t="str">
        <f t="shared" si="174"/>
        <v>#1k-#4.9k</v>
      </c>
      <c r="S1393">
        <f>IF(Table1[[#This Row],[actual_price]]&lt;1000, 1, IF(Table1[[#This Row],[actual_price]]&lt;5000, 2, IF(Table1[[#This Row],[actual_price]]&lt;10000, 3, IF(Table1[[#This Row],[actual_price]]&lt;20000, 4, 5))))</f>
        <v>2</v>
      </c>
      <c r="T1393" t="str">
        <f t="shared" si="175"/>
        <v>1000 and above</v>
      </c>
      <c r="U1393" s="11">
        <v>2300</v>
      </c>
      <c r="V1393" t="s">
        <v>8616</v>
      </c>
      <c r="W1393" t="s">
        <v>8617</v>
      </c>
      <c r="X1393" t="s">
        <v>8618</v>
      </c>
      <c r="Y1393" t="s">
        <v>8619</v>
      </c>
      <c r="Z1393" t="s">
        <v>8620</v>
      </c>
      <c r="AA1393" t="s">
        <v>8621</v>
      </c>
    </row>
    <row r="1394" spans="1:27">
      <c r="A1394" t="s">
        <v>9524</v>
      </c>
      <c r="B1394" t="s">
        <v>9525</v>
      </c>
      <c r="C1394" t="str">
        <f t="shared" si="176"/>
        <v>Campfire Spring Chef Prolix Instant…</v>
      </c>
      <c r="D1394" t="s">
        <v>6692</v>
      </c>
      <c r="E1394" t="str">
        <f>IFERROR(VLOOKUP(TRIM(CLEAN(D1394)),#REF!, 2, FALSE), "Other")</f>
        <v>Other</v>
      </c>
      <c r="F1394" s="9">
        <v>1499</v>
      </c>
      <c r="G1394" s="9">
        <v>3500</v>
      </c>
      <c r="H1394" s="9">
        <f t="shared" si="169"/>
        <v>2001</v>
      </c>
      <c r="I1394" s="9">
        <f>(F1394*U1394)</f>
        <v>3883909</v>
      </c>
      <c r="J1394" s="18" t="str">
        <f>ROUND((Table1[[#This Row],[actual_price]]-Table1[[#This Row],[discounted_price]])/Table1[[#This Row],[actual_price]]*100, 0) &amp; "%"</f>
        <v>57%</v>
      </c>
      <c r="K1394" s="18" t="str">
        <f t="shared" si="177"/>
        <v>≥ 50%</v>
      </c>
      <c r="L1394" s="18">
        <f t="shared" si="178"/>
        <v>57</v>
      </c>
      <c r="M1394" s="15" t="str">
        <f t="shared" si="172"/>
        <v>High</v>
      </c>
      <c r="N1394" s="1">
        <v>0.56999999999999995</v>
      </c>
      <c r="O1394">
        <v>4.7</v>
      </c>
      <c r="P1394" t="str">
        <f t="shared" si="173"/>
        <v>Excellent</v>
      </c>
      <c r="Q1394">
        <f>G1394*U1394</f>
        <v>9068500</v>
      </c>
      <c r="R1394" t="str">
        <f t="shared" si="174"/>
        <v>#1k-#4.9k</v>
      </c>
      <c r="S1394">
        <f>IF(Table1[[#This Row],[actual_price]]&lt;1000, 1, IF(Table1[[#This Row],[actual_price]]&lt;5000, 2, IF(Table1[[#This Row],[actual_price]]&lt;10000, 3, IF(Table1[[#This Row],[actual_price]]&lt;20000, 4, 5))))</f>
        <v>2</v>
      </c>
      <c r="T1394" t="str">
        <f t="shared" si="175"/>
        <v>1000 and above</v>
      </c>
      <c r="U1394" s="11">
        <v>2591</v>
      </c>
      <c r="V1394" t="s">
        <v>9526</v>
      </c>
      <c r="W1394" t="s">
        <v>9527</v>
      </c>
      <c r="X1394" t="s">
        <v>9528</v>
      </c>
      <c r="Y1394" t="s">
        <v>9529</v>
      </c>
      <c r="Z1394" t="s">
        <v>9530</v>
      </c>
      <c r="AA1394" t="s">
        <v>9531</v>
      </c>
    </row>
    <row r="1395" spans="1:27">
      <c r="A1395" t="s">
        <v>7563</v>
      </c>
      <c r="B1395" t="s">
        <v>7564</v>
      </c>
      <c r="C1395" t="str">
        <f t="shared" si="176"/>
        <v>Swiffer Instant Electric Water Heat…</v>
      </c>
      <c r="D1395" t="s">
        <v>6692</v>
      </c>
      <c r="E1395" t="str">
        <f>IFERROR(VLOOKUP(TRIM(CLEAN(D1395)),#REF!, 2, FALSE), "Other")</f>
        <v>Other</v>
      </c>
      <c r="F1395" s="9">
        <v>1439</v>
      </c>
      <c r="G1395" s="9">
        <v>1999</v>
      </c>
      <c r="H1395" s="9">
        <f t="shared" si="169"/>
        <v>560</v>
      </c>
      <c r="I1395" s="9">
        <f>(F1395*U1395)</f>
        <v>77422517</v>
      </c>
      <c r="J1395" s="18" t="str">
        <f>ROUND((Table1[[#This Row],[actual_price]]-Table1[[#This Row],[discounted_price]])/Table1[[#This Row],[actual_price]]*100, 0) &amp; "%"</f>
        <v>28%</v>
      </c>
      <c r="K1395" s="18" t="str">
        <f t="shared" si="177"/>
        <v>&lt;50%</v>
      </c>
      <c r="L1395" s="18">
        <f t="shared" si="178"/>
        <v>28</v>
      </c>
      <c r="M1395" s="15" t="str">
        <f t="shared" si="172"/>
        <v>Mild</v>
      </c>
      <c r="N1395" s="1">
        <v>0.28000000000000003</v>
      </c>
      <c r="O1395">
        <v>4.8</v>
      </c>
      <c r="P1395" t="str">
        <f t="shared" si="173"/>
        <v>Excellent</v>
      </c>
      <c r="Q1395">
        <f>G1395*U1395</f>
        <v>107552197</v>
      </c>
      <c r="R1395" t="str">
        <f t="shared" si="174"/>
        <v>#1k-#4.9k</v>
      </c>
      <c r="S1395">
        <f>IF(Table1[[#This Row],[actual_price]]&lt;1000, 1, IF(Table1[[#This Row],[actual_price]]&lt;5000, 2, IF(Table1[[#This Row],[actual_price]]&lt;10000, 3, IF(Table1[[#This Row],[actual_price]]&lt;20000, 4, 5))))</f>
        <v>2</v>
      </c>
      <c r="T1395" t="str">
        <f t="shared" si="175"/>
        <v>1000 and above</v>
      </c>
      <c r="U1395" s="11">
        <v>53803</v>
      </c>
      <c r="V1395" t="s">
        <v>7565</v>
      </c>
      <c r="W1395" t="s">
        <v>7566</v>
      </c>
      <c r="X1395" t="s">
        <v>7567</v>
      </c>
      <c r="Y1395" t="s">
        <v>7568</v>
      </c>
      <c r="Z1395" t="s">
        <v>7569</v>
      </c>
      <c r="AA1395" t="s">
        <v>7570</v>
      </c>
    </row>
    <row r="1396" spans="1:27">
      <c r="A1396" t="s">
        <v>8014</v>
      </c>
      <c r="B1396" t="s">
        <v>8015</v>
      </c>
      <c r="C1396" t="str">
        <f t="shared" si="176"/>
        <v>Oratech Coffee Frother electric, mi…</v>
      </c>
      <c r="D1396" t="s">
        <v>6665</v>
      </c>
      <c r="E1396" t="str">
        <f>IFERROR(VLOOKUP(TRIM(CLEAN(D1396)),#REF!, 2, FALSE), "Other")</f>
        <v>Other</v>
      </c>
      <c r="F1396" s="9">
        <v>279</v>
      </c>
      <c r="G1396" s="9">
        <v>499</v>
      </c>
      <c r="H1396" s="9">
        <f t="shared" si="169"/>
        <v>220</v>
      </c>
      <c r="I1396" s="9">
        <f>(F1396*U1396)</f>
        <v>7812</v>
      </c>
      <c r="J1396" s="18" t="str">
        <f>ROUND((Table1[[#This Row],[actual_price]]-Table1[[#This Row],[discounted_price]])/Table1[[#This Row],[actual_price]]*100, 0) &amp; "%"</f>
        <v>44%</v>
      </c>
      <c r="K1396" s="18" t="str">
        <f t="shared" si="177"/>
        <v>&lt;50%</v>
      </c>
      <c r="L1396" s="18">
        <f t="shared" si="178"/>
        <v>44</v>
      </c>
      <c r="M1396" s="15" t="str">
        <f t="shared" si="172"/>
        <v>Medium</v>
      </c>
      <c r="N1396" s="1">
        <v>0.44</v>
      </c>
      <c r="O1396">
        <v>4.8</v>
      </c>
      <c r="P1396" t="str">
        <f t="shared" si="173"/>
        <v>Excellent</v>
      </c>
      <c r="Q1396">
        <f>G1396*U1396</f>
        <v>13972</v>
      </c>
      <c r="R1396" t="str">
        <f t="shared" si="174"/>
        <v>#0-#999</v>
      </c>
      <c r="S1396">
        <f>IF(Table1[[#This Row],[actual_price]]&lt;1000, 1, IF(Table1[[#This Row],[actual_price]]&lt;5000, 2, IF(Table1[[#This Row],[actual_price]]&lt;10000, 3, IF(Table1[[#This Row],[actual_price]]&lt;20000, 4, 5))))</f>
        <v>1</v>
      </c>
      <c r="T1396" t="str">
        <f t="shared" si="175"/>
        <v>Fewer than 1000</v>
      </c>
      <c r="U1396" s="11">
        <v>28</v>
      </c>
      <c r="V1396" t="s">
        <v>8016</v>
      </c>
      <c r="W1396" t="s">
        <v>8017</v>
      </c>
      <c r="X1396" t="s">
        <v>8018</v>
      </c>
      <c r="Y1396" t="s">
        <v>8019</v>
      </c>
      <c r="Z1396" t="s">
        <v>8020</v>
      </c>
      <c r="AA1396" t="s">
        <v>8021</v>
      </c>
    </row>
    <row r="1397" spans="1:27">
      <c r="A1397" t="s">
        <v>8806</v>
      </c>
      <c r="B1397" t="s">
        <v>8807</v>
      </c>
      <c r="C1397" t="str">
        <f t="shared" si="176"/>
        <v>Instant Pot Air Fryer, Vortex 2QT, …</v>
      </c>
      <c r="D1397" t="s">
        <v>6816</v>
      </c>
      <c r="E1397" t="str">
        <f>IFERROR(VLOOKUP(TRIM(CLEAN(D1397)),#REF!, 2, FALSE), "Other")</f>
        <v>Other</v>
      </c>
      <c r="F1397" s="9">
        <v>4995</v>
      </c>
      <c r="G1397" s="9">
        <v>20049</v>
      </c>
      <c r="H1397" s="9">
        <f t="shared" si="169"/>
        <v>15054</v>
      </c>
      <c r="I1397" s="9">
        <f>(F1397*U1397)</f>
        <v>19800180</v>
      </c>
      <c r="J1397" s="18" t="str">
        <f>ROUND((Table1[[#This Row],[actual_price]]-Table1[[#This Row],[discounted_price]])/Table1[[#This Row],[actual_price]]*100, 0) &amp; "%"</f>
        <v>75%</v>
      </c>
      <c r="K1397" s="18" t="str">
        <f t="shared" si="177"/>
        <v>≥ 50%</v>
      </c>
      <c r="L1397" s="18">
        <f t="shared" si="178"/>
        <v>75</v>
      </c>
      <c r="M1397" s="15" t="str">
        <f t="shared" si="172"/>
        <v>High</v>
      </c>
      <c r="N1397" s="1">
        <v>0.75</v>
      </c>
      <c r="O1397">
        <v>4.8</v>
      </c>
      <c r="P1397" t="str">
        <f t="shared" si="173"/>
        <v>Excellent</v>
      </c>
      <c r="Q1397">
        <f>G1397*U1397</f>
        <v>79474236</v>
      </c>
      <c r="R1397" t="str">
        <f t="shared" si="174"/>
        <v>#20k+</v>
      </c>
      <c r="S1397">
        <f>IF(Table1[[#This Row],[actual_price]]&lt;1000, 1, IF(Table1[[#This Row],[actual_price]]&lt;5000, 2, IF(Table1[[#This Row],[actual_price]]&lt;10000, 3, IF(Table1[[#This Row],[actual_price]]&lt;20000, 4, 5))))</f>
        <v>5</v>
      </c>
      <c r="T1397" t="str">
        <f t="shared" si="175"/>
        <v>1000 and above</v>
      </c>
      <c r="U1397" s="11">
        <v>3964</v>
      </c>
      <c r="V1397" t="s">
        <v>8808</v>
      </c>
      <c r="W1397" t="s">
        <v>8809</v>
      </c>
      <c r="X1397" t="s">
        <v>8810</v>
      </c>
      <c r="Y1397" t="s">
        <v>8811</v>
      </c>
      <c r="Z1397" t="s">
        <v>8812</v>
      </c>
      <c r="AA1397" t="s">
        <v>8813</v>
      </c>
    </row>
    <row r="1398" spans="1:27">
      <c r="A1398" t="s">
        <v>1202</v>
      </c>
      <c r="B1398" t="s">
        <v>1203</v>
      </c>
      <c r="C1398" t="str">
        <f t="shared" si="176"/>
        <v>Syncwire LTG to USB Cable for Fast …</v>
      </c>
      <c r="D1398" t="s">
        <v>16</v>
      </c>
      <c r="E1398" t="str">
        <f>IFERROR(VLOOKUP(TRIM(CLEAN(D1398)),#REF!, 2, FALSE), "Other")</f>
        <v>Other</v>
      </c>
      <c r="F1398" s="9">
        <v>399</v>
      </c>
      <c r="G1398" s="9">
        <v>1999</v>
      </c>
      <c r="H1398" s="9">
        <f t="shared" si="169"/>
        <v>1600</v>
      </c>
      <c r="I1398" s="9">
        <f>(F1398*U1398)</f>
        <v>1995</v>
      </c>
      <c r="J1398" s="18" t="str">
        <f>ROUND((Table1[[#This Row],[actual_price]]-Table1[[#This Row],[discounted_price]])/Table1[[#This Row],[actual_price]]*100, 0) &amp; "%"</f>
        <v>80%</v>
      </c>
      <c r="K1398" s="18" t="str">
        <f t="shared" si="177"/>
        <v>≥ 50%</v>
      </c>
      <c r="L1398" s="18">
        <f t="shared" si="178"/>
        <v>80</v>
      </c>
      <c r="M1398" s="15" t="str">
        <f t="shared" si="172"/>
        <v>High</v>
      </c>
      <c r="N1398" s="1">
        <v>0.8</v>
      </c>
      <c r="O1398">
        <v>5</v>
      </c>
      <c r="P1398" t="str">
        <f t="shared" si="173"/>
        <v>Excellent</v>
      </c>
      <c r="Q1398">
        <f>G1398*U1398</f>
        <v>9995</v>
      </c>
      <c r="R1398" t="str">
        <f t="shared" si="174"/>
        <v>#1k-#4.9k</v>
      </c>
      <c r="S1398">
        <f>IF(Table1[[#This Row],[actual_price]]&lt;1000, 1, IF(Table1[[#This Row],[actual_price]]&lt;5000, 2, IF(Table1[[#This Row],[actual_price]]&lt;10000, 3, IF(Table1[[#This Row],[actual_price]]&lt;20000, 4, 5))))</f>
        <v>2</v>
      </c>
      <c r="T1398" t="str">
        <f t="shared" si="175"/>
        <v>Fewer than 1000</v>
      </c>
      <c r="U1398" s="11">
        <v>5</v>
      </c>
      <c r="V1398" t="s">
        <v>1204</v>
      </c>
      <c r="W1398" t="s">
        <v>1205</v>
      </c>
      <c r="X1398" t="s">
        <v>1206</v>
      </c>
      <c r="Y1398" t="s">
        <v>1207</v>
      </c>
      <c r="Z1398" t="s">
        <v>1208</v>
      </c>
      <c r="AA1398" t="s">
        <v>1209</v>
      </c>
    </row>
    <row r="1399" spans="1:27" hidden="1">
      <c r="A1399" t="s">
        <v>2217</v>
      </c>
      <c r="B1399" t="s">
        <v>2218</v>
      </c>
      <c r="C1399">
        <v>0</v>
      </c>
      <c r="D1399" t="s">
        <v>16</v>
      </c>
      <c r="E1399" t="str">
        <f>IFERROR(VLOOKUP(TRIM(CLEAN(D1399)),#REF!, 2, FALSE), "Other")</f>
        <v>Other</v>
      </c>
      <c r="F1399" s="9">
        <v>249</v>
      </c>
      <c r="G1399" s="9">
        <v>999</v>
      </c>
      <c r="H1399" s="9">
        <f t="shared" si="169"/>
        <v>750</v>
      </c>
      <c r="I1399" s="9">
        <f>(F1399*U1399)</f>
        <v>0</v>
      </c>
      <c r="J1399" s="18" t="str">
        <f>ROUND((Table1[[#This Row],[actual_price]]-Table1[[#This Row],[discounted_price]])/Table1[[#This Row],[actual_price]]*100, 0) &amp; "%"</f>
        <v>75%</v>
      </c>
      <c r="K1399" s="18" t="str">
        <f t="shared" si="177"/>
        <v>≥ 50%</v>
      </c>
      <c r="L1399" s="18">
        <f t="shared" si="178"/>
        <v>75</v>
      </c>
      <c r="M1399" s="15" t="str">
        <f t="shared" si="172"/>
        <v>High</v>
      </c>
      <c r="N1399" s="1">
        <v>0.75</v>
      </c>
      <c r="O1399">
        <v>5</v>
      </c>
      <c r="P1399" t="str">
        <f t="shared" si="173"/>
        <v>Excellent</v>
      </c>
      <c r="Q1399">
        <f>G1399*U1399</f>
        <v>0</v>
      </c>
      <c r="R1399" t="str">
        <f t="shared" si="174"/>
        <v>#0-#999</v>
      </c>
      <c r="S1399">
        <f>IF(Table1[[#This Row],[actual_price]]&lt;1000, 1, IF(Table1[[#This Row],[actual_price]]&lt;5000, 2, IF(Table1[[#This Row],[actual_price]]&lt;10000, 3, IF(Table1[[#This Row],[actual_price]]&lt;20000, 4, 5))))</f>
        <v>1</v>
      </c>
      <c r="T1399" t="str">
        <f t="shared" si="175"/>
        <v>Fewer than 1000</v>
      </c>
      <c r="U1399" s="11">
        <v>0</v>
      </c>
      <c r="V1399" t="s">
        <v>2219</v>
      </c>
      <c r="W1399" t="s">
        <v>2220</v>
      </c>
      <c r="X1399" t="s">
        <v>2221</v>
      </c>
      <c r="Y1399" t="s">
        <v>2222</v>
      </c>
      <c r="Z1399" t="s">
        <v>2223</v>
      </c>
      <c r="AA1399" t="s">
        <v>2224</v>
      </c>
    </row>
    <row r="1400" spans="1:27">
      <c r="A1400" t="s">
        <v>4871</v>
      </c>
      <c r="B1400" t="s">
        <v>4872</v>
      </c>
      <c r="C1400" t="str">
        <f>LEFT(B1400, 35) &amp; "…"</f>
        <v>Amazon Basics Wireless Mouse | 2.4 …</v>
      </c>
      <c r="D1400" t="s">
        <v>3688</v>
      </c>
      <c r="E1400" t="str">
        <f>IFERROR(VLOOKUP(TRIM(CLEAN(D1400)),#REF!, 2, FALSE), "Other")</f>
        <v>Other</v>
      </c>
      <c r="F1400" s="9">
        <v>499</v>
      </c>
      <c r="G1400" s="9">
        <v>1000</v>
      </c>
      <c r="H1400" s="9">
        <f t="shared" si="169"/>
        <v>501</v>
      </c>
      <c r="I1400" s="9">
        <f>(F1400*U1400)</f>
        <v>11477</v>
      </c>
      <c r="J1400" s="18" t="str">
        <f>ROUND((Table1[[#This Row],[actual_price]]-Table1[[#This Row],[discounted_price]])/Table1[[#This Row],[actual_price]]*100, 0) &amp; "%"</f>
        <v>50%</v>
      </c>
      <c r="K1400" s="18" t="str">
        <f t="shared" si="177"/>
        <v>≥ 50%</v>
      </c>
      <c r="L1400" s="18">
        <f t="shared" si="178"/>
        <v>50</v>
      </c>
      <c r="M1400" s="15" t="str">
        <f t="shared" si="172"/>
        <v>High</v>
      </c>
      <c r="N1400" s="1">
        <v>0.5</v>
      </c>
      <c r="O1400">
        <v>5</v>
      </c>
      <c r="P1400" t="str">
        <f t="shared" si="173"/>
        <v>Excellent</v>
      </c>
      <c r="Q1400">
        <f>G1400*U1400</f>
        <v>23000</v>
      </c>
      <c r="R1400" t="str">
        <f t="shared" si="174"/>
        <v>#1k-#4.9k</v>
      </c>
      <c r="S1400">
        <f>IF(Table1[[#This Row],[actual_price]]&lt;1000, 1, IF(Table1[[#This Row],[actual_price]]&lt;5000, 2, IF(Table1[[#This Row],[actual_price]]&lt;10000, 3, IF(Table1[[#This Row],[actual_price]]&lt;20000, 4, 5))))</f>
        <v>2</v>
      </c>
      <c r="T1400" t="str">
        <f t="shared" si="175"/>
        <v>Fewer than 1000</v>
      </c>
      <c r="U1400" s="11">
        <v>23</v>
      </c>
      <c r="V1400" t="s">
        <v>4873</v>
      </c>
      <c r="W1400" t="s">
        <v>4874</v>
      </c>
      <c r="X1400" t="s">
        <v>4875</v>
      </c>
      <c r="Y1400" t="s">
        <v>4876</v>
      </c>
      <c r="Z1400" t="s">
        <v>4877</v>
      </c>
      <c r="AA1400" t="s">
        <v>4878</v>
      </c>
    </row>
    <row r="1401" spans="1:27">
      <c r="A1401" t="s">
        <v>8646</v>
      </c>
      <c r="B1401" t="s">
        <v>8647</v>
      </c>
      <c r="C1401">
        <v>0</v>
      </c>
      <c r="D1401" t="s">
        <v>6892</v>
      </c>
      <c r="E1401" t="str">
        <f>IFERROR(VLOOKUP(TRIM(CLEAN(D1401)),#REF!, 2, FALSE), "Other")</f>
        <v>Other</v>
      </c>
      <c r="F1401" s="9">
        <v>2099</v>
      </c>
      <c r="G1401" s="9">
        <v>2499</v>
      </c>
      <c r="H1401" s="9">
        <f t="shared" si="169"/>
        <v>400</v>
      </c>
      <c r="I1401" s="9">
        <f>(F1401*U1401)</f>
        <v>2082208</v>
      </c>
      <c r="J1401" s="18" t="str">
        <f>ROUND((Table1[[#This Row],[actual_price]]-Table1[[#This Row],[discounted_price]])/Table1[[#This Row],[actual_price]]*100, 0) &amp; "%"</f>
        <v>16%</v>
      </c>
      <c r="K1401" s="18" t="str">
        <f>IF(L1401&gt;=50, "≥ 50%", "&lt;50%")</f>
        <v>&lt;50%</v>
      </c>
      <c r="L1401" s="18">
        <f t="shared" si="178"/>
        <v>16</v>
      </c>
      <c r="M1401" s="15" t="str">
        <f t="shared" si="172"/>
        <v>Mild</v>
      </c>
      <c r="N1401" s="1">
        <v>0.16</v>
      </c>
      <c r="O1401">
        <v>0</v>
      </c>
      <c r="P1401" t="str">
        <f>IF(O1401&gt;=4.5, "Excellent", IF(O1401&gt;=3.5, "Good", IF(O1401&gt;=2.5, "Average", "Poor")))</f>
        <v>Poor</v>
      </c>
      <c r="Q1401">
        <f>G1401*U1401</f>
        <v>2479008</v>
      </c>
      <c r="R1401" t="str">
        <f t="shared" si="174"/>
        <v>#1k-#4.9k</v>
      </c>
      <c r="S1401">
        <f>IF(Table1[[#This Row],[actual_price]]&lt;1000, 1, IF(Table1[[#This Row],[actual_price]]&lt;5000, 2, IF(Table1[[#This Row],[actual_price]]&lt;10000, 3, IF(Table1[[#This Row],[actual_price]]&lt;20000, 4, 5))))</f>
        <v>2</v>
      </c>
      <c r="T1401" t="str">
        <f t="shared" si="175"/>
        <v>Fewer than 1000</v>
      </c>
      <c r="U1401" s="11">
        <v>992</v>
      </c>
      <c r="V1401" t="s">
        <v>8648</v>
      </c>
      <c r="W1401" t="s">
        <v>8649</v>
      </c>
      <c r="X1401" t="s">
        <v>8650</v>
      </c>
      <c r="Y1401" t="s">
        <v>8651</v>
      </c>
      <c r="Z1401" t="s">
        <v>8652</v>
      </c>
      <c r="AA1401" t="s">
        <v>8653</v>
      </c>
    </row>
    <row r="1402" spans="1:27" hidden="1">
      <c r="F1402" s="9"/>
      <c r="H1402" s="9"/>
      <c r="I1402" s="9"/>
      <c r="J1402" s="9"/>
      <c r="K1402" s="9"/>
      <c r="L1402" s="9"/>
      <c r="M1402" s="9"/>
      <c r="N1402" s="7"/>
      <c r="O1402" s="7"/>
      <c r="P1402" s="6"/>
      <c r="Q1402" s="6"/>
      <c r="R1402" s="6"/>
      <c r="S1402" s="6"/>
      <c r="T1402" s="6"/>
      <c r="U1402" s="9"/>
    </row>
    <row r="1403" spans="1:27">
      <c r="F1403" s="9"/>
      <c r="H1403" s="9"/>
    </row>
  </sheetData>
  <dataConsolidate/>
  <dataValidations count="4">
    <dataValidation type="whole" allowBlank="1" showInputMessage="1" showErrorMessage="1" sqref="F2:F1401">
      <formula1>39</formula1>
      <formula2>77990</formula2>
    </dataValidation>
    <dataValidation type="whole" allowBlank="1" showInputMessage="1" showErrorMessage="1" sqref="G2:G1401">
      <formula1>39</formula1>
      <formula2>139900</formula2>
    </dataValidation>
    <dataValidation type="whole" allowBlank="1" showInputMessage="1" showErrorMessage="1" sqref="U2:U1401">
      <formula1>0</formula1>
      <formula2>426973</formula2>
    </dataValidation>
    <dataValidation type="whole" allowBlank="1" showInputMessage="1" showErrorMessage="1" sqref="H2:I1401">
      <formula1>0</formula1>
      <formula2>3451882164</formula2>
    </dataValidation>
  </dataValidations>
  <pageMargins left="0.75" right="0.75" top="1" bottom="1" header="0.5" footer="0.5"/>
  <pageSetup orientation="portrait" horizontalDpi="300" verticalDpi="300"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2"/>
  <sheetViews>
    <sheetView tabSelected="1" topLeftCell="A39" zoomScale="50" zoomScaleNormal="50" workbookViewId="0">
      <selection activeCell="C22" sqref="C22"/>
    </sheetView>
  </sheetViews>
  <sheetFormatPr defaultRowHeight="15"/>
  <cols>
    <col min="9" max="9" width="7.5546875" customWidth="1"/>
    <col min="12" max="12" width="17" customWidth="1"/>
    <col min="20" max="20" width="16.44140625" customWidth="1"/>
  </cols>
  <sheetData>
    <row r="1" spans="1:20" ht="15" customHeight="1">
      <c r="D1" s="48"/>
      <c r="E1" s="48"/>
      <c r="F1" s="48"/>
      <c r="G1" s="48"/>
      <c r="H1" s="48"/>
      <c r="I1" s="48"/>
      <c r="J1" s="48"/>
      <c r="K1" s="48"/>
      <c r="L1" s="48"/>
    </row>
    <row r="2" spans="1:20" ht="15" customHeight="1">
      <c r="A2" s="49" t="s">
        <v>10266</v>
      </c>
      <c r="B2" s="49"/>
      <c r="C2" s="49"/>
      <c r="D2" s="49"/>
      <c r="E2" s="49"/>
      <c r="F2" s="49"/>
      <c r="G2" s="49"/>
      <c r="H2" s="49"/>
      <c r="I2" s="49"/>
      <c r="J2" s="49"/>
      <c r="K2" s="49"/>
      <c r="L2" s="49"/>
      <c r="M2" s="49"/>
      <c r="N2" s="49"/>
      <c r="O2" s="49"/>
      <c r="P2" s="49"/>
      <c r="Q2" s="49"/>
      <c r="R2" s="49"/>
      <c r="S2" s="49"/>
      <c r="T2" s="49"/>
    </row>
    <row r="3" spans="1:20" ht="15" customHeight="1">
      <c r="A3" s="49"/>
      <c r="B3" s="49"/>
      <c r="C3" s="49"/>
      <c r="D3" s="49"/>
      <c r="E3" s="49"/>
      <c r="F3" s="49"/>
      <c r="G3" s="49"/>
      <c r="H3" s="49"/>
      <c r="I3" s="49"/>
      <c r="J3" s="49"/>
      <c r="K3" s="49"/>
      <c r="L3" s="49"/>
      <c r="M3" s="49"/>
      <c r="N3" s="49"/>
      <c r="O3" s="49"/>
      <c r="P3" s="49"/>
      <c r="Q3" s="49"/>
      <c r="R3" s="49"/>
      <c r="S3" s="49"/>
      <c r="T3" s="49"/>
    </row>
    <row r="4" spans="1:20">
      <c r="A4" s="49"/>
      <c r="B4" s="49"/>
      <c r="C4" s="49"/>
      <c r="D4" s="49"/>
      <c r="E4" s="49"/>
      <c r="F4" s="49"/>
      <c r="G4" s="49"/>
      <c r="H4" s="49"/>
      <c r="I4" s="49"/>
      <c r="J4" s="49"/>
      <c r="K4" s="49"/>
      <c r="L4" s="49"/>
      <c r="M4" s="49"/>
      <c r="N4" s="49"/>
      <c r="O4" s="49"/>
      <c r="P4" s="49"/>
      <c r="Q4" s="49"/>
      <c r="R4" s="49"/>
      <c r="S4" s="49"/>
      <c r="T4" s="49"/>
    </row>
    <row r="6" spans="1:20" ht="23.25" thickBot="1">
      <c r="A6" s="17" t="s">
        <v>10253</v>
      </c>
      <c r="B6" s="17"/>
      <c r="C6" s="17"/>
      <c r="D6" s="17"/>
      <c r="E6" s="17"/>
      <c r="F6" s="54" t="s">
        <v>10254</v>
      </c>
      <c r="G6" s="54"/>
      <c r="H6" s="54"/>
      <c r="I6" s="17"/>
      <c r="J6" s="55" t="s">
        <v>10255</v>
      </c>
      <c r="K6" s="55"/>
      <c r="L6" s="55"/>
      <c r="M6" s="17"/>
      <c r="N6" s="55" t="s">
        <v>10256</v>
      </c>
      <c r="O6" s="55"/>
      <c r="P6" s="55"/>
      <c r="Q6" s="17"/>
      <c r="R6" s="56" t="s">
        <v>10257</v>
      </c>
      <c r="S6" s="56"/>
      <c r="T6" s="56"/>
    </row>
    <row r="7" spans="1:20" ht="15.75" thickTop="1">
      <c r="A7" s="17"/>
      <c r="B7" s="17"/>
      <c r="C7" s="17"/>
      <c r="D7" s="17"/>
      <c r="E7" s="17"/>
      <c r="F7" s="21">
        <f>COUNTA(amazon!A1:A1401)</f>
        <v>1401</v>
      </c>
      <c r="G7" s="22"/>
      <c r="H7" s="23"/>
      <c r="I7" s="17"/>
      <c r="J7" s="21">
        <f>SUM(amazon!Q2:Q1401)</f>
        <v>119945998254.58</v>
      </c>
      <c r="K7" s="22"/>
      <c r="L7" s="23"/>
      <c r="M7" s="17"/>
      <c r="N7" s="30">
        <f>AVERAGE(amazon!O2:O1401)</f>
        <v>4.0904285714285304</v>
      </c>
      <c r="O7" s="31"/>
      <c r="P7" s="32"/>
      <c r="Q7" s="17"/>
      <c r="R7" s="39">
        <f>SUM(amazon!I1:I1401)</f>
        <v>71208111368.200012</v>
      </c>
      <c r="S7" s="40"/>
      <c r="T7" s="41"/>
    </row>
    <row r="8" spans="1:20">
      <c r="F8" s="24"/>
      <c r="G8" s="25"/>
      <c r="H8" s="26"/>
      <c r="J8" s="24"/>
      <c r="K8" s="25"/>
      <c r="L8" s="26"/>
      <c r="N8" s="33"/>
      <c r="O8" s="34"/>
      <c r="P8" s="35"/>
      <c r="R8" s="42"/>
      <c r="S8" s="43"/>
      <c r="T8" s="44"/>
    </row>
    <row r="9" spans="1:20">
      <c r="F9" s="24"/>
      <c r="G9" s="25"/>
      <c r="H9" s="26"/>
      <c r="J9" s="24"/>
      <c r="K9" s="25"/>
      <c r="L9" s="26"/>
      <c r="N9" s="33"/>
      <c r="O9" s="34"/>
      <c r="P9" s="35"/>
      <c r="R9" s="42"/>
      <c r="S9" s="43"/>
      <c r="T9" s="44"/>
    </row>
    <row r="10" spans="1:20">
      <c r="F10" s="24"/>
      <c r="G10" s="25"/>
      <c r="H10" s="26"/>
      <c r="J10" s="24"/>
      <c r="K10" s="25"/>
      <c r="L10" s="26"/>
      <c r="N10" s="33"/>
      <c r="O10" s="34"/>
      <c r="P10" s="35"/>
      <c r="R10" s="42"/>
      <c r="S10" s="43"/>
      <c r="T10" s="44"/>
    </row>
    <row r="11" spans="1:20" ht="15.75" thickBot="1">
      <c r="F11" s="27"/>
      <c r="G11" s="28"/>
      <c r="H11" s="29"/>
      <c r="J11" s="27"/>
      <c r="K11" s="28"/>
      <c r="L11" s="29"/>
      <c r="N11" s="36"/>
      <c r="O11" s="37"/>
      <c r="P11" s="38"/>
      <c r="R11" s="45"/>
      <c r="S11" s="46"/>
      <c r="T11" s="47"/>
    </row>
    <row r="12" spans="1:20" ht="15.75" thickTop="1"/>
    <row r="13" spans="1:20" ht="22.5">
      <c r="F13" s="50" t="s">
        <v>10258</v>
      </c>
      <c r="G13" s="50"/>
      <c r="H13" s="50"/>
      <c r="I13" s="50"/>
      <c r="J13" s="50"/>
      <c r="K13" s="50"/>
      <c r="L13" s="50"/>
      <c r="N13" s="51" t="s">
        <v>10259</v>
      </c>
      <c r="O13" s="51"/>
      <c r="P13" s="51"/>
      <c r="Q13" s="51"/>
      <c r="R13" s="51"/>
      <c r="S13" s="51"/>
      <c r="T13" s="51"/>
    </row>
    <row r="26" spans="6:20" ht="22.5">
      <c r="F26" s="50" t="s">
        <v>10260</v>
      </c>
      <c r="G26" s="50"/>
      <c r="H26" s="50"/>
      <c r="I26" s="50"/>
      <c r="J26" s="50"/>
      <c r="K26" s="50"/>
      <c r="L26" s="50"/>
      <c r="N26" s="50" t="s">
        <v>10261</v>
      </c>
      <c r="O26" s="50"/>
      <c r="P26" s="50"/>
      <c r="Q26" s="50"/>
      <c r="R26" s="50"/>
      <c r="S26" s="50"/>
      <c r="T26" s="50"/>
    </row>
    <row r="40" spans="6:20" ht="22.5">
      <c r="F40" s="52" t="s">
        <v>10262</v>
      </c>
      <c r="G40" s="52"/>
      <c r="H40" s="52"/>
      <c r="I40" s="52"/>
      <c r="J40" s="52"/>
      <c r="K40" s="52"/>
      <c r="L40" s="52"/>
      <c r="M40" s="52"/>
      <c r="N40" s="52"/>
      <c r="O40" s="52"/>
      <c r="P40" s="52"/>
      <c r="Q40" s="52"/>
      <c r="R40" s="52"/>
      <c r="S40" s="52"/>
      <c r="T40" s="52"/>
    </row>
    <row r="54" spans="6:20" ht="22.5">
      <c r="F54" s="53" t="s">
        <v>10263</v>
      </c>
      <c r="G54" s="53"/>
      <c r="H54" s="53"/>
      <c r="I54" s="53"/>
      <c r="J54" s="53"/>
      <c r="K54" s="53"/>
      <c r="L54" s="53"/>
      <c r="M54" s="53"/>
      <c r="N54" s="53"/>
      <c r="O54" s="53"/>
      <c r="P54" s="53"/>
      <c r="Q54" s="53"/>
      <c r="R54" s="53"/>
      <c r="S54" s="53"/>
      <c r="T54" s="53"/>
    </row>
    <row r="70" spans="6:20" ht="22.5">
      <c r="F70" s="50" t="s">
        <v>10264</v>
      </c>
      <c r="G70" s="50"/>
      <c r="H70" s="50"/>
      <c r="I70" s="50"/>
      <c r="J70" s="50"/>
      <c r="K70" s="50"/>
      <c r="L70" s="50"/>
      <c r="M70" s="50"/>
      <c r="N70" s="50"/>
      <c r="O70" s="50"/>
      <c r="P70" s="50"/>
      <c r="Q70" s="50"/>
      <c r="R70" s="50"/>
      <c r="S70" s="50"/>
      <c r="T70" s="50"/>
    </row>
    <row r="86" spans="6:20" ht="22.5">
      <c r="F86" s="50" t="s">
        <v>10265</v>
      </c>
      <c r="G86" s="50"/>
      <c r="H86" s="50"/>
      <c r="I86" s="50"/>
      <c r="J86" s="50"/>
      <c r="K86" s="50"/>
      <c r="L86" s="50"/>
      <c r="M86" s="50"/>
      <c r="N86" s="50"/>
      <c r="O86" s="50"/>
      <c r="P86" s="50"/>
      <c r="Q86" s="50"/>
      <c r="R86" s="50"/>
      <c r="S86" s="50"/>
      <c r="T86" s="50"/>
    </row>
    <row r="102" spans="6:20" ht="22.5">
      <c r="F102" s="52" t="s">
        <v>10269</v>
      </c>
      <c r="G102" s="52"/>
      <c r="H102" s="52"/>
      <c r="I102" s="52"/>
      <c r="J102" s="52"/>
      <c r="K102" s="52"/>
      <c r="L102" s="52"/>
      <c r="M102" s="52"/>
      <c r="N102" s="52"/>
      <c r="O102" s="52"/>
      <c r="P102" s="52"/>
      <c r="Q102" s="52"/>
      <c r="R102" s="52"/>
      <c r="S102" s="52"/>
      <c r="T102" s="52"/>
    </row>
  </sheetData>
  <mergeCells count="18">
    <mergeCell ref="F102:T102"/>
    <mergeCell ref="F7:H11"/>
    <mergeCell ref="J7:L11"/>
    <mergeCell ref="N7:P11"/>
    <mergeCell ref="R7:T11"/>
    <mergeCell ref="F6:H6"/>
    <mergeCell ref="J6:L6"/>
    <mergeCell ref="N6:P6"/>
    <mergeCell ref="R6:T6"/>
    <mergeCell ref="A2:T4"/>
    <mergeCell ref="F40:T40"/>
    <mergeCell ref="F54:T54"/>
    <mergeCell ref="F70:T70"/>
    <mergeCell ref="F86:T86"/>
    <mergeCell ref="F13:L13"/>
    <mergeCell ref="N13:T13"/>
    <mergeCell ref="F26:L26"/>
    <mergeCell ref="N26:T26"/>
  </mergeCells>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Avg Discount % by Category</vt:lpstr>
      <vt:lpstr>2. Products Listed per Category</vt:lpstr>
      <vt:lpstr>3. No. of Rating_Count by Categ</vt:lpstr>
      <vt:lpstr>4. Products with high. Avg Rati</vt:lpstr>
      <vt:lpstr>5. Avg of Act vs Dis  by Catego</vt:lpstr>
      <vt:lpstr>6. Products with highest Review</vt:lpstr>
      <vt:lpstr>7. Products with 50% discount </vt:lpstr>
      <vt:lpstr>8. Distribution of Prod Rating</vt:lpstr>
      <vt:lpstr>9. Total Potential Revenue</vt:lpstr>
      <vt:lpstr>10. Products per Price Range</vt:lpstr>
      <vt:lpstr>11. Rating Vs Discount Relation</vt:lpstr>
      <vt:lpstr>12. Products with &lt;1000 reviews</vt:lpstr>
      <vt:lpstr>13. Categories with highest dis</vt:lpstr>
      <vt:lpstr>14. Top 5 Products by Rating</vt:lpstr>
      <vt:lpstr>amazon</vt:lpstr>
      <vt:lpstr>Amazon 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Praise</cp:lastModifiedBy>
  <cp:lastPrinted>2025-07-05T17:23:19Z</cp:lastPrinted>
  <dcterms:created xsi:type="dcterms:W3CDTF">2025-05-26T18:46:29Z</dcterms:created>
  <dcterms:modified xsi:type="dcterms:W3CDTF">2025-07-15T00:28:24Z</dcterms:modified>
</cp:coreProperties>
</file>