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viswa durairaj\Desktop\SEM 1\FIS\"/>
    </mc:Choice>
  </mc:AlternateContent>
  <xr:revisionPtr revIDLastSave="0" documentId="13_ncr:1_{9CAFC300-0D05-4E42-9EBC-C2BC769CE448}" xr6:coauthVersionLast="46" xr6:coauthVersionMax="46" xr10:uidLastSave="{00000000-0000-0000-0000-000000000000}"/>
  <bookViews>
    <workbookView xWindow="-120" yWindow="-120" windowWidth="20730" windowHeight="11280" activeTab="3" xr2:uid="{00000000-000D-0000-FFFF-FFFF00000000}"/>
  </bookViews>
  <sheets>
    <sheet name="P_A" sheetId="1" r:id="rId1"/>
    <sheet name="P_B" sheetId="2" r:id="rId2"/>
    <sheet name="P_C" sheetId="3" r:id="rId3"/>
    <sheet name="CA_O" sheetId="4" r:id="rId4"/>
    <sheet name="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6" i="4"/>
  <c r="K4" i="4"/>
  <c r="J22" i="3"/>
  <c r="J23" i="3"/>
  <c r="J24" i="3"/>
  <c r="J25" i="3"/>
  <c r="J26" i="3"/>
  <c r="J27" i="3"/>
  <c r="J28" i="3"/>
  <c r="J21" i="3"/>
  <c r="J18" i="3"/>
  <c r="J19" i="3"/>
  <c r="J20" i="3"/>
  <c r="J17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K18" i="3"/>
  <c r="K19" i="3"/>
  <c r="K20" i="3"/>
  <c r="K21" i="3"/>
  <c r="K22" i="3"/>
  <c r="K23" i="3"/>
  <c r="K24" i="3"/>
  <c r="K25" i="3"/>
  <c r="K26" i="3"/>
  <c r="K27" i="3"/>
  <c r="K28" i="3"/>
  <c r="K17" i="3"/>
  <c r="K16" i="3"/>
  <c r="F16" i="3"/>
  <c r="N11" i="3"/>
  <c r="N12" i="3"/>
  <c r="N13" i="3"/>
  <c r="N14" i="3"/>
  <c r="N15" i="3"/>
  <c r="M11" i="3"/>
  <c r="M12" i="3"/>
  <c r="M13" i="3"/>
  <c r="M14" i="3"/>
  <c r="M15" i="3"/>
  <c r="L11" i="3"/>
  <c r="L12" i="3"/>
  <c r="L13" i="3"/>
  <c r="L14" i="3"/>
  <c r="L15" i="3"/>
  <c r="K11" i="3"/>
  <c r="K12" i="3"/>
  <c r="K13" i="3"/>
  <c r="K14" i="3"/>
  <c r="K15" i="3"/>
  <c r="J11" i="3"/>
  <c r="J12" i="3"/>
  <c r="J13" i="3"/>
  <c r="J14" i="3"/>
  <c r="J15" i="3"/>
  <c r="J10" i="3"/>
  <c r="N10" i="3"/>
  <c r="M10" i="3"/>
  <c r="L10" i="3"/>
  <c r="K10" i="3"/>
  <c r="H16" i="3" l="1"/>
  <c r="J16" i="3" s="1"/>
  <c r="N11" i="5" s="1"/>
  <c r="O11" i="5" s="1"/>
  <c r="P11" i="5" s="1"/>
  <c r="Q11" i="5" s="1"/>
  <c r="R11" i="5" s="1"/>
  <c r="I10" i="3"/>
  <c r="N23" i="5"/>
  <c r="O23" i="5" s="1"/>
  <c r="P23" i="5" s="1"/>
  <c r="Q23" i="5" s="1"/>
  <c r="R23" i="5" s="1"/>
  <c r="N6" i="5"/>
  <c r="O6" i="5" s="1"/>
  <c r="P6" i="5" s="1"/>
  <c r="Q6" i="5" s="1"/>
  <c r="R6" i="5" s="1"/>
  <c r="N7" i="5"/>
  <c r="O7" i="5" s="1"/>
  <c r="P7" i="5" s="1"/>
  <c r="Q7" i="5" s="1"/>
  <c r="R7" i="5" s="1"/>
  <c r="N8" i="5"/>
  <c r="O8" i="5" s="1"/>
  <c r="P8" i="5" s="1"/>
  <c r="Q8" i="5" s="1"/>
  <c r="R8" i="5" s="1"/>
  <c r="N9" i="5"/>
  <c r="O9" i="5" s="1"/>
  <c r="P9" i="5" s="1"/>
  <c r="Q9" i="5" s="1"/>
  <c r="R9" i="5" s="1"/>
  <c r="N10" i="5"/>
  <c r="O10" i="5" s="1"/>
  <c r="P10" i="5" s="1"/>
  <c r="Q10" i="5" s="1"/>
  <c r="R10" i="5" s="1"/>
  <c r="N12" i="5"/>
  <c r="O12" i="5" s="1"/>
  <c r="P12" i="5" s="1"/>
  <c r="Q12" i="5" s="1"/>
  <c r="R12" i="5" s="1"/>
  <c r="N13" i="5"/>
  <c r="O13" i="5" s="1"/>
  <c r="P13" i="5" s="1"/>
  <c r="Q13" i="5" s="1"/>
  <c r="R13" i="5" s="1"/>
  <c r="N14" i="5"/>
  <c r="O14" i="5" s="1"/>
  <c r="P14" i="5" s="1"/>
  <c r="Q14" i="5" s="1"/>
  <c r="R14" i="5" s="1"/>
  <c r="N15" i="5"/>
  <c r="O15" i="5" s="1"/>
  <c r="P15" i="5" s="1"/>
  <c r="Q15" i="5" s="1"/>
  <c r="R15" i="5" s="1"/>
  <c r="N16" i="5"/>
  <c r="O16" i="5" s="1"/>
  <c r="P16" i="5" s="1"/>
  <c r="Q16" i="5" s="1"/>
  <c r="R16" i="5" s="1"/>
  <c r="N17" i="5"/>
  <c r="O17" i="5" s="1"/>
  <c r="P17" i="5" s="1"/>
  <c r="Q17" i="5" s="1"/>
  <c r="R17" i="5" s="1"/>
  <c r="N18" i="5"/>
  <c r="O18" i="5" s="1"/>
  <c r="P18" i="5" s="1"/>
  <c r="Q18" i="5" s="1"/>
  <c r="R18" i="5" s="1"/>
  <c r="N19" i="5"/>
  <c r="O19" i="5" s="1"/>
  <c r="P19" i="5" s="1"/>
  <c r="Q19" i="5" s="1"/>
  <c r="R19" i="5" s="1"/>
  <c r="N20" i="5"/>
  <c r="O20" i="5" s="1"/>
  <c r="P20" i="5" s="1"/>
  <c r="Q20" i="5" s="1"/>
  <c r="R20" i="5" s="1"/>
  <c r="N21" i="5"/>
  <c r="O21" i="5" s="1"/>
  <c r="P21" i="5" s="1"/>
  <c r="Q21" i="5" s="1"/>
  <c r="R21" i="5" s="1"/>
  <c r="N22" i="5"/>
  <c r="O22" i="5" s="1"/>
  <c r="P22" i="5" s="1"/>
  <c r="Q22" i="5" s="1"/>
  <c r="R22" i="5" s="1"/>
  <c r="N5" i="5"/>
  <c r="O5" i="5" s="1"/>
  <c r="P5" i="5" s="1"/>
  <c r="Q5" i="5" s="1"/>
  <c r="R5" i="5" s="1"/>
  <c r="F20" i="3"/>
  <c r="H20" i="3" s="1"/>
  <c r="I20" i="3" s="1"/>
  <c r="I11" i="3"/>
  <c r="I12" i="3"/>
  <c r="I13" i="3"/>
  <c r="I14" i="3"/>
  <c r="I15" i="3"/>
  <c r="I17" i="3"/>
  <c r="I18" i="3"/>
  <c r="I19" i="3"/>
  <c r="I21" i="3"/>
  <c r="I22" i="3"/>
  <c r="I23" i="3"/>
  <c r="I24" i="3"/>
  <c r="I25" i="3"/>
  <c r="I26" i="3"/>
  <c r="I27" i="3"/>
  <c r="I28" i="3"/>
  <c r="H11" i="3"/>
  <c r="H12" i="3"/>
  <c r="H13" i="3"/>
  <c r="H14" i="3"/>
  <c r="H15" i="3"/>
  <c r="H17" i="3"/>
  <c r="H18" i="3"/>
  <c r="H19" i="3"/>
  <c r="H21" i="3"/>
  <c r="H22" i="3"/>
  <c r="H23" i="3"/>
  <c r="H24" i="3"/>
  <c r="H25" i="3"/>
  <c r="H26" i="3"/>
  <c r="H27" i="3"/>
  <c r="H28" i="3"/>
  <c r="H10" i="3"/>
  <c r="G5" i="5"/>
  <c r="H5" i="5" s="1"/>
  <c r="G6" i="5"/>
  <c r="H6" i="5" s="1"/>
  <c r="G7" i="5"/>
  <c r="G8" i="5"/>
  <c r="G9" i="5"/>
  <c r="G10" i="5"/>
  <c r="G11" i="5"/>
  <c r="G12" i="5"/>
  <c r="H12" i="5" s="1"/>
  <c r="G13" i="5"/>
  <c r="H13" i="5" s="1"/>
  <c r="G14" i="5"/>
  <c r="H14" i="5" s="1"/>
  <c r="G15" i="5"/>
  <c r="H15" i="5" s="1"/>
  <c r="G16" i="5"/>
  <c r="G17" i="5"/>
  <c r="G18" i="5"/>
  <c r="G19" i="5"/>
  <c r="G20" i="5"/>
  <c r="H20" i="5" s="1"/>
  <c r="G21" i="5"/>
  <c r="G22" i="5"/>
  <c r="H22" i="5" s="1"/>
  <c r="G23" i="5"/>
  <c r="H23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5" i="5"/>
  <c r="H7" i="5"/>
  <c r="H8" i="5"/>
  <c r="H9" i="5"/>
  <c r="H10" i="5"/>
  <c r="H11" i="5"/>
  <c r="H16" i="5"/>
  <c r="H17" i="5"/>
  <c r="H18" i="5"/>
  <c r="H19" i="5"/>
  <c r="H21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5" i="5"/>
  <c r="I16" i="3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5" i="5"/>
  <c r="G22" i="3"/>
  <c r="G23" i="3"/>
  <c r="G24" i="3"/>
  <c r="G25" i="3"/>
  <c r="G26" i="3"/>
  <c r="G27" i="3"/>
  <c r="G28" i="3"/>
  <c r="G21" i="3"/>
  <c r="G18" i="3"/>
  <c r="G19" i="3"/>
  <c r="G20" i="3"/>
  <c r="G17" i="3"/>
  <c r="G16" i="3"/>
  <c r="G11" i="3"/>
  <c r="G12" i="3"/>
  <c r="G13" i="3"/>
  <c r="G14" i="3"/>
  <c r="G15" i="3"/>
  <c r="G10" i="3"/>
  <c r="J5" i="4"/>
  <c r="J6" i="4"/>
  <c r="I5" i="4"/>
  <c r="I6" i="4"/>
  <c r="H5" i="4"/>
  <c r="H6" i="4"/>
  <c r="J4" i="4"/>
  <c r="I4" i="4"/>
  <c r="H4" i="4"/>
  <c r="G5" i="4"/>
  <c r="G6" i="4"/>
  <c r="G4" i="4"/>
  <c r="F5" i="4"/>
  <c r="F6" i="4"/>
  <c r="F4" i="4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M10" i="1"/>
  <c r="L10" i="1"/>
  <c r="K1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0" i="1"/>
  <c r="G21" i="1"/>
  <c r="G22" i="1"/>
  <c r="G23" i="1"/>
  <c r="G24" i="1"/>
  <c r="G25" i="1"/>
  <c r="G26" i="1"/>
  <c r="G27" i="1"/>
  <c r="G28" i="1"/>
  <c r="G20" i="1"/>
  <c r="G16" i="1"/>
  <c r="G17" i="1"/>
  <c r="G18" i="1"/>
  <c r="G19" i="1"/>
  <c r="G15" i="1"/>
  <c r="G11" i="1"/>
  <c r="G12" i="1"/>
  <c r="G13" i="1"/>
  <c r="G14" i="1"/>
  <c r="G10" i="1"/>
  <c r="F20" i="1"/>
  <c r="F30" i="1" s="1"/>
  <c r="F21" i="1"/>
  <c r="F22" i="1"/>
  <c r="F23" i="1"/>
  <c r="F24" i="1"/>
  <c r="F25" i="1"/>
  <c r="F26" i="1"/>
  <c r="F27" i="1"/>
  <c r="F28" i="1"/>
  <c r="F16" i="1"/>
  <c r="F17" i="1"/>
  <c r="F18" i="1"/>
  <c r="F19" i="1"/>
  <c r="F15" i="1"/>
  <c r="F11" i="1"/>
  <c r="F12" i="1"/>
  <c r="F13" i="1"/>
  <c r="F14" i="1"/>
  <c r="F10" i="1"/>
  <c r="F21" i="3"/>
  <c r="F22" i="3"/>
  <c r="F23" i="3"/>
  <c r="F24" i="3"/>
  <c r="F25" i="3"/>
  <c r="F26" i="3"/>
  <c r="F27" i="3"/>
  <c r="F28" i="3"/>
  <c r="F17" i="3"/>
  <c r="F18" i="3"/>
  <c r="F19" i="3"/>
  <c r="F11" i="3"/>
  <c r="F12" i="3"/>
  <c r="F13" i="3"/>
  <c r="F14" i="3"/>
  <c r="F15" i="3"/>
  <c r="F10" i="3"/>
  <c r="E28" i="3"/>
  <c r="E22" i="3"/>
  <c r="E23" i="3"/>
  <c r="E24" i="3"/>
  <c r="E25" i="3"/>
  <c r="E26" i="3"/>
  <c r="E27" i="3"/>
  <c r="E21" i="3"/>
  <c r="E18" i="3"/>
  <c r="E19" i="3"/>
  <c r="E20" i="3"/>
  <c r="E17" i="3"/>
  <c r="E11" i="3"/>
  <c r="E12" i="3"/>
  <c r="E13" i="3"/>
  <c r="E14" i="3"/>
  <c r="E15" i="3"/>
  <c r="E16" i="3"/>
  <c r="E10" i="3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10" i="2"/>
  <c r="K18" i="2"/>
  <c r="K19" i="2"/>
  <c r="K20" i="2"/>
  <c r="K21" i="2"/>
  <c r="K22" i="2"/>
  <c r="K23" i="2"/>
  <c r="K24" i="2"/>
  <c r="K25" i="2"/>
  <c r="K26" i="2"/>
  <c r="K27" i="2"/>
  <c r="K28" i="2"/>
  <c r="K11" i="2"/>
  <c r="K12" i="2"/>
  <c r="K13" i="2"/>
  <c r="K14" i="2"/>
  <c r="K15" i="2"/>
  <c r="K16" i="2"/>
  <c r="K17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10" i="2"/>
  <c r="I19" i="2"/>
  <c r="I20" i="2"/>
  <c r="I21" i="2"/>
  <c r="I22" i="2"/>
  <c r="I23" i="2"/>
  <c r="I24" i="2"/>
  <c r="I25" i="2"/>
  <c r="I26" i="2"/>
  <c r="I27" i="2"/>
  <c r="I28" i="2"/>
  <c r="I11" i="2"/>
  <c r="I12" i="2"/>
  <c r="I13" i="2"/>
  <c r="I14" i="2"/>
  <c r="I15" i="2"/>
  <c r="I16" i="2"/>
  <c r="I17" i="2"/>
  <c r="I18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K10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10" i="2"/>
  <c r="E18" i="2"/>
  <c r="E19" i="2"/>
  <c r="E20" i="2"/>
  <c r="E21" i="2"/>
  <c r="E22" i="2"/>
  <c r="E23" i="2"/>
  <c r="E24" i="2"/>
  <c r="E25" i="2"/>
  <c r="E26" i="2"/>
  <c r="E27" i="2"/>
  <c r="E28" i="2"/>
  <c r="E11" i="2"/>
  <c r="E12" i="2"/>
  <c r="E13" i="2"/>
  <c r="E14" i="2"/>
  <c r="E15" i="2"/>
  <c r="E16" i="2"/>
  <c r="E17" i="2"/>
  <c r="E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0" i="2"/>
  <c r="D30" i="1"/>
  <c r="D28" i="1"/>
  <c r="D25" i="1"/>
  <c r="D26" i="1"/>
  <c r="D27" i="1"/>
  <c r="D22" i="1"/>
  <c r="D23" i="1"/>
  <c r="D24" i="1"/>
  <c r="D21" i="1"/>
  <c r="D16" i="1"/>
  <c r="D17" i="1"/>
  <c r="D18" i="1"/>
  <c r="D19" i="1"/>
  <c r="D20" i="1"/>
  <c r="D15" i="1"/>
  <c r="D11" i="1"/>
  <c r="D12" i="1"/>
  <c r="D13" i="1"/>
  <c r="D14" i="1"/>
  <c r="D10" i="1"/>
  <c r="E28" i="1"/>
  <c r="E25" i="1"/>
  <c r="E26" i="1"/>
  <c r="E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P21" i="3" l="1"/>
  <c r="P13" i="3"/>
  <c r="P27" i="3"/>
  <c r="P11" i="3"/>
  <c r="P18" i="3"/>
  <c r="P10" i="3"/>
  <c r="P16" i="3"/>
  <c r="P19" i="3"/>
  <c r="P28" i="3"/>
  <c r="P20" i="3"/>
  <c r="P12" i="3"/>
  <c r="P15" i="3"/>
  <c r="P14" i="3" l="1"/>
  <c r="P24" i="3"/>
  <c r="P22" i="3"/>
  <c r="P23" i="3"/>
  <c r="P17" i="3"/>
  <c r="P25" i="3"/>
  <c r="P26" i="3"/>
</calcChain>
</file>

<file path=xl/sharedStrings.xml><?xml version="1.0" encoding="utf-8"?>
<sst xmlns="http://schemas.openxmlformats.org/spreadsheetml/2006/main" count="94" uniqueCount="56">
  <si>
    <t>Sub-A1</t>
  </si>
  <si>
    <t>Sub-A2</t>
  </si>
  <si>
    <t>Sub-A3</t>
  </si>
  <si>
    <t>Sub-A4</t>
  </si>
  <si>
    <t>Sub-A5</t>
  </si>
  <si>
    <t>Sub-A6</t>
  </si>
  <si>
    <t>L_user/CPU</t>
  </si>
  <si>
    <t>No.user</t>
  </si>
  <si>
    <t>License costs</t>
  </si>
  <si>
    <t>Customisation</t>
  </si>
  <si>
    <t>M_15%</t>
  </si>
  <si>
    <t>D_30%</t>
  </si>
  <si>
    <t>CPU_cost</t>
  </si>
  <si>
    <t>18% Fee ( From Year2)</t>
  </si>
  <si>
    <t>CPU Acquisition cost</t>
  </si>
  <si>
    <t>yrs_1</t>
  </si>
  <si>
    <t>yrs_2</t>
  </si>
  <si>
    <t>yrs_3</t>
  </si>
  <si>
    <t>yrs_4</t>
  </si>
  <si>
    <t>yrs_5</t>
  </si>
  <si>
    <t>License cost</t>
  </si>
  <si>
    <t>S_fee</t>
  </si>
  <si>
    <t>Product_B</t>
  </si>
  <si>
    <t>Customisation fee</t>
  </si>
  <si>
    <t>Subscription fee</t>
  </si>
  <si>
    <t>Subscription_Fee</t>
  </si>
  <si>
    <t>Product_c</t>
  </si>
  <si>
    <t>P_A</t>
  </si>
  <si>
    <t>P_B</t>
  </si>
  <si>
    <t>P_c</t>
  </si>
  <si>
    <t>CAPEX</t>
  </si>
  <si>
    <t>OPEX</t>
  </si>
  <si>
    <t>TCO 5YRS</t>
  </si>
  <si>
    <t>TCO 7yrs</t>
  </si>
  <si>
    <t xml:space="preserve">TCO_8yrs </t>
  </si>
  <si>
    <t>TCO_9yrs</t>
  </si>
  <si>
    <t>TCO_10yrs</t>
  </si>
  <si>
    <t xml:space="preserve">                                        Product A</t>
  </si>
  <si>
    <t xml:space="preserve">                                         Product B</t>
  </si>
  <si>
    <t xml:space="preserve">                                          Product C</t>
  </si>
  <si>
    <t>No of users</t>
  </si>
  <si>
    <t>Year 1</t>
  </si>
  <si>
    <t>Year 2</t>
  </si>
  <si>
    <t>Year 3</t>
  </si>
  <si>
    <t>Year 4</t>
  </si>
  <si>
    <t>product_A</t>
  </si>
  <si>
    <t>CPU_Main</t>
  </si>
  <si>
    <t>CPU_Diaster</t>
  </si>
  <si>
    <t>5_P_A</t>
  </si>
  <si>
    <t>5_P_B</t>
  </si>
  <si>
    <t>5_P_C</t>
  </si>
  <si>
    <t>Pro_Dis</t>
  </si>
  <si>
    <t>Users Vs TOC</t>
  </si>
  <si>
    <t xml:space="preserve">300 users from Product_A, PRODUCT_B, Product_C and also calculated  Tco for some years. </t>
  </si>
  <si>
    <t>T.C.O</t>
  </si>
  <si>
    <t>TCO_15yrs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</si>
</sst>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2922134733158"/>
          <c:y val="0.15319444444444447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Chart!$H$4</c:f>
              <c:strCache>
                <c:ptCount val="1"/>
                <c:pt idx="0">
                  <c:v>5_P_A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Chart!$C$5:$C$23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Chart!$H$5:$H$23</c:f>
              <c:numCache>
                <c:formatCode>General</c:formatCode>
                <c:ptCount val="19"/>
                <c:pt idx="0">
                  <c:v>496264</c:v>
                </c:pt>
                <c:pt idx="1">
                  <c:v>543564</c:v>
                </c:pt>
                <c:pt idx="2">
                  <c:v>590864</c:v>
                </c:pt>
                <c:pt idx="3">
                  <c:v>638164</c:v>
                </c:pt>
                <c:pt idx="4">
                  <c:v>685464</c:v>
                </c:pt>
                <c:pt idx="5">
                  <c:v>814428</c:v>
                </c:pt>
                <c:pt idx="6">
                  <c:v>861728</c:v>
                </c:pt>
                <c:pt idx="7">
                  <c:v>909028</c:v>
                </c:pt>
                <c:pt idx="8">
                  <c:v>956328</c:v>
                </c:pt>
                <c:pt idx="9">
                  <c:v>1003628</c:v>
                </c:pt>
                <c:pt idx="10">
                  <c:v>1106928</c:v>
                </c:pt>
                <c:pt idx="11">
                  <c:v>1261556</c:v>
                </c:pt>
                <c:pt idx="12">
                  <c:v>1308856</c:v>
                </c:pt>
                <c:pt idx="13">
                  <c:v>1356156</c:v>
                </c:pt>
                <c:pt idx="14">
                  <c:v>1403456</c:v>
                </c:pt>
                <c:pt idx="15">
                  <c:v>1450756</c:v>
                </c:pt>
                <c:pt idx="16">
                  <c:v>1498056</c:v>
                </c:pt>
                <c:pt idx="17">
                  <c:v>1545356</c:v>
                </c:pt>
                <c:pt idx="18">
                  <c:v>1592656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3-4ECB-AE2C-9A77EB0CE0C2}"/>
            </c:ext>
          </c:extLst>
        </c:ser>
        <c:ser>
          <c:idx val="1"/>
          <c:order val="1"/>
          <c:tx>
            <c:strRef>
              <c:f>Chart!$M$4</c:f>
              <c:strCache>
                <c:ptCount val="1"/>
                <c:pt idx="0">
                  <c:v>5_P_B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Chart!$C$5:$C$23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Chart!$M$5:$M$23</c:f>
              <c:numCache>
                <c:formatCode>General</c:formatCode>
                <c:ptCount val="19"/>
                <c:pt idx="0">
                  <c:v>185000</c:v>
                </c:pt>
                <c:pt idx="1">
                  <c:v>277500</c:v>
                </c:pt>
                <c:pt idx="2">
                  <c:v>370000</c:v>
                </c:pt>
                <c:pt idx="3">
                  <c:v>462500</c:v>
                </c:pt>
                <c:pt idx="4">
                  <c:v>555000</c:v>
                </c:pt>
                <c:pt idx="5">
                  <c:v>647500</c:v>
                </c:pt>
                <c:pt idx="6">
                  <c:v>740000</c:v>
                </c:pt>
                <c:pt idx="7">
                  <c:v>832500</c:v>
                </c:pt>
                <c:pt idx="8">
                  <c:v>925000</c:v>
                </c:pt>
                <c:pt idx="9">
                  <c:v>1017500</c:v>
                </c:pt>
                <c:pt idx="10">
                  <c:v>1110000</c:v>
                </c:pt>
                <c:pt idx="11">
                  <c:v>1202500</c:v>
                </c:pt>
                <c:pt idx="12">
                  <c:v>1295000</c:v>
                </c:pt>
                <c:pt idx="13">
                  <c:v>1387500</c:v>
                </c:pt>
                <c:pt idx="14">
                  <c:v>1480000</c:v>
                </c:pt>
                <c:pt idx="15">
                  <c:v>1572500</c:v>
                </c:pt>
                <c:pt idx="16">
                  <c:v>1665000</c:v>
                </c:pt>
                <c:pt idx="17">
                  <c:v>1757500</c:v>
                </c:pt>
                <c:pt idx="18">
                  <c:v>1850000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3-4ECB-AE2C-9A77EB0CE0C2}"/>
            </c:ext>
          </c:extLst>
        </c:ser>
        <c:ser>
          <c:idx val="2"/>
          <c:order val="2"/>
          <c:tx>
            <c:strRef>
              <c:f>Chart!$R$4</c:f>
              <c:strCache>
                <c:ptCount val="1"/>
                <c:pt idx="0">
                  <c:v>5_P_C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Chart!$C$5:$C$23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Chart!$R$5:$R$23</c:f>
              <c:numCache>
                <c:formatCode>General</c:formatCode>
                <c:ptCount val="19"/>
                <c:pt idx="0">
                  <c:v>778000</c:v>
                </c:pt>
                <c:pt idx="1">
                  <c:v>778000</c:v>
                </c:pt>
                <c:pt idx="2">
                  <c:v>778000</c:v>
                </c:pt>
                <c:pt idx="3">
                  <c:v>778000</c:v>
                </c:pt>
                <c:pt idx="4">
                  <c:v>778000</c:v>
                </c:pt>
                <c:pt idx="5">
                  <c:v>778000</c:v>
                </c:pt>
                <c:pt idx="6">
                  <c:v>778000</c:v>
                </c:pt>
                <c:pt idx="7">
                  <c:v>1334000</c:v>
                </c:pt>
                <c:pt idx="8">
                  <c:v>1334000</c:v>
                </c:pt>
                <c:pt idx="9">
                  <c:v>1334000</c:v>
                </c:pt>
                <c:pt idx="10">
                  <c:v>1334000</c:v>
                </c:pt>
                <c:pt idx="11">
                  <c:v>1612000</c:v>
                </c:pt>
                <c:pt idx="12">
                  <c:v>1612000</c:v>
                </c:pt>
                <c:pt idx="13">
                  <c:v>1612000</c:v>
                </c:pt>
                <c:pt idx="14">
                  <c:v>1612000</c:v>
                </c:pt>
                <c:pt idx="15">
                  <c:v>1612000</c:v>
                </c:pt>
                <c:pt idx="16">
                  <c:v>1612000</c:v>
                </c:pt>
                <c:pt idx="17">
                  <c:v>1612000</c:v>
                </c:pt>
                <c:pt idx="18">
                  <c:v>1612000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3-4ECB-AE2C-9A77EB0C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684832"/>
        <c:axId val="1912714368"/>
      </c:lineChart>
      <c:catAx>
        <c:axId val="19126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14368"/>
        <c:crosses val="autoZero"/>
        <c:auto val="1"/>
        <c:lblAlgn val="ctr"/>
        <c:lblOffset val="100"/>
        <c:noMultiLvlLbl val="0"/>
      </c:catAx>
      <c:valAx>
        <c:axId val="19127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84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6</xdr:row>
      <xdr:rowOff>0</xdr:rowOff>
    </xdr:from>
    <xdr:to>
      <xdr:col>27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86AFE-E2B3-495A-9E28-6C340E5B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036AE3-B0BA-4723-AA91-A09B9DA4A05A}" name="Table4" displayName="Table4" ref="C3:R23" headerRowCount="0" totalsRowShown="0" headerRowDxfId="15">
  <tableColumns count="16">
    <tableColumn id="1" xr3:uid="{FC6D3492-6B8C-4961-9F2A-064D951EEC9B}" name="Column1"/>
    <tableColumn id="2" xr3:uid="{EEAFD4D7-5C0E-43A1-A6B6-4CC8715CB974}" name="Column2" headerRowDxfId="14"/>
    <tableColumn id="3" xr3:uid="{89238E18-F8AE-4016-82D0-332CB77D1CA4}" name="Column3" headerRowDxfId="13"/>
    <tableColumn id="4" xr3:uid="{9B93364E-BFE3-4FF0-8548-D255DCC176CC}" name="Column4" headerRowDxfId="12"/>
    <tableColumn id="5" xr3:uid="{61CF72F8-9172-45F0-9431-8EA6320B4E02}" name="Column5" headerRowDxfId="11"/>
    <tableColumn id="6" xr3:uid="{8FB5CBC4-DE30-4A33-842A-44791B0178AE}" name="Column6" headerRowDxfId="10"/>
    <tableColumn id="7" xr3:uid="{3B198257-E92A-4DC9-AFC3-7F047EBE16E7}" name="Column7" headerRowDxfId="9"/>
    <tableColumn id="8" xr3:uid="{AB0A1E9F-E4F9-4EC1-9E47-195C42C3479E}" name="Column8" headerRowDxfId="8"/>
    <tableColumn id="9" xr3:uid="{D3650935-17DF-47DF-9980-F7AF356B5556}" name="Column9" headerRowDxfId="7"/>
    <tableColumn id="10" xr3:uid="{DAF1ED7D-F298-4ACC-B2DB-DDA455FB24CF}" name="Column10" headerRowDxfId="6"/>
    <tableColumn id="11" xr3:uid="{E821CD9F-1E25-4599-8316-4006AF297B15}" name="Column11" headerRowDxfId="5"/>
    <tableColumn id="12" xr3:uid="{670E0B08-9302-4EB9-A177-A28E4822341B}" name="Column12" headerRowDxfId="4"/>
    <tableColumn id="13" xr3:uid="{CFADF473-516F-45B7-8D43-A32FB6454026}" name="Column13" headerRowDxfId="3"/>
    <tableColumn id="14" xr3:uid="{BE04DCB3-6757-43C7-B3C0-7EF5EA00CAB1}" name="Column14" headerRowDxfId="2"/>
    <tableColumn id="15" xr3:uid="{F288AB43-CA9D-4DC0-A355-8A6C9C0D5E5B}" name="Column15" headerRowDxfId="1"/>
    <tableColumn id="16" xr3:uid="{3748151B-6DF1-42B6-ABB3-80F801D351A4}" name="Column16" header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opLeftCell="A4" zoomScale="85" zoomScaleNormal="85" workbookViewId="0">
      <selection activeCell="O9" sqref="O9"/>
    </sheetView>
  </sheetViews>
  <sheetFormatPr defaultRowHeight="15" x14ac:dyDescent="0.25"/>
  <sheetData>
    <row r="1" spans="1:15" x14ac:dyDescent="0.25">
      <c r="A1" s="1"/>
      <c r="B1" s="1"/>
      <c r="C1" s="1"/>
      <c r="H1" s="7" t="s">
        <v>45</v>
      </c>
      <c r="I1" s="7"/>
      <c r="J1" s="7"/>
    </row>
    <row r="2" spans="1:15" x14ac:dyDescent="0.25">
      <c r="A2" s="1"/>
      <c r="B2" s="7" t="s">
        <v>6</v>
      </c>
      <c r="C2" s="7"/>
    </row>
    <row r="3" spans="1:15" x14ac:dyDescent="0.25">
      <c r="A3" s="6" t="s">
        <v>0</v>
      </c>
      <c r="B3" s="1">
        <v>100</v>
      </c>
      <c r="C3" s="1"/>
    </row>
    <row r="4" spans="1:15" x14ac:dyDescent="0.25">
      <c r="A4" s="6" t="s">
        <v>1</v>
      </c>
      <c r="B4" s="1">
        <v>150</v>
      </c>
      <c r="C4" s="1"/>
    </row>
    <row r="5" spans="1:15" x14ac:dyDescent="0.25">
      <c r="A5" s="6" t="s">
        <v>2</v>
      </c>
      <c r="B5" s="1">
        <v>300</v>
      </c>
      <c r="C5" s="1"/>
    </row>
    <row r="6" spans="1:15" x14ac:dyDescent="0.25">
      <c r="A6" s="6" t="s">
        <v>3</v>
      </c>
      <c r="B6" s="1">
        <v>5000</v>
      </c>
      <c r="C6" s="1"/>
    </row>
    <row r="7" spans="1:15" x14ac:dyDescent="0.25">
      <c r="A7" s="6" t="s">
        <v>4</v>
      </c>
      <c r="B7" s="1">
        <v>4000</v>
      </c>
      <c r="C7" s="1"/>
      <c r="G7" s="8" t="s">
        <v>14</v>
      </c>
      <c r="H7" s="8"/>
    </row>
    <row r="8" spans="1:15" x14ac:dyDescent="0.25">
      <c r="A8" s="6" t="s">
        <v>5</v>
      </c>
      <c r="B8" s="1">
        <v>3000</v>
      </c>
      <c r="C8" s="1"/>
      <c r="E8" s="3" t="s">
        <v>9</v>
      </c>
      <c r="F8">
        <v>200000</v>
      </c>
      <c r="G8" s="3">
        <v>5000</v>
      </c>
      <c r="H8" s="3"/>
    </row>
    <row r="9" spans="1:15" x14ac:dyDescent="0.25">
      <c r="C9" s="6" t="s">
        <v>7</v>
      </c>
      <c r="D9" s="6" t="s">
        <v>8</v>
      </c>
      <c r="E9" s="6" t="s">
        <v>10</v>
      </c>
      <c r="F9" s="6" t="s">
        <v>11</v>
      </c>
      <c r="G9" s="6" t="s">
        <v>12</v>
      </c>
      <c r="H9" s="6"/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6"/>
      <c r="O9" s="6" t="s">
        <v>54</v>
      </c>
    </row>
    <row r="10" spans="1:15" x14ac:dyDescent="0.25">
      <c r="C10" s="2">
        <v>100</v>
      </c>
      <c r="D10" s="3">
        <f>($B$3*C10)+($B$4*C10)+($B$5*C10)+($B$6*2)+($B$7*2)+($B$8*2)</f>
        <v>79000</v>
      </c>
      <c r="E10">
        <f>(0.15*$F$8)</f>
        <v>30000</v>
      </c>
      <c r="F10">
        <f>(0.3*(($B$6+$B$7+$B$8)*2))</f>
        <v>7200</v>
      </c>
      <c r="G10">
        <f>(2*G$8)</f>
        <v>10000</v>
      </c>
      <c r="I10">
        <f>SUM(D10+F10+$F$8+(G10*2))</f>
        <v>306200</v>
      </c>
      <c r="J10">
        <f>SUM((D10+F10)*0.18)+E10+((2*G10)*0.1)</f>
        <v>47516</v>
      </c>
      <c r="K10">
        <f>SUM((D10+F10)*0.18)+E10+((2*G10)*0.1)</f>
        <v>47516</v>
      </c>
      <c r="L10">
        <f>SUM((D10+F10)*0.18)+E10+((2*G10)*0.1)</f>
        <v>47516</v>
      </c>
      <c r="M10">
        <f>SUM((D10+F10)*0.18)+E10+((2*G10)*0.1)</f>
        <v>47516</v>
      </c>
      <c r="O10">
        <f>SUM(I10:M10)</f>
        <v>496264</v>
      </c>
    </row>
    <row r="11" spans="1:15" x14ac:dyDescent="0.25">
      <c r="C11" s="2">
        <v>150</v>
      </c>
      <c r="D11" s="3">
        <f t="shared" ref="D11:D14" si="0">($B$3*C11)+($B$4*C11)+($B$5*C11)+($B$6*2)+($B$7*2)+($B$8*2)</f>
        <v>106500</v>
      </c>
      <c r="E11" s="3">
        <f t="shared" ref="E11:E27" si="1">(0.15*$F$8)</f>
        <v>30000</v>
      </c>
      <c r="F11" s="3">
        <f t="shared" ref="F11:F14" si="2">(0.3*(($B$6+$B$7+$B$8)*2))</f>
        <v>7200</v>
      </c>
      <c r="G11" s="3">
        <f t="shared" ref="G11:G14" si="3">(2*G$8)</f>
        <v>10000</v>
      </c>
      <c r="I11" s="3">
        <f t="shared" ref="I11:I28" si="4">SUM(D11+F11+$F$8+(G11*2))</f>
        <v>333700</v>
      </c>
      <c r="J11" s="3">
        <f t="shared" ref="J11:J28" si="5">SUM((D11+F11)*0.18)+E11+((2*G11)*0.1)</f>
        <v>52466</v>
      </c>
      <c r="K11" s="3">
        <f t="shared" ref="K11:K28" si="6">SUM((D11+F11)*0.18)+E11+((2*G11)*0.1)</f>
        <v>52466</v>
      </c>
      <c r="L11" s="3">
        <f t="shared" ref="L11:L28" si="7">SUM((D11+F11)*0.18)+E11+((2*G11)*0.1)</f>
        <v>52466</v>
      </c>
      <c r="M11" s="3">
        <f t="shared" ref="M11:M28" si="8">SUM((D11+F11)*0.18)+E11+((2*G11)*0.1)</f>
        <v>52466</v>
      </c>
      <c r="O11" s="3">
        <f t="shared" ref="O11:O28" si="9">SUM(I11:M11)</f>
        <v>543564</v>
      </c>
    </row>
    <row r="12" spans="1:15" x14ac:dyDescent="0.25">
      <c r="C12" s="2">
        <v>200</v>
      </c>
      <c r="D12" s="3">
        <f t="shared" si="0"/>
        <v>134000</v>
      </c>
      <c r="E12" s="3">
        <f t="shared" si="1"/>
        <v>30000</v>
      </c>
      <c r="F12" s="3">
        <f t="shared" si="2"/>
        <v>7200</v>
      </c>
      <c r="G12" s="3">
        <f t="shared" si="3"/>
        <v>10000</v>
      </c>
      <c r="I12" s="3">
        <f t="shared" si="4"/>
        <v>361200</v>
      </c>
      <c r="J12" s="3">
        <f t="shared" si="5"/>
        <v>57416</v>
      </c>
      <c r="K12" s="3">
        <f t="shared" si="6"/>
        <v>57416</v>
      </c>
      <c r="L12" s="3">
        <f t="shared" si="7"/>
        <v>57416</v>
      </c>
      <c r="M12" s="3">
        <f t="shared" si="8"/>
        <v>57416</v>
      </c>
      <c r="O12" s="3">
        <f t="shared" si="9"/>
        <v>590864</v>
      </c>
    </row>
    <row r="13" spans="1:15" x14ac:dyDescent="0.25">
      <c r="C13" s="2">
        <v>250</v>
      </c>
      <c r="D13" s="3">
        <f t="shared" si="0"/>
        <v>161500</v>
      </c>
      <c r="E13" s="3">
        <f t="shared" si="1"/>
        <v>30000</v>
      </c>
      <c r="F13" s="3">
        <f t="shared" si="2"/>
        <v>7200</v>
      </c>
      <c r="G13" s="3">
        <f t="shared" si="3"/>
        <v>10000</v>
      </c>
      <c r="I13" s="3">
        <f t="shared" si="4"/>
        <v>388700</v>
      </c>
      <c r="J13" s="3">
        <f t="shared" si="5"/>
        <v>62366</v>
      </c>
      <c r="K13" s="3">
        <f t="shared" si="6"/>
        <v>62366</v>
      </c>
      <c r="L13" s="3">
        <f t="shared" si="7"/>
        <v>62366</v>
      </c>
      <c r="M13" s="3">
        <f t="shared" si="8"/>
        <v>62366</v>
      </c>
      <c r="O13" s="3">
        <f t="shared" si="9"/>
        <v>638164</v>
      </c>
    </row>
    <row r="14" spans="1:15" x14ac:dyDescent="0.25">
      <c r="C14" s="2">
        <v>300</v>
      </c>
      <c r="D14" s="3">
        <f t="shared" si="0"/>
        <v>189000</v>
      </c>
      <c r="E14" s="3">
        <f t="shared" si="1"/>
        <v>30000</v>
      </c>
      <c r="F14" s="3">
        <f t="shared" si="2"/>
        <v>7200</v>
      </c>
      <c r="G14" s="3">
        <f t="shared" si="3"/>
        <v>10000</v>
      </c>
      <c r="I14" s="3">
        <f t="shared" si="4"/>
        <v>416200</v>
      </c>
      <c r="J14" s="3">
        <f t="shared" si="5"/>
        <v>67316</v>
      </c>
      <c r="K14" s="3">
        <f t="shared" si="6"/>
        <v>67316</v>
      </c>
      <c r="L14" s="3">
        <f t="shared" si="7"/>
        <v>67316</v>
      </c>
      <c r="M14" s="3">
        <f t="shared" si="8"/>
        <v>67316</v>
      </c>
      <c r="O14" s="3">
        <f t="shared" si="9"/>
        <v>685464</v>
      </c>
    </row>
    <row r="15" spans="1:15" x14ac:dyDescent="0.25">
      <c r="C15" s="2">
        <v>350</v>
      </c>
      <c r="D15" s="3">
        <f>($B$3*C15)+($B$4*C15)+($B$5*C15)+($B$6*4)+($B$7*4)+($B$8*4)</f>
        <v>240500</v>
      </c>
      <c r="E15" s="3">
        <f t="shared" si="1"/>
        <v>30000</v>
      </c>
      <c r="F15" s="3">
        <f>(0.3*(($B$6+$B$7+$B$8)*4))</f>
        <v>14400</v>
      </c>
      <c r="G15" s="3">
        <f>(4*G$8)</f>
        <v>20000</v>
      </c>
      <c r="I15" s="3">
        <f t="shared" si="4"/>
        <v>494900</v>
      </c>
      <c r="J15" s="3">
        <f t="shared" si="5"/>
        <v>79882</v>
      </c>
      <c r="K15" s="3">
        <f t="shared" si="6"/>
        <v>79882</v>
      </c>
      <c r="L15" s="3">
        <f t="shared" si="7"/>
        <v>79882</v>
      </c>
      <c r="M15" s="3">
        <f t="shared" si="8"/>
        <v>79882</v>
      </c>
      <c r="O15" s="3">
        <f t="shared" si="9"/>
        <v>814428</v>
      </c>
    </row>
    <row r="16" spans="1:15" x14ac:dyDescent="0.25">
      <c r="C16" s="2">
        <v>400</v>
      </c>
      <c r="D16" s="3">
        <f t="shared" ref="D16:D20" si="10">($B$3*C16)+($B$4*C16)+($B$5*C16)+($B$6*4)+($B$7*4)+($B$8*4)</f>
        <v>268000</v>
      </c>
      <c r="E16" s="3">
        <f t="shared" si="1"/>
        <v>30000</v>
      </c>
      <c r="F16" s="3">
        <f t="shared" ref="F16:F19" si="11">(0.3*(($B$6+$B$7+$B$8)*4))</f>
        <v>14400</v>
      </c>
      <c r="G16" s="3">
        <f t="shared" ref="G16:G19" si="12">(4*G$8)</f>
        <v>20000</v>
      </c>
      <c r="I16" s="3">
        <f t="shared" si="4"/>
        <v>522400</v>
      </c>
      <c r="J16" s="3">
        <f t="shared" si="5"/>
        <v>84832</v>
      </c>
      <c r="K16" s="3">
        <f t="shared" si="6"/>
        <v>84832</v>
      </c>
      <c r="L16" s="3">
        <f t="shared" si="7"/>
        <v>84832</v>
      </c>
      <c r="M16" s="3">
        <f t="shared" si="8"/>
        <v>84832</v>
      </c>
      <c r="O16" s="3">
        <f t="shared" si="9"/>
        <v>861728</v>
      </c>
    </row>
    <row r="17" spans="2:15" x14ac:dyDescent="0.25">
      <c r="C17" s="2">
        <v>450</v>
      </c>
      <c r="D17" s="3">
        <f t="shared" si="10"/>
        <v>295500</v>
      </c>
      <c r="E17" s="3">
        <f t="shared" si="1"/>
        <v>30000</v>
      </c>
      <c r="F17" s="3">
        <f t="shared" si="11"/>
        <v>14400</v>
      </c>
      <c r="G17" s="3">
        <f t="shared" si="12"/>
        <v>20000</v>
      </c>
      <c r="I17" s="3">
        <f t="shared" si="4"/>
        <v>549900</v>
      </c>
      <c r="J17" s="3">
        <f t="shared" si="5"/>
        <v>89782</v>
      </c>
      <c r="K17" s="3">
        <f t="shared" si="6"/>
        <v>89782</v>
      </c>
      <c r="L17" s="3">
        <f t="shared" si="7"/>
        <v>89782</v>
      </c>
      <c r="M17" s="3">
        <f t="shared" si="8"/>
        <v>89782</v>
      </c>
      <c r="O17" s="3">
        <f t="shared" si="9"/>
        <v>909028</v>
      </c>
    </row>
    <row r="18" spans="2:15" x14ac:dyDescent="0.25">
      <c r="C18" s="2">
        <v>500</v>
      </c>
      <c r="D18" s="3">
        <f t="shared" si="10"/>
        <v>323000</v>
      </c>
      <c r="E18" s="3">
        <f t="shared" si="1"/>
        <v>30000</v>
      </c>
      <c r="F18" s="3">
        <f t="shared" si="11"/>
        <v>14400</v>
      </c>
      <c r="G18" s="3">
        <f t="shared" si="12"/>
        <v>20000</v>
      </c>
      <c r="I18" s="3">
        <f t="shared" si="4"/>
        <v>577400</v>
      </c>
      <c r="J18" s="3">
        <f t="shared" si="5"/>
        <v>94732</v>
      </c>
      <c r="K18" s="3">
        <f t="shared" si="6"/>
        <v>94732</v>
      </c>
      <c r="L18" s="3">
        <f t="shared" si="7"/>
        <v>94732</v>
      </c>
      <c r="M18" s="3">
        <f t="shared" si="8"/>
        <v>94732</v>
      </c>
      <c r="O18" s="3">
        <f t="shared" si="9"/>
        <v>956328</v>
      </c>
    </row>
    <row r="19" spans="2:15" x14ac:dyDescent="0.25">
      <c r="C19" s="2">
        <v>550</v>
      </c>
      <c r="D19" s="3">
        <f t="shared" si="10"/>
        <v>350500</v>
      </c>
      <c r="E19" s="3">
        <f t="shared" si="1"/>
        <v>30000</v>
      </c>
      <c r="F19" s="3">
        <f t="shared" si="11"/>
        <v>14400</v>
      </c>
      <c r="G19" s="3">
        <f t="shared" si="12"/>
        <v>20000</v>
      </c>
      <c r="I19" s="3">
        <f t="shared" si="4"/>
        <v>604900</v>
      </c>
      <c r="J19" s="3">
        <f t="shared" si="5"/>
        <v>99682</v>
      </c>
      <c r="K19" s="3">
        <f t="shared" si="6"/>
        <v>99682</v>
      </c>
      <c r="L19" s="3">
        <f t="shared" si="7"/>
        <v>99682</v>
      </c>
      <c r="M19" s="3">
        <f t="shared" si="8"/>
        <v>99682</v>
      </c>
      <c r="O19" s="3">
        <f t="shared" si="9"/>
        <v>1003628</v>
      </c>
    </row>
    <row r="20" spans="2:15" x14ac:dyDescent="0.25">
      <c r="C20" s="2">
        <v>600</v>
      </c>
      <c r="D20" s="3">
        <f t="shared" si="10"/>
        <v>378000</v>
      </c>
      <c r="E20" s="3">
        <f t="shared" si="1"/>
        <v>30000</v>
      </c>
      <c r="F20" s="3">
        <f>(0.3*(($B$6+$B$7+$B$8)*4))</f>
        <v>14400</v>
      </c>
      <c r="G20" s="3">
        <f>(8*G$8)</f>
        <v>40000</v>
      </c>
      <c r="I20" s="3">
        <f t="shared" si="4"/>
        <v>672400</v>
      </c>
      <c r="J20" s="3">
        <f t="shared" si="5"/>
        <v>108632</v>
      </c>
      <c r="K20" s="3">
        <f t="shared" si="6"/>
        <v>108632</v>
      </c>
      <c r="L20" s="3">
        <f t="shared" si="7"/>
        <v>108632</v>
      </c>
      <c r="M20" s="3">
        <f t="shared" si="8"/>
        <v>108632</v>
      </c>
      <c r="O20" s="3">
        <f t="shared" si="9"/>
        <v>1106928</v>
      </c>
    </row>
    <row r="21" spans="2:15" x14ac:dyDescent="0.25">
      <c r="C21" s="2">
        <v>650</v>
      </c>
      <c r="D21" s="3">
        <f>($B$3*C21)+($B$4*C21)+($B$5*C21)+($B$6*8)+($B$7*8)+($B$8*8)</f>
        <v>453500</v>
      </c>
      <c r="E21" s="3">
        <f t="shared" si="1"/>
        <v>30000</v>
      </c>
      <c r="F21" s="3">
        <f t="shared" ref="F21:F28" si="13">(0.3*(($B$6+$B$7+$B$8)*8))</f>
        <v>28800</v>
      </c>
      <c r="G21" s="3">
        <f t="shared" ref="G21:G28" si="14">(8*G$8)</f>
        <v>40000</v>
      </c>
      <c r="I21" s="3">
        <f t="shared" si="4"/>
        <v>762300</v>
      </c>
      <c r="J21" s="3">
        <f t="shared" si="5"/>
        <v>124814</v>
      </c>
      <c r="K21" s="3">
        <f t="shared" si="6"/>
        <v>124814</v>
      </c>
      <c r="L21" s="3">
        <f t="shared" si="7"/>
        <v>124814</v>
      </c>
      <c r="M21" s="3">
        <f t="shared" si="8"/>
        <v>124814</v>
      </c>
      <c r="O21" s="3">
        <f t="shared" si="9"/>
        <v>1261556</v>
      </c>
    </row>
    <row r="22" spans="2:15" x14ac:dyDescent="0.25">
      <c r="C22" s="2">
        <v>700</v>
      </c>
      <c r="D22" s="3">
        <f t="shared" ref="D22:D27" si="15">($B$3*C22)+($B$4*C22)+($B$5*C22)+($B$6*8)+($B$7*8)+($B$8*8)</f>
        <v>481000</v>
      </c>
      <c r="E22" s="3">
        <f t="shared" si="1"/>
        <v>30000</v>
      </c>
      <c r="F22" s="3">
        <f t="shared" si="13"/>
        <v>28800</v>
      </c>
      <c r="G22" s="3">
        <f t="shared" si="14"/>
        <v>40000</v>
      </c>
      <c r="I22" s="3">
        <f t="shared" si="4"/>
        <v>789800</v>
      </c>
      <c r="J22" s="3">
        <f t="shared" si="5"/>
        <v>129764</v>
      </c>
      <c r="K22" s="3">
        <f t="shared" si="6"/>
        <v>129764</v>
      </c>
      <c r="L22" s="3">
        <f t="shared" si="7"/>
        <v>129764</v>
      </c>
      <c r="M22" s="3">
        <f t="shared" si="8"/>
        <v>129764</v>
      </c>
      <c r="O22" s="3">
        <f t="shared" si="9"/>
        <v>1308856</v>
      </c>
    </row>
    <row r="23" spans="2:15" x14ac:dyDescent="0.25">
      <c r="C23" s="2">
        <v>750</v>
      </c>
      <c r="D23" s="3">
        <f t="shared" si="15"/>
        <v>508500</v>
      </c>
      <c r="E23" s="3">
        <f t="shared" si="1"/>
        <v>30000</v>
      </c>
      <c r="F23" s="3">
        <f t="shared" si="13"/>
        <v>28800</v>
      </c>
      <c r="G23" s="3">
        <f t="shared" si="14"/>
        <v>40000</v>
      </c>
      <c r="I23" s="3">
        <f t="shared" si="4"/>
        <v>817300</v>
      </c>
      <c r="J23" s="3">
        <f t="shared" si="5"/>
        <v>134714</v>
      </c>
      <c r="K23" s="3">
        <f t="shared" si="6"/>
        <v>134714</v>
      </c>
      <c r="L23" s="3">
        <f t="shared" si="7"/>
        <v>134714</v>
      </c>
      <c r="M23" s="3">
        <f t="shared" si="8"/>
        <v>134714</v>
      </c>
      <c r="O23" s="3">
        <f t="shared" si="9"/>
        <v>1356156</v>
      </c>
    </row>
    <row r="24" spans="2:15" x14ac:dyDescent="0.25">
      <c r="C24" s="2">
        <v>800</v>
      </c>
      <c r="D24" s="3">
        <f t="shared" si="15"/>
        <v>536000</v>
      </c>
      <c r="E24" s="3">
        <f t="shared" si="1"/>
        <v>30000</v>
      </c>
      <c r="F24" s="3">
        <f t="shared" si="13"/>
        <v>28800</v>
      </c>
      <c r="G24" s="3">
        <f t="shared" si="14"/>
        <v>40000</v>
      </c>
      <c r="I24" s="3">
        <f t="shared" si="4"/>
        <v>844800</v>
      </c>
      <c r="J24" s="3">
        <f t="shared" si="5"/>
        <v>139664</v>
      </c>
      <c r="K24" s="3">
        <f t="shared" si="6"/>
        <v>139664</v>
      </c>
      <c r="L24" s="3">
        <f t="shared" si="7"/>
        <v>139664</v>
      </c>
      <c r="M24" s="3">
        <f t="shared" si="8"/>
        <v>139664</v>
      </c>
      <c r="O24" s="3">
        <f t="shared" si="9"/>
        <v>1403456</v>
      </c>
    </row>
    <row r="25" spans="2:15" x14ac:dyDescent="0.25">
      <c r="C25" s="2">
        <v>850</v>
      </c>
      <c r="D25" s="3">
        <f>($B$3*C25)+($B$4*C25)+($B$5*C25)+($B$6*8)+($B$7*8)+($B$8*8)</f>
        <v>563500</v>
      </c>
      <c r="E25" s="3">
        <f>(0.15*$F$8)</f>
        <v>30000</v>
      </c>
      <c r="F25" s="3">
        <f t="shared" si="13"/>
        <v>28800</v>
      </c>
      <c r="G25" s="3">
        <f t="shared" si="14"/>
        <v>40000</v>
      </c>
      <c r="I25" s="3">
        <f t="shared" si="4"/>
        <v>872300</v>
      </c>
      <c r="J25" s="3">
        <f t="shared" si="5"/>
        <v>144614</v>
      </c>
      <c r="K25" s="3">
        <f t="shared" si="6"/>
        <v>144614</v>
      </c>
      <c r="L25" s="3">
        <f t="shared" si="7"/>
        <v>144614</v>
      </c>
      <c r="M25" s="3">
        <f t="shared" si="8"/>
        <v>144614</v>
      </c>
      <c r="O25" s="3">
        <f t="shared" si="9"/>
        <v>1450756</v>
      </c>
    </row>
    <row r="26" spans="2:15" x14ac:dyDescent="0.25">
      <c r="C26" s="2">
        <v>900</v>
      </c>
      <c r="D26" s="3">
        <f t="shared" si="15"/>
        <v>591000</v>
      </c>
      <c r="E26" s="3">
        <f t="shared" si="1"/>
        <v>30000</v>
      </c>
      <c r="F26" s="3">
        <f t="shared" si="13"/>
        <v>28800</v>
      </c>
      <c r="G26" s="3">
        <f t="shared" si="14"/>
        <v>40000</v>
      </c>
      <c r="I26" s="3">
        <f t="shared" si="4"/>
        <v>899800</v>
      </c>
      <c r="J26" s="3">
        <f t="shared" si="5"/>
        <v>149564</v>
      </c>
      <c r="K26" s="3">
        <f t="shared" si="6"/>
        <v>149564</v>
      </c>
      <c r="L26" s="3">
        <f t="shared" si="7"/>
        <v>149564</v>
      </c>
      <c r="M26" s="3">
        <f t="shared" si="8"/>
        <v>149564</v>
      </c>
      <c r="O26" s="3">
        <f t="shared" si="9"/>
        <v>1498056</v>
      </c>
    </row>
    <row r="27" spans="2:15" x14ac:dyDescent="0.25">
      <c r="C27" s="2">
        <v>950</v>
      </c>
      <c r="D27" s="3">
        <f t="shared" si="15"/>
        <v>618500</v>
      </c>
      <c r="E27" s="3">
        <f t="shared" si="1"/>
        <v>30000</v>
      </c>
      <c r="F27" s="3">
        <f t="shared" si="13"/>
        <v>28800</v>
      </c>
      <c r="G27" s="3">
        <f t="shared" si="14"/>
        <v>40000</v>
      </c>
      <c r="I27" s="3">
        <f t="shared" si="4"/>
        <v>927300</v>
      </c>
      <c r="J27" s="3">
        <f t="shared" si="5"/>
        <v>154514</v>
      </c>
      <c r="K27" s="3">
        <f t="shared" si="6"/>
        <v>154514</v>
      </c>
      <c r="L27" s="3">
        <f t="shared" si="7"/>
        <v>154514</v>
      </c>
      <c r="M27" s="3">
        <f t="shared" si="8"/>
        <v>154514</v>
      </c>
      <c r="O27" s="3">
        <f t="shared" si="9"/>
        <v>1545356</v>
      </c>
    </row>
    <row r="28" spans="2:15" x14ac:dyDescent="0.25">
      <c r="C28" s="2">
        <v>1000</v>
      </c>
      <c r="D28" s="3">
        <f>($B$3*C28)+($B$4*C28)+($B$5*C28)+($B$6*8)+($B$7*8)+($B$8*8)</f>
        <v>646000</v>
      </c>
      <c r="E28" s="3">
        <f>(0.15*$F$8)</f>
        <v>30000</v>
      </c>
      <c r="F28" s="3">
        <f t="shared" si="13"/>
        <v>28800</v>
      </c>
      <c r="G28" s="3">
        <f t="shared" si="14"/>
        <v>40000</v>
      </c>
      <c r="I28" s="3">
        <f t="shared" si="4"/>
        <v>954800</v>
      </c>
      <c r="J28" s="3">
        <f t="shared" si="5"/>
        <v>159464</v>
      </c>
      <c r="K28" s="3">
        <f t="shared" si="6"/>
        <v>159464</v>
      </c>
      <c r="L28" s="3">
        <f t="shared" si="7"/>
        <v>159464</v>
      </c>
      <c r="M28" s="3">
        <f t="shared" si="8"/>
        <v>159464</v>
      </c>
      <c r="O28" s="3">
        <f t="shared" si="9"/>
        <v>1592656</v>
      </c>
    </row>
    <row r="29" spans="2:15" x14ac:dyDescent="0.25">
      <c r="D29" s="2"/>
    </row>
    <row r="30" spans="2:15" x14ac:dyDescent="0.25">
      <c r="B30" s="7" t="s">
        <v>13</v>
      </c>
      <c r="C30" s="7"/>
      <c r="D30" s="3">
        <f>((SUM(D10:D28))*0.18)</f>
        <v>1246230</v>
      </c>
      <c r="F30">
        <f>((SUM(F10:F28)*0.18))</f>
        <v>63504</v>
      </c>
    </row>
  </sheetData>
  <mergeCells count="4">
    <mergeCell ref="B2:C2"/>
    <mergeCell ref="B30:C30"/>
    <mergeCell ref="G7:H7"/>
    <mergeCell ref="H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27C6-36FF-46C3-AABD-8FF952D3E591}">
  <dimension ref="A1:M28"/>
  <sheetViews>
    <sheetView zoomScale="70" zoomScaleNormal="70" workbookViewId="0">
      <selection activeCell="M9" sqref="M9"/>
    </sheetView>
  </sheetViews>
  <sheetFormatPr defaultRowHeight="15" x14ac:dyDescent="0.25"/>
  <sheetData>
    <row r="1" spans="1:13" x14ac:dyDescent="0.25">
      <c r="A1" s="3"/>
      <c r="B1" s="3"/>
      <c r="C1" s="3"/>
    </row>
    <row r="2" spans="1:13" x14ac:dyDescent="0.25">
      <c r="A2" s="3"/>
      <c r="B2" s="7" t="s">
        <v>6</v>
      </c>
      <c r="C2" s="7"/>
    </row>
    <row r="3" spans="1:13" x14ac:dyDescent="0.25">
      <c r="A3" s="6" t="s">
        <v>0</v>
      </c>
      <c r="B3" s="3">
        <v>100</v>
      </c>
      <c r="C3" s="3"/>
    </row>
    <row r="4" spans="1:13" x14ac:dyDescent="0.25">
      <c r="A4" s="6" t="s">
        <v>1</v>
      </c>
      <c r="B4" s="3">
        <v>150</v>
      </c>
      <c r="C4" s="3"/>
    </row>
    <row r="5" spans="1:13" x14ac:dyDescent="0.25">
      <c r="A5" s="6" t="s">
        <v>2</v>
      </c>
      <c r="B5" s="3">
        <v>300</v>
      </c>
      <c r="C5" s="3"/>
    </row>
    <row r="6" spans="1:13" x14ac:dyDescent="0.25">
      <c r="A6" s="6" t="s">
        <v>3</v>
      </c>
      <c r="B6" s="3">
        <v>5000</v>
      </c>
      <c r="C6" s="3"/>
      <c r="G6" s="7" t="s">
        <v>22</v>
      </c>
      <c r="H6" s="7"/>
      <c r="I6" s="7"/>
      <c r="J6" s="7"/>
    </row>
    <row r="7" spans="1:13" x14ac:dyDescent="0.25">
      <c r="A7" s="6" t="s">
        <v>4</v>
      </c>
      <c r="B7" s="3">
        <v>4000</v>
      </c>
      <c r="C7" s="3"/>
    </row>
    <row r="8" spans="1:13" x14ac:dyDescent="0.25">
      <c r="A8" s="6" t="s">
        <v>5</v>
      </c>
      <c r="B8" s="3">
        <v>3000</v>
      </c>
      <c r="C8" s="3"/>
    </row>
    <row r="9" spans="1:13" x14ac:dyDescent="0.25">
      <c r="A9" s="3"/>
      <c r="B9" s="3"/>
      <c r="C9" s="6" t="s">
        <v>7</v>
      </c>
      <c r="D9" s="6" t="s">
        <v>20</v>
      </c>
      <c r="E9" s="6" t="s">
        <v>21</v>
      </c>
      <c r="F9" s="6"/>
      <c r="G9" s="6" t="s">
        <v>15</v>
      </c>
      <c r="H9" s="6" t="s">
        <v>16</v>
      </c>
      <c r="I9" s="6" t="s">
        <v>17</v>
      </c>
      <c r="J9" s="6" t="s">
        <v>18</v>
      </c>
      <c r="K9" s="6" t="s">
        <v>19</v>
      </c>
      <c r="L9" s="6"/>
      <c r="M9" s="6" t="s">
        <v>54</v>
      </c>
    </row>
    <row r="10" spans="1:13" x14ac:dyDescent="0.25">
      <c r="A10" s="3"/>
      <c r="B10" s="3"/>
      <c r="C10" s="3">
        <v>100</v>
      </c>
      <c r="D10">
        <f>350*C10</f>
        <v>35000</v>
      </c>
      <c r="E10">
        <f>(300*C10)</f>
        <v>30000</v>
      </c>
      <c r="G10">
        <f>(SUM(D10+E10))</f>
        <v>65000</v>
      </c>
      <c r="H10">
        <f>E10</f>
        <v>30000</v>
      </c>
      <c r="I10" s="3">
        <f>E10</f>
        <v>30000</v>
      </c>
      <c r="J10" s="3">
        <f>E10</f>
        <v>30000</v>
      </c>
      <c r="K10" s="3">
        <f t="shared" ref="K10:K25" si="0">H10</f>
        <v>30000</v>
      </c>
      <c r="M10">
        <f>SUM(G10:K10)</f>
        <v>185000</v>
      </c>
    </row>
    <row r="11" spans="1:13" x14ac:dyDescent="0.25">
      <c r="A11" s="3"/>
      <c r="B11" s="3"/>
      <c r="C11" s="3">
        <v>150</v>
      </c>
      <c r="D11" s="3">
        <f t="shared" ref="D11:D28" si="1">350*C11</f>
        <v>52500</v>
      </c>
      <c r="E11" s="3">
        <f t="shared" ref="E11:E28" si="2">(300*C11)</f>
        <v>45000</v>
      </c>
      <c r="G11" s="3">
        <f t="shared" ref="G11:G28" si="3">(SUM(D11+E11))</f>
        <v>97500</v>
      </c>
      <c r="H11" s="3">
        <f t="shared" ref="H11:H28" si="4">E11</f>
        <v>45000</v>
      </c>
      <c r="I11" s="3">
        <f t="shared" ref="I11:I28" si="5">E11</f>
        <v>45000</v>
      </c>
      <c r="J11" s="3">
        <f t="shared" ref="J11:J28" si="6">E11</f>
        <v>45000</v>
      </c>
      <c r="K11" s="3">
        <f t="shared" si="0"/>
        <v>45000</v>
      </c>
      <c r="M11" s="3">
        <f t="shared" ref="M11:M28" si="7">SUM(G11:K11)</f>
        <v>277500</v>
      </c>
    </row>
    <row r="12" spans="1:13" x14ac:dyDescent="0.25">
      <c r="A12" s="3"/>
      <c r="B12" s="3"/>
      <c r="C12" s="3">
        <v>200</v>
      </c>
      <c r="D12" s="3">
        <f t="shared" si="1"/>
        <v>70000</v>
      </c>
      <c r="E12" s="3">
        <f t="shared" si="2"/>
        <v>60000</v>
      </c>
      <c r="G12" s="3">
        <f t="shared" si="3"/>
        <v>130000</v>
      </c>
      <c r="H12" s="3">
        <f t="shared" si="4"/>
        <v>60000</v>
      </c>
      <c r="I12" s="3">
        <f t="shared" si="5"/>
        <v>60000</v>
      </c>
      <c r="J12" s="3">
        <f t="shared" si="6"/>
        <v>60000</v>
      </c>
      <c r="K12" s="3">
        <f t="shared" si="0"/>
        <v>60000</v>
      </c>
      <c r="M12" s="3">
        <f t="shared" si="7"/>
        <v>370000</v>
      </c>
    </row>
    <row r="13" spans="1:13" x14ac:dyDescent="0.25">
      <c r="A13" s="3"/>
      <c r="B13" s="3"/>
      <c r="C13" s="3">
        <v>250</v>
      </c>
      <c r="D13" s="3">
        <f t="shared" si="1"/>
        <v>87500</v>
      </c>
      <c r="E13" s="3">
        <f t="shared" si="2"/>
        <v>75000</v>
      </c>
      <c r="G13" s="3">
        <f t="shared" si="3"/>
        <v>162500</v>
      </c>
      <c r="H13" s="3">
        <f t="shared" si="4"/>
        <v>75000</v>
      </c>
      <c r="I13" s="3">
        <f t="shared" si="5"/>
        <v>75000</v>
      </c>
      <c r="J13" s="3">
        <f t="shared" si="6"/>
        <v>75000</v>
      </c>
      <c r="K13" s="3">
        <f t="shared" si="0"/>
        <v>75000</v>
      </c>
      <c r="M13" s="3">
        <f t="shared" si="7"/>
        <v>462500</v>
      </c>
    </row>
    <row r="14" spans="1:13" x14ac:dyDescent="0.25">
      <c r="A14" s="3"/>
      <c r="B14" s="3"/>
      <c r="C14" s="3">
        <v>300</v>
      </c>
      <c r="D14" s="3">
        <f t="shared" si="1"/>
        <v>105000</v>
      </c>
      <c r="E14" s="3">
        <f t="shared" si="2"/>
        <v>90000</v>
      </c>
      <c r="G14" s="3">
        <f t="shared" si="3"/>
        <v>195000</v>
      </c>
      <c r="H14" s="3">
        <f t="shared" si="4"/>
        <v>90000</v>
      </c>
      <c r="I14" s="3">
        <f t="shared" si="5"/>
        <v>90000</v>
      </c>
      <c r="J14" s="3">
        <f t="shared" si="6"/>
        <v>90000</v>
      </c>
      <c r="K14" s="3">
        <f t="shared" si="0"/>
        <v>90000</v>
      </c>
      <c r="M14" s="3">
        <f t="shared" si="7"/>
        <v>555000</v>
      </c>
    </row>
    <row r="15" spans="1:13" x14ac:dyDescent="0.25">
      <c r="A15" s="3"/>
      <c r="B15" s="3"/>
      <c r="C15" s="3">
        <v>350</v>
      </c>
      <c r="D15" s="3">
        <f t="shared" si="1"/>
        <v>122500</v>
      </c>
      <c r="E15" s="3">
        <f t="shared" si="2"/>
        <v>105000</v>
      </c>
      <c r="G15" s="3">
        <f t="shared" si="3"/>
        <v>227500</v>
      </c>
      <c r="H15" s="3">
        <f t="shared" si="4"/>
        <v>105000</v>
      </c>
      <c r="I15" s="3">
        <f t="shared" si="5"/>
        <v>105000</v>
      </c>
      <c r="J15" s="3">
        <f t="shared" si="6"/>
        <v>105000</v>
      </c>
      <c r="K15" s="3">
        <f t="shared" si="0"/>
        <v>105000</v>
      </c>
      <c r="M15" s="3">
        <f t="shared" si="7"/>
        <v>647500</v>
      </c>
    </row>
    <row r="16" spans="1:13" x14ac:dyDescent="0.25">
      <c r="A16" s="3"/>
      <c r="B16" s="3"/>
      <c r="C16" s="3">
        <v>400</v>
      </c>
      <c r="D16" s="3">
        <f t="shared" si="1"/>
        <v>140000</v>
      </c>
      <c r="E16" s="3">
        <f t="shared" si="2"/>
        <v>120000</v>
      </c>
      <c r="G16" s="3">
        <f t="shared" si="3"/>
        <v>260000</v>
      </c>
      <c r="H16" s="3">
        <f t="shared" si="4"/>
        <v>120000</v>
      </c>
      <c r="I16" s="3">
        <f t="shared" si="5"/>
        <v>120000</v>
      </c>
      <c r="J16" s="3">
        <f t="shared" si="6"/>
        <v>120000</v>
      </c>
      <c r="K16" s="3">
        <f t="shared" si="0"/>
        <v>120000</v>
      </c>
      <c r="M16" s="3">
        <f t="shared" si="7"/>
        <v>740000</v>
      </c>
    </row>
    <row r="17" spans="1:13" x14ac:dyDescent="0.25">
      <c r="A17" s="3"/>
      <c r="B17" s="3"/>
      <c r="C17" s="3">
        <v>450</v>
      </c>
      <c r="D17" s="3">
        <f t="shared" si="1"/>
        <v>157500</v>
      </c>
      <c r="E17" s="3">
        <f t="shared" si="2"/>
        <v>135000</v>
      </c>
      <c r="G17" s="3">
        <f t="shared" si="3"/>
        <v>292500</v>
      </c>
      <c r="H17" s="3">
        <f t="shared" si="4"/>
        <v>135000</v>
      </c>
      <c r="I17" s="3">
        <f t="shared" si="5"/>
        <v>135000</v>
      </c>
      <c r="J17" s="3">
        <f t="shared" si="6"/>
        <v>135000</v>
      </c>
      <c r="K17" s="3">
        <f t="shared" si="0"/>
        <v>135000</v>
      </c>
      <c r="M17" s="3">
        <f t="shared" si="7"/>
        <v>832500</v>
      </c>
    </row>
    <row r="18" spans="1:13" x14ac:dyDescent="0.25">
      <c r="A18" s="3"/>
      <c r="B18" s="3"/>
      <c r="C18" s="3">
        <v>500</v>
      </c>
      <c r="D18" s="3">
        <f t="shared" si="1"/>
        <v>175000</v>
      </c>
      <c r="E18" s="3">
        <f t="shared" si="2"/>
        <v>150000</v>
      </c>
      <c r="G18" s="3">
        <f t="shared" si="3"/>
        <v>325000</v>
      </c>
      <c r="H18" s="3">
        <f t="shared" si="4"/>
        <v>150000</v>
      </c>
      <c r="I18" s="3">
        <f t="shared" si="5"/>
        <v>150000</v>
      </c>
      <c r="J18" s="3">
        <f t="shared" si="6"/>
        <v>150000</v>
      </c>
      <c r="K18" s="3">
        <f t="shared" si="0"/>
        <v>150000</v>
      </c>
      <c r="M18" s="3">
        <f t="shared" si="7"/>
        <v>925000</v>
      </c>
    </row>
    <row r="19" spans="1:13" x14ac:dyDescent="0.25">
      <c r="A19" s="3"/>
      <c r="B19" s="3"/>
      <c r="C19" s="3">
        <v>550</v>
      </c>
      <c r="D19" s="3">
        <f t="shared" si="1"/>
        <v>192500</v>
      </c>
      <c r="E19" s="3">
        <f t="shared" si="2"/>
        <v>165000</v>
      </c>
      <c r="G19" s="3">
        <f t="shared" si="3"/>
        <v>357500</v>
      </c>
      <c r="H19" s="3">
        <f t="shared" si="4"/>
        <v>165000</v>
      </c>
      <c r="I19" s="3">
        <f t="shared" si="5"/>
        <v>165000</v>
      </c>
      <c r="J19" s="3">
        <f t="shared" si="6"/>
        <v>165000</v>
      </c>
      <c r="K19" s="3">
        <f t="shared" si="0"/>
        <v>165000</v>
      </c>
      <c r="M19" s="3">
        <f t="shared" si="7"/>
        <v>1017500</v>
      </c>
    </row>
    <row r="20" spans="1:13" x14ac:dyDescent="0.25">
      <c r="A20" s="3"/>
      <c r="B20" s="3"/>
      <c r="C20" s="3">
        <v>600</v>
      </c>
      <c r="D20" s="3">
        <f t="shared" si="1"/>
        <v>210000</v>
      </c>
      <c r="E20" s="3">
        <f t="shared" si="2"/>
        <v>180000</v>
      </c>
      <c r="G20" s="3">
        <f t="shared" si="3"/>
        <v>390000</v>
      </c>
      <c r="H20" s="3">
        <f t="shared" si="4"/>
        <v>180000</v>
      </c>
      <c r="I20" s="3">
        <f t="shared" si="5"/>
        <v>180000</v>
      </c>
      <c r="J20" s="3">
        <f t="shared" si="6"/>
        <v>180000</v>
      </c>
      <c r="K20" s="3">
        <f t="shared" si="0"/>
        <v>180000</v>
      </c>
      <c r="M20" s="3">
        <f t="shared" si="7"/>
        <v>1110000</v>
      </c>
    </row>
    <row r="21" spans="1:13" x14ac:dyDescent="0.25">
      <c r="A21" s="3"/>
      <c r="B21" s="3"/>
      <c r="C21" s="3">
        <v>650</v>
      </c>
      <c r="D21" s="3">
        <f t="shared" si="1"/>
        <v>227500</v>
      </c>
      <c r="E21" s="3">
        <f t="shared" si="2"/>
        <v>195000</v>
      </c>
      <c r="G21" s="3">
        <f t="shared" si="3"/>
        <v>422500</v>
      </c>
      <c r="H21" s="3">
        <f t="shared" si="4"/>
        <v>195000</v>
      </c>
      <c r="I21" s="3">
        <f t="shared" si="5"/>
        <v>195000</v>
      </c>
      <c r="J21" s="3">
        <f t="shared" si="6"/>
        <v>195000</v>
      </c>
      <c r="K21" s="3">
        <f t="shared" si="0"/>
        <v>195000</v>
      </c>
      <c r="M21" s="3">
        <f t="shared" si="7"/>
        <v>1202500</v>
      </c>
    </row>
    <row r="22" spans="1:13" x14ac:dyDescent="0.25">
      <c r="A22" s="3"/>
      <c r="B22" s="3"/>
      <c r="C22" s="3">
        <v>700</v>
      </c>
      <c r="D22" s="3">
        <f t="shared" si="1"/>
        <v>245000</v>
      </c>
      <c r="E22" s="3">
        <f t="shared" si="2"/>
        <v>210000</v>
      </c>
      <c r="G22" s="3">
        <f t="shared" si="3"/>
        <v>455000</v>
      </c>
      <c r="H22" s="3">
        <f t="shared" si="4"/>
        <v>210000</v>
      </c>
      <c r="I22" s="3">
        <f t="shared" si="5"/>
        <v>210000</v>
      </c>
      <c r="J22" s="3">
        <f t="shared" si="6"/>
        <v>210000</v>
      </c>
      <c r="K22" s="3">
        <f t="shared" si="0"/>
        <v>210000</v>
      </c>
      <c r="M22" s="3">
        <f t="shared" si="7"/>
        <v>1295000</v>
      </c>
    </row>
    <row r="23" spans="1:13" x14ac:dyDescent="0.25">
      <c r="A23" s="3"/>
      <c r="B23" s="3"/>
      <c r="C23" s="3">
        <v>750</v>
      </c>
      <c r="D23" s="3">
        <f t="shared" si="1"/>
        <v>262500</v>
      </c>
      <c r="E23" s="3">
        <f t="shared" si="2"/>
        <v>225000</v>
      </c>
      <c r="G23" s="3">
        <f t="shared" si="3"/>
        <v>487500</v>
      </c>
      <c r="H23" s="3">
        <f t="shared" si="4"/>
        <v>225000</v>
      </c>
      <c r="I23" s="3">
        <f t="shared" si="5"/>
        <v>225000</v>
      </c>
      <c r="J23" s="3">
        <f t="shared" si="6"/>
        <v>225000</v>
      </c>
      <c r="K23" s="3">
        <f t="shared" si="0"/>
        <v>225000</v>
      </c>
      <c r="M23" s="3">
        <f t="shared" si="7"/>
        <v>1387500</v>
      </c>
    </row>
    <row r="24" spans="1:13" x14ac:dyDescent="0.25">
      <c r="A24" s="3"/>
      <c r="B24" s="3"/>
      <c r="C24" s="3">
        <v>800</v>
      </c>
      <c r="D24" s="3">
        <f t="shared" si="1"/>
        <v>280000</v>
      </c>
      <c r="E24" s="3">
        <f t="shared" si="2"/>
        <v>240000</v>
      </c>
      <c r="G24" s="3">
        <f t="shared" si="3"/>
        <v>520000</v>
      </c>
      <c r="H24" s="3">
        <f t="shared" si="4"/>
        <v>240000</v>
      </c>
      <c r="I24" s="3">
        <f t="shared" si="5"/>
        <v>240000</v>
      </c>
      <c r="J24" s="3">
        <f t="shared" si="6"/>
        <v>240000</v>
      </c>
      <c r="K24" s="3">
        <f t="shared" si="0"/>
        <v>240000</v>
      </c>
      <c r="M24" s="3">
        <f t="shared" si="7"/>
        <v>1480000</v>
      </c>
    </row>
    <row r="25" spans="1:13" x14ac:dyDescent="0.25">
      <c r="A25" s="3"/>
      <c r="B25" s="3"/>
      <c r="C25" s="3">
        <v>850</v>
      </c>
      <c r="D25" s="3">
        <f t="shared" si="1"/>
        <v>297500</v>
      </c>
      <c r="E25" s="3">
        <f t="shared" si="2"/>
        <v>255000</v>
      </c>
      <c r="G25" s="3">
        <f t="shared" si="3"/>
        <v>552500</v>
      </c>
      <c r="H25" s="3">
        <f t="shared" si="4"/>
        <v>255000</v>
      </c>
      <c r="I25" s="3">
        <f t="shared" si="5"/>
        <v>255000</v>
      </c>
      <c r="J25" s="3">
        <f t="shared" si="6"/>
        <v>255000</v>
      </c>
      <c r="K25" s="3">
        <f t="shared" si="0"/>
        <v>255000</v>
      </c>
      <c r="M25" s="3">
        <f t="shared" si="7"/>
        <v>1572500</v>
      </c>
    </row>
    <row r="26" spans="1:13" x14ac:dyDescent="0.25">
      <c r="A26" s="3"/>
      <c r="B26" s="3"/>
      <c r="C26" s="3">
        <v>900</v>
      </c>
      <c r="D26" s="3">
        <f t="shared" si="1"/>
        <v>315000</v>
      </c>
      <c r="E26" s="3">
        <f t="shared" si="2"/>
        <v>270000</v>
      </c>
      <c r="G26" s="3">
        <f t="shared" si="3"/>
        <v>585000</v>
      </c>
      <c r="H26" s="3">
        <f t="shared" si="4"/>
        <v>270000</v>
      </c>
      <c r="I26" s="3">
        <f t="shared" si="5"/>
        <v>270000</v>
      </c>
      <c r="J26" s="3">
        <f t="shared" si="6"/>
        <v>270000</v>
      </c>
      <c r="K26" s="3">
        <f t="shared" ref="K26:K28" si="8">H26</f>
        <v>270000</v>
      </c>
      <c r="M26" s="3">
        <f t="shared" si="7"/>
        <v>1665000</v>
      </c>
    </row>
    <row r="27" spans="1:13" x14ac:dyDescent="0.25">
      <c r="A27" s="3"/>
      <c r="B27" s="3"/>
      <c r="C27" s="3">
        <v>950</v>
      </c>
      <c r="D27" s="3">
        <f t="shared" si="1"/>
        <v>332500</v>
      </c>
      <c r="E27" s="3">
        <f t="shared" si="2"/>
        <v>285000</v>
      </c>
      <c r="G27" s="3">
        <f t="shared" si="3"/>
        <v>617500</v>
      </c>
      <c r="H27" s="3">
        <f t="shared" si="4"/>
        <v>285000</v>
      </c>
      <c r="I27" s="3">
        <f t="shared" si="5"/>
        <v>285000</v>
      </c>
      <c r="J27" s="3">
        <f t="shared" si="6"/>
        <v>285000</v>
      </c>
      <c r="K27" s="3">
        <f t="shared" si="8"/>
        <v>285000</v>
      </c>
      <c r="M27" s="3">
        <f t="shared" si="7"/>
        <v>1757500</v>
      </c>
    </row>
    <row r="28" spans="1:13" x14ac:dyDescent="0.25">
      <c r="A28" s="3"/>
      <c r="B28" s="3"/>
      <c r="C28" s="3">
        <v>1000</v>
      </c>
      <c r="D28" s="3">
        <f t="shared" si="1"/>
        <v>350000</v>
      </c>
      <c r="E28" s="3">
        <f t="shared" si="2"/>
        <v>300000</v>
      </c>
      <c r="G28" s="3">
        <f t="shared" si="3"/>
        <v>650000</v>
      </c>
      <c r="H28" s="3">
        <f t="shared" si="4"/>
        <v>300000</v>
      </c>
      <c r="I28" s="3">
        <f t="shared" si="5"/>
        <v>300000</v>
      </c>
      <c r="J28" s="3">
        <f t="shared" si="6"/>
        <v>300000</v>
      </c>
      <c r="K28" s="3">
        <f t="shared" si="8"/>
        <v>300000</v>
      </c>
      <c r="M28" s="3">
        <f t="shared" si="7"/>
        <v>1850000</v>
      </c>
    </row>
  </sheetData>
  <mergeCells count="2">
    <mergeCell ref="B2:C2"/>
    <mergeCell ref="G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7267-CC1A-4534-B48D-ED1D5B12AE72}">
  <dimension ref="A1:P28"/>
  <sheetViews>
    <sheetView zoomScale="55" zoomScaleNormal="55" workbookViewId="0">
      <selection activeCell="R20" sqref="R20"/>
    </sheetView>
  </sheetViews>
  <sheetFormatPr defaultRowHeight="15" x14ac:dyDescent="0.25"/>
  <cols>
    <col min="5" max="5" width="19.5703125" customWidth="1"/>
    <col min="6" max="6" width="19.28515625" customWidth="1"/>
    <col min="7" max="7" width="13.7109375" customWidth="1"/>
  </cols>
  <sheetData>
    <row r="1" spans="1:16" x14ac:dyDescent="0.25">
      <c r="H1" s="7" t="s">
        <v>26</v>
      </c>
      <c r="I1" s="7"/>
      <c r="J1" s="7"/>
    </row>
    <row r="2" spans="1:16" x14ac:dyDescent="0.25">
      <c r="A2" s="3"/>
      <c r="B2" s="7" t="s">
        <v>6</v>
      </c>
      <c r="C2" s="7"/>
    </row>
    <row r="3" spans="1:16" x14ac:dyDescent="0.25">
      <c r="A3" s="6" t="s">
        <v>0</v>
      </c>
      <c r="B3" s="3">
        <v>100</v>
      </c>
      <c r="C3" s="3"/>
    </row>
    <row r="4" spans="1:16" x14ac:dyDescent="0.25">
      <c r="A4" s="6" t="s">
        <v>1</v>
      </c>
      <c r="B4" s="3">
        <v>150</v>
      </c>
      <c r="C4" s="3"/>
    </row>
    <row r="5" spans="1:16" x14ac:dyDescent="0.25">
      <c r="A5" s="6" t="s">
        <v>2</v>
      </c>
      <c r="B5" s="3">
        <v>300</v>
      </c>
      <c r="C5" s="3"/>
    </row>
    <row r="6" spans="1:16" x14ac:dyDescent="0.25">
      <c r="A6" s="6" t="s">
        <v>3</v>
      </c>
      <c r="B6" s="3">
        <v>5000</v>
      </c>
      <c r="C6" s="3"/>
    </row>
    <row r="7" spans="1:16" x14ac:dyDescent="0.25">
      <c r="A7" s="6" t="s">
        <v>4</v>
      </c>
      <c r="B7" s="3">
        <v>4000</v>
      </c>
      <c r="C7" s="3"/>
      <c r="E7" t="s">
        <v>23</v>
      </c>
      <c r="F7" s="3">
        <v>500000</v>
      </c>
      <c r="H7" s="3" t="s">
        <v>14</v>
      </c>
      <c r="I7">
        <v>5000</v>
      </c>
    </row>
    <row r="8" spans="1:16" x14ac:dyDescent="0.25">
      <c r="A8" s="6" t="s">
        <v>5</v>
      </c>
      <c r="B8" s="3">
        <v>3000</v>
      </c>
      <c r="C8" s="3"/>
      <c r="E8" t="s">
        <v>24</v>
      </c>
      <c r="F8">
        <v>25000</v>
      </c>
    </row>
    <row r="9" spans="1:16" x14ac:dyDescent="0.25">
      <c r="A9" s="3"/>
      <c r="B9" s="3"/>
      <c r="C9" s="6" t="s">
        <v>7</v>
      </c>
      <c r="D9" s="6"/>
      <c r="E9" s="6" t="s">
        <v>25</v>
      </c>
      <c r="F9" s="6" t="s">
        <v>14</v>
      </c>
      <c r="G9" s="6" t="s">
        <v>47</v>
      </c>
      <c r="H9" s="6" t="s">
        <v>51</v>
      </c>
      <c r="I9" s="6" t="s">
        <v>46</v>
      </c>
      <c r="J9" s="6" t="s">
        <v>15</v>
      </c>
      <c r="K9" s="6" t="s">
        <v>16</v>
      </c>
      <c r="L9" s="6" t="s">
        <v>17</v>
      </c>
      <c r="M9" s="6" t="s">
        <v>18</v>
      </c>
      <c r="N9" s="6" t="s">
        <v>19</v>
      </c>
      <c r="O9" s="6"/>
      <c r="P9" s="6" t="s">
        <v>54</v>
      </c>
    </row>
    <row r="10" spans="1:16" x14ac:dyDescent="0.25">
      <c r="A10" s="3"/>
      <c r="B10" s="3"/>
      <c r="C10" s="3">
        <v>100</v>
      </c>
      <c r="E10">
        <f>2*F$8</f>
        <v>50000</v>
      </c>
      <c r="F10">
        <f>2*I$7</f>
        <v>10000</v>
      </c>
      <c r="G10">
        <f>2*I$7</f>
        <v>10000</v>
      </c>
      <c r="H10">
        <f>G10+F10</f>
        <v>20000</v>
      </c>
      <c r="I10">
        <f>H10*0.1</f>
        <v>2000</v>
      </c>
      <c r="J10">
        <f>E10+F$7+H10</f>
        <v>570000</v>
      </c>
      <c r="K10">
        <f>E10+(I10)</f>
        <v>52000</v>
      </c>
      <c r="L10" s="3">
        <f>E10+I10</f>
        <v>52000</v>
      </c>
      <c r="M10">
        <f>E10+I10</f>
        <v>52000</v>
      </c>
      <c r="N10">
        <f>E10+I10</f>
        <v>52000</v>
      </c>
      <c r="P10">
        <f>SUM(J10:N10)</f>
        <v>778000</v>
      </c>
    </row>
    <row r="11" spans="1:16" x14ac:dyDescent="0.25">
      <c r="A11" s="3"/>
      <c r="B11" s="3"/>
      <c r="C11" s="3">
        <v>150</v>
      </c>
      <c r="E11" s="3">
        <f t="shared" ref="E11:E16" si="0">2*F$8</f>
        <v>50000</v>
      </c>
      <c r="F11" s="3">
        <f t="shared" ref="F11:F16" si="1">2*I$7</f>
        <v>10000</v>
      </c>
      <c r="G11" s="4">
        <f t="shared" ref="G11:G15" si="2">2*I$7</f>
        <v>10000</v>
      </c>
      <c r="H11" s="4">
        <f t="shared" ref="H11:H28" si="3">G11+F11</f>
        <v>20000</v>
      </c>
      <c r="I11" s="4">
        <f t="shared" ref="I11:I28" si="4">H11*0.1</f>
        <v>2000</v>
      </c>
      <c r="J11" s="4">
        <f t="shared" ref="J11:J15" si="5">E11+F$7+H11</f>
        <v>570000</v>
      </c>
      <c r="K11" s="4">
        <f t="shared" ref="K11:K28" si="6">E11+(I11)</f>
        <v>52000</v>
      </c>
      <c r="L11" s="4">
        <f t="shared" ref="L11:L28" si="7">E11+I11</f>
        <v>52000</v>
      </c>
      <c r="M11" s="4">
        <f t="shared" ref="M11:M28" si="8">E11+I11</f>
        <v>52000</v>
      </c>
      <c r="N11" s="4">
        <f t="shared" ref="N11:N28" si="9">E11+I11</f>
        <v>52000</v>
      </c>
      <c r="P11" s="3">
        <f t="shared" ref="P11:P28" si="10">SUM(J11:N11)</f>
        <v>778000</v>
      </c>
    </row>
    <row r="12" spans="1:16" x14ac:dyDescent="0.25">
      <c r="A12" s="3"/>
      <c r="B12" s="3"/>
      <c r="C12" s="3">
        <v>200</v>
      </c>
      <c r="E12" s="3">
        <f t="shared" si="0"/>
        <v>50000</v>
      </c>
      <c r="F12" s="3">
        <f t="shared" si="1"/>
        <v>10000</v>
      </c>
      <c r="G12" s="4">
        <f t="shared" si="2"/>
        <v>10000</v>
      </c>
      <c r="H12" s="4">
        <f t="shared" si="3"/>
        <v>20000</v>
      </c>
      <c r="I12" s="4">
        <f t="shared" si="4"/>
        <v>2000</v>
      </c>
      <c r="J12" s="4">
        <f t="shared" si="5"/>
        <v>570000</v>
      </c>
      <c r="K12" s="4">
        <f t="shared" si="6"/>
        <v>52000</v>
      </c>
      <c r="L12" s="4">
        <f t="shared" si="7"/>
        <v>52000</v>
      </c>
      <c r="M12" s="4">
        <f t="shared" si="8"/>
        <v>52000</v>
      </c>
      <c r="N12" s="4">
        <f t="shared" si="9"/>
        <v>52000</v>
      </c>
      <c r="P12" s="3">
        <f t="shared" si="10"/>
        <v>778000</v>
      </c>
    </row>
    <row r="13" spans="1:16" x14ac:dyDescent="0.25">
      <c r="A13" s="3"/>
      <c r="B13" s="3"/>
      <c r="C13" s="3">
        <v>250</v>
      </c>
      <c r="E13" s="3">
        <f t="shared" si="0"/>
        <v>50000</v>
      </c>
      <c r="F13" s="3">
        <f t="shared" si="1"/>
        <v>10000</v>
      </c>
      <c r="G13" s="4">
        <f t="shared" si="2"/>
        <v>10000</v>
      </c>
      <c r="H13" s="4">
        <f t="shared" si="3"/>
        <v>20000</v>
      </c>
      <c r="I13" s="4">
        <f t="shared" si="4"/>
        <v>2000</v>
      </c>
      <c r="J13" s="4">
        <f t="shared" si="5"/>
        <v>570000</v>
      </c>
      <c r="K13" s="4">
        <f t="shared" si="6"/>
        <v>52000</v>
      </c>
      <c r="L13" s="4">
        <f t="shared" si="7"/>
        <v>52000</v>
      </c>
      <c r="M13" s="4">
        <f t="shared" si="8"/>
        <v>52000</v>
      </c>
      <c r="N13" s="4">
        <f t="shared" si="9"/>
        <v>52000</v>
      </c>
      <c r="P13" s="3">
        <f t="shared" si="10"/>
        <v>778000</v>
      </c>
    </row>
    <row r="14" spans="1:16" x14ac:dyDescent="0.25">
      <c r="A14" s="3"/>
      <c r="B14" s="3"/>
      <c r="C14" s="3">
        <v>300</v>
      </c>
      <c r="E14" s="3">
        <f t="shared" si="0"/>
        <v>50000</v>
      </c>
      <c r="F14" s="3">
        <f t="shared" si="1"/>
        <v>10000</v>
      </c>
      <c r="G14" s="4">
        <f t="shared" si="2"/>
        <v>10000</v>
      </c>
      <c r="H14" s="4">
        <f t="shared" si="3"/>
        <v>20000</v>
      </c>
      <c r="I14" s="4">
        <f t="shared" si="4"/>
        <v>2000</v>
      </c>
      <c r="J14" s="4">
        <f t="shared" si="5"/>
        <v>570000</v>
      </c>
      <c r="K14" s="4">
        <f t="shared" si="6"/>
        <v>52000</v>
      </c>
      <c r="L14" s="4">
        <f t="shared" si="7"/>
        <v>52000</v>
      </c>
      <c r="M14" s="4">
        <f t="shared" si="8"/>
        <v>52000</v>
      </c>
      <c r="N14" s="4">
        <f t="shared" si="9"/>
        <v>52000</v>
      </c>
      <c r="P14" s="3">
        <f t="shared" si="10"/>
        <v>778000</v>
      </c>
    </row>
    <row r="15" spans="1:16" x14ac:dyDescent="0.25">
      <c r="A15" s="3"/>
      <c r="B15" s="3"/>
      <c r="C15" s="3">
        <v>350</v>
      </c>
      <c r="E15" s="3">
        <f t="shared" si="0"/>
        <v>50000</v>
      </c>
      <c r="F15" s="3">
        <f t="shared" si="1"/>
        <v>10000</v>
      </c>
      <c r="G15" s="4">
        <f t="shared" si="2"/>
        <v>10000</v>
      </c>
      <c r="H15" s="4">
        <f t="shared" si="3"/>
        <v>20000</v>
      </c>
      <c r="I15" s="4">
        <f t="shared" si="4"/>
        <v>2000</v>
      </c>
      <c r="J15" s="4">
        <f t="shared" si="5"/>
        <v>570000</v>
      </c>
      <c r="K15" s="4">
        <f t="shared" si="6"/>
        <v>52000</v>
      </c>
      <c r="L15" s="4">
        <f t="shared" si="7"/>
        <v>52000</v>
      </c>
      <c r="M15" s="4">
        <f t="shared" si="8"/>
        <v>52000</v>
      </c>
      <c r="N15" s="4">
        <f t="shared" si="9"/>
        <v>52000</v>
      </c>
      <c r="P15" s="3">
        <f t="shared" si="10"/>
        <v>778000</v>
      </c>
    </row>
    <row r="16" spans="1:16" x14ac:dyDescent="0.25">
      <c r="A16" s="3"/>
      <c r="B16" s="3"/>
      <c r="C16" s="3">
        <v>400</v>
      </c>
      <c r="E16" s="3">
        <f t="shared" si="0"/>
        <v>50000</v>
      </c>
      <c r="F16" s="4">
        <f t="shared" si="1"/>
        <v>10000</v>
      </c>
      <c r="G16" s="4">
        <f>2*I$7</f>
        <v>10000</v>
      </c>
      <c r="H16" s="4">
        <f t="shared" si="3"/>
        <v>20000</v>
      </c>
      <c r="I16" s="4">
        <f t="shared" si="4"/>
        <v>2000</v>
      </c>
      <c r="J16" s="4">
        <f>E16+F$7+H16</f>
        <v>570000</v>
      </c>
      <c r="K16" s="4">
        <f t="shared" si="6"/>
        <v>52000</v>
      </c>
      <c r="L16" s="4">
        <f t="shared" si="7"/>
        <v>52000</v>
      </c>
      <c r="M16" s="4">
        <f t="shared" si="8"/>
        <v>52000</v>
      </c>
      <c r="N16" s="4">
        <f t="shared" si="9"/>
        <v>52000</v>
      </c>
      <c r="P16" s="3">
        <f t="shared" si="10"/>
        <v>778000</v>
      </c>
    </row>
    <row r="17" spans="1:16" x14ac:dyDescent="0.25">
      <c r="A17" s="3"/>
      <c r="B17" s="3"/>
      <c r="C17" s="3">
        <v>450</v>
      </c>
      <c r="E17" s="3">
        <f>6*F$8</f>
        <v>150000</v>
      </c>
      <c r="F17" s="3">
        <f t="shared" ref="F17:F20" si="11">6*I$7</f>
        <v>30000</v>
      </c>
      <c r="G17" s="4">
        <f>6*I$7</f>
        <v>30000</v>
      </c>
      <c r="H17" s="4">
        <f t="shared" si="3"/>
        <v>60000</v>
      </c>
      <c r="I17" s="4">
        <f t="shared" si="4"/>
        <v>6000</v>
      </c>
      <c r="J17" s="4">
        <f>E17+F$7+H17</f>
        <v>710000</v>
      </c>
      <c r="K17" s="4">
        <f t="shared" si="6"/>
        <v>156000</v>
      </c>
      <c r="L17" s="4">
        <f t="shared" si="7"/>
        <v>156000</v>
      </c>
      <c r="M17" s="4">
        <f t="shared" si="8"/>
        <v>156000</v>
      </c>
      <c r="N17" s="4">
        <f t="shared" si="9"/>
        <v>156000</v>
      </c>
      <c r="P17" s="3">
        <f t="shared" si="10"/>
        <v>1334000</v>
      </c>
    </row>
    <row r="18" spans="1:16" x14ac:dyDescent="0.25">
      <c r="A18" s="3"/>
      <c r="B18" s="3"/>
      <c r="C18" s="3">
        <v>500</v>
      </c>
      <c r="E18" s="3">
        <f t="shared" ref="E18:E20" si="12">6*F$8</f>
        <v>150000</v>
      </c>
      <c r="F18" s="3">
        <f t="shared" si="11"/>
        <v>30000</v>
      </c>
      <c r="G18" s="4">
        <f t="shared" ref="G18:G20" si="13">6*I$7</f>
        <v>30000</v>
      </c>
      <c r="H18" s="4">
        <f t="shared" si="3"/>
        <v>60000</v>
      </c>
      <c r="I18" s="4">
        <f t="shared" si="4"/>
        <v>6000</v>
      </c>
      <c r="J18" s="4">
        <f t="shared" ref="J18:J20" si="14">E18+F$7+H18</f>
        <v>710000</v>
      </c>
      <c r="K18" s="4">
        <f t="shared" si="6"/>
        <v>156000</v>
      </c>
      <c r="L18" s="4">
        <f t="shared" si="7"/>
        <v>156000</v>
      </c>
      <c r="M18" s="4">
        <f t="shared" si="8"/>
        <v>156000</v>
      </c>
      <c r="N18" s="4">
        <f t="shared" si="9"/>
        <v>156000</v>
      </c>
      <c r="P18" s="3">
        <f t="shared" si="10"/>
        <v>1334000</v>
      </c>
    </row>
    <row r="19" spans="1:16" x14ac:dyDescent="0.25">
      <c r="A19" s="3"/>
      <c r="B19" s="3"/>
      <c r="C19" s="3">
        <v>550</v>
      </c>
      <c r="E19" s="3">
        <f t="shared" si="12"/>
        <v>150000</v>
      </c>
      <c r="F19" s="3">
        <f t="shared" si="11"/>
        <v>30000</v>
      </c>
      <c r="G19" s="4">
        <f t="shared" si="13"/>
        <v>30000</v>
      </c>
      <c r="H19" s="4">
        <f t="shared" si="3"/>
        <v>60000</v>
      </c>
      <c r="I19" s="4">
        <f t="shared" si="4"/>
        <v>6000</v>
      </c>
      <c r="J19" s="4">
        <f t="shared" si="14"/>
        <v>710000</v>
      </c>
      <c r="K19" s="4">
        <f t="shared" si="6"/>
        <v>156000</v>
      </c>
      <c r="L19" s="4">
        <f t="shared" si="7"/>
        <v>156000</v>
      </c>
      <c r="M19" s="4">
        <f t="shared" si="8"/>
        <v>156000</v>
      </c>
      <c r="N19" s="4">
        <f t="shared" si="9"/>
        <v>156000</v>
      </c>
      <c r="P19" s="3">
        <f t="shared" si="10"/>
        <v>1334000</v>
      </c>
    </row>
    <row r="20" spans="1:16" x14ac:dyDescent="0.25">
      <c r="A20" s="3"/>
      <c r="B20" s="3"/>
      <c r="C20" s="3">
        <v>600</v>
      </c>
      <c r="E20" s="3">
        <f t="shared" si="12"/>
        <v>150000</v>
      </c>
      <c r="F20" s="4">
        <f t="shared" si="11"/>
        <v>30000</v>
      </c>
      <c r="G20" s="4">
        <f t="shared" si="13"/>
        <v>30000</v>
      </c>
      <c r="H20" s="4">
        <f t="shared" si="3"/>
        <v>60000</v>
      </c>
      <c r="I20" s="4">
        <f t="shared" si="4"/>
        <v>6000</v>
      </c>
      <c r="J20" s="4">
        <f t="shared" si="14"/>
        <v>710000</v>
      </c>
      <c r="K20" s="4">
        <f t="shared" si="6"/>
        <v>156000</v>
      </c>
      <c r="L20" s="4">
        <f t="shared" si="7"/>
        <v>156000</v>
      </c>
      <c r="M20" s="4">
        <f t="shared" si="8"/>
        <v>156000</v>
      </c>
      <c r="N20" s="4">
        <f t="shared" si="9"/>
        <v>156000</v>
      </c>
      <c r="P20" s="3">
        <f t="shared" si="10"/>
        <v>1334000</v>
      </c>
    </row>
    <row r="21" spans="1:16" x14ac:dyDescent="0.25">
      <c r="A21" s="3"/>
      <c r="B21" s="3"/>
      <c r="C21" s="3">
        <v>650</v>
      </c>
      <c r="E21" s="3">
        <f>8*F$8</f>
        <v>200000</v>
      </c>
      <c r="F21" s="3">
        <f t="shared" ref="F21:F28" si="15">8*I$7</f>
        <v>40000</v>
      </c>
      <c r="G21" s="4">
        <f>8*I$7</f>
        <v>40000</v>
      </c>
      <c r="H21" s="4">
        <f t="shared" si="3"/>
        <v>80000</v>
      </c>
      <c r="I21" s="4">
        <f t="shared" si="4"/>
        <v>8000</v>
      </c>
      <c r="J21" s="4">
        <f>E21+F$7+H21</f>
        <v>780000</v>
      </c>
      <c r="K21" s="4">
        <f t="shared" si="6"/>
        <v>208000</v>
      </c>
      <c r="L21" s="4">
        <f t="shared" si="7"/>
        <v>208000</v>
      </c>
      <c r="M21" s="4">
        <f t="shared" si="8"/>
        <v>208000</v>
      </c>
      <c r="N21" s="4">
        <f t="shared" si="9"/>
        <v>208000</v>
      </c>
      <c r="P21" s="3">
        <f t="shared" si="10"/>
        <v>1612000</v>
      </c>
    </row>
    <row r="22" spans="1:16" x14ac:dyDescent="0.25">
      <c r="A22" s="3"/>
      <c r="B22" s="3"/>
      <c r="C22" s="3">
        <v>700</v>
      </c>
      <c r="E22" s="3">
        <f t="shared" ref="E22:E27" si="16">8*F$8</f>
        <v>200000</v>
      </c>
      <c r="F22" s="3">
        <f t="shared" si="15"/>
        <v>40000</v>
      </c>
      <c r="G22" s="4">
        <f t="shared" ref="G22:G28" si="17">8*I$7</f>
        <v>40000</v>
      </c>
      <c r="H22" s="4">
        <f t="shared" si="3"/>
        <v>80000</v>
      </c>
      <c r="I22" s="4">
        <f t="shared" si="4"/>
        <v>8000</v>
      </c>
      <c r="J22" s="4">
        <f t="shared" ref="J22:J28" si="18">E22+F$7+H22</f>
        <v>780000</v>
      </c>
      <c r="K22" s="4">
        <f t="shared" si="6"/>
        <v>208000</v>
      </c>
      <c r="L22" s="4">
        <f t="shared" si="7"/>
        <v>208000</v>
      </c>
      <c r="M22" s="4">
        <f t="shared" si="8"/>
        <v>208000</v>
      </c>
      <c r="N22" s="4">
        <f t="shared" si="9"/>
        <v>208000</v>
      </c>
      <c r="P22" s="3">
        <f t="shared" si="10"/>
        <v>1612000</v>
      </c>
    </row>
    <row r="23" spans="1:16" x14ac:dyDescent="0.25">
      <c r="A23" s="3"/>
      <c r="B23" s="3"/>
      <c r="C23" s="3">
        <v>750</v>
      </c>
      <c r="E23" s="3">
        <f t="shared" si="16"/>
        <v>200000</v>
      </c>
      <c r="F23" s="3">
        <f t="shared" si="15"/>
        <v>40000</v>
      </c>
      <c r="G23" s="4">
        <f t="shared" si="17"/>
        <v>40000</v>
      </c>
      <c r="H23" s="4">
        <f t="shared" si="3"/>
        <v>80000</v>
      </c>
      <c r="I23" s="4">
        <f t="shared" si="4"/>
        <v>8000</v>
      </c>
      <c r="J23" s="4">
        <f t="shared" si="18"/>
        <v>780000</v>
      </c>
      <c r="K23" s="4">
        <f t="shared" si="6"/>
        <v>208000</v>
      </c>
      <c r="L23" s="4">
        <f t="shared" si="7"/>
        <v>208000</v>
      </c>
      <c r="M23" s="4">
        <f t="shared" si="8"/>
        <v>208000</v>
      </c>
      <c r="N23" s="4">
        <f t="shared" si="9"/>
        <v>208000</v>
      </c>
      <c r="P23" s="3">
        <f t="shared" si="10"/>
        <v>1612000</v>
      </c>
    </row>
    <row r="24" spans="1:16" x14ac:dyDescent="0.25">
      <c r="A24" s="3"/>
      <c r="B24" s="3"/>
      <c r="C24" s="3">
        <v>800</v>
      </c>
      <c r="E24" s="3">
        <f t="shared" si="16"/>
        <v>200000</v>
      </c>
      <c r="F24" s="3">
        <f t="shared" si="15"/>
        <v>40000</v>
      </c>
      <c r="G24" s="4">
        <f t="shared" si="17"/>
        <v>40000</v>
      </c>
      <c r="H24" s="4">
        <f t="shared" si="3"/>
        <v>80000</v>
      </c>
      <c r="I24" s="4">
        <f t="shared" si="4"/>
        <v>8000</v>
      </c>
      <c r="J24" s="4">
        <f t="shared" si="18"/>
        <v>780000</v>
      </c>
      <c r="K24" s="4">
        <f t="shared" si="6"/>
        <v>208000</v>
      </c>
      <c r="L24" s="4">
        <f t="shared" si="7"/>
        <v>208000</v>
      </c>
      <c r="M24" s="4">
        <f t="shared" si="8"/>
        <v>208000</v>
      </c>
      <c r="N24" s="4">
        <f t="shared" si="9"/>
        <v>208000</v>
      </c>
      <c r="P24" s="3">
        <f t="shared" si="10"/>
        <v>1612000</v>
      </c>
    </row>
    <row r="25" spans="1:16" x14ac:dyDescent="0.25">
      <c r="A25" s="3"/>
      <c r="B25" s="3"/>
      <c r="C25" s="3">
        <v>850</v>
      </c>
      <c r="E25" s="3">
        <f t="shared" si="16"/>
        <v>200000</v>
      </c>
      <c r="F25" s="3">
        <f t="shared" si="15"/>
        <v>40000</v>
      </c>
      <c r="G25" s="4">
        <f t="shared" si="17"/>
        <v>40000</v>
      </c>
      <c r="H25" s="4">
        <f t="shared" si="3"/>
        <v>80000</v>
      </c>
      <c r="I25" s="4">
        <f t="shared" si="4"/>
        <v>8000</v>
      </c>
      <c r="J25" s="4">
        <f t="shared" si="18"/>
        <v>780000</v>
      </c>
      <c r="K25" s="4">
        <f t="shared" si="6"/>
        <v>208000</v>
      </c>
      <c r="L25" s="4">
        <f t="shared" si="7"/>
        <v>208000</v>
      </c>
      <c r="M25" s="4">
        <f t="shared" si="8"/>
        <v>208000</v>
      </c>
      <c r="N25" s="4">
        <f t="shared" si="9"/>
        <v>208000</v>
      </c>
      <c r="P25" s="3">
        <f t="shared" si="10"/>
        <v>1612000</v>
      </c>
    </row>
    <row r="26" spans="1:16" x14ac:dyDescent="0.25">
      <c r="A26" s="3"/>
      <c r="B26" s="3"/>
      <c r="C26" s="3">
        <v>900</v>
      </c>
      <c r="E26" s="3">
        <f t="shared" si="16"/>
        <v>200000</v>
      </c>
      <c r="F26" s="3">
        <f t="shared" si="15"/>
        <v>40000</v>
      </c>
      <c r="G26" s="4">
        <f t="shared" si="17"/>
        <v>40000</v>
      </c>
      <c r="H26" s="4">
        <f t="shared" si="3"/>
        <v>80000</v>
      </c>
      <c r="I26" s="4">
        <f t="shared" si="4"/>
        <v>8000</v>
      </c>
      <c r="J26" s="4">
        <f t="shared" si="18"/>
        <v>780000</v>
      </c>
      <c r="K26" s="4">
        <f t="shared" si="6"/>
        <v>208000</v>
      </c>
      <c r="L26" s="4">
        <f t="shared" si="7"/>
        <v>208000</v>
      </c>
      <c r="M26" s="4">
        <f t="shared" si="8"/>
        <v>208000</v>
      </c>
      <c r="N26" s="4">
        <f t="shared" si="9"/>
        <v>208000</v>
      </c>
      <c r="P26" s="3">
        <f t="shared" si="10"/>
        <v>1612000</v>
      </c>
    </row>
    <row r="27" spans="1:16" x14ac:dyDescent="0.25">
      <c r="A27" s="3"/>
      <c r="B27" s="3"/>
      <c r="C27" s="3">
        <v>950</v>
      </c>
      <c r="E27" s="3">
        <f t="shared" si="16"/>
        <v>200000</v>
      </c>
      <c r="F27" s="3">
        <f t="shared" si="15"/>
        <v>40000</v>
      </c>
      <c r="G27" s="4">
        <f t="shared" si="17"/>
        <v>40000</v>
      </c>
      <c r="H27" s="4">
        <f t="shared" si="3"/>
        <v>80000</v>
      </c>
      <c r="I27" s="4">
        <f t="shared" si="4"/>
        <v>8000</v>
      </c>
      <c r="J27" s="4">
        <f t="shared" si="18"/>
        <v>780000</v>
      </c>
      <c r="K27" s="4">
        <f t="shared" si="6"/>
        <v>208000</v>
      </c>
      <c r="L27" s="4">
        <f t="shared" si="7"/>
        <v>208000</v>
      </c>
      <c r="M27" s="4">
        <f t="shared" si="8"/>
        <v>208000</v>
      </c>
      <c r="N27" s="4">
        <f t="shared" si="9"/>
        <v>208000</v>
      </c>
      <c r="P27" s="3">
        <f t="shared" si="10"/>
        <v>1612000</v>
      </c>
    </row>
    <row r="28" spans="1:16" x14ac:dyDescent="0.25">
      <c r="A28" s="3"/>
      <c r="B28" s="3"/>
      <c r="C28" s="3">
        <v>1000</v>
      </c>
      <c r="E28" s="3">
        <f>8*F$8</f>
        <v>200000</v>
      </c>
      <c r="F28" s="3">
        <f t="shared" si="15"/>
        <v>40000</v>
      </c>
      <c r="G28" s="4">
        <f t="shared" si="17"/>
        <v>40000</v>
      </c>
      <c r="H28" s="4">
        <f t="shared" si="3"/>
        <v>80000</v>
      </c>
      <c r="I28" s="4">
        <f t="shared" si="4"/>
        <v>8000</v>
      </c>
      <c r="J28" s="4">
        <f t="shared" si="18"/>
        <v>780000</v>
      </c>
      <c r="K28" s="4">
        <f t="shared" si="6"/>
        <v>208000</v>
      </c>
      <c r="L28" s="4">
        <f t="shared" si="7"/>
        <v>208000</v>
      </c>
      <c r="M28" s="4">
        <f t="shared" si="8"/>
        <v>208000</v>
      </c>
      <c r="N28" s="4">
        <f t="shared" si="9"/>
        <v>208000</v>
      </c>
      <c r="P28" s="3">
        <f t="shared" si="10"/>
        <v>1612000</v>
      </c>
    </row>
  </sheetData>
  <mergeCells count="2">
    <mergeCell ref="H1:J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7A0A-B978-4209-A857-11C9557C6044}">
  <dimension ref="C3:L8"/>
  <sheetViews>
    <sheetView tabSelected="1" workbookViewId="0">
      <selection activeCell="K4" sqref="K4:K6"/>
    </sheetView>
  </sheetViews>
  <sheetFormatPr defaultRowHeight="15" x14ac:dyDescent="0.25"/>
  <sheetData>
    <row r="3" spans="3:12" x14ac:dyDescent="0.25">
      <c r="C3" s="6"/>
      <c r="D3" s="6" t="s">
        <v>30</v>
      </c>
      <c r="E3" s="6" t="s">
        <v>31</v>
      </c>
      <c r="F3" s="6" t="s">
        <v>32</v>
      </c>
      <c r="G3" s="6" t="s">
        <v>33</v>
      </c>
      <c r="H3" s="6" t="s">
        <v>34</v>
      </c>
      <c r="I3" s="6" t="s">
        <v>35</v>
      </c>
      <c r="J3" s="6" t="s">
        <v>36</v>
      </c>
      <c r="K3" s="6" t="s">
        <v>55</v>
      </c>
    </row>
    <row r="4" spans="3:12" x14ac:dyDescent="0.25">
      <c r="C4" s="6" t="s">
        <v>27</v>
      </c>
      <c r="D4">
        <v>416200</v>
      </c>
      <c r="E4">
        <v>67316</v>
      </c>
      <c r="F4">
        <f>SUM(D4+(E4*4))</f>
        <v>685464</v>
      </c>
      <c r="G4">
        <f>SUM(D4+(E4*6))</f>
        <v>820096</v>
      </c>
      <c r="H4">
        <f>SUM(D4+(E4*7))</f>
        <v>887412</v>
      </c>
      <c r="I4">
        <f>SUM(D4+(E4*8))</f>
        <v>954728</v>
      </c>
      <c r="J4">
        <f>SUM(D4+(E4*9))</f>
        <v>1022044</v>
      </c>
      <c r="K4">
        <f>SUM(D4+(E4*14))</f>
        <v>1358624</v>
      </c>
    </row>
    <row r="5" spans="3:12" x14ac:dyDescent="0.25">
      <c r="C5" s="6" t="s">
        <v>28</v>
      </c>
      <c r="D5">
        <v>195000</v>
      </c>
      <c r="E5">
        <v>90000</v>
      </c>
      <c r="F5" s="4">
        <f t="shared" ref="F5:F6" si="0">SUM(D5+(E5*4))</f>
        <v>555000</v>
      </c>
      <c r="G5" s="4">
        <f t="shared" ref="G5:G6" si="1">SUM(D5+(E5*6))</f>
        <v>735000</v>
      </c>
      <c r="H5" s="4">
        <f t="shared" ref="H5:H6" si="2">SUM(D5+(E5*7))</f>
        <v>825000</v>
      </c>
      <c r="I5" s="4">
        <f t="shared" ref="I5:I6" si="3">SUM(D5+(E5*8))</f>
        <v>915000</v>
      </c>
      <c r="J5" s="4">
        <f t="shared" ref="J5:J6" si="4">SUM(D5+(E5*9))</f>
        <v>1005000</v>
      </c>
      <c r="K5" s="4">
        <f t="shared" ref="K5:K6" si="5">SUM(D5+(E5*14))</f>
        <v>1455000</v>
      </c>
      <c r="L5" s="4"/>
    </row>
    <row r="6" spans="3:12" x14ac:dyDescent="0.25">
      <c r="C6" s="6" t="s">
        <v>29</v>
      </c>
      <c r="D6" s="4">
        <v>570000</v>
      </c>
      <c r="E6" s="4">
        <v>52000</v>
      </c>
      <c r="F6" s="4">
        <f t="shared" si="0"/>
        <v>778000</v>
      </c>
      <c r="G6" s="4">
        <f t="shared" si="1"/>
        <v>882000</v>
      </c>
      <c r="H6" s="4">
        <f t="shared" si="2"/>
        <v>934000</v>
      </c>
      <c r="I6" s="4">
        <f t="shared" si="3"/>
        <v>986000</v>
      </c>
      <c r="J6" s="4">
        <f t="shared" si="4"/>
        <v>1038000</v>
      </c>
      <c r="K6" s="4">
        <f t="shared" si="5"/>
        <v>1298000</v>
      </c>
      <c r="L6" s="4"/>
    </row>
    <row r="7" spans="3:12" x14ac:dyDescent="0.25">
      <c r="L7" s="4"/>
    </row>
    <row r="8" spans="3:12" x14ac:dyDescent="0.25">
      <c r="C8" s="7" t="s">
        <v>53</v>
      </c>
      <c r="D8" s="7"/>
      <c r="E8" s="7"/>
      <c r="F8" s="7"/>
      <c r="G8" s="7"/>
      <c r="H8" s="7"/>
      <c r="I8" s="7"/>
      <c r="J8" s="7"/>
      <c r="K8" s="7"/>
      <c r="L8" s="4"/>
    </row>
  </sheetData>
  <mergeCells count="1">
    <mergeCell ref="C8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A7EE-E258-4F69-A773-A41BFB256874}">
  <dimension ref="C3:Y23"/>
  <sheetViews>
    <sheetView topLeftCell="M7" zoomScaleNormal="100" workbookViewId="0">
      <selection activeCell="R5" sqref="R5"/>
    </sheetView>
  </sheetViews>
  <sheetFormatPr defaultRowHeight="15" x14ac:dyDescent="0.25"/>
  <sheetData>
    <row r="3" spans="3:25" x14ac:dyDescent="0.25">
      <c r="C3" s="5"/>
      <c r="D3" s="5" t="s">
        <v>37</v>
      </c>
      <c r="E3" s="5"/>
      <c r="F3" s="5"/>
      <c r="G3" s="5"/>
      <c r="H3" s="5"/>
      <c r="I3" s="5" t="s">
        <v>38</v>
      </c>
      <c r="J3" s="5"/>
      <c r="K3" s="5"/>
      <c r="L3" s="5"/>
      <c r="M3" s="5"/>
      <c r="N3" s="5" t="s">
        <v>39</v>
      </c>
      <c r="O3" s="5"/>
      <c r="P3" s="5"/>
      <c r="Q3" s="5"/>
      <c r="R3" s="5"/>
    </row>
    <row r="4" spans="3:25" x14ac:dyDescent="0.25">
      <c r="C4" s="4" t="s">
        <v>40</v>
      </c>
      <c r="D4" s="4" t="s">
        <v>41</v>
      </c>
      <c r="E4" s="4" t="s">
        <v>42</v>
      </c>
      <c r="F4" s="4" t="s">
        <v>43</v>
      </c>
      <c r="G4" s="4" t="s">
        <v>44</v>
      </c>
      <c r="H4" s="4" t="s">
        <v>48</v>
      </c>
      <c r="I4" s="4" t="s">
        <v>41</v>
      </c>
      <c r="J4" s="4" t="s">
        <v>42</v>
      </c>
      <c r="K4" s="4" t="s">
        <v>43</v>
      </c>
      <c r="L4" s="4" t="s">
        <v>44</v>
      </c>
      <c r="M4" s="4" t="s">
        <v>49</v>
      </c>
      <c r="N4" s="4" t="s">
        <v>41</v>
      </c>
      <c r="O4" s="4" t="s">
        <v>42</v>
      </c>
      <c r="P4" s="4" t="s">
        <v>43</v>
      </c>
      <c r="Q4" s="4" t="s">
        <v>44</v>
      </c>
      <c r="R4" s="4" t="s">
        <v>50</v>
      </c>
      <c r="W4" s="8" t="s">
        <v>52</v>
      </c>
      <c r="X4" s="8"/>
      <c r="Y4" s="8"/>
    </row>
    <row r="5" spans="3:25" x14ac:dyDescent="0.25">
      <c r="C5" s="5">
        <v>100</v>
      </c>
      <c r="D5" s="5">
        <f>P_A!I10</f>
        <v>306200</v>
      </c>
      <c r="E5" s="5">
        <f>P_A!I10+P_A!J10</f>
        <v>353716</v>
      </c>
      <c r="F5" s="5">
        <f>E5+P_A!K10</f>
        <v>401232</v>
      </c>
      <c r="G5" s="5">
        <f>F5+P_A!L10</f>
        <v>448748</v>
      </c>
      <c r="H5" s="5">
        <f>G5+P_A!K10</f>
        <v>496264</v>
      </c>
      <c r="I5" s="5">
        <f>P_B!G10</f>
        <v>65000</v>
      </c>
      <c r="J5" s="5">
        <f>I5+P_B!H10</f>
        <v>95000</v>
      </c>
      <c r="K5" s="5">
        <f>J5+P_B!I10</f>
        <v>125000</v>
      </c>
      <c r="L5" s="5">
        <f>K5+P_B!J10</f>
        <v>155000</v>
      </c>
      <c r="M5" s="5">
        <f>L5+P_B!K10</f>
        <v>185000</v>
      </c>
      <c r="N5" s="5">
        <f>P_C!J10</f>
        <v>570000</v>
      </c>
      <c r="O5" s="5">
        <f>N5+P_C!K10</f>
        <v>622000</v>
      </c>
      <c r="P5" s="5">
        <f>O5+P_C!L10</f>
        <v>674000</v>
      </c>
      <c r="Q5" s="5">
        <f>P5+P_C!M10</f>
        <v>726000</v>
      </c>
      <c r="R5" s="5">
        <f>Q5+P_C!N10</f>
        <v>778000</v>
      </c>
    </row>
    <row r="6" spans="3:25" x14ac:dyDescent="0.25">
      <c r="C6" s="4">
        <v>150</v>
      </c>
      <c r="D6" s="5">
        <f>P_A!I11</f>
        <v>333700</v>
      </c>
      <c r="E6" s="5">
        <f>P_A!I11+P_A!J11</f>
        <v>386166</v>
      </c>
      <c r="F6" s="5">
        <f>E6+P_A!K11</f>
        <v>438632</v>
      </c>
      <c r="G6" s="5">
        <f>F6+P_A!L11</f>
        <v>491098</v>
      </c>
      <c r="H6" s="5">
        <f>G6+P_A!K11</f>
        <v>543564</v>
      </c>
      <c r="I6" s="5">
        <f>P_B!G11</f>
        <v>97500</v>
      </c>
      <c r="J6" s="5">
        <f>I6+P_B!H11</f>
        <v>142500</v>
      </c>
      <c r="K6" s="5">
        <f>J6+P_B!I11</f>
        <v>187500</v>
      </c>
      <c r="L6" s="5">
        <f>K6+P_B!J11</f>
        <v>232500</v>
      </c>
      <c r="M6" s="5">
        <f>L6+P_B!K11</f>
        <v>277500</v>
      </c>
      <c r="N6" s="5">
        <f>P_C!J11</f>
        <v>570000</v>
      </c>
      <c r="O6" s="5">
        <f>N6+P_C!K11</f>
        <v>622000</v>
      </c>
      <c r="P6" s="5">
        <f>O6+P_C!L11</f>
        <v>674000</v>
      </c>
      <c r="Q6" s="5">
        <f>P6+P_C!M11</f>
        <v>726000</v>
      </c>
      <c r="R6" s="5">
        <f>Q6+P_C!N11</f>
        <v>778000</v>
      </c>
    </row>
    <row r="7" spans="3:25" x14ac:dyDescent="0.25">
      <c r="C7" s="5">
        <v>200</v>
      </c>
      <c r="D7" s="5">
        <f>P_A!I12</f>
        <v>361200</v>
      </c>
      <c r="E7" s="5">
        <f>P_A!I12+P_A!J12</f>
        <v>418616</v>
      </c>
      <c r="F7" s="5">
        <f>E7+P_A!K12</f>
        <v>476032</v>
      </c>
      <c r="G7" s="5">
        <f>F7+P_A!L12</f>
        <v>533448</v>
      </c>
      <c r="H7" s="5">
        <f>G7+P_A!K12</f>
        <v>590864</v>
      </c>
      <c r="I7" s="5">
        <f>P_B!G12</f>
        <v>130000</v>
      </c>
      <c r="J7" s="5">
        <f>I7+P_B!H12</f>
        <v>190000</v>
      </c>
      <c r="K7" s="5">
        <f>J7+P_B!I12</f>
        <v>250000</v>
      </c>
      <c r="L7" s="5">
        <f>K7+P_B!J12</f>
        <v>310000</v>
      </c>
      <c r="M7" s="5">
        <f>L7+P_B!K12</f>
        <v>370000</v>
      </c>
      <c r="N7" s="5">
        <f>P_C!J12</f>
        <v>570000</v>
      </c>
      <c r="O7" s="5">
        <f>N7+P_C!K12</f>
        <v>622000</v>
      </c>
      <c r="P7" s="5">
        <f>O7+P_C!L12</f>
        <v>674000</v>
      </c>
      <c r="Q7" s="5">
        <f>P7+P_C!M12</f>
        <v>726000</v>
      </c>
      <c r="R7" s="5">
        <f>Q7+P_C!N12</f>
        <v>778000</v>
      </c>
    </row>
    <row r="8" spans="3:25" x14ac:dyDescent="0.25">
      <c r="C8" s="4">
        <v>250</v>
      </c>
      <c r="D8" s="5">
        <f>P_A!I13</f>
        <v>388700</v>
      </c>
      <c r="E8" s="5">
        <f>P_A!I13+P_A!J13</f>
        <v>451066</v>
      </c>
      <c r="F8" s="5">
        <f>E8+P_A!K13</f>
        <v>513432</v>
      </c>
      <c r="G8" s="5">
        <f>F8+P_A!L13</f>
        <v>575798</v>
      </c>
      <c r="H8" s="5">
        <f>G8+P_A!K13</f>
        <v>638164</v>
      </c>
      <c r="I8" s="5">
        <f>P_B!G13</f>
        <v>162500</v>
      </c>
      <c r="J8" s="5">
        <f>I8+P_B!H13</f>
        <v>237500</v>
      </c>
      <c r="K8" s="5">
        <f>J8+P_B!I13</f>
        <v>312500</v>
      </c>
      <c r="L8" s="5">
        <f>K8+P_B!J13</f>
        <v>387500</v>
      </c>
      <c r="M8" s="5">
        <f>L8+P_B!K13</f>
        <v>462500</v>
      </c>
      <c r="N8" s="5">
        <f>P_C!J13</f>
        <v>570000</v>
      </c>
      <c r="O8" s="5">
        <f>N8+P_C!K13</f>
        <v>622000</v>
      </c>
      <c r="P8" s="5">
        <f>O8+P_C!L13</f>
        <v>674000</v>
      </c>
      <c r="Q8" s="5">
        <f>P8+P_C!M13</f>
        <v>726000</v>
      </c>
      <c r="R8" s="5">
        <f>Q8+P_C!N13</f>
        <v>778000</v>
      </c>
    </row>
    <row r="9" spans="3:25" x14ac:dyDescent="0.25">
      <c r="C9" s="5">
        <v>300</v>
      </c>
      <c r="D9" s="5">
        <f>P_A!I14</f>
        <v>416200</v>
      </c>
      <c r="E9" s="5">
        <f>P_A!I14+P_A!J14</f>
        <v>483516</v>
      </c>
      <c r="F9" s="5">
        <f>E9+P_A!K14</f>
        <v>550832</v>
      </c>
      <c r="G9" s="5">
        <f>F9+P_A!L14</f>
        <v>618148</v>
      </c>
      <c r="H9" s="5">
        <f>G9+P_A!K14</f>
        <v>685464</v>
      </c>
      <c r="I9" s="5">
        <f>P_B!G14</f>
        <v>195000</v>
      </c>
      <c r="J9" s="5">
        <f>I9+P_B!H14</f>
        <v>285000</v>
      </c>
      <c r="K9" s="5">
        <f>J9+P_B!I14</f>
        <v>375000</v>
      </c>
      <c r="L9" s="5">
        <f>K9+P_B!J14</f>
        <v>465000</v>
      </c>
      <c r="M9" s="5">
        <f>L9+P_B!K14</f>
        <v>555000</v>
      </c>
      <c r="N9" s="5">
        <f>P_C!J14</f>
        <v>570000</v>
      </c>
      <c r="O9" s="5">
        <f>N9+P_C!K14</f>
        <v>622000</v>
      </c>
      <c r="P9" s="5">
        <f>O9+P_C!L14</f>
        <v>674000</v>
      </c>
      <c r="Q9" s="5">
        <f>P9+P_C!M14</f>
        <v>726000</v>
      </c>
      <c r="R9" s="5">
        <f>Q9+P_C!N14</f>
        <v>778000</v>
      </c>
    </row>
    <row r="10" spans="3:25" x14ac:dyDescent="0.25">
      <c r="C10" s="4">
        <v>350</v>
      </c>
      <c r="D10" s="5">
        <f>P_A!I15</f>
        <v>494900</v>
      </c>
      <c r="E10" s="5">
        <f>P_A!I15+P_A!J15</f>
        <v>574782</v>
      </c>
      <c r="F10" s="5">
        <f>E10+P_A!K15</f>
        <v>654664</v>
      </c>
      <c r="G10" s="5">
        <f>F10+P_A!L15</f>
        <v>734546</v>
      </c>
      <c r="H10" s="5">
        <f>G10+P_A!K15</f>
        <v>814428</v>
      </c>
      <c r="I10" s="5">
        <f>P_B!G15</f>
        <v>227500</v>
      </c>
      <c r="J10" s="5">
        <f>I10+P_B!H15</f>
        <v>332500</v>
      </c>
      <c r="K10" s="5">
        <f>J10+P_B!I15</f>
        <v>437500</v>
      </c>
      <c r="L10" s="5">
        <f>K10+P_B!J15</f>
        <v>542500</v>
      </c>
      <c r="M10" s="5">
        <f>L10+P_B!K15</f>
        <v>647500</v>
      </c>
      <c r="N10" s="5">
        <f>P_C!J15</f>
        <v>570000</v>
      </c>
      <c r="O10" s="5">
        <f>N10+P_C!K15</f>
        <v>622000</v>
      </c>
      <c r="P10" s="5">
        <f>O10+P_C!L15</f>
        <v>674000</v>
      </c>
      <c r="Q10" s="5">
        <f>P10+P_C!M15</f>
        <v>726000</v>
      </c>
      <c r="R10" s="5">
        <f>Q10+P_C!N15</f>
        <v>778000</v>
      </c>
    </row>
    <row r="11" spans="3:25" x14ac:dyDescent="0.25">
      <c r="C11" s="5">
        <v>400</v>
      </c>
      <c r="D11" s="5">
        <f>P_A!I16</f>
        <v>522400</v>
      </c>
      <c r="E11" s="5">
        <f>P_A!I16+P_A!J16</f>
        <v>607232</v>
      </c>
      <c r="F11" s="5">
        <f>E11+P_A!K16</f>
        <v>692064</v>
      </c>
      <c r="G11" s="5">
        <f>F11+P_A!L16</f>
        <v>776896</v>
      </c>
      <c r="H11" s="5">
        <f>G11+P_A!K16</f>
        <v>861728</v>
      </c>
      <c r="I11" s="5">
        <f>P_B!G16</f>
        <v>260000</v>
      </c>
      <c r="J11" s="5">
        <f>I11+P_B!H16</f>
        <v>380000</v>
      </c>
      <c r="K11" s="5">
        <f>J11+P_B!I16</f>
        <v>500000</v>
      </c>
      <c r="L11" s="5">
        <f>K11+P_B!J16</f>
        <v>620000</v>
      </c>
      <c r="M11" s="5">
        <f>L11+P_B!K16</f>
        <v>740000</v>
      </c>
      <c r="N11" s="5">
        <f>P_C!J16</f>
        <v>570000</v>
      </c>
      <c r="O11" s="5">
        <f>N11+P_C!K16</f>
        <v>622000</v>
      </c>
      <c r="P11" s="5">
        <f>O11+P_C!L16</f>
        <v>674000</v>
      </c>
      <c r="Q11" s="5">
        <f>P11+P_C!M16</f>
        <v>726000</v>
      </c>
      <c r="R11" s="5">
        <f>Q11+P_C!N16</f>
        <v>778000</v>
      </c>
    </row>
    <row r="12" spans="3:25" x14ac:dyDescent="0.25">
      <c r="C12" s="4">
        <v>450</v>
      </c>
      <c r="D12" s="5">
        <f>P_A!I17</f>
        <v>549900</v>
      </c>
      <c r="E12" s="5">
        <f>P_A!I17+P_A!J17</f>
        <v>639682</v>
      </c>
      <c r="F12" s="5">
        <f>E12+P_A!K17</f>
        <v>729464</v>
      </c>
      <c r="G12" s="5">
        <f>F12+P_A!L17</f>
        <v>819246</v>
      </c>
      <c r="H12" s="5">
        <f>G12+P_A!K17</f>
        <v>909028</v>
      </c>
      <c r="I12" s="5">
        <f>P_B!G17</f>
        <v>292500</v>
      </c>
      <c r="J12" s="5">
        <f>I12+P_B!H17</f>
        <v>427500</v>
      </c>
      <c r="K12" s="5">
        <f>J12+P_B!I17</f>
        <v>562500</v>
      </c>
      <c r="L12" s="5">
        <f>K12+P_B!J17</f>
        <v>697500</v>
      </c>
      <c r="M12" s="5">
        <f>L12+P_B!K17</f>
        <v>832500</v>
      </c>
      <c r="N12" s="5">
        <f>P_C!J17</f>
        <v>710000</v>
      </c>
      <c r="O12" s="5">
        <f>N12+P_C!K17</f>
        <v>866000</v>
      </c>
      <c r="P12" s="5">
        <f>O12+P_C!L17</f>
        <v>1022000</v>
      </c>
      <c r="Q12" s="5">
        <f>P12+P_C!M17</f>
        <v>1178000</v>
      </c>
      <c r="R12" s="5">
        <f>Q12+P_C!N17</f>
        <v>1334000</v>
      </c>
    </row>
    <row r="13" spans="3:25" x14ac:dyDescent="0.25">
      <c r="C13" s="5">
        <v>500</v>
      </c>
      <c r="D13" s="5">
        <f>P_A!I18</f>
        <v>577400</v>
      </c>
      <c r="E13" s="5">
        <f>P_A!I18+P_A!J18</f>
        <v>672132</v>
      </c>
      <c r="F13" s="5">
        <f>E13+P_A!K18</f>
        <v>766864</v>
      </c>
      <c r="G13" s="5">
        <f>F13+P_A!L18</f>
        <v>861596</v>
      </c>
      <c r="H13" s="5">
        <f>G13+P_A!K18</f>
        <v>956328</v>
      </c>
      <c r="I13" s="5">
        <f>P_B!G18</f>
        <v>325000</v>
      </c>
      <c r="J13" s="5">
        <f>I13+P_B!H18</f>
        <v>475000</v>
      </c>
      <c r="K13" s="5">
        <f>J13+P_B!I18</f>
        <v>625000</v>
      </c>
      <c r="L13" s="5">
        <f>K13+P_B!J18</f>
        <v>775000</v>
      </c>
      <c r="M13" s="5">
        <f>L13+P_B!K18</f>
        <v>925000</v>
      </c>
      <c r="N13" s="5">
        <f>P_C!J18</f>
        <v>710000</v>
      </c>
      <c r="O13" s="5">
        <f>N13+P_C!K18</f>
        <v>866000</v>
      </c>
      <c r="P13" s="5">
        <f>O13+P_C!L18</f>
        <v>1022000</v>
      </c>
      <c r="Q13" s="5">
        <f>P13+P_C!M18</f>
        <v>1178000</v>
      </c>
      <c r="R13" s="5">
        <f>Q13+P_C!N18</f>
        <v>1334000</v>
      </c>
    </row>
    <row r="14" spans="3:25" x14ac:dyDescent="0.25">
      <c r="C14" s="4">
        <v>550</v>
      </c>
      <c r="D14" s="5">
        <f>P_A!I19</f>
        <v>604900</v>
      </c>
      <c r="E14" s="5">
        <f>P_A!I19+P_A!J19</f>
        <v>704582</v>
      </c>
      <c r="F14" s="5">
        <f>E14+P_A!K19</f>
        <v>804264</v>
      </c>
      <c r="G14" s="5">
        <f>F14+P_A!L19</f>
        <v>903946</v>
      </c>
      <c r="H14" s="5">
        <f>G14+P_A!K19</f>
        <v>1003628</v>
      </c>
      <c r="I14" s="5">
        <f>P_B!G19</f>
        <v>357500</v>
      </c>
      <c r="J14" s="5">
        <f>I14+P_B!H19</f>
        <v>522500</v>
      </c>
      <c r="K14" s="5">
        <f>J14+P_B!I19</f>
        <v>687500</v>
      </c>
      <c r="L14" s="5">
        <f>K14+P_B!J19</f>
        <v>852500</v>
      </c>
      <c r="M14" s="5">
        <f>L14+P_B!K19</f>
        <v>1017500</v>
      </c>
      <c r="N14" s="5">
        <f>P_C!J19</f>
        <v>710000</v>
      </c>
      <c r="O14" s="5">
        <f>N14+P_C!K19</f>
        <v>866000</v>
      </c>
      <c r="P14" s="5">
        <f>O14+P_C!L19</f>
        <v>1022000</v>
      </c>
      <c r="Q14" s="5">
        <f>P14+P_C!M19</f>
        <v>1178000</v>
      </c>
      <c r="R14" s="5">
        <f>Q14+P_C!N19</f>
        <v>1334000</v>
      </c>
    </row>
    <row r="15" spans="3:25" x14ac:dyDescent="0.25">
      <c r="C15" s="5">
        <v>600</v>
      </c>
      <c r="D15" s="5">
        <f>P_A!I20</f>
        <v>672400</v>
      </c>
      <c r="E15" s="5">
        <f>P_A!I20+P_A!J20</f>
        <v>781032</v>
      </c>
      <c r="F15" s="5">
        <f>E15+P_A!K20</f>
        <v>889664</v>
      </c>
      <c r="G15" s="5">
        <f>F15+P_A!L20</f>
        <v>998296</v>
      </c>
      <c r="H15" s="5">
        <f>G15+P_A!K20</f>
        <v>1106928</v>
      </c>
      <c r="I15" s="5">
        <f>P_B!G20</f>
        <v>390000</v>
      </c>
      <c r="J15" s="5">
        <f>I15+P_B!H20</f>
        <v>570000</v>
      </c>
      <c r="K15" s="5">
        <f>J15+P_B!I20</f>
        <v>750000</v>
      </c>
      <c r="L15" s="5">
        <f>K15+P_B!J20</f>
        <v>930000</v>
      </c>
      <c r="M15" s="5">
        <f>L15+P_B!K20</f>
        <v>1110000</v>
      </c>
      <c r="N15" s="5">
        <f>P_C!J20</f>
        <v>710000</v>
      </c>
      <c r="O15" s="5">
        <f>N15+P_C!K20</f>
        <v>866000</v>
      </c>
      <c r="P15" s="5">
        <f>O15+P_C!L20</f>
        <v>1022000</v>
      </c>
      <c r="Q15" s="5">
        <f>P15+P_C!M20</f>
        <v>1178000</v>
      </c>
      <c r="R15" s="5">
        <f>Q15+P_C!N20</f>
        <v>1334000</v>
      </c>
    </row>
    <row r="16" spans="3:25" x14ac:dyDescent="0.25">
      <c r="C16" s="4">
        <v>650</v>
      </c>
      <c r="D16" s="5">
        <f>P_A!I21</f>
        <v>762300</v>
      </c>
      <c r="E16" s="5">
        <f>P_A!I21+P_A!J21</f>
        <v>887114</v>
      </c>
      <c r="F16" s="5">
        <f>E16+P_A!K21</f>
        <v>1011928</v>
      </c>
      <c r="G16" s="5">
        <f>F16+P_A!L21</f>
        <v>1136742</v>
      </c>
      <c r="H16" s="5">
        <f>G16+P_A!K21</f>
        <v>1261556</v>
      </c>
      <c r="I16" s="5">
        <f>P_B!G21</f>
        <v>422500</v>
      </c>
      <c r="J16" s="5">
        <f>I16+P_B!H21</f>
        <v>617500</v>
      </c>
      <c r="K16" s="5">
        <f>J16+P_B!I21</f>
        <v>812500</v>
      </c>
      <c r="L16" s="5">
        <f>K16+P_B!J21</f>
        <v>1007500</v>
      </c>
      <c r="M16" s="5">
        <f>L16+P_B!K21</f>
        <v>1202500</v>
      </c>
      <c r="N16" s="5">
        <f>P_C!J21</f>
        <v>780000</v>
      </c>
      <c r="O16" s="5">
        <f>N16+P_C!K21</f>
        <v>988000</v>
      </c>
      <c r="P16" s="5">
        <f>O16+P_C!L21</f>
        <v>1196000</v>
      </c>
      <c r="Q16" s="5">
        <f>P16+P_C!M21</f>
        <v>1404000</v>
      </c>
      <c r="R16" s="5">
        <f>Q16+P_C!N21</f>
        <v>1612000</v>
      </c>
    </row>
    <row r="17" spans="3:18" x14ac:dyDescent="0.25">
      <c r="C17" s="5">
        <v>700</v>
      </c>
      <c r="D17" s="5">
        <f>P_A!I22</f>
        <v>789800</v>
      </c>
      <c r="E17" s="5">
        <f>P_A!I22+P_A!J22</f>
        <v>919564</v>
      </c>
      <c r="F17" s="5">
        <f>E17+P_A!K22</f>
        <v>1049328</v>
      </c>
      <c r="G17" s="5">
        <f>F17+P_A!L22</f>
        <v>1179092</v>
      </c>
      <c r="H17" s="5">
        <f>G17+P_A!K22</f>
        <v>1308856</v>
      </c>
      <c r="I17" s="5">
        <f>P_B!G22</f>
        <v>455000</v>
      </c>
      <c r="J17" s="5">
        <f>I17+P_B!H22</f>
        <v>665000</v>
      </c>
      <c r="K17" s="5">
        <f>J17+P_B!I22</f>
        <v>875000</v>
      </c>
      <c r="L17" s="5">
        <f>K17+P_B!J22</f>
        <v>1085000</v>
      </c>
      <c r="M17" s="5">
        <f>L17+P_B!K22</f>
        <v>1295000</v>
      </c>
      <c r="N17" s="5">
        <f>P_C!J22</f>
        <v>780000</v>
      </c>
      <c r="O17" s="5">
        <f>N17+P_C!K22</f>
        <v>988000</v>
      </c>
      <c r="P17" s="5">
        <f>O17+P_C!L22</f>
        <v>1196000</v>
      </c>
      <c r="Q17" s="5">
        <f>P17+P_C!M22</f>
        <v>1404000</v>
      </c>
      <c r="R17" s="5">
        <f>Q17+P_C!N22</f>
        <v>1612000</v>
      </c>
    </row>
    <row r="18" spans="3:18" x14ac:dyDescent="0.25">
      <c r="C18" s="4">
        <v>750</v>
      </c>
      <c r="D18" s="5">
        <f>P_A!I23</f>
        <v>817300</v>
      </c>
      <c r="E18" s="5">
        <f>P_A!I23+P_A!J23</f>
        <v>952014</v>
      </c>
      <c r="F18" s="5">
        <f>E18+P_A!K23</f>
        <v>1086728</v>
      </c>
      <c r="G18" s="5">
        <f>F18+P_A!L23</f>
        <v>1221442</v>
      </c>
      <c r="H18" s="5">
        <f>G18+P_A!K23</f>
        <v>1356156</v>
      </c>
      <c r="I18" s="5">
        <f>P_B!G23</f>
        <v>487500</v>
      </c>
      <c r="J18" s="5">
        <f>I18+P_B!H23</f>
        <v>712500</v>
      </c>
      <c r="K18" s="5">
        <f>J18+P_B!I23</f>
        <v>937500</v>
      </c>
      <c r="L18" s="5">
        <f>K18+P_B!J23</f>
        <v>1162500</v>
      </c>
      <c r="M18" s="5">
        <f>L18+P_B!K23</f>
        <v>1387500</v>
      </c>
      <c r="N18" s="5">
        <f>P_C!J23</f>
        <v>780000</v>
      </c>
      <c r="O18" s="5">
        <f>N18+P_C!K23</f>
        <v>988000</v>
      </c>
      <c r="P18" s="5">
        <f>O18+P_C!L23</f>
        <v>1196000</v>
      </c>
      <c r="Q18" s="5">
        <f>P18+P_C!M23</f>
        <v>1404000</v>
      </c>
      <c r="R18" s="5">
        <f>Q18+P_C!N23</f>
        <v>1612000</v>
      </c>
    </row>
    <row r="19" spans="3:18" x14ac:dyDescent="0.25">
      <c r="C19" s="5">
        <v>800</v>
      </c>
      <c r="D19" s="5">
        <f>P_A!I24</f>
        <v>844800</v>
      </c>
      <c r="E19" s="5">
        <f>P_A!I24+P_A!J24</f>
        <v>984464</v>
      </c>
      <c r="F19" s="5">
        <f>E19+P_A!K24</f>
        <v>1124128</v>
      </c>
      <c r="G19" s="5">
        <f>F19+P_A!L24</f>
        <v>1263792</v>
      </c>
      <c r="H19" s="5">
        <f>G19+P_A!K24</f>
        <v>1403456</v>
      </c>
      <c r="I19" s="5">
        <f>P_B!G24</f>
        <v>520000</v>
      </c>
      <c r="J19" s="5">
        <f>I19+P_B!H24</f>
        <v>760000</v>
      </c>
      <c r="K19" s="5">
        <f>J19+P_B!I24</f>
        <v>1000000</v>
      </c>
      <c r="L19" s="5">
        <f>K19+P_B!J24</f>
        <v>1240000</v>
      </c>
      <c r="M19" s="5">
        <f>L19+P_B!K24</f>
        <v>1480000</v>
      </c>
      <c r="N19" s="5">
        <f>P_C!J24</f>
        <v>780000</v>
      </c>
      <c r="O19" s="5">
        <f>N19+P_C!K24</f>
        <v>988000</v>
      </c>
      <c r="P19" s="5">
        <f>O19+P_C!L24</f>
        <v>1196000</v>
      </c>
      <c r="Q19" s="5">
        <f>P19+P_C!M24</f>
        <v>1404000</v>
      </c>
      <c r="R19" s="5">
        <f>Q19+P_C!N24</f>
        <v>1612000</v>
      </c>
    </row>
    <row r="20" spans="3:18" x14ac:dyDescent="0.25">
      <c r="C20" s="4">
        <v>850</v>
      </c>
      <c r="D20" s="5">
        <f>P_A!I25</f>
        <v>872300</v>
      </c>
      <c r="E20" s="5">
        <f>P_A!I25+P_A!J25</f>
        <v>1016914</v>
      </c>
      <c r="F20" s="5">
        <f>E20+P_A!K25</f>
        <v>1161528</v>
      </c>
      <c r="G20" s="5">
        <f>F20+P_A!L25</f>
        <v>1306142</v>
      </c>
      <c r="H20" s="5">
        <f>G20+P_A!K25</f>
        <v>1450756</v>
      </c>
      <c r="I20" s="5">
        <f>P_B!G25</f>
        <v>552500</v>
      </c>
      <c r="J20" s="5">
        <f>I20+P_B!H25</f>
        <v>807500</v>
      </c>
      <c r="K20" s="5">
        <f>J20+P_B!I25</f>
        <v>1062500</v>
      </c>
      <c r="L20" s="5">
        <f>K20+P_B!J25</f>
        <v>1317500</v>
      </c>
      <c r="M20" s="5">
        <f>L20+P_B!K25</f>
        <v>1572500</v>
      </c>
      <c r="N20" s="5">
        <f>P_C!J25</f>
        <v>780000</v>
      </c>
      <c r="O20" s="5">
        <f>N20+P_C!K25</f>
        <v>988000</v>
      </c>
      <c r="P20" s="5">
        <f>O20+P_C!L25</f>
        <v>1196000</v>
      </c>
      <c r="Q20" s="5">
        <f>P20+P_C!M25</f>
        <v>1404000</v>
      </c>
      <c r="R20" s="5">
        <f>Q20+P_C!N25</f>
        <v>1612000</v>
      </c>
    </row>
    <row r="21" spans="3:18" x14ac:dyDescent="0.25">
      <c r="C21" s="5">
        <v>900</v>
      </c>
      <c r="D21" s="5">
        <f>P_A!I26</f>
        <v>899800</v>
      </c>
      <c r="E21" s="5">
        <f>P_A!I26+P_A!J26</f>
        <v>1049364</v>
      </c>
      <c r="F21" s="5">
        <f>E21+P_A!K26</f>
        <v>1198928</v>
      </c>
      <c r="G21" s="5">
        <f>F21+P_A!L26</f>
        <v>1348492</v>
      </c>
      <c r="H21" s="5">
        <f>G21+P_A!K26</f>
        <v>1498056</v>
      </c>
      <c r="I21" s="5">
        <f>P_B!G26</f>
        <v>585000</v>
      </c>
      <c r="J21" s="5">
        <f>I21+P_B!H26</f>
        <v>855000</v>
      </c>
      <c r="K21" s="5">
        <f>J21+P_B!I26</f>
        <v>1125000</v>
      </c>
      <c r="L21" s="5">
        <f>K21+P_B!J26</f>
        <v>1395000</v>
      </c>
      <c r="M21" s="5">
        <f>L21+P_B!K26</f>
        <v>1665000</v>
      </c>
      <c r="N21" s="5">
        <f>P_C!J26</f>
        <v>780000</v>
      </c>
      <c r="O21" s="5">
        <f>N21+P_C!K26</f>
        <v>988000</v>
      </c>
      <c r="P21" s="5">
        <f>O21+P_C!L26</f>
        <v>1196000</v>
      </c>
      <c r="Q21" s="5">
        <f>P21+P_C!M26</f>
        <v>1404000</v>
      </c>
      <c r="R21" s="5">
        <f>Q21+P_C!N26</f>
        <v>1612000</v>
      </c>
    </row>
    <row r="22" spans="3:18" x14ac:dyDescent="0.25">
      <c r="C22" s="4">
        <v>950</v>
      </c>
      <c r="D22" s="5">
        <f>P_A!I27</f>
        <v>927300</v>
      </c>
      <c r="E22" s="5">
        <f>P_A!I27+P_A!J27</f>
        <v>1081814</v>
      </c>
      <c r="F22" s="5">
        <f>E22+P_A!K27</f>
        <v>1236328</v>
      </c>
      <c r="G22" s="5">
        <f>F22+P_A!L27</f>
        <v>1390842</v>
      </c>
      <c r="H22" s="5">
        <f>G22+P_A!K27</f>
        <v>1545356</v>
      </c>
      <c r="I22" s="5">
        <f>P_B!G27</f>
        <v>617500</v>
      </c>
      <c r="J22" s="5">
        <f>I22+P_B!H27</f>
        <v>902500</v>
      </c>
      <c r="K22" s="5">
        <f>J22+P_B!I27</f>
        <v>1187500</v>
      </c>
      <c r="L22" s="5">
        <f>K22+P_B!J27</f>
        <v>1472500</v>
      </c>
      <c r="M22" s="5">
        <f>L22+P_B!K27</f>
        <v>1757500</v>
      </c>
      <c r="N22" s="5">
        <f>P_C!J27</f>
        <v>780000</v>
      </c>
      <c r="O22" s="5">
        <f>N22+P_C!K27</f>
        <v>988000</v>
      </c>
      <c r="P22" s="5">
        <f>O22+P_C!L27</f>
        <v>1196000</v>
      </c>
      <c r="Q22" s="5">
        <f>P22+P_C!M27</f>
        <v>1404000</v>
      </c>
      <c r="R22" s="5">
        <f>Q22+P_C!N27</f>
        <v>1612000</v>
      </c>
    </row>
    <row r="23" spans="3:18" x14ac:dyDescent="0.25">
      <c r="C23" s="5">
        <v>1000</v>
      </c>
      <c r="D23" s="5">
        <f>P_A!I28</f>
        <v>954800</v>
      </c>
      <c r="E23" s="5">
        <f>P_A!I28+P_A!J28</f>
        <v>1114264</v>
      </c>
      <c r="F23" s="5">
        <f>E23+P_A!K28</f>
        <v>1273728</v>
      </c>
      <c r="G23" s="5">
        <f>F23+P_A!L28</f>
        <v>1433192</v>
      </c>
      <c r="H23" s="5">
        <f>G23+P_A!K28</f>
        <v>1592656</v>
      </c>
      <c r="I23" s="5">
        <f>P_B!G28</f>
        <v>650000</v>
      </c>
      <c r="J23" s="5">
        <f>I23+P_B!H28</f>
        <v>950000</v>
      </c>
      <c r="K23" s="5">
        <f>J23+P_B!I28</f>
        <v>1250000</v>
      </c>
      <c r="L23" s="5">
        <f>K23+P_B!J28</f>
        <v>1550000</v>
      </c>
      <c r="M23" s="5">
        <f>L23+P_B!K28</f>
        <v>1850000</v>
      </c>
      <c r="N23" s="5">
        <f>P_C!J28</f>
        <v>780000</v>
      </c>
      <c r="O23" s="5">
        <f>N23+P_C!K28</f>
        <v>988000</v>
      </c>
      <c r="P23" s="5">
        <f>O23+P_C!L28</f>
        <v>1196000</v>
      </c>
      <c r="Q23" s="5">
        <f>P23+P_C!M28</f>
        <v>1404000</v>
      </c>
      <c r="R23" s="5">
        <f>Q23+P_C!N28</f>
        <v>1612000</v>
      </c>
    </row>
  </sheetData>
  <mergeCells count="1">
    <mergeCell ref="W4:Y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P_A</vt:lpstr>
      <vt:lpstr>P_B</vt:lpstr>
      <vt:lpstr>P_C</vt:lpstr>
      <vt:lpstr>CA_O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 durairaj</dc:creator>
  <cp:lastModifiedBy>viswa durairaj</cp:lastModifiedBy>
  <dcterms:created xsi:type="dcterms:W3CDTF">2015-06-05T18:17:20Z</dcterms:created>
  <dcterms:modified xsi:type="dcterms:W3CDTF">2021-03-04T15:38:04Z</dcterms:modified>
</cp:coreProperties>
</file>