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8" activeTab="8"/>
  </bookViews>
  <sheets>
    <sheet name="Лист1" sheetId="1" state="hidden" r:id="rId2"/>
    <sheet name="Лист3" sheetId="2" state="hidden" r:id="rId3"/>
    <sheet name="форма горизонталь" sheetId="3" state="hidden" r:id="rId4"/>
    <sheet name="ППР" sheetId="4" state="hidden" r:id="rId5"/>
    <sheet name="календарь" sheetId="5" state="hidden" r:id="rId6"/>
    <sheet name="MD maxV" sheetId="6" state="hidden" r:id="rId7"/>
    <sheet name="MD maxV2" sheetId="7" state="hidden" r:id="rId8"/>
    <sheet name="форма вертикаль" sheetId="8" state="hidden" r:id="rId9"/>
    <sheet name="Форма горизонталь1" sheetId="9" state="visible" r:id="rId10"/>
    <sheet name="СКС" sheetId="10" state="visible" r:id="rId11"/>
    <sheet name="СКД" sheetId="11" state="visible" r:id="rId12"/>
    <sheet name="ТЭП-35" sheetId="12" state="visible" r:id="rId13"/>
    <sheet name="СБС" sheetId="13" state="visible" r:id="rId14"/>
    <sheet name="21.09.20-27.09.2020" sheetId="14" state="visible" r:id="rId15"/>
  </sheets>
  <externalReferences>
    <externalReference r:id="rId16"/>
    <externalReference r:id="rId17"/>
  </externalReferences>
  <definedNames>
    <definedName function="false" hidden="true" localSheetId="2" name="_xlnm._FilterDatabase" vbProcedure="false">'форма горизонталь'!$A$3:$AL$50</definedName>
    <definedName function="false" hidden="true" localSheetId="5" name="_xlnm._FilterDatabase" vbProcedure="false">'MD maxV'!$A$1:$E$35</definedName>
    <definedName function="false" hidden="false" name="P" vbProcedure="false">'Форма горизонталь1'!$O$5</definedName>
    <definedName function="false" hidden="false" name="план" vbProcedure="false">#REF!</definedName>
    <definedName function="false" hidden="false" name="плано" vbProcedure="false">#REF!</definedName>
    <definedName function="false" hidden="false" name="планСТ" vbProcedure="false">#REF!</definedName>
    <definedName function="false" hidden="false" name="планТ" vbProcedure="false">#REF!</definedName>
    <definedName function="false" hidden="false" name="ПланТо" vbProcedure="false">#REF!</definedName>
    <definedName function="false" hidden="false" name="планТП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от отгрузок за месяц</t>
        </r>
      </text>
    </comment>
    <comment ref="B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кол-во открытых заявок на сегодня</t>
        </r>
      </text>
    </comment>
    <comment ref="B18" authorId="0">
      <text>
        <r>
          <rPr>
            <sz val="9"/>
            <color rgb="FF000000"/>
            <rFont val="Tahoma"/>
            <family val="2"/>
            <charset val="204"/>
          </rPr>
          <t xml:space="preserve">на основании подтвержденных заявок на ТС на сегодня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от отгрузок за месяц</t>
        </r>
      </text>
    </comment>
    <comment ref="B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кол-во открытых заявок на сегодня</t>
        </r>
      </text>
    </comment>
    <comment ref="B16" authorId="0">
      <text>
        <r>
          <rPr>
            <sz val="9"/>
            <color rgb="FF000000"/>
            <rFont val="Tahoma"/>
            <family val="2"/>
            <charset val="204"/>
          </rPr>
          <t xml:space="preserve">на основании подтвержденных заявок на ТС на сегодня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от отгрузок за месяц</t>
        </r>
      </text>
    </comment>
    <comment ref="C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кол-во открытых заявок на сегодня</t>
        </r>
      </text>
    </comment>
    <comment ref="C16" authorId="0">
      <text>
        <r>
          <rPr>
            <sz val="9"/>
            <color rgb="FF000000"/>
            <rFont val="Tahoma"/>
            <family val="2"/>
            <charset val="204"/>
          </rPr>
          <t xml:space="preserve">на основании подтвержденных заявок на ТС на сегодня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увеличение за счет использования под хранение ангара</t>
        </r>
      </text>
    </comment>
    <comment ref="J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с коэффициентом хранения реальная загрузка склада923.436
 (89%)</t>
        </r>
      </text>
    </comment>
    <comment ref="J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с коэффициентом хранения реальная загрузка склада 1872 (90%)
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кол-во открытых заявок на сегодня</t>
        </r>
      </text>
    </comment>
  </commentList>
</comments>
</file>

<file path=xl/sharedStrings.xml><?xml version="1.0" encoding="utf-8"?>
<sst xmlns="http://schemas.openxmlformats.org/spreadsheetml/2006/main" count="1027" uniqueCount="293">
  <si>
    <t xml:space="preserve">шапка отчета</t>
  </si>
  <si>
    <t xml:space="preserve">Дирекция</t>
  </si>
  <si>
    <t xml:space="preserve">Директор кластера</t>
  </si>
  <si>
    <t xml:space="preserve">Руководитель на площадке</t>
  </si>
  <si>
    <t xml:space="preserve">Наименование предприятия</t>
  </si>
  <si>
    <t xml:space="preserve">Локация</t>
  </si>
  <si>
    <t xml:space="preserve">Аутсорсер</t>
  </si>
  <si>
    <t xml:space="preserve">Наименование ГП</t>
  </si>
  <si>
    <t xml:space="preserve">Направление отгрузки (МОХ или клиент)</t>
  </si>
  <si>
    <t xml:space="preserve">Максимальная вместимость склада, т</t>
  </si>
  <si>
    <t xml:space="preserve">Максимальный объем производства</t>
  </si>
  <si>
    <t xml:space="preserve">из ППР каждый месяц менять</t>
  </si>
  <si>
    <t xml:space="preserve">на сегодня</t>
  </si>
  <si>
    <t xml:space="preserve">Остатки на утро, тонн на складе ГП</t>
  </si>
  <si>
    <t xml:space="preserve">Утилизации складских мощностей %</t>
  </si>
  <si>
    <t xml:space="preserve">=Остатки на утро, тонн на складе ГП / Максимальная вместимость склада, т * 100%</t>
  </si>
  <si>
    <t xml:space="preserve">Оборачиваемость ТЗ дней склад ГП</t>
  </si>
  <si>
    <t xml:space="preserve">=Остатки на утро, тонн на складе ГП / Отгрузки средние в день за период месяц</t>
  </si>
  <si>
    <t xml:space="preserve">Максимальная вместимость силосов, т</t>
  </si>
  <si>
    <t xml:space="preserve">Остатки на утро, тонн в силосах</t>
  </si>
  <si>
    <t xml:space="preserve">Утилизации силосов %</t>
  </si>
  <si>
    <t xml:space="preserve">=Остатки на утро, тонн в силосах / Максимальная вместимость силосов, т * 100%</t>
  </si>
  <si>
    <t xml:space="preserve">План отгрузок тонн на сегодня</t>
  </si>
  <si>
    <t xml:space="preserve">брать с ПДУ (ПИАП и Крупин и ост.)</t>
  </si>
  <si>
    <t xml:space="preserve">Прогноз факта отгрузок тонн на сегодня</t>
  </si>
  <si>
    <t xml:space="preserve">План по ТС в день (по заявкам)</t>
  </si>
  <si>
    <t xml:space="preserve">Транспорион (SAP) и запрос предприятия</t>
  </si>
  <si>
    <t xml:space="preserve">ТЭК</t>
  </si>
  <si>
    <t xml:space="preserve">Прогноз факт по ТС в день (подтвержденные заявки)</t>
  </si>
  <si>
    <t xml:space="preserve">Прогноз выполнения заявок по ТС, % </t>
  </si>
  <si>
    <t xml:space="preserve">= прогноз факт по ТС в день (подтвержденные заявки)/план по ТС в день (по заявкам)*100%</t>
  </si>
  <si>
    <t xml:space="preserve">на прошедшый день</t>
  </si>
  <si>
    <t xml:space="preserve">План отгрузок тонн за прошедший день</t>
  </si>
  <si>
    <t xml:space="preserve">=План отгрузок тонн на сегодня предыдущий день</t>
  </si>
  <si>
    <t xml:space="preserve">Факт отгрузок тонн за прошедший день</t>
  </si>
  <si>
    <t xml:space="preserve">SAP</t>
  </si>
  <si>
    <t xml:space="preserve">План по ТС прошедший день (по заявкам)</t>
  </si>
  <si>
    <t xml:space="preserve">=План по ТС в день (по заявкам) предыдущий день</t>
  </si>
  <si>
    <t xml:space="preserve">Факт по ТС прошедший день</t>
  </si>
  <si>
    <t xml:space="preserve">Факт выполнения заявок по ТС, %</t>
  </si>
  <si>
    <t xml:space="preserve">накопительно за период</t>
  </si>
  <si>
    <t xml:space="preserve">Количество открытых заявок на отгрузку, т (без учета плана на сегодня)</t>
  </si>
  <si>
    <t xml:space="preserve">Нарушения ОТ и ПБ по складам</t>
  </si>
  <si>
    <t xml:space="preserve">Комментарии</t>
  </si>
  <si>
    <t xml:space="preserve">"шапка" отчета</t>
  </si>
  <si>
    <t xml:space="preserve">на новую неделю (общий)</t>
  </si>
  <si>
    <t xml:space="preserve">на новую неделю</t>
  </si>
  <si>
    <t xml:space="preserve">за отчетную неделю</t>
  </si>
  <si>
    <t xml:space="preserve">накопительно с начала месяца</t>
  </si>
  <si>
    <t xml:space="preserve">Руководитель логистики на предприятии</t>
  </si>
  <si>
    <t xml:space="preserve">Наименование склада</t>
  </si>
  <si>
    <t xml:space="preserve">max вместимость склада, (тонн)</t>
  </si>
  <si>
    <t xml:space="preserve">max объем производства (тонн)</t>
  </si>
  <si>
    <t xml:space="preserve">Остатки на утро, (тонн) ГП + НЗП</t>
  </si>
  <si>
    <t xml:space="preserve">Утилизация складских площадей, %</t>
  </si>
  <si>
    <t xml:space="preserve">План отгрузок (тонн) на новую неделю (общий, все типы транспорта)</t>
  </si>
  <si>
    <t xml:space="preserve">План отгрузок (тонн) на новую неделю (Автотранспорт)</t>
  </si>
  <si>
    <t xml:space="preserve">План отгрузок (тонн) на новую неделю (Контейнеры)</t>
  </si>
  <si>
    <t xml:space="preserve">План отгрузок (тонн) на новую неделю (Вагоны)</t>
  </si>
  <si>
    <t xml:space="preserve">План производства за отчетную неделю, (тонн)</t>
  </si>
  <si>
    <t xml:space="preserve">Факт производства за отчетную неделю, (тонн)</t>
  </si>
  <si>
    <t xml:space="preserve">% выполнения плана производства</t>
  </si>
  <si>
    <t xml:space="preserve">План отгрузок (тонн) за отчетную неделю (общий, все типы транспорта)</t>
  </si>
  <si>
    <t xml:space="preserve">Факт отгрузок (тонн) за отчетную неделю (общий-все типы транспорта)</t>
  </si>
  <si>
    <t xml:space="preserve">% выполнения плана отгрузок (тонн) (общий, все типы транспорта)</t>
  </si>
  <si>
    <t xml:space="preserve">План отгрузок (тонн) накопительный с начала месяца  (общий, все типы транспорта)</t>
  </si>
  <si>
    <t xml:space="preserve">Факт отгрузок (тонн) накопительный с начала месяца  (общий, все типы транспорта)</t>
  </si>
  <si>
    <t xml:space="preserve">% выполнения плана отгрузок накопительный (тонн) (общий, все типы транспорта)</t>
  </si>
  <si>
    <t xml:space="preserve">План отгрузок  контейнеров за отчетную неделю, (тонн)</t>
  </si>
  <si>
    <t xml:space="preserve">Факт отгрузок  контейнеров за отчетную неделю, (тонн)</t>
  </si>
  <si>
    <t xml:space="preserve">% выполнения плана отгрузок контейнеров</t>
  </si>
  <si>
    <t xml:space="preserve">План отгрузок  вагонов за отчетную неделю, (тонн)</t>
  </si>
  <si>
    <t xml:space="preserve">Факт отгрузок  вагонов за отчетную неделю, (тонн)</t>
  </si>
  <si>
    <t xml:space="preserve">% выполнения плана отгрузок вагонов</t>
  </si>
  <si>
    <t xml:space="preserve">План отгрузок автотранспортом за отчетную неделю, (тонн)</t>
  </si>
  <si>
    <t xml:space="preserve">Факт отгрузок автотранспортом за отчетную неделю, (тонн)</t>
  </si>
  <si>
    <t xml:space="preserve">% выполнения заявок по автотранспорту</t>
  </si>
  <si>
    <t xml:space="preserve">Количество (тонн) по открытым заявкам на отгрузку, не выполненных в срок</t>
  </si>
  <si>
    <t xml:space="preserve">Статус по сырью и вспом. материалам</t>
  </si>
  <si>
    <t xml:space="preserve">Комментарии (ремонты, строительные проекты, нестандартные перемещения, срывы отгрузок - ТЭК которые не подали заявки и т.д.)</t>
  </si>
  <si>
    <t xml:space="preserve">ДПЭОС</t>
  </si>
  <si>
    <t xml:space="preserve">Исаев Дмитрий Владимирович</t>
  </si>
  <si>
    <t xml:space="preserve">Насонов Леонид Михалович</t>
  </si>
  <si>
    <t xml:space="preserve">ВОРОНЕЖСИНТЕЗКАУЧУК</t>
  </si>
  <si>
    <t xml:space="preserve">Воронежская область, г. Воронеж</t>
  </si>
  <si>
    <t xml:space="preserve">ЮЛК</t>
  </si>
  <si>
    <t xml:space="preserve">СГП СКС (29)</t>
  </si>
  <si>
    <t xml:space="preserve">нет</t>
  </si>
  <si>
    <t xml:space="preserve">бутадиен-   тн., стирол -   тн.</t>
  </si>
  <si>
    <t xml:space="preserve">СГП СКД (ДК-6 + 45)</t>
  </si>
  <si>
    <t xml:space="preserve">СГП ТЭП 35</t>
  </si>
  <si>
    <t xml:space="preserve">СГП ТЭП 50</t>
  </si>
  <si>
    <t xml:space="preserve">Преприятие</t>
  </si>
  <si>
    <t xml:space="preserve">февраль</t>
  </si>
  <si>
    <t xml:space="preserve">СИБУР Тобольск</t>
  </si>
  <si>
    <t xml:space="preserve">Томскнефтехим</t>
  </si>
  <si>
    <t xml:space="preserve">НПП Нефтехимия</t>
  </si>
  <si>
    <t xml:space="preserve">СИБУР ПЭТФ</t>
  </si>
  <si>
    <t xml:space="preserve">ПОЛИЭФ</t>
  </si>
  <si>
    <t xml:space="preserve">СИБУРХИМПРОМ</t>
  </si>
  <si>
    <t xml:space="preserve">БИАКСПЛЕН Балахна</t>
  </si>
  <si>
    <t xml:space="preserve">БИАКСПЛЕН Курск</t>
  </si>
  <si>
    <t xml:space="preserve">БИАКСПЛЕН Железнодорожный</t>
  </si>
  <si>
    <t xml:space="preserve">БИАКСПЛЕН Новокуйбышевск</t>
  </si>
  <si>
    <t xml:space="preserve">БИАКСПЛЕН Томск</t>
  </si>
  <si>
    <t xml:space="preserve">СИБУР Тольятти</t>
  </si>
  <si>
    <t xml:space="preserve">СИБУРНЕФТЕХИМ ПОЭиГ</t>
  </si>
  <si>
    <t xml:space="preserve">СИБУРНЕФТЕХИМ ПАКиЭ</t>
  </si>
  <si>
    <t xml:space="preserve">АО "КЗСК"</t>
  </si>
  <si>
    <t xml:space="preserve">ООО "ПОЛИОМ"</t>
  </si>
  <si>
    <t xml:space="preserve">ООО "РусВинил"</t>
  </si>
  <si>
    <t xml:space="preserve">Дата</t>
  </si>
  <si>
    <t xml:space="preserve">№ недели</t>
  </si>
  <si>
    <t xml:space="preserve">наим.склада кратко</t>
  </si>
  <si>
    <t xml:space="preserve">Силоса</t>
  </si>
  <si>
    <t xml:space="preserve">СГП</t>
  </si>
  <si>
    <t xml:space="preserve">Силоса Полипропилен</t>
  </si>
  <si>
    <t xml:space="preserve">СГП Полипропилен</t>
  </si>
  <si>
    <t xml:space="preserve">Силоса Полиэтилен</t>
  </si>
  <si>
    <t xml:space="preserve">СГП Полиэтилен</t>
  </si>
  <si>
    <t xml:space="preserve"> СГП 1061</t>
  </si>
  <si>
    <t xml:space="preserve">ПОЛИОМ</t>
  </si>
  <si>
    <t xml:space="preserve">СГП ПЭТФ</t>
  </si>
  <si>
    <t xml:space="preserve">Вспомогательный ПЭТФ</t>
  </si>
  <si>
    <t xml:space="preserve">Ангары ПЭТФ</t>
  </si>
  <si>
    <t xml:space="preserve">СГП ОТФК</t>
  </si>
  <si>
    <t xml:space="preserve">Вспомогательный склад</t>
  </si>
  <si>
    <t xml:space="preserve">СГП БОПП</t>
  </si>
  <si>
    <t xml:space="preserve">Вспомогательный склад БОПП</t>
  </si>
  <si>
    <t xml:space="preserve">СГП СП</t>
  </si>
  <si>
    <t xml:space="preserve">СГП БСК</t>
  </si>
  <si>
    <t xml:space="preserve">СГП СКИ</t>
  </si>
  <si>
    <t xml:space="preserve">СГП БК</t>
  </si>
  <si>
    <t xml:space="preserve">Вспомогательные</t>
  </si>
  <si>
    <t xml:space="preserve">СГП СКД</t>
  </si>
  <si>
    <t xml:space="preserve">Внешние склады</t>
  </si>
  <si>
    <t xml:space="preserve">ABL (Артем)</t>
  </si>
  <si>
    <t xml:space="preserve">пп</t>
  </si>
  <si>
    <t xml:space="preserve">ABL (Пышма)</t>
  </si>
  <si>
    <t xml:space="preserve">ПП,ПЭ</t>
  </si>
  <si>
    <t xml:space="preserve">Аэробус (Воронеж)</t>
  </si>
  <si>
    <t xml:space="preserve">ПП</t>
  </si>
  <si>
    <t xml:space="preserve">КСС (Ворсино)</t>
  </si>
  <si>
    <t xml:space="preserve">Лоистера</t>
  </si>
  <si>
    <t xml:space="preserve">Терминал Карго</t>
  </si>
  <si>
    <t xml:space="preserve">Транслог</t>
  </si>
  <si>
    <t xml:space="preserve">ПП (сырье для БОПП)</t>
  </si>
  <si>
    <t xml:space="preserve">ЮЛК Воронеж</t>
  </si>
  <si>
    <t xml:space="preserve">ЮЛК Нижний Новгород</t>
  </si>
  <si>
    <t xml:space="preserve">ПП (Полиом)</t>
  </si>
  <si>
    <t xml:space="preserve">ЮЛК Пермь</t>
  </si>
  <si>
    <t xml:space="preserve">псв</t>
  </si>
  <si>
    <t xml:space="preserve">ЮЛК Сергиев Посад</t>
  </si>
  <si>
    <t xml:space="preserve">ЮЛК Ступино</t>
  </si>
  <si>
    <t xml:space="preserve">ЮЛК Тобольск</t>
  </si>
  <si>
    <t xml:space="preserve">ПП (СИБ Т)</t>
  </si>
  <si>
    <t xml:space="preserve">КСС РУС</t>
  </si>
  <si>
    <t xml:space="preserve">Интербалк Терминал - фасовка упаковка, Трансгарант - контейнерная площадка</t>
  </si>
  <si>
    <t xml:space="preserve">выслать обновленный</t>
  </si>
  <si>
    <t xml:space="preserve">А2</t>
  </si>
  <si>
    <t xml:space="preserve">Вспомогательный ОТФК</t>
  </si>
  <si>
    <t xml:space="preserve">ТЛС</t>
  </si>
  <si>
    <t xml:space="preserve">АвтоДом</t>
  </si>
  <si>
    <t xml:space="preserve">Мегатэкс</t>
  </si>
  <si>
    <t xml:space="preserve">Интербалк Терминал </t>
  </si>
  <si>
    <t xml:space="preserve">ОЭ</t>
  </si>
  <si>
    <t xml:space="preserve">МЭГ в/с</t>
  </si>
  <si>
    <t xml:space="preserve">МЭГ 1 сорт</t>
  </si>
  <si>
    <t xml:space="preserve">ДЭГ</t>
  </si>
  <si>
    <t xml:space="preserve">ТЭГ</t>
  </si>
  <si>
    <t xml:space="preserve">ПЭГ</t>
  </si>
  <si>
    <t xml:space="preserve">АКэ</t>
  </si>
  <si>
    <t xml:space="preserve">АКп</t>
  </si>
  <si>
    <t xml:space="preserve">БА</t>
  </si>
  <si>
    <t xml:space="preserve">МА</t>
  </si>
  <si>
    <t xml:space="preserve">2ЭГА</t>
  </si>
  <si>
    <t xml:space="preserve">Красноярский ЗСК</t>
  </si>
  <si>
    <t xml:space="preserve">АБЛ</t>
  </si>
  <si>
    <t xml:space="preserve">Сох ООО Транслог</t>
  </si>
  <si>
    <t xml:space="preserve">Аэробус</t>
  </si>
  <si>
    <t xml:space="preserve">Воронеж</t>
  </si>
  <si>
    <t xml:space="preserve">КСС</t>
  </si>
  <si>
    <t xml:space="preserve">Калужская область, Ворсино</t>
  </si>
  <si>
    <t xml:space="preserve">ПП (полиом)</t>
  </si>
  <si>
    <t xml:space="preserve">Сополимеры</t>
  </si>
  <si>
    <t xml:space="preserve">Санкт Питербург, Шушеры</t>
  </si>
  <si>
    <t xml:space="preserve">Терминал карго</t>
  </si>
  <si>
    <t xml:space="preserve">Патона и П.Савелевой (Тверь)</t>
  </si>
  <si>
    <t xml:space="preserve">Московская область</t>
  </si>
  <si>
    <t xml:space="preserve">Воронеж, новосибирская</t>
  </si>
  <si>
    <t xml:space="preserve">Воронеж, Чебышева</t>
  </si>
  <si>
    <t xml:space="preserve">Нижний Новгород</t>
  </si>
  <si>
    <t xml:space="preserve">ПСВ</t>
  </si>
  <si>
    <t xml:space="preserve">Пермь</t>
  </si>
  <si>
    <t xml:space="preserve">Сергиев Посад</t>
  </si>
  <si>
    <t xml:space="preserve">Ступино</t>
  </si>
  <si>
    <t xml:space="preserve">Тобольск</t>
  </si>
  <si>
    <t xml:space="preserve">ДБП</t>
  </si>
  <si>
    <t xml:space="preserve">Киселев Евгений Леонидович</t>
  </si>
  <si>
    <t xml:space="preserve">Руководитель на площадки</t>
  </si>
  <si>
    <t xml:space="preserve">Толмочев Илья Викторович</t>
  </si>
  <si>
    <t xml:space="preserve">Полоников Сергей Владимирович</t>
  </si>
  <si>
    <t xml:space="preserve">Пинаева Елена Юрьевна</t>
  </si>
  <si>
    <t xml:space="preserve">Арзамасцев Андрей Александрович</t>
  </si>
  <si>
    <t xml:space="preserve">Евтюшина Вера Николаевна</t>
  </si>
  <si>
    <t xml:space="preserve">Корнева Валентина Михайловна</t>
  </si>
  <si>
    <t xml:space="preserve">Алексеев Денис Николаевич</t>
  </si>
  <si>
    <t xml:space="preserve">Бабкин Алексей Станиславович</t>
  </si>
  <si>
    <t xml:space="preserve">Гафаров Андрей Станиславович</t>
  </si>
  <si>
    <t xml:space="preserve">Мурзов Даниил Николаевич</t>
  </si>
  <si>
    <t xml:space="preserve">Степанов Анатолий Вадимович</t>
  </si>
  <si>
    <t xml:space="preserve">Жуков Андрей Владимирович</t>
  </si>
  <si>
    <t xml:space="preserve">Тюменская область, г. Тобольск</t>
  </si>
  <si>
    <t xml:space="preserve">Томская область, г Томск</t>
  </si>
  <si>
    <t xml:space="preserve">Самарская область, г. Тольятти</t>
  </si>
  <si>
    <t xml:space="preserve">Курская область, г. Курск</t>
  </si>
  <si>
    <t xml:space="preserve">Самарская область, г. Новокуйбышевск</t>
  </si>
  <si>
    <t xml:space="preserve">Нижегородская область, Дзержинск</t>
  </si>
  <si>
    <t xml:space="preserve">Нижегородская область, г. Балахна</t>
  </si>
  <si>
    <t xml:space="preserve">Московская область, г. Железнодорожный</t>
  </si>
  <si>
    <t xml:space="preserve">Тверская область, г. Тверь</t>
  </si>
  <si>
    <t xml:space="preserve">Пермский край, г. Пермь</t>
  </si>
  <si>
    <t xml:space="preserve">Республика Башкортостан, г. Благовещенск</t>
  </si>
  <si>
    <t xml:space="preserve">г. Москва</t>
  </si>
  <si>
    <t xml:space="preserve">Красноярская область, г. Красноярск</t>
  </si>
  <si>
    <t xml:space="preserve">Нижегородская область, Кстово</t>
  </si>
  <si>
    <t xml:space="preserve">-</t>
  </si>
  <si>
    <t xml:space="preserve">max вместимость склада, т</t>
  </si>
  <si>
    <t xml:space="preserve">max объем производства</t>
  </si>
  <si>
    <t xml:space="preserve">max вместимость силосов, т</t>
  </si>
  <si>
    <t xml:space="preserve">на сегодня (все типы транспорта)</t>
  </si>
  <si>
    <t xml:space="preserve">на новую неделю (общий)-</t>
  </si>
  <si>
    <t xml:space="preserve">бутадиен-  1761т, стирол-894  т.
</t>
  </si>
  <si>
    <t xml:space="preserve">см.вкладку СКС</t>
  </si>
  <si>
    <t xml:space="preserve">см.вкладку СКД</t>
  </si>
  <si>
    <t xml:space="preserve">см.вкладку ТЭП-35</t>
  </si>
  <si>
    <t xml:space="preserve">см.вкладку СБС</t>
  </si>
  <si>
    <t xml:space="preserve">с 20.07 по 26.07</t>
  </si>
  <si>
    <t xml:space="preserve">зафиксировано 20.07 в 11-50 по ОРИОН</t>
  </si>
  <si>
    <t xml:space="preserve">СКС</t>
  </si>
  <si>
    <t xml:space="preserve">количество в тн.</t>
  </si>
  <si>
    <t xml:space="preserve">направления отгрузки</t>
  </si>
  <si>
    <t xml:space="preserve">перевыполнение (не выполнение) за сутки:</t>
  </si>
  <si>
    <t xml:space="preserve">вид отгрузки</t>
  </si>
  <si>
    <t xml:space="preserve">не догружено за сутки:</t>
  </si>
  <si>
    <t xml:space="preserve">отгружено ранее</t>
  </si>
  <si>
    <t xml:space="preserve"> по заказам Сибур</t>
  </si>
  <si>
    <t xml:space="preserve">Конти Чехия</t>
  </si>
  <si>
    <t xml:space="preserve">ЖД вагон</t>
  </si>
  <si>
    <t xml:space="preserve"> с/в</t>
  </si>
  <si>
    <t xml:space="preserve">нет автомашин</t>
  </si>
  <si>
    <t xml:space="preserve">Бридж Испания</t>
  </si>
  <si>
    <t xml:space="preserve">Мартимекс</t>
  </si>
  <si>
    <t xml:space="preserve">нет продукции</t>
  </si>
  <si>
    <t xml:space="preserve">под погрузкой</t>
  </si>
  <si>
    <t xml:space="preserve">ж/д вагон</t>
  </si>
  <si>
    <t xml:space="preserve">нет разнарядки</t>
  </si>
  <si>
    <t xml:space="preserve">перегружено за сутки:</t>
  </si>
  <si>
    <t xml:space="preserve">отгрузка с ускорением</t>
  </si>
  <si>
    <t xml:space="preserve">Румыния</t>
  </si>
  <si>
    <t xml:space="preserve">жд вагон</t>
  </si>
  <si>
    <t xml:space="preserve">Волтайр--Пром</t>
  </si>
  <si>
    <t xml:space="preserve">Белшина</t>
  </si>
  <si>
    <t xml:space="preserve">сокращение отставания</t>
  </si>
  <si>
    <t xml:space="preserve">Радкос</t>
  </si>
  <si>
    <t xml:space="preserve">Словакия</t>
  </si>
  <si>
    <t xml:space="preserve">спот РФ</t>
  </si>
  <si>
    <t xml:space="preserve">СКД</t>
  </si>
  <si>
    <t xml:space="preserve">США</t>
  </si>
  <si>
    <t xml:space="preserve">Кама</t>
  </si>
  <si>
    <t xml:space="preserve">с/в</t>
  </si>
  <si>
    <t xml:space="preserve">Пирелли Аргентина</t>
  </si>
  <si>
    <t xml:space="preserve">Вольбрум</t>
  </si>
  <si>
    <t xml:space="preserve">КурскРТ</t>
  </si>
  <si>
    <t xml:space="preserve">BAK TECHNOLOGY</t>
  </si>
  <si>
    <t xml:space="preserve">Эквадор</t>
  </si>
  <si>
    <t xml:space="preserve">Премиори Украина</t>
  </si>
  <si>
    <t xml:space="preserve">Кордиант ОМСК</t>
  </si>
  <si>
    <t xml:space="preserve">жд</t>
  </si>
  <si>
    <t xml:space="preserve">OCEAN RUBBER INDUSTRIAL</t>
  </si>
  <si>
    <t xml:space="preserve">QINGDAO DOUBLE STAR</t>
  </si>
  <si>
    <t xml:space="preserve">ARUAL STARTING</t>
  </si>
  <si>
    <t xml:space="preserve">Hongkong Topway</t>
  </si>
  <si>
    <t xml:space="preserve">Toyota Tsusho</t>
  </si>
  <si>
    <t xml:space="preserve">спот Украина</t>
  </si>
  <si>
    <t xml:space="preserve">Йокохама</t>
  </si>
  <si>
    <t xml:space="preserve">SIA</t>
  </si>
  <si>
    <t xml:space="preserve">ТЭП-35</t>
  </si>
  <si>
    <t xml:space="preserve">Технониколь</t>
  </si>
  <si>
    <t xml:space="preserve">ТЭП-50</t>
  </si>
  <si>
    <t xml:space="preserve">отгрузка после 0 часов</t>
  </si>
  <si>
    <t xml:space="preserve">склад Кутно</t>
  </si>
  <si>
    <t xml:space="preserve">Дата отчёта взятого за базу:21.09.20-27.09.2020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</si>
</sst>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_-* #,##0.00\ _₽_-;\-* #,##0.00\ _₽_-;_-* \-??\ _₽_-;_-@_-"/>
    <numFmt numFmtId="167" formatCode="_-* #,##0\ _₽_-;\-* #,##0\ _₽_-;_-* \-??\ _₽_-;_-@_-"/>
    <numFmt numFmtId="168" formatCode="0.0%"/>
    <numFmt numFmtId="169" formatCode="#,##0_ ;\-#,##0\ "/>
    <numFmt numFmtId="170" formatCode="[$-419]DD/MM/YYYY"/>
    <numFmt numFmtId="171" formatCode="0"/>
    <numFmt numFmtId="172" formatCode="#,##0"/>
    <numFmt numFmtId="173" formatCode="_-* #,##0.000\ _₽_-;\-* #,##0.000\ _₽_-;_-* \-??\ _₽_-;_-@_-"/>
    <numFmt numFmtId="174" formatCode="0.000"/>
    <numFmt numFmtId="175" formatCode="#,##0.000_ ;\-#,##0.000\ "/>
    <numFmt numFmtId="176" formatCode="_-* #,##0.000\ _₽_-;\-* #,##0.000\ _₽_-;_-* \-???\ _₽_-;_-@_-"/>
    <numFmt numFmtId="177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9C9C9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7BC7CF"/>
        <bgColor rgb="FF6EBCD4"/>
      </patternFill>
    </fill>
    <fill>
      <patternFill patternType="solid">
        <fgColor rgb="FF6EBCD4"/>
        <bgColor rgb="FF7BC7CF"/>
      </patternFill>
    </fill>
    <fill>
      <patternFill patternType="solid">
        <fgColor rgb="FF808080"/>
        <bgColor rgb="FF666699"/>
      </patternFill>
    </fill>
    <fill>
      <patternFill patternType="solid">
        <fgColor rgb="FFDAE3F3"/>
        <bgColor rgb="FFDEEBF7"/>
      </patternFill>
    </fill>
    <fill>
      <patternFill patternType="solid">
        <fgColor rgb="FFA0D6DC"/>
        <bgColor rgb="FF7BC7CF"/>
      </patternFill>
    </fill>
    <fill>
      <patternFill patternType="solid">
        <fgColor rgb="FFF2F2F2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DBDBDB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A5A5A5"/>
        <bgColor rgb="FFC9C9C9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C9C9C9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9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0" borderId="3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11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0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10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10" borderId="2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12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0" fillId="12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1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9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3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11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1" borderId="39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1" borderId="4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9" borderId="3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9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9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9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1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10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7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0" fillId="10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7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0" fillId="10" borderId="2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74" fontId="0" fillId="10" borderId="2" xfId="0" applyFont="false" applyBorder="true" applyAlignment="true" applyProtection="true">
      <alignment horizontal="right" vertical="center" textRotation="0" wrapText="true" indent="0" shrinkToFit="false"/>
      <protection locked="false" hidden="false"/>
    </xf>
    <xf numFmtId="167" fontId="8" fillId="10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5" fontId="7" fillId="1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17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17" borderId="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18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1" fillId="1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1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9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17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17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2" fillId="1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2" fillId="17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2" fillId="17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18" borderId="5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1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9" borderId="5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7BC7CF"/>
      <rgbColor rgb="FF993366"/>
      <rgbColor rgb="FFFFFFCC"/>
      <rgbColor rgb="FFDEEBF7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F2F2F2"/>
      <rgbColor rgb="FFFFF2CC"/>
      <rgbColor rgb="FFA0D6DC"/>
      <rgbColor rgb="FFDBDBDB"/>
      <rgbColor rgb="FFD9D9D9"/>
      <rgbColor rgb="FFFBE5D6"/>
      <rgbColor rgb="FF3366FF"/>
      <rgbColor rgb="FF6EBCD4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yumenevaNV/Desktop/&#1044;&#1086;&#1083;&#1078;&#1085;&#1086;&#1089;&#1090;&#1085;&#1099;&#1077;%20&#1080;&#1085;&#1089;&#1090;&#1088;&#1091;&#1082;&#1094;&#1080;&#1080;%20&#1057;&#1054;&#1055;/&#1054;&#1090;&#1075;&#1088;&#1091;&#1079;&#1082;&#1072;%20&#1087;&#1086;%20&#1075;&#1088;&#1072;&#1092;&#1080;&#1082;&#1091;%20&#1059;&#1090;&#1088;&#1077;&#1085;&#1085;&#1103;&#1103;%20&#1089;&#1074;&#1086;&#1076;&#1082;&#1072;/&#1054;&#1090;&#1075;&#1088;&#1091;&#1079;&#1082;&#1072;%20&#1087;&#1086;%20&#1075;&#1088;&#1072;&#1092;&#1080;&#1082;&#1091;%202019%20&#1075;&#1086;&#1076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TyumenevaNV/Desktop/&#1044;&#1086;&#1083;&#1078;&#1085;&#1086;&#1089;&#1090;&#1085;&#1099;&#1077;%20&#1080;&#1085;&#1089;&#1090;&#1088;&#1091;&#1082;&#1094;&#1080;&#1080;%20&#1057;&#1054;&#1055;/&#1054;&#1090;&#1075;&#1088;&#1091;&#1079;&#1082;&#1072;%20&#1087;&#1086;%20&#1075;&#1088;&#1072;&#1092;&#1080;&#1082;&#1091;%20&#1059;&#1090;&#1088;&#1077;&#1085;&#1085;&#1103;&#1103;%20&#1089;&#1074;&#1086;&#1076;&#1082;&#1072;/&#1054;&#1090;&#1075;&#1088;&#1091;&#1079;&#1082;&#1072;%20&#1087;&#1086;%20&#1075;&#1088;&#1072;&#1092;&#1080;&#1082;&#1091;%202020%20&#1075;&#1086;&#1076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внеш.склады"/>
      <sheetName val="Лист1"/>
      <sheetName val="январь -2019"/>
      <sheetName val="февраль -2019"/>
      <sheetName val="март -2019"/>
      <sheetName val="апрель -2019"/>
      <sheetName val="май -2019 "/>
      <sheetName val="июнь -2019"/>
      <sheetName val="июль -2019"/>
      <sheetName val="август -2019"/>
      <sheetName val="сентябрь -2019"/>
      <sheetName val="октябрь -2019"/>
      <sheetName val="ноябрь -2019"/>
      <sheetName val="декабрь -2019"/>
      <sheetName val="верстка"/>
      <sheetName val="2018-19"/>
      <sheetName val="Лист4"/>
      <sheetName val="Отставания"/>
      <sheetName val="ОРИОН"/>
      <sheetName val="Лист5"/>
      <sheetName val="сравнение2018 2017 2019"/>
      <sheetName val="Лист6"/>
      <sheetName val="Лист2"/>
      <sheetName val="ППР"/>
      <sheetName val="Лист7"/>
      <sheetName val="Лист3"/>
      <sheetName val="Лист8"/>
      <sheetName val="2015-2018"/>
      <sheetName val="пере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2">
          <cell r="S42">
            <v>3279.087</v>
          </cell>
        </row>
        <row r="43">
          <cell r="S43">
            <v>6079.864</v>
          </cell>
        </row>
        <row r="44">
          <cell r="S44">
            <v>875.369</v>
          </cell>
        </row>
        <row r="45">
          <cell r="S45">
            <v>1647.46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внеш.склады"/>
      <sheetName val="Лист1"/>
      <sheetName val="январь -2020"/>
      <sheetName val="февраль -2020"/>
      <sheetName val="март -2020"/>
      <sheetName val="апрель -2020"/>
      <sheetName val="май -2020"/>
      <sheetName val="июнь -2020 УБ1"/>
      <sheetName val="июнь -2020 УБ2"/>
      <sheetName val="июнь -2020 УБ3"/>
      <sheetName val="июль"/>
      <sheetName val="август"/>
      <sheetName val="сентябрь"/>
      <sheetName val="сентябрь УБ3"/>
      <sheetName val="Лист9"/>
      <sheetName val="верстка"/>
      <sheetName val="Лист6"/>
      <sheetName val="2018-19"/>
      <sheetName val="Лист4"/>
      <sheetName val="Отставания"/>
      <sheetName val="ОРИОН"/>
      <sheetName val="Лист5"/>
      <sheetName val="сравнение2018 2017 2019"/>
      <sheetName val="Лист2"/>
      <sheetName val="ППР"/>
      <sheetName val="Лист7"/>
      <sheetName val="Лист8"/>
      <sheetName val="2015-2018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2">
          <cell r="S42">
            <v>2631.06</v>
          </cell>
        </row>
        <row r="43">
          <cell r="S43">
            <v>5806.733</v>
          </cell>
        </row>
        <row r="44">
          <cell r="S44">
            <v>652.054</v>
          </cell>
        </row>
        <row r="45">
          <cell r="S45">
            <v>1309.233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1" activeCellId="0" sqref="G21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68.29"/>
    <col collapsed="false" customWidth="true" hidden="false" outlineLevel="0" max="3" min="3" style="1" width="87.14"/>
    <col collapsed="false" customWidth="true" hidden="false" outlineLevel="0" max="4" min="4" style="1" width="50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  <c r="D1" s="4"/>
    </row>
    <row r="2" customFormat="false" ht="15" hidden="false" customHeight="false" outlineLevel="0" collapsed="false">
      <c r="A2" s="2" t="s">
        <v>0</v>
      </c>
      <c r="B2" s="3" t="s">
        <v>2</v>
      </c>
      <c r="C2" s="4"/>
      <c r="D2" s="4"/>
    </row>
    <row r="3" customFormat="false" ht="15" hidden="false" customHeight="false" outlineLevel="0" collapsed="false">
      <c r="A3" s="2" t="s">
        <v>0</v>
      </c>
      <c r="B3" s="3" t="s">
        <v>3</v>
      </c>
      <c r="C3" s="4"/>
      <c r="D3" s="4"/>
    </row>
    <row r="4" customFormat="false" ht="15" hidden="false" customHeight="false" outlineLevel="0" collapsed="false">
      <c r="A4" s="2" t="s">
        <v>0</v>
      </c>
      <c r="B4" s="3" t="s">
        <v>4</v>
      </c>
      <c r="C4" s="4"/>
      <c r="D4" s="4"/>
    </row>
    <row r="5" customFormat="false" ht="15" hidden="false" customHeight="false" outlineLevel="0" collapsed="false">
      <c r="A5" s="2" t="s">
        <v>0</v>
      </c>
      <c r="B5" s="3" t="s">
        <v>5</v>
      </c>
      <c r="C5" s="4"/>
      <c r="D5" s="5"/>
    </row>
    <row r="6" customFormat="false" ht="15" hidden="false" customHeight="false" outlineLevel="0" collapsed="false">
      <c r="A6" s="2" t="s">
        <v>0</v>
      </c>
      <c r="B6" s="3" t="s">
        <v>6</v>
      </c>
      <c r="C6" s="4"/>
      <c r="D6" s="5"/>
    </row>
    <row r="7" customFormat="false" ht="15" hidden="false" customHeight="false" outlineLevel="0" collapsed="false">
      <c r="A7" s="2" t="s">
        <v>0</v>
      </c>
      <c r="B7" s="6" t="s">
        <v>7</v>
      </c>
      <c r="C7" s="4"/>
      <c r="D7" s="4"/>
    </row>
    <row r="8" customFormat="false" ht="15" hidden="false" customHeight="false" outlineLevel="0" collapsed="false">
      <c r="A8" s="2" t="s">
        <v>0</v>
      </c>
      <c r="B8" s="6" t="s">
        <v>8</v>
      </c>
      <c r="C8" s="4"/>
      <c r="D8" s="4"/>
    </row>
    <row r="9" customFormat="false" ht="15" hidden="false" customHeight="false" outlineLevel="0" collapsed="false">
      <c r="A9" s="2" t="s">
        <v>0</v>
      </c>
      <c r="B9" s="3" t="s">
        <v>9</v>
      </c>
      <c r="C9" s="4"/>
      <c r="D9" s="4"/>
    </row>
    <row r="10" customFormat="false" ht="15" hidden="false" customHeight="false" outlineLevel="0" collapsed="false">
      <c r="A10" s="2" t="s">
        <v>0</v>
      </c>
      <c r="B10" s="3" t="s">
        <v>10</v>
      </c>
      <c r="C10" s="4" t="s">
        <v>11</v>
      </c>
      <c r="D10" s="5"/>
    </row>
    <row r="11" customFormat="false" ht="15" hidden="false" customHeight="false" outlineLevel="0" collapsed="false">
      <c r="A11" s="2" t="s">
        <v>12</v>
      </c>
      <c r="B11" s="3" t="s">
        <v>13</v>
      </c>
      <c r="C11" s="4"/>
      <c r="D11" s="4"/>
    </row>
    <row r="12" customFormat="false" ht="15" hidden="false" customHeight="false" outlineLevel="0" collapsed="false">
      <c r="A12" s="2" t="s">
        <v>12</v>
      </c>
      <c r="B12" s="7" t="s">
        <v>14</v>
      </c>
      <c r="C12" s="8" t="s">
        <v>15</v>
      </c>
      <c r="D12" s="4"/>
    </row>
    <row r="13" customFormat="false" ht="15" hidden="false" customHeight="false" outlineLevel="0" collapsed="false">
      <c r="A13" s="2" t="s">
        <v>12</v>
      </c>
      <c r="B13" s="7" t="s">
        <v>16</v>
      </c>
      <c r="C13" s="8" t="s">
        <v>17</v>
      </c>
      <c r="D13" s="4"/>
    </row>
    <row r="14" customFormat="false" ht="15" hidden="false" customHeight="false" outlineLevel="0" collapsed="false">
      <c r="A14" s="2" t="s">
        <v>0</v>
      </c>
      <c r="B14" s="3" t="s">
        <v>18</v>
      </c>
      <c r="C14" s="4"/>
      <c r="D14" s="4"/>
    </row>
    <row r="15" customFormat="false" ht="15" hidden="false" customHeight="false" outlineLevel="0" collapsed="false">
      <c r="A15" s="2" t="s">
        <v>12</v>
      </c>
      <c r="B15" s="3" t="s">
        <v>19</v>
      </c>
      <c r="C15" s="4"/>
      <c r="D15" s="4"/>
    </row>
    <row r="16" customFormat="false" ht="15" hidden="false" customHeight="false" outlineLevel="0" collapsed="false">
      <c r="A16" s="2" t="s">
        <v>12</v>
      </c>
      <c r="B16" s="7" t="s">
        <v>20</v>
      </c>
      <c r="C16" s="8" t="s">
        <v>21</v>
      </c>
      <c r="D16" s="4"/>
    </row>
    <row r="17" customFormat="false" ht="15" hidden="false" customHeight="false" outlineLevel="0" collapsed="false">
      <c r="A17" s="2" t="s">
        <v>12</v>
      </c>
      <c r="B17" s="3" t="s">
        <v>22</v>
      </c>
      <c r="C17" s="4"/>
      <c r="D17" s="9" t="s">
        <v>23</v>
      </c>
    </row>
    <row r="18" customFormat="false" ht="15" hidden="false" customHeight="false" outlineLevel="0" collapsed="false">
      <c r="A18" s="2" t="s">
        <v>12</v>
      </c>
      <c r="B18" s="3" t="s">
        <v>24</v>
      </c>
      <c r="C18" s="4"/>
      <c r="D18" s="9" t="s">
        <v>23</v>
      </c>
    </row>
    <row r="19" customFormat="false" ht="15" hidden="false" customHeight="false" outlineLevel="0" collapsed="false">
      <c r="A19" s="2" t="s">
        <v>12</v>
      </c>
      <c r="B19" s="3" t="s">
        <v>25</v>
      </c>
      <c r="C19" s="4"/>
      <c r="D19" s="4" t="s">
        <v>26</v>
      </c>
    </row>
    <row r="20" customFormat="false" ht="15" hidden="false" customHeight="false" outlineLevel="0" collapsed="false">
      <c r="A20" s="2" t="s">
        <v>12</v>
      </c>
      <c r="B20" s="6" t="s">
        <v>27</v>
      </c>
      <c r="C20" s="4"/>
      <c r="D20" s="4"/>
    </row>
    <row r="21" customFormat="false" ht="15" hidden="false" customHeight="false" outlineLevel="0" collapsed="false">
      <c r="A21" s="2" t="s">
        <v>12</v>
      </c>
      <c r="B21" s="3" t="s">
        <v>28</v>
      </c>
      <c r="C21" s="4"/>
      <c r="D21" s="4" t="s">
        <v>26</v>
      </c>
    </row>
    <row r="22" customFormat="false" ht="15" hidden="false" customHeight="false" outlineLevel="0" collapsed="false">
      <c r="A22" s="2" t="s">
        <v>12</v>
      </c>
      <c r="B22" s="7" t="s">
        <v>29</v>
      </c>
      <c r="C22" s="8" t="s">
        <v>30</v>
      </c>
      <c r="D22" s="4"/>
    </row>
    <row r="23" customFormat="false" ht="15" hidden="false" customHeight="false" outlineLevel="0" collapsed="false">
      <c r="A23" s="2" t="s">
        <v>31</v>
      </c>
      <c r="B23" s="3" t="s">
        <v>32</v>
      </c>
      <c r="C23" s="4"/>
      <c r="D23" s="4" t="s">
        <v>33</v>
      </c>
    </row>
    <row r="24" customFormat="false" ht="15" hidden="false" customHeight="false" outlineLevel="0" collapsed="false">
      <c r="A24" s="2" t="s">
        <v>31</v>
      </c>
      <c r="B24" s="3" t="s">
        <v>34</v>
      </c>
      <c r="C24" s="4"/>
      <c r="D24" s="4" t="s">
        <v>35</v>
      </c>
    </row>
    <row r="25" customFormat="false" ht="15" hidden="false" customHeight="false" outlineLevel="0" collapsed="false">
      <c r="A25" s="2" t="s">
        <v>31</v>
      </c>
      <c r="B25" s="3" t="s">
        <v>36</v>
      </c>
      <c r="C25" s="4"/>
      <c r="D25" s="4" t="s">
        <v>37</v>
      </c>
    </row>
    <row r="26" customFormat="false" ht="15" hidden="false" customHeight="false" outlineLevel="0" collapsed="false">
      <c r="A26" s="2" t="s">
        <v>31</v>
      </c>
      <c r="B26" s="6" t="s">
        <v>27</v>
      </c>
      <c r="C26" s="4"/>
      <c r="D26" s="4"/>
    </row>
    <row r="27" customFormat="false" ht="15" hidden="false" customHeight="false" outlineLevel="0" collapsed="false">
      <c r="A27" s="2" t="s">
        <v>31</v>
      </c>
      <c r="B27" s="3" t="s">
        <v>38</v>
      </c>
      <c r="C27" s="4"/>
      <c r="D27" s="4" t="s">
        <v>35</v>
      </c>
    </row>
    <row r="28" customFormat="false" ht="15" hidden="false" customHeight="false" outlineLevel="0" collapsed="false">
      <c r="A28" s="2" t="s">
        <v>31</v>
      </c>
      <c r="B28" s="7" t="s">
        <v>39</v>
      </c>
      <c r="C28" s="4"/>
      <c r="D28" s="4"/>
    </row>
    <row r="29" customFormat="false" ht="15" hidden="false" customHeight="false" outlineLevel="0" collapsed="false">
      <c r="A29" s="10" t="s">
        <v>40</v>
      </c>
      <c r="B29" s="7" t="s">
        <v>41</v>
      </c>
      <c r="C29" s="4"/>
      <c r="D29" s="9" t="s">
        <v>23</v>
      </c>
    </row>
    <row r="30" customFormat="false" ht="15" hidden="false" customHeight="false" outlineLevel="0" collapsed="false">
      <c r="A30" s="2" t="s">
        <v>12</v>
      </c>
      <c r="B30" s="3" t="s">
        <v>42</v>
      </c>
      <c r="C30" s="4"/>
      <c r="D30" s="4"/>
    </row>
    <row r="31" customFormat="false" ht="15" hidden="false" customHeight="false" outlineLevel="0" collapsed="false">
      <c r="A31" s="2" t="s">
        <v>12</v>
      </c>
      <c r="B31" s="3" t="s">
        <v>43</v>
      </c>
      <c r="C31" s="4"/>
      <c r="D3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3" min="3" style="0" width="21.86"/>
    <col collapsed="false" customWidth="true" hidden="false" outlineLevel="0" max="4" min="4" style="181" width="19.31"/>
    <col collapsed="false" customWidth="true" hidden="false" outlineLevel="0" max="5" min="5" style="181" width="37.71"/>
  </cols>
  <sheetData>
    <row r="1" customFormat="false" ht="15.75" hidden="false" customHeight="false" outlineLevel="0" collapsed="false">
      <c r="B1" s="0" t="s">
        <v>239</v>
      </c>
    </row>
    <row r="2" customFormat="false" ht="15.75" hidden="false" customHeight="false" outlineLevel="0" collapsed="false">
      <c r="B2" s="182"/>
      <c r="C2" s="183"/>
      <c r="D2" s="184" t="s">
        <v>240</v>
      </c>
      <c r="E2" s="185" t="s">
        <v>241</v>
      </c>
    </row>
    <row r="3" customFormat="false" ht="45.75" hidden="false" customHeight="false" outlineLevel="0" collapsed="false">
      <c r="B3" s="186" t="s">
        <v>242</v>
      </c>
      <c r="C3" s="187" t="s">
        <v>243</v>
      </c>
      <c r="D3" s="188" t="n">
        <f aca="false">D39-D4</f>
        <v>87.48</v>
      </c>
      <c r="E3" s="189"/>
      <c r="G3" s="0" t="n">
        <v>1062</v>
      </c>
      <c r="H3" s="0" t="n">
        <v>0</v>
      </c>
      <c r="I3" s="0" t="n">
        <f aca="false">G3+H3</f>
        <v>1062</v>
      </c>
    </row>
    <row r="4" customFormat="false" ht="15.75" hidden="false" customHeight="false" outlineLevel="0" collapsed="false">
      <c r="B4" s="190" t="s">
        <v>244</v>
      </c>
      <c r="C4" s="191"/>
      <c r="D4" s="192" t="n">
        <f aca="false">D5+D10+D14+D19+D31+D35+D9+D22+D27</f>
        <v>162.54</v>
      </c>
      <c r="E4" s="193"/>
      <c r="G4" s="0" t="n">
        <f aca="false">1149.48-57.96</f>
        <v>1091.52</v>
      </c>
      <c r="H4" s="0" t="n">
        <v>57.96</v>
      </c>
      <c r="I4" s="0" t="n">
        <f aca="false">G4+H4</f>
        <v>1149.48</v>
      </c>
    </row>
    <row r="5" customFormat="false" ht="15" hidden="false" customHeight="true" outlineLevel="0" collapsed="false">
      <c r="B5" s="194" t="s">
        <v>245</v>
      </c>
      <c r="C5" s="195" t="s">
        <v>246</v>
      </c>
      <c r="D5" s="196" t="n">
        <f aca="false">SUM(D6:D8)</f>
        <v>20.16</v>
      </c>
      <c r="E5" s="197"/>
      <c r="G5" s="0" t="n">
        <f aca="false">G4-G3</f>
        <v>29.52</v>
      </c>
      <c r="H5" s="0" t="n">
        <f aca="false">H4-H3</f>
        <v>57.96</v>
      </c>
      <c r="I5" s="0" t="n">
        <f aca="false">I4-I3</f>
        <v>87.48</v>
      </c>
    </row>
    <row r="6" customFormat="false" ht="15" hidden="false" customHeight="false" outlineLevel="0" collapsed="false">
      <c r="B6" s="194"/>
      <c r="C6" s="195"/>
      <c r="D6" s="198" t="n">
        <v>20.16</v>
      </c>
      <c r="E6" s="199" t="s">
        <v>247</v>
      </c>
    </row>
    <row r="7" customFormat="false" ht="15" hidden="false" customHeight="false" outlineLevel="0" collapsed="false">
      <c r="B7" s="194"/>
      <c r="C7" s="195"/>
      <c r="D7" s="198"/>
      <c r="E7" s="199"/>
    </row>
    <row r="8" customFormat="false" ht="15" hidden="false" customHeight="false" outlineLevel="0" collapsed="false">
      <c r="B8" s="194"/>
      <c r="C8" s="195"/>
      <c r="D8" s="198"/>
      <c r="E8" s="199"/>
    </row>
    <row r="9" customFormat="false" ht="15" hidden="false" customHeight="false" outlineLevel="0" collapsed="false">
      <c r="B9" s="194"/>
      <c r="C9" s="200" t="s">
        <v>248</v>
      </c>
      <c r="D9" s="198"/>
      <c r="E9" s="199"/>
    </row>
    <row r="10" customFormat="false" ht="15" hidden="false" customHeight="true" outlineLevel="0" collapsed="false">
      <c r="B10" s="194"/>
      <c r="C10" s="201" t="s">
        <v>249</v>
      </c>
      <c r="D10" s="202" t="n">
        <f aca="false">SUM(D11:D13)</f>
        <v>0</v>
      </c>
      <c r="E10" s="203"/>
    </row>
    <row r="11" customFormat="false" ht="15" hidden="false" customHeight="false" outlineLevel="0" collapsed="false">
      <c r="B11" s="194"/>
      <c r="C11" s="201"/>
      <c r="D11" s="204"/>
      <c r="E11" s="205"/>
    </row>
    <row r="12" customFormat="false" ht="15" hidden="false" customHeight="false" outlineLevel="0" collapsed="false">
      <c r="B12" s="194"/>
      <c r="C12" s="201"/>
      <c r="D12" s="204"/>
      <c r="E12" s="205"/>
    </row>
    <row r="13" customFormat="false" ht="15.75" hidden="false" customHeight="false" outlineLevel="0" collapsed="false">
      <c r="B13" s="194"/>
      <c r="C13" s="201"/>
      <c r="D13" s="206"/>
      <c r="E13" s="207"/>
    </row>
    <row r="14" customFormat="false" ht="15" hidden="false" customHeight="true" outlineLevel="0" collapsed="false">
      <c r="B14" s="208" t="s">
        <v>250</v>
      </c>
      <c r="C14" s="209" t="s">
        <v>246</v>
      </c>
      <c r="D14" s="196" t="n">
        <f aca="false">SUM(D15:D18)</f>
        <v>23.94</v>
      </c>
      <c r="E14" s="197"/>
    </row>
    <row r="15" customFormat="false" ht="15" hidden="false" customHeight="false" outlineLevel="0" collapsed="false">
      <c r="B15" s="208"/>
      <c r="C15" s="209"/>
      <c r="D15" s="198" t="n">
        <v>23.94</v>
      </c>
      <c r="E15" s="199" t="s">
        <v>251</v>
      </c>
    </row>
    <row r="16" customFormat="false" ht="15" hidden="false" customHeight="false" outlineLevel="0" collapsed="false">
      <c r="B16" s="208"/>
      <c r="C16" s="209"/>
      <c r="D16" s="198"/>
      <c r="E16" s="199"/>
    </row>
    <row r="17" customFormat="false" ht="15" hidden="false" customHeight="false" outlineLevel="0" collapsed="false">
      <c r="B17" s="208"/>
      <c r="C17" s="209"/>
      <c r="D17" s="198"/>
      <c r="E17" s="199"/>
    </row>
    <row r="18" customFormat="false" ht="15" hidden="false" customHeight="false" outlineLevel="0" collapsed="false">
      <c r="B18" s="208"/>
      <c r="C18" s="209"/>
      <c r="D18" s="198"/>
      <c r="E18" s="199"/>
    </row>
    <row r="19" customFormat="false" ht="15" hidden="false" customHeight="true" outlineLevel="0" collapsed="false">
      <c r="B19" s="208"/>
      <c r="C19" s="210" t="s">
        <v>249</v>
      </c>
      <c r="D19" s="202" t="n">
        <f aca="false">SUM(D20:D21)</f>
        <v>20.16</v>
      </c>
      <c r="E19" s="203"/>
    </row>
    <row r="20" customFormat="false" ht="15" hidden="false" customHeight="false" outlineLevel="0" collapsed="false">
      <c r="B20" s="208"/>
      <c r="C20" s="210"/>
      <c r="D20" s="204" t="n">
        <v>20.16</v>
      </c>
      <c r="E20" s="205" t="s">
        <v>252</v>
      </c>
    </row>
    <row r="21" customFormat="false" ht="15.75" hidden="false" customHeight="false" outlineLevel="0" collapsed="false">
      <c r="B21" s="208"/>
      <c r="C21" s="210"/>
      <c r="D21" s="211"/>
      <c r="E21" s="212"/>
    </row>
    <row r="22" customFormat="false" ht="15" hidden="false" customHeight="true" outlineLevel="0" collapsed="false">
      <c r="B22" s="208" t="s">
        <v>253</v>
      </c>
      <c r="C22" s="209" t="s">
        <v>246</v>
      </c>
      <c r="D22" s="196" t="n">
        <f aca="false">SUM(D23:D26)</f>
        <v>0</v>
      </c>
      <c r="E22" s="197"/>
    </row>
    <row r="23" customFormat="false" ht="15" hidden="false" customHeight="false" outlineLevel="0" collapsed="false">
      <c r="B23" s="208"/>
      <c r="C23" s="209"/>
      <c r="D23" s="198"/>
      <c r="E23" s="199"/>
    </row>
    <row r="24" customFormat="false" ht="15" hidden="false" customHeight="false" outlineLevel="0" collapsed="false">
      <c r="B24" s="208"/>
      <c r="C24" s="209"/>
      <c r="D24" s="198"/>
      <c r="E24" s="199"/>
    </row>
    <row r="25" customFormat="false" ht="15" hidden="false" customHeight="false" outlineLevel="0" collapsed="false">
      <c r="B25" s="208"/>
      <c r="C25" s="209"/>
      <c r="D25" s="198"/>
      <c r="E25" s="199"/>
    </row>
    <row r="26" customFormat="false" ht="15" hidden="false" customHeight="false" outlineLevel="0" collapsed="false">
      <c r="B26" s="208"/>
      <c r="C26" s="209"/>
      <c r="D26" s="198"/>
      <c r="E26" s="199"/>
    </row>
    <row r="27" customFormat="false" ht="15" hidden="false" customHeight="true" outlineLevel="0" collapsed="false">
      <c r="B27" s="208"/>
      <c r="C27" s="210" t="s">
        <v>249</v>
      </c>
      <c r="D27" s="202" t="n">
        <f aca="false">SUM(D28:D29)</f>
        <v>0</v>
      </c>
      <c r="E27" s="203"/>
    </row>
    <row r="28" customFormat="false" ht="15" hidden="false" customHeight="false" outlineLevel="0" collapsed="false">
      <c r="B28" s="208"/>
      <c r="C28" s="210"/>
      <c r="D28" s="204"/>
      <c r="E28" s="205"/>
    </row>
    <row r="29" customFormat="false" ht="15" hidden="false" customHeight="false" outlineLevel="0" collapsed="false">
      <c r="B29" s="208"/>
      <c r="C29" s="210"/>
      <c r="D29" s="211"/>
      <c r="E29" s="212"/>
    </row>
    <row r="30" customFormat="false" ht="15.75" hidden="false" customHeight="false" outlineLevel="0" collapsed="false">
      <c r="B30" s="213" t="s">
        <v>254</v>
      </c>
      <c r="C30" s="214" t="s">
        <v>255</v>
      </c>
      <c r="D30" s="215"/>
      <c r="E30" s="207"/>
    </row>
    <row r="31" customFormat="false" ht="15" hidden="false" customHeight="true" outlineLevel="0" collapsed="false">
      <c r="B31" s="216" t="s">
        <v>256</v>
      </c>
      <c r="C31" s="209" t="s">
        <v>246</v>
      </c>
      <c r="D31" s="196" t="n">
        <f aca="false">SUM(D32:D34)</f>
        <v>98.28</v>
      </c>
      <c r="E31" s="197"/>
    </row>
    <row r="32" customFormat="false" ht="15" hidden="false" customHeight="false" outlineLevel="0" collapsed="false">
      <c r="B32" s="216"/>
      <c r="C32" s="209"/>
      <c r="D32" s="198" t="n">
        <v>98.28</v>
      </c>
      <c r="E32" s="199" t="s">
        <v>256</v>
      </c>
    </row>
    <row r="33" customFormat="false" ht="15" hidden="false" customHeight="false" outlineLevel="0" collapsed="false">
      <c r="B33" s="216"/>
      <c r="C33" s="209"/>
      <c r="D33" s="198"/>
      <c r="E33" s="199"/>
    </row>
    <row r="34" customFormat="false" ht="15" hidden="false" customHeight="false" outlineLevel="0" collapsed="false">
      <c r="B34" s="216"/>
      <c r="C34" s="209"/>
      <c r="D34" s="198"/>
      <c r="E34" s="199"/>
    </row>
    <row r="35" customFormat="false" ht="15" hidden="false" customHeight="true" outlineLevel="0" collapsed="false">
      <c r="B35" s="216"/>
      <c r="C35" s="214" t="s">
        <v>249</v>
      </c>
      <c r="D35" s="202" t="n">
        <f aca="false">SUM(D36:D38)</f>
        <v>0</v>
      </c>
      <c r="E35" s="203"/>
    </row>
    <row r="36" customFormat="false" ht="15" hidden="false" customHeight="false" outlineLevel="0" collapsed="false">
      <c r="B36" s="216"/>
      <c r="C36" s="214"/>
      <c r="D36" s="204"/>
      <c r="E36" s="205"/>
    </row>
    <row r="37" customFormat="false" ht="15" hidden="false" customHeight="false" outlineLevel="0" collapsed="false">
      <c r="B37" s="216"/>
      <c r="C37" s="214"/>
      <c r="D37" s="204"/>
      <c r="E37" s="205"/>
    </row>
    <row r="38" customFormat="false" ht="15.75" hidden="false" customHeight="false" outlineLevel="0" collapsed="false">
      <c r="B38" s="216"/>
      <c r="C38" s="214"/>
      <c r="D38" s="206"/>
      <c r="E38" s="207"/>
    </row>
    <row r="39" customFormat="false" ht="15.75" hidden="false" customHeight="false" outlineLevel="0" collapsed="false">
      <c r="B39" s="217" t="s">
        <v>257</v>
      </c>
      <c r="C39" s="218"/>
      <c r="D39" s="219" t="n">
        <f aca="false">D40+D46+D58+D50+D57+D45</f>
        <v>250.02</v>
      </c>
      <c r="E39" s="220"/>
    </row>
    <row r="40" customFormat="false" ht="15" hidden="false" customHeight="true" outlineLevel="0" collapsed="false">
      <c r="B40" s="221" t="s">
        <v>258</v>
      </c>
      <c r="C40" s="209" t="s">
        <v>246</v>
      </c>
      <c r="D40" s="196" t="n">
        <f aca="false">SUM(D41:D44)</f>
        <v>20.16</v>
      </c>
      <c r="E40" s="197"/>
    </row>
    <row r="41" customFormat="false" ht="15" hidden="false" customHeight="false" outlineLevel="0" collapsed="false">
      <c r="B41" s="221"/>
      <c r="C41" s="209"/>
      <c r="D41" s="198" t="n">
        <v>20.16</v>
      </c>
      <c r="E41" s="199" t="s">
        <v>259</v>
      </c>
    </row>
    <row r="42" customFormat="false" ht="15" hidden="false" customHeight="false" outlineLevel="0" collapsed="false">
      <c r="B42" s="221"/>
      <c r="C42" s="209"/>
      <c r="D42" s="198"/>
      <c r="E42" s="199"/>
    </row>
    <row r="43" customFormat="false" ht="15" hidden="false" customHeight="false" outlineLevel="0" collapsed="false">
      <c r="B43" s="221"/>
      <c r="C43" s="209"/>
      <c r="D43" s="198"/>
      <c r="E43" s="199"/>
    </row>
    <row r="44" customFormat="false" ht="15" hidden="false" customHeight="false" outlineLevel="0" collapsed="false">
      <c r="B44" s="221"/>
      <c r="C44" s="209"/>
      <c r="D44" s="198"/>
      <c r="E44" s="199"/>
    </row>
    <row r="45" customFormat="false" ht="15" hidden="false" customHeight="false" outlineLevel="0" collapsed="false">
      <c r="B45" s="221"/>
      <c r="C45" s="222" t="s">
        <v>260</v>
      </c>
      <c r="D45" s="198" t="n">
        <v>57.96</v>
      </c>
      <c r="E45" s="199" t="s">
        <v>261</v>
      </c>
    </row>
    <row r="46" customFormat="false" ht="15" hidden="false" customHeight="true" outlineLevel="0" collapsed="false">
      <c r="B46" s="221"/>
      <c r="C46" s="210" t="s">
        <v>249</v>
      </c>
      <c r="D46" s="202" t="n">
        <f aca="false">SUM(D47:D49)</f>
        <v>18.9</v>
      </c>
      <c r="E46" s="203"/>
    </row>
    <row r="47" customFormat="false" ht="15" hidden="false" customHeight="false" outlineLevel="0" collapsed="false">
      <c r="B47" s="221"/>
      <c r="C47" s="210"/>
      <c r="D47" s="204" t="n">
        <v>18.9</v>
      </c>
      <c r="E47" s="205" t="s">
        <v>262</v>
      </c>
    </row>
    <row r="48" customFormat="false" ht="15" hidden="false" customHeight="false" outlineLevel="0" collapsed="false">
      <c r="B48" s="221"/>
      <c r="C48" s="210"/>
      <c r="D48" s="204"/>
      <c r="E48" s="205"/>
    </row>
    <row r="49" customFormat="false" ht="15.75" hidden="false" customHeight="false" outlineLevel="0" collapsed="false">
      <c r="B49" s="221"/>
      <c r="C49" s="210"/>
      <c r="D49" s="211"/>
      <c r="E49" s="212"/>
    </row>
    <row r="50" customFormat="false" ht="15" hidden="false" customHeight="true" outlineLevel="0" collapsed="false">
      <c r="B50" s="223" t="s">
        <v>263</v>
      </c>
      <c r="C50" s="209" t="s">
        <v>246</v>
      </c>
      <c r="D50" s="196" t="n">
        <f aca="false">SUM(D51:D56)</f>
        <v>136.08</v>
      </c>
      <c r="E50" s="197"/>
    </row>
    <row r="51" customFormat="false" ht="15" hidden="false" customHeight="false" outlineLevel="0" collapsed="false">
      <c r="B51" s="223"/>
      <c r="C51" s="209"/>
      <c r="D51" s="198" t="n">
        <v>115.92</v>
      </c>
      <c r="E51" s="199" t="s">
        <v>264</v>
      </c>
    </row>
    <row r="52" customFormat="false" ht="15" hidden="false" customHeight="false" outlineLevel="0" collapsed="false">
      <c r="B52" s="223"/>
      <c r="C52" s="209"/>
      <c r="D52" s="204" t="n">
        <v>20.16</v>
      </c>
      <c r="E52" s="205" t="s">
        <v>265</v>
      </c>
    </row>
    <row r="53" customFormat="false" ht="15.75" hidden="false" customHeight="false" outlineLevel="0" collapsed="false">
      <c r="B53" s="223"/>
      <c r="C53" s="209"/>
      <c r="D53" s="215"/>
      <c r="E53" s="207"/>
    </row>
    <row r="54" customFormat="false" ht="15" hidden="false" customHeight="false" outlineLevel="0" collapsed="false">
      <c r="B54" s="223"/>
      <c r="C54" s="209"/>
      <c r="D54" s="198"/>
      <c r="E54" s="199"/>
    </row>
    <row r="55" customFormat="false" ht="15" hidden="false" customHeight="false" outlineLevel="0" collapsed="false">
      <c r="B55" s="223"/>
      <c r="C55" s="209"/>
      <c r="D55" s="198"/>
      <c r="E55" s="199"/>
    </row>
    <row r="56" customFormat="false" ht="15" hidden="false" customHeight="false" outlineLevel="0" collapsed="false">
      <c r="B56" s="223"/>
      <c r="C56" s="209"/>
      <c r="D56" s="198"/>
      <c r="E56" s="199"/>
    </row>
    <row r="57" customFormat="false" ht="15" hidden="false" customHeight="false" outlineLevel="0" collapsed="false">
      <c r="B57" s="223"/>
      <c r="C57" s="224" t="s">
        <v>260</v>
      </c>
      <c r="D57" s="225"/>
      <c r="E57" s="199"/>
    </row>
    <row r="58" customFormat="false" ht="15" hidden="false" customHeight="true" outlineLevel="0" collapsed="false">
      <c r="B58" s="223"/>
      <c r="C58" s="214" t="s">
        <v>249</v>
      </c>
      <c r="D58" s="202" t="n">
        <f aca="false">SUM(D59:D61)</f>
        <v>16.92</v>
      </c>
      <c r="E58" s="203"/>
    </row>
    <row r="59" customFormat="false" ht="15" hidden="false" customHeight="false" outlineLevel="0" collapsed="false">
      <c r="B59" s="223"/>
      <c r="C59" s="214"/>
      <c r="D59" s="204" t="n">
        <f aca="false">5.04+11.88</f>
        <v>16.92</v>
      </c>
      <c r="E59" s="205" t="s">
        <v>266</v>
      </c>
    </row>
    <row r="60" customFormat="false" ht="15" hidden="false" customHeight="false" outlineLevel="0" collapsed="false">
      <c r="B60" s="223"/>
      <c r="C60" s="214"/>
      <c r="D60" s="204"/>
      <c r="E60" s="205"/>
    </row>
    <row r="61" customFormat="false" ht="15.75" hidden="false" customHeight="false" outlineLevel="0" collapsed="false">
      <c r="B61" s="223"/>
      <c r="C61" s="214"/>
      <c r="D61" s="206"/>
      <c r="E61" s="207"/>
    </row>
  </sheetData>
  <mergeCells count="18">
    <mergeCell ref="B5:B13"/>
    <mergeCell ref="C5:C8"/>
    <mergeCell ref="C10:C13"/>
    <mergeCell ref="B14:B21"/>
    <mergeCell ref="C14:C18"/>
    <mergeCell ref="C19:C21"/>
    <mergeCell ref="B22:B29"/>
    <mergeCell ref="C22:C26"/>
    <mergeCell ref="C27:C29"/>
    <mergeCell ref="B31:B38"/>
    <mergeCell ref="C31:C34"/>
    <mergeCell ref="C35:C38"/>
    <mergeCell ref="B40:B49"/>
    <mergeCell ref="C40:C44"/>
    <mergeCell ref="C46:C49"/>
    <mergeCell ref="B50:B61"/>
    <mergeCell ref="C50:C56"/>
    <mergeCell ref="C58:C6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3" min="3" style="0" width="19.42"/>
    <col collapsed="false" customWidth="true" hidden="false" outlineLevel="0" max="4" min="4" style="226" width="25.4"/>
    <col collapsed="false" customWidth="true" hidden="false" outlineLevel="0" max="5" min="5" style="226" width="35.71"/>
  </cols>
  <sheetData>
    <row r="1" customFormat="false" ht="15.75" hidden="false" customHeight="false" outlineLevel="0" collapsed="false">
      <c r="B1" s="0" t="s">
        <v>267</v>
      </c>
    </row>
    <row r="2" customFormat="false" ht="15.75" hidden="false" customHeight="false" outlineLevel="0" collapsed="false">
      <c r="B2" s="182"/>
      <c r="C2" s="183"/>
      <c r="D2" s="227" t="s">
        <v>240</v>
      </c>
      <c r="E2" s="228" t="s">
        <v>241</v>
      </c>
      <c r="G2" s="0" t="n">
        <f aca="false">2568.78+4.14</f>
        <v>2572.92</v>
      </c>
      <c r="H2" s="0" t="n">
        <v>1317.96</v>
      </c>
      <c r="I2" s="0" t="n">
        <f aca="false">G2+H2</f>
        <v>3890.88</v>
      </c>
    </row>
    <row r="3" customFormat="false" ht="45.75" hidden="false" customHeight="false" outlineLevel="0" collapsed="false">
      <c r="B3" s="186" t="s">
        <v>242</v>
      </c>
      <c r="C3" s="187" t="s">
        <v>243</v>
      </c>
      <c r="D3" s="229" t="n">
        <f aca="false">D40-D4</f>
        <v>-931.14</v>
      </c>
      <c r="E3" s="230"/>
      <c r="G3" s="0" t="n">
        <v>1985.94</v>
      </c>
      <c r="H3" s="0" t="n">
        <v>973.8</v>
      </c>
      <c r="I3" s="0" t="n">
        <f aca="false">G3+H3</f>
        <v>2959.74</v>
      </c>
    </row>
    <row r="4" customFormat="false" ht="41.25" hidden="false" customHeight="true" outlineLevel="0" collapsed="false">
      <c r="B4" s="190" t="s">
        <v>244</v>
      </c>
      <c r="C4" s="191"/>
      <c r="D4" s="231" t="n">
        <f aca="false">D5+D12+D16+D24+D30+D36+D29+D10+D28</f>
        <v>1142.82</v>
      </c>
      <c r="E4" s="232"/>
      <c r="G4" s="0" t="n">
        <f aca="false">G3-G2</f>
        <v>-586.98</v>
      </c>
      <c r="H4" s="0" t="n">
        <f aca="false">H3-H2</f>
        <v>-344.16</v>
      </c>
      <c r="I4" s="0" t="n">
        <f aca="false">I3-I2</f>
        <v>-931.14</v>
      </c>
    </row>
    <row r="5" customFormat="false" ht="15" hidden="false" customHeight="true" outlineLevel="0" collapsed="false">
      <c r="B5" s="194" t="s">
        <v>245</v>
      </c>
      <c r="C5" s="233" t="s">
        <v>246</v>
      </c>
      <c r="D5" s="234" t="n">
        <f aca="false">SUM(D6:D9)</f>
        <v>55.44</v>
      </c>
      <c r="E5" s="235"/>
    </row>
    <row r="6" customFormat="false" ht="15" hidden="false" customHeight="true" outlineLevel="0" collapsed="false">
      <c r="B6" s="194"/>
      <c r="C6" s="233"/>
      <c r="D6" s="236" t="n">
        <v>35.28</v>
      </c>
      <c r="E6" s="237" t="s">
        <v>268</v>
      </c>
    </row>
    <row r="7" customFormat="false" ht="15" hidden="false" customHeight="true" outlineLevel="0" collapsed="false">
      <c r="B7" s="194"/>
      <c r="C7" s="233"/>
      <c r="D7" s="236" t="n">
        <v>20.16</v>
      </c>
      <c r="E7" s="237" t="s">
        <v>259</v>
      </c>
    </row>
    <row r="8" customFormat="false" ht="15" hidden="false" customHeight="false" outlineLevel="0" collapsed="false">
      <c r="B8" s="194"/>
      <c r="C8" s="233"/>
      <c r="D8" s="236"/>
      <c r="E8" s="237"/>
    </row>
    <row r="9" customFormat="false" ht="15.75" hidden="false" customHeight="false" outlineLevel="0" collapsed="false">
      <c r="B9" s="194"/>
      <c r="C9" s="233"/>
      <c r="D9" s="238"/>
      <c r="E9" s="239"/>
    </row>
    <row r="10" customFormat="false" ht="15" hidden="false" customHeight="true" outlineLevel="0" collapsed="false">
      <c r="B10" s="194"/>
      <c r="C10" s="240" t="s">
        <v>260</v>
      </c>
      <c r="D10" s="241" t="n">
        <f aca="false">D11</f>
        <v>228.96</v>
      </c>
      <c r="E10" s="242"/>
    </row>
    <row r="11" customFormat="false" ht="15.75" hidden="false" customHeight="false" outlineLevel="0" collapsed="false">
      <c r="B11" s="194"/>
      <c r="C11" s="240"/>
      <c r="D11" s="243" t="n">
        <v>228.96</v>
      </c>
      <c r="E11" s="237" t="s">
        <v>269</v>
      </c>
    </row>
    <row r="12" customFormat="false" ht="15" hidden="false" customHeight="true" outlineLevel="0" collapsed="false">
      <c r="B12" s="194"/>
      <c r="C12" s="244" t="s">
        <v>270</v>
      </c>
      <c r="D12" s="245" t="n">
        <f aca="false">D13+D14+D15</f>
        <v>0</v>
      </c>
      <c r="E12" s="232"/>
    </row>
    <row r="13" customFormat="false" ht="15" hidden="false" customHeight="false" outlineLevel="0" collapsed="false">
      <c r="B13" s="194"/>
      <c r="C13" s="244"/>
      <c r="D13" s="236"/>
      <c r="E13" s="237"/>
    </row>
    <row r="14" customFormat="false" ht="15" hidden="false" customHeight="false" outlineLevel="0" collapsed="false">
      <c r="B14" s="194"/>
      <c r="C14" s="244"/>
      <c r="D14" s="236"/>
      <c r="E14" s="237"/>
    </row>
    <row r="15" customFormat="false" ht="15.75" hidden="false" customHeight="false" outlineLevel="0" collapsed="false">
      <c r="B15" s="194"/>
      <c r="C15" s="244"/>
      <c r="D15" s="246"/>
      <c r="E15" s="247"/>
    </row>
    <row r="16" customFormat="false" ht="15" hidden="false" customHeight="true" outlineLevel="0" collapsed="false">
      <c r="B16" s="216" t="s">
        <v>250</v>
      </c>
      <c r="C16" s="209" t="s">
        <v>246</v>
      </c>
      <c r="D16" s="234" t="n">
        <f aca="false">SUM(D17:D23)</f>
        <v>241.92</v>
      </c>
      <c r="E16" s="235"/>
    </row>
    <row r="17" customFormat="false" ht="15" hidden="false" customHeight="true" outlineLevel="0" collapsed="false">
      <c r="B17" s="216"/>
      <c r="C17" s="209"/>
      <c r="D17" s="236" t="n">
        <v>37.8</v>
      </c>
      <c r="E17" s="237" t="s">
        <v>271</v>
      </c>
    </row>
    <row r="18" customFormat="false" ht="15" hidden="false" customHeight="false" outlineLevel="0" collapsed="false">
      <c r="B18" s="216"/>
      <c r="C18" s="209"/>
      <c r="D18" s="236" t="n">
        <v>37.8</v>
      </c>
      <c r="E18" s="237" t="s">
        <v>272</v>
      </c>
    </row>
    <row r="19" customFormat="false" ht="15" hidden="false" customHeight="false" outlineLevel="0" collapsed="false">
      <c r="B19" s="216"/>
      <c r="C19" s="209"/>
      <c r="D19" s="236" t="n">
        <v>18.9</v>
      </c>
      <c r="E19" s="237" t="s">
        <v>273</v>
      </c>
    </row>
    <row r="20" customFormat="false" ht="15" hidden="false" customHeight="false" outlineLevel="0" collapsed="false">
      <c r="B20" s="216"/>
      <c r="C20" s="209"/>
      <c r="D20" s="236" t="n">
        <v>37.8</v>
      </c>
      <c r="E20" s="237" t="s">
        <v>274</v>
      </c>
    </row>
    <row r="21" customFormat="false" ht="15" hidden="false" customHeight="false" outlineLevel="0" collapsed="false">
      <c r="B21" s="216"/>
      <c r="C21" s="209"/>
      <c r="D21" s="236" t="n">
        <v>20.16</v>
      </c>
      <c r="E21" s="237" t="s">
        <v>259</v>
      </c>
    </row>
    <row r="22" customFormat="false" ht="15" hidden="false" customHeight="false" outlineLevel="0" collapsed="false">
      <c r="B22" s="216"/>
      <c r="C22" s="209"/>
      <c r="D22" s="236" t="n">
        <v>57.96</v>
      </c>
      <c r="E22" s="237" t="s">
        <v>251</v>
      </c>
    </row>
    <row r="23" customFormat="false" ht="15" hidden="false" customHeight="false" outlineLevel="0" collapsed="false">
      <c r="B23" s="216"/>
      <c r="C23" s="209"/>
      <c r="D23" s="236" t="n">
        <v>31.5</v>
      </c>
      <c r="E23" s="237" t="s">
        <v>275</v>
      </c>
    </row>
    <row r="24" customFormat="false" ht="15" hidden="false" customHeight="true" outlineLevel="0" collapsed="false">
      <c r="B24" s="216"/>
      <c r="C24" s="214" t="s">
        <v>249</v>
      </c>
      <c r="D24" s="248" t="n">
        <f aca="false">SUM(D25:D27)</f>
        <v>57.78</v>
      </c>
      <c r="E24" s="249"/>
    </row>
    <row r="25" customFormat="false" ht="15" hidden="false" customHeight="false" outlineLevel="0" collapsed="false">
      <c r="B25" s="216"/>
      <c r="C25" s="214"/>
      <c r="D25" s="236" t="n">
        <v>18.9</v>
      </c>
      <c r="E25" s="237" t="s">
        <v>262</v>
      </c>
    </row>
    <row r="26" customFormat="false" ht="15" hidden="false" customHeight="false" outlineLevel="0" collapsed="false">
      <c r="B26" s="216"/>
      <c r="C26" s="214"/>
      <c r="D26" s="236" t="n">
        <v>19.44</v>
      </c>
      <c r="E26" s="237" t="s">
        <v>276</v>
      </c>
    </row>
    <row r="27" customFormat="false" ht="15.75" hidden="false" customHeight="false" outlineLevel="0" collapsed="false">
      <c r="B27" s="216"/>
      <c r="C27" s="214"/>
      <c r="D27" s="250" t="n">
        <v>19.44</v>
      </c>
      <c r="E27" s="251" t="s">
        <v>266</v>
      </c>
    </row>
    <row r="28" customFormat="false" ht="15" hidden="false" customHeight="false" outlineLevel="0" collapsed="false">
      <c r="B28" s="252"/>
      <c r="C28" s="253"/>
      <c r="D28" s="254" t="n">
        <v>57.96</v>
      </c>
      <c r="E28" s="242" t="s">
        <v>277</v>
      </c>
    </row>
    <row r="29" customFormat="false" ht="15.75" hidden="false" customHeight="false" outlineLevel="0" collapsed="false">
      <c r="B29" s="252" t="s">
        <v>254</v>
      </c>
      <c r="C29" s="253" t="s">
        <v>278</v>
      </c>
      <c r="D29" s="231" t="n">
        <v>57.24</v>
      </c>
      <c r="E29" s="232" t="s">
        <v>269</v>
      </c>
    </row>
    <row r="30" customFormat="false" ht="15" hidden="false" customHeight="true" outlineLevel="0" collapsed="false">
      <c r="B30" s="216" t="s">
        <v>256</v>
      </c>
      <c r="C30" s="209" t="s">
        <v>246</v>
      </c>
      <c r="D30" s="234" t="n">
        <f aca="false">SUM(D31:D35)</f>
        <v>405.72</v>
      </c>
      <c r="E30" s="235"/>
    </row>
    <row r="31" customFormat="false" ht="15" hidden="false" customHeight="true" outlineLevel="0" collapsed="false">
      <c r="B31" s="216"/>
      <c r="C31" s="209"/>
      <c r="D31" s="236" t="n">
        <v>226.8</v>
      </c>
      <c r="E31" s="237" t="s">
        <v>279</v>
      </c>
    </row>
    <row r="32" customFormat="false" ht="15" hidden="false" customHeight="false" outlineLevel="0" collapsed="false">
      <c r="B32" s="216"/>
      <c r="C32" s="209"/>
      <c r="D32" s="236" t="n">
        <v>23.94</v>
      </c>
      <c r="E32" s="237" t="s">
        <v>280</v>
      </c>
    </row>
    <row r="33" customFormat="false" ht="15" hidden="false" customHeight="false" outlineLevel="0" collapsed="false">
      <c r="B33" s="216"/>
      <c r="C33" s="209"/>
      <c r="D33" s="236" t="n">
        <v>18.9</v>
      </c>
      <c r="E33" s="237" t="s">
        <v>281</v>
      </c>
    </row>
    <row r="34" customFormat="false" ht="15" hidden="false" customHeight="false" outlineLevel="0" collapsed="false">
      <c r="B34" s="216"/>
      <c r="C34" s="209"/>
      <c r="D34" s="236" t="n">
        <v>95.76</v>
      </c>
      <c r="E34" s="237" t="s">
        <v>282</v>
      </c>
    </row>
    <row r="35" customFormat="false" ht="15" hidden="false" customHeight="false" outlineLevel="0" collapsed="false">
      <c r="B35" s="216"/>
      <c r="C35" s="209"/>
      <c r="D35" s="236" t="n">
        <v>40.32</v>
      </c>
      <c r="E35" s="237" t="s">
        <v>283</v>
      </c>
    </row>
    <row r="36" customFormat="false" ht="15" hidden="false" customHeight="true" outlineLevel="0" collapsed="false">
      <c r="B36" s="216"/>
      <c r="C36" s="214" t="s">
        <v>249</v>
      </c>
      <c r="D36" s="248" t="n">
        <f aca="false">SUM(D37:D39)</f>
        <v>37.8</v>
      </c>
      <c r="E36" s="249"/>
    </row>
    <row r="37" customFormat="false" ht="15" hidden="false" customHeight="false" outlineLevel="0" collapsed="false">
      <c r="B37" s="216"/>
      <c r="C37" s="214"/>
      <c r="D37" s="236" t="n">
        <v>37.8</v>
      </c>
      <c r="E37" s="237" t="s">
        <v>284</v>
      </c>
    </row>
    <row r="38" customFormat="false" ht="15" hidden="false" customHeight="false" outlineLevel="0" collapsed="false">
      <c r="B38" s="216"/>
      <c r="C38" s="214"/>
      <c r="D38" s="236"/>
      <c r="E38" s="237"/>
    </row>
    <row r="39" customFormat="false" ht="15.75" hidden="false" customHeight="false" outlineLevel="0" collapsed="false">
      <c r="B39" s="216"/>
      <c r="C39" s="214"/>
      <c r="D39" s="250"/>
      <c r="E39" s="251"/>
    </row>
    <row r="40" customFormat="false" ht="15.75" hidden="false" customHeight="false" outlineLevel="0" collapsed="false">
      <c r="B40" s="217" t="s">
        <v>257</v>
      </c>
      <c r="C40" s="218"/>
      <c r="D40" s="231" t="n">
        <f aca="false">D41+D48+D61+D53+D60+D47</f>
        <v>211.68</v>
      </c>
      <c r="E40" s="232"/>
    </row>
    <row r="41" customFormat="false" ht="15" hidden="false" customHeight="true" outlineLevel="0" collapsed="false">
      <c r="B41" s="223" t="s">
        <v>258</v>
      </c>
      <c r="C41" s="209" t="s">
        <v>246</v>
      </c>
      <c r="D41" s="234" t="n">
        <f aca="false">SUM(D42:D46)</f>
        <v>20.16</v>
      </c>
      <c r="E41" s="235"/>
    </row>
    <row r="42" customFormat="false" ht="15" hidden="false" customHeight="true" outlineLevel="0" collapsed="false">
      <c r="B42" s="223"/>
      <c r="C42" s="209"/>
      <c r="D42" s="236" t="n">
        <v>20.16</v>
      </c>
      <c r="E42" s="237" t="s">
        <v>265</v>
      </c>
    </row>
    <row r="43" customFormat="false" ht="15" hidden="false" customHeight="false" outlineLevel="0" collapsed="false">
      <c r="B43" s="223"/>
      <c r="C43" s="209"/>
      <c r="D43" s="236"/>
      <c r="E43" s="237"/>
    </row>
    <row r="44" customFormat="false" ht="15" hidden="false" customHeight="false" outlineLevel="0" collapsed="false">
      <c r="B44" s="223"/>
      <c r="C44" s="209"/>
      <c r="D44" s="236"/>
      <c r="E44" s="237"/>
    </row>
    <row r="45" customFormat="false" ht="15" hidden="false" customHeight="false" outlineLevel="0" collapsed="false">
      <c r="B45" s="223"/>
      <c r="C45" s="209"/>
      <c r="D45" s="236"/>
      <c r="E45" s="237"/>
    </row>
    <row r="46" customFormat="false" ht="15" hidden="false" customHeight="false" outlineLevel="0" collapsed="false">
      <c r="B46" s="223"/>
      <c r="C46" s="209"/>
      <c r="D46" s="236"/>
      <c r="E46" s="237"/>
    </row>
    <row r="47" customFormat="false" ht="15.75" hidden="false" customHeight="false" outlineLevel="0" collapsed="false">
      <c r="B47" s="223"/>
      <c r="C47" s="222" t="s">
        <v>260</v>
      </c>
      <c r="D47" s="243"/>
      <c r="E47" s="237"/>
    </row>
    <row r="48" customFormat="false" ht="15" hidden="false" customHeight="true" outlineLevel="0" collapsed="false">
      <c r="B48" s="223"/>
      <c r="C48" s="214" t="s">
        <v>249</v>
      </c>
      <c r="D48" s="234" t="n">
        <f aca="false">SUM(D49:D52)</f>
        <v>0</v>
      </c>
      <c r="E48" s="249"/>
    </row>
    <row r="49" customFormat="false" ht="15" hidden="false" customHeight="false" outlineLevel="0" collapsed="false">
      <c r="B49" s="223"/>
      <c r="C49" s="214"/>
      <c r="D49" s="236"/>
      <c r="E49" s="237"/>
    </row>
    <row r="50" customFormat="false" ht="15" hidden="false" customHeight="false" outlineLevel="0" collapsed="false">
      <c r="B50" s="223"/>
      <c r="C50" s="214"/>
      <c r="D50" s="236"/>
      <c r="E50" s="237"/>
    </row>
    <row r="51" customFormat="false" ht="15" hidden="false" customHeight="false" outlineLevel="0" collapsed="false">
      <c r="B51" s="223"/>
      <c r="C51" s="214"/>
      <c r="D51" s="238"/>
      <c r="E51" s="239"/>
    </row>
    <row r="52" customFormat="false" ht="15.75" hidden="false" customHeight="false" outlineLevel="0" collapsed="false">
      <c r="B52" s="223"/>
      <c r="C52" s="214"/>
      <c r="D52" s="250"/>
      <c r="E52" s="251"/>
    </row>
    <row r="53" customFormat="false" ht="15" hidden="false" customHeight="true" outlineLevel="0" collapsed="false">
      <c r="B53" s="223" t="s">
        <v>263</v>
      </c>
      <c r="C53" s="209" t="s">
        <v>246</v>
      </c>
      <c r="D53" s="234" t="n">
        <f aca="false">SUM(D54:D59)</f>
        <v>171.36</v>
      </c>
      <c r="E53" s="235"/>
    </row>
    <row r="54" customFormat="false" ht="15" hidden="false" customHeight="false" outlineLevel="0" collapsed="false">
      <c r="B54" s="223"/>
      <c r="C54" s="209"/>
      <c r="D54" s="236" t="n">
        <v>20.16</v>
      </c>
      <c r="E54" s="237" t="s">
        <v>247</v>
      </c>
    </row>
    <row r="55" customFormat="false" ht="15" hidden="false" customHeight="true" outlineLevel="0" collapsed="false">
      <c r="B55" s="223"/>
      <c r="C55" s="209"/>
      <c r="D55" s="236" t="n">
        <v>20.16</v>
      </c>
      <c r="E55" s="237" t="s">
        <v>259</v>
      </c>
    </row>
    <row r="56" customFormat="false" ht="15" hidden="false" customHeight="true" outlineLevel="0" collapsed="false">
      <c r="B56" s="223"/>
      <c r="C56" s="209"/>
      <c r="D56" s="236" t="n">
        <v>18.9</v>
      </c>
      <c r="E56" s="237" t="s">
        <v>285</v>
      </c>
    </row>
    <row r="57" customFormat="false" ht="15" hidden="false" customHeight="true" outlineLevel="0" collapsed="false">
      <c r="B57" s="223"/>
      <c r="C57" s="209"/>
      <c r="D57" s="236" t="n">
        <v>73.08</v>
      </c>
      <c r="E57" s="237" t="s">
        <v>274</v>
      </c>
    </row>
    <row r="58" customFormat="false" ht="15" hidden="false" customHeight="false" outlineLevel="0" collapsed="false">
      <c r="B58" s="223"/>
      <c r="C58" s="209"/>
      <c r="D58" s="236" t="n">
        <v>18.9</v>
      </c>
      <c r="E58" s="237" t="s">
        <v>272</v>
      </c>
    </row>
    <row r="59" customFormat="false" ht="15" hidden="false" customHeight="false" outlineLevel="0" collapsed="false">
      <c r="B59" s="223"/>
      <c r="C59" s="209"/>
      <c r="D59" s="236" t="n">
        <v>20.16</v>
      </c>
      <c r="E59" s="237" t="s">
        <v>259</v>
      </c>
    </row>
    <row r="60" customFormat="false" ht="15" hidden="false" customHeight="false" outlineLevel="0" collapsed="false">
      <c r="B60" s="223"/>
      <c r="C60" s="222" t="s">
        <v>278</v>
      </c>
      <c r="D60" s="236"/>
      <c r="E60" s="237"/>
    </row>
    <row r="61" customFormat="false" ht="15" hidden="false" customHeight="true" outlineLevel="0" collapsed="false">
      <c r="B61" s="223"/>
      <c r="C61" s="214" t="s">
        <v>249</v>
      </c>
      <c r="D61" s="248" t="n">
        <f aca="false">SUM(D62:D64)</f>
        <v>20.16</v>
      </c>
      <c r="E61" s="249"/>
    </row>
    <row r="62" customFormat="false" ht="15" hidden="false" customHeight="false" outlineLevel="0" collapsed="false">
      <c r="B62" s="223"/>
      <c r="C62" s="214"/>
      <c r="D62" s="236" t="n">
        <v>20.16</v>
      </c>
      <c r="E62" s="237" t="s">
        <v>286</v>
      </c>
    </row>
    <row r="63" customFormat="false" ht="15" hidden="false" customHeight="false" outlineLevel="0" collapsed="false">
      <c r="B63" s="223"/>
      <c r="C63" s="214"/>
      <c r="D63" s="236"/>
      <c r="E63" s="237"/>
    </row>
    <row r="64" customFormat="false" ht="15.75" hidden="false" customHeight="false" outlineLevel="0" collapsed="false">
      <c r="B64" s="223"/>
      <c r="C64" s="214"/>
      <c r="D64" s="250"/>
      <c r="E64" s="251"/>
    </row>
  </sheetData>
  <mergeCells count="16">
    <mergeCell ref="B5:B15"/>
    <mergeCell ref="C5:C9"/>
    <mergeCell ref="C10:C11"/>
    <mergeCell ref="C12:C15"/>
    <mergeCell ref="B16:B27"/>
    <mergeCell ref="C16:C23"/>
    <mergeCell ref="C24:C27"/>
    <mergeCell ref="B30:B39"/>
    <mergeCell ref="C30:C35"/>
    <mergeCell ref="C36:C39"/>
    <mergeCell ref="B41:B52"/>
    <mergeCell ref="C41:C46"/>
    <mergeCell ref="C48:C52"/>
    <mergeCell ref="B53:B64"/>
    <mergeCell ref="C53:C59"/>
    <mergeCell ref="C61:C6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33.71"/>
    <col collapsed="false" customWidth="true" hidden="false" outlineLevel="0" max="3" min="3" style="0" width="22.7"/>
    <col collapsed="false" customWidth="true" hidden="false" outlineLevel="0" max="4" min="4" style="0" width="18.85"/>
    <col collapsed="false" customWidth="true" hidden="false" outlineLevel="0" max="5" min="5" style="0" width="30.28"/>
  </cols>
  <sheetData>
    <row r="1" customFormat="false" ht="15.75" hidden="false" customHeight="false" outlineLevel="0" collapsed="false">
      <c r="B1" s="0" t="s">
        <v>287</v>
      </c>
    </row>
    <row r="2" customFormat="false" ht="15.75" hidden="false" customHeight="false" outlineLevel="0" collapsed="false">
      <c r="B2" s="182"/>
      <c r="C2" s="183"/>
      <c r="D2" s="184" t="s">
        <v>240</v>
      </c>
      <c r="E2" s="185" t="s">
        <v>241</v>
      </c>
    </row>
    <row r="3" customFormat="false" ht="30.75" hidden="false" customHeight="false" outlineLevel="0" collapsed="false">
      <c r="B3" s="186" t="s">
        <v>242</v>
      </c>
      <c r="C3" s="187" t="s">
        <v>243</v>
      </c>
      <c r="D3" s="255" t="n">
        <f aca="false">D29-D4</f>
        <v>-16.848</v>
      </c>
      <c r="E3" s="256"/>
      <c r="G3" s="0" t="n">
        <v>620.616</v>
      </c>
    </row>
    <row r="4" customFormat="false" ht="15.75" hidden="false" customHeight="false" outlineLevel="0" collapsed="false">
      <c r="B4" s="190" t="s">
        <v>244</v>
      </c>
      <c r="C4" s="191"/>
      <c r="D4" s="257" t="n">
        <f aca="false">D5+D9+D13+D17+D21+D25</f>
        <v>16.848</v>
      </c>
      <c r="E4" s="258"/>
      <c r="G4" s="0" t="n">
        <v>603.768</v>
      </c>
    </row>
    <row r="5" customFormat="false" ht="15" hidden="false" customHeight="true" outlineLevel="0" collapsed="false">
      <c r="B5" s="194" t="s">
        <v>245</v>
      </c>
      <c r="C5" s="195" t="s">
        <v>246</v>
      </c>
      <c r="D5" s="259" t="n">
        <f aca="false">SUM(D6:D8)</f>
        <v>0</v>
      </c>
      <c r="E5" s="260"/>
      <c r="G5" s="0" t="n">
        <f aca="false">G4-G3</f>
        <v>-16.848</v>
      </c>
    </row>
    <row r="6" customFormat="false" ht="15" hidden="false" customHeight="false" outlineLevel="0" collapsed="false">
      <c r="B6" s="194"/>
      <c r="C6" s="195"/>
      <c r="D6" s="261"/>
      <c r="E6" s="262"/>
    </row>
    <row r="7" customFormat="false" ht="15" hidden="false" customHeight="false" outlineLevel="0" collapsed="false">
      <c r="B7" s="194"/>
      <c r="C7" s="195"/>
      <c r="D7" s="261"/>
      <c r="E7" s="262"/>
    </row>
    <row r="8" customFormat="false" ht="15" hidden="false" customHeight="false" outlineLevel="0" collapsed="false">
      <c r="B8" s="194"/>
      <c r="C8" s="195"/>
      <c r="D8" s="261"/>
      <c r="E8" s="262"/>
    </row>
    <row r="9" customFormat="false" ht="15" hidden="false" customHeight="true" outlineLevel="0" collapsed="false">
      <c r="B9" s="194"/>
      <c r="C9" s="201" t="s">
        <v>249</v>
      </c>
      <c r="D9" s="263" t="n">
        <f aca="false">SUM(D10:D12)</f>
        <v>0</v>
      </c>
      <c r="E9" s="264"/>
    </row>
    <row r="10" customFormat="false" ht="15" hidden="false" customHeight="false" outlineLevel="0" collapsed="false">
      <c r="B10" s="194"/>
      <c r="C10" s="201"/>
      <c r="D10" s="265"/>
      <c r="E10" s="266"/>
    </row>
    <row r="11" customFormat="false" ht="15" hidden="false" customHeight="false" outlineLevel="0" collapsed="false">
      <c r="B11" s="194"/>
      <c r="C11" s="201"/>
      <c r="D11" s="265"/>
      <c r="E11" s="266"/>
    </row>
    <row r="12" customFormat="false" ht="15.75" hidden="false" customHeight="false" outlineLevel="0" collapsed="false">
      <c r="B12" s="194"/>
      <c r="C12" s="201"/>
      <c r="D12" s="267"/>
      <c r="E12" s="268"/>
    </row>
    <row r="13" customFormat="false" ht="15" hidden="false" customHeight="true" outlineLevel="0" collapsed="false">
      <c r="B13" s="216" t="s">
        <v>250</v>
      </c>
      <c r="C13" s="209" t="s">
        <v>246</v>
      </c>
      <c r="D13" s="259" t="n">
        <f aca="false">SUM(D14:D16)</f>
        <v>0</v>
      </c>
      <c r="E13" s="260"/>
    </row>
    <row r="14" customFormat="false" ht="15" hidden="false" customHeight="false" outlineLevel="0" collapsed="false">
      <c r="B14" s="216"/>
      <c r="C14" s="209"/>
      <c r="D14" s="261"/>
      <c r="E14" s="262"/>
    </row>
    <row r="15" customFormat="false" ht="15" hidden="false" customHeight="false" outlineLevel="0" collapsed="false">
      <c r="B15" s="216"/>
      <c r="C15" s="209"/>
      <c r="D15" s="261"/>
      <c r="E15" s="262"/>
    </row>
    <row r="16" customFormat="false" ht="15" hidden="false" customHeight="false" outlineLevel="0" collapsed="false">
      <c r="B16" s="216"/>
      <c r="C16" s="209"/>
      <c r="D16" s="261"/>
      <c r="E16" s="262"/>
    </row>
    <row r="17" customFormat="false" ht="15" hidden="false" customHeight="true" outlineLevel="0" collapsed="false">
      <c r="B17" s="216"/>
      <c r="C17" s="214" t="s">
        <v>249</v>
      </c>
      <c r="D17" s="263" t="n">
        <f aca="false">SUM(D18:D20)</f>
        <v>16.848</v>
      </c>
      <c r="E17" s="264"/>
    </row>
    <row r="18" customFormat="false" ht="15" hidden="false" customHeight="false" outlineLevel="0" collapsed="false">
      <c r="B18" s="216"/>
      <c r="C18" s="214"/>
      <c r="D18" s="265" t="n">
        <v>16.848</v>
      </c>
      <c r="E18" s="266" t="s">
        <v>288</v>
      </c>
    </row>
    <row r="19" customFormat="false" ht="15" hidden="false" customHeight="false" outlineLevel="0" collapsed="false">
      <c r="B19" s="216"/>
      <c r="C19" s="214"/>
      <c r="D19" s="265"/>
      <c r="E19" s="266"/>
    </row>
    <row r="20" customFormat="false" ht="15.75" hidden="false" customHeight="false" outlineLevel="0" collapsed="false">
      <c r="B20" s="216"/>
      <c r="C20" s="214"/>
      <c r="D20" s="267"/>
      <c r="E20" s="268"/>
    </row>
    <row r="21" customFormat="false" ht="15" hidden="false" customHeight="true" outlineLevel="0" collapsed="false">
      <c r="B21" s="216" t="s">
        <v>256</v>
      </c>
      <c r="C21" s="209" t="s">
        <v>246</v>
      </c>
      <c r="D21" s="259" t="n">
        <f aca="false">SUM(D22:D24)</f>
        <v>0</v>
      </c>
      <c r="E21" s="260"/>
    </row>
    <row r="22" customFormat="false" ht="15" hidden="false" customHeight="true" outlineLevel="0" collapsed="false">
      <c r="B22" s="216"/>
      <c r="C22" s="209"/>
      <c r="D22" s="261"/>
      <c r="E22" s="262"/>
    </row>
    <row r="23" customFormat="false" ht="15" hidden="false" customHeight="false" outlineLevel="0" collapsed="false">
      <c r="B23" s="216"/>
      <c r="C23" s="209"/>
      <c r="D23" s="261"/>
      <c r="E23" s="262"/>
    </row>
    <row r="24" customFormat="false" ht="15" hidden="false" customHeight="false" outlineLevel="0" collapsed="false">
      <c r="B24" s="216"/>
      <c r="C24" s="209"/>
      <c r="D24" s="261"/>
      <c r="E24" s="262"/>
    </row>
    <row r="25" customFormat="false" ht="15" hidden="false" customHeight="true" outlineLevel="0" collapsed="false">
      <c r="B25" s="216"/>
      <c r="C25" s="214" t="s">
        <v>249</v>
      </c>
      <c r="D25" s="263" t="n">
        <f aca="false">SUM(D26:D28)</f>
        <v>0</v>
      </c>
      <c r="E25" s="264"/>
    </row>
    <row r="26" customFormat="false" ht="15" hidden="false" customHeight="false" outlineLevel="0" collapsed="false">
      <c r="B26" s="216"/>
      <c r="C26" s="214"/>
      <c r="D26" s="265"/>
      <c r="E26" s="266"/>
    </row>
    <row r="27" customFormat="false" ht="15" hidden="false" customHeight="false" outlineLevel="0" collapsed="false">
      <c r="B27" s="216"/>
      <c r="C27" s="214"/>
      <c r="D27" s="265"/>
      <c r="E27" s="266"/>
    </row>
    <row r="28" customFormat="false" ht="15.75" hidden="false" customHeight="false" outlineLevel="0" collapsed="false">
      <c r="B28" s="216"/>
      <c r="C28" s="214"/>
      <c r="D28" s="267"/>
      <c r="E28" s="268"/>
    </row>
    <row r="29" customFormat="false" ht="15.75" hidden="false" customHeight="false" outlineLevel="0" collapsed="false">
      <c r="B29" s="217" t="s">
        <v>257</v>
      </c>
      <c r="C29" s="218"/>
      <c r="D29" s="269" t="n">
        <f aca="false">D30+D34+D42+D38</f>
        <v>0</v>
      </c>
      <c r="E29" s="270"/>
    </row>
    <row r="30" customFormat="false" ht="15" hidden="false" customHeight="true" outlineLevel="0" collapsed="false">
      <c r="B30" s="223" t="s">
        <v>258</v>
      </c>
      <c r="C30" s="209" t="s">
        <v>246</v>
      </c>
      <c r="D30" s="259" t="n">
        <f aca="false">SUM(D31:D33)</f>
        <v>0</v>
      </c>
      <c r="E30" s="260"/>
    </row>
    <row r="31" customFormat="false" ht="15" hidden="false" customHeight="true" outlineLevel="0" collapsed="false">
      <c r="B31" s="223"/>
      <c r="C31" s="209"/>
      <c r="D31" s="261"/>
      <c r="E31" s="262"/>
    </row>
    <row r="32" customFormat="false" ht="15" hidden="false" customHeight="false" outlineLevel="0" collapsed="false">
      <c r="B32" s="223"/>
      <c r="C32" s="209"/>
      <c r="D32" s="261"/>
      <c r="E32" s="262"/>
    </row>
    <row r="33" customFormat="false" ht="15" hidden="false" customHeight="false" outlineLevel="0" collapsed="false">
      <c r="B33" s="223"/>
      <c r="C33" s="209"/>
      <c r="D33" s="261"/>
      <c r="E33" s="262"/>
    </row>
    <row r="34" customFormat="false" ht="15" hidden="false" customHeight="true" outlineLevel="0" collapsed="false">
      <c r="B34" s="223"/>
      <c r="C34" s="214" t="s">
        <v>249</v>
      </c>
      <c r="D34" s="263" t="n">
        <f aca="false">SUM(D35:D37)</f>
        <v>0</v>
      </c>
      <c r="E34" s="264"/>
    </row>
    <row r="35" customFormat="false" ht="15" hidden="false" customHeight="false" outlineLevel="0" collapsed="false">
      <c r="B35" s="223"/>
      <c r="C35" s="214"/>
      <c r="D35" s="265"/>
      <c r="E35" s="266"/>
    </row>
    <row r="36" customFormat="false" ht="15" hidden="false" customHeight="false" outlineLevel="0" collapsed="false">
      <c r="B36" s="223"/>
      <c r="C36" s="214"/>
      <c r="D36" s="265"/>
      <c r="E36" s="266"/>
    </row>
    <row r="37" customFormat="false" ht="15.75" hidden="false" customHeight="false" outlineLevel="0" collapsed="false">
      <c r="B37" s="223"/>
      <c r="C37" s="214"/>
      <c r="D37" s="267"/>
      <c r="E37" s="268"/>
    </row>
    <row r="38" customFormat="false" ht="15" hidden="false" customHeight="true" outlineLevel="0" collapsed="false">
      <c r="B38" s="223" t="s">
        <v>263</v>
      </c>
      <c r="C38" s="209" t="s">
        <v>246</v>
      </c>
      <c r="D38" s="259" t="n">
        <f aca="false">SUM(D39:D41)</f>
        <v>0</v>
      </c>
      <c r="E38" s="260"/>
    </row>
    <row r="39" customFormat="false" ht="15" hidden="false" customHeight="true" outlineLevel="0" collapsed="false">
      <c r="B39" s="223"/>
      <c r="C39" s="209"/>
      <c r="D39" s="261"/>
      <c r="E39" s="262"/>
    </row>
    <row r="40" customFormat="false" ht="15" hidden="false" customHeight="false" outlineLevel="0" collapsed="false">
      <c r="B40" s="223"/>
      <c r="C40" s="209"/>
      <c r="D40" s="261"/>
      <c r="E40" s="262"/>
    </row>
    <row r="41" customFormat="false" ht="15" hidden="false" customHeight="false" outlineLevel="0" collapsed="false">
      <c r="B41" s="223"/>
      <c r="C41" s="209"/>
      <c r="D41" s="261"/>
      <c r="E41" s="262"/>
    </row>
    <row r="42" customFormat="false" ht="15" hidden="false" customHeight="true" outlineLevel="0" collapsed="false">
      <c r="B42" s="223"/>
      <c r="C42" s="214" t="s">
        <v>249</v>
      </c>
      <c r="D42" s="263" t="n">
        <f aca="false">SUM(D43:D45)</f>
        <v>0</v>
      </c>
      <c r="E42" s="264"/>
    </row>
    <row r="43" customFormat="false" ht="15" hidden="false" customHeight="false" outlineLevel="0" collapsed="false">
      <c r="B43" s="223"/>
      <c r="C43" s="214"/>
      <c r="D43" s="265"/>
      <c r="E43" s="266"/>
    </row>
    <row r="44" customFormat="false" ht="15" hidden="false" customHeight="false" outlineLevel="0" collapsed="false">
      <c r="B44" s="223"/>
      <c r="C44" s="214"/>
      <c r="D44" s="265"/>
      <c r="E44" s="266"/>
    </row>
    <row r="45" customFormat="false" ht="15.75" hidden="false" customHeight="false" outlineLevel="0" collapsed="false">
      <c r="B45" s="223"/>
      <c r="C45" s="214"/>
      <c r="D45" s="267"/>
      <c r="E45" s="268"/>
    </row>
    <row r="47" customFormat="false" ht="15" hidden="false" customHeight="true" outlineLevel="0" collapsed="false"/>
  </sheetData>
  <mergeCells count="15">
    <mergeCell ref="B5:B12"/>
    <mergeCell ref="C5:C8"/>
    <mergeCell ref="C9:C12"/>
    <mergeCell ref="B13:B20"/>
    <mergeCell ref="C13:C16"/>
    <mergeCell ref="C17:C20"/>
    <mergeCell ref="B21:B28"/>
    <mergeCell ref="C21:C24"/>
    <mergeCell ref="C25:C28"/>
    <mergeCell ref="B30:B37"/>
    <mergeCell ref="C30:C33"/>
    <mergeCell ref="C34:C37"/>
    <mergeCell ref="B38:B45"/>
    <mergeCell ref="C38:C41"/>
    <mergeCell ref="C42:C4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G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8.71"/>
    <col collapsed="false" customWidth="true" hidden="false" outlineLevel="0" max="4" min="4" style="0" width="23.01"/>
    <col collapsed="false" customWidth="true" hidden="false" outlineLevel="0" max="5" min="5" style="0" width="25.14"/>
  </cols>
  <sheetData>
    <row r="1" customFormat="false" ht="15.75" hidden="false" customHeight="false" outlineLevel="0" collapsed="false">
      <c r="B1" s="0" t="s">
        <v>289</v>
      </c>
    </row>
    <row r="2" customFormat="false" ht="15.75" hidden="false" customHeight="false" outlineLevel="0" collapsed="false">
      <c r="B2" s="182"/>
      <c r="C2" s="183"/>
      <c r="D2" s="184" t="s">
        <v>240</v>
      </c>
      <c r="E2" s="185" t="s">
        <v>241</v>
      </c>
    </row>
    <row r="3" customFormat="false" ht="45.75" hidden="false" customHeight="false" outlineLevel="0" collapsed="false">
      <c r="B3" s="186" t="s">
        <v>242</v>
      </c>
      <c r="C3" s="187" t="s">
        <v>243</v>
      </c>
      <c r="D3" s="255" t="n">
        <f aca="false">D37-D4</f>
        <v>20.7</v>
      </c>
      <c r="E3" s="256"/>
      <c r="G3" s="0" t="n">
        <v>453.088</v>
      </c>
    </row>
    <row r="4" customFormat="false" ht="15.75" hidden="false" customHeight="false" outlineLevel="0" collapsed="false">
      <c r="B4" s="190" t="s">
        <v>244</v>
      </c>
      <c r="C4" s="191"/>
      <c r="D4" s="257" t="n">
        <f aca="false">D5+D9+D21+D25+D29+D33+D13</f>
        <v>0</v>
      </c>
      <c r="E4" s="258"/>
      <c r="G4" s="0" t="n">
        <v>473.788</v>
      </c>
    </row>
    <row r="5" customFormat="false" ht="15" hidden="false" customHeight="true" outlineLevel="0" collapsed="false">
      <c r="B5" s="194" t="s">
        <v>290</v>
      </c>
      <c r="C5" s="195" t="s">
        <v>246</v>
      </c>
      <c r="D5" s="259" t="n">
        <f aca="false">SUM(D6:D8)</f>
        <v>0</v>
      </c>
      <c r="E5" s="260"/>
      <c r="G5" s="0" t="n">
        <f aca="false">G4-G3</f>
        <v>20.7</v>
      </c>
    </row>
    <row r="6" customFormat="false" ht="15" hidden="false" customHeight="false" outlineLevel="0" collapsed="false">
      <c r="B6" s="194"/>
      <c r="C6" s="195"/>
      <c r="D6" s="261"/>
      <c r="E6" s="262"/>
    </row>
    <row r="7" customFormat="false" ht="15" hidden="false" customHeight="false" outlineLevel="0" collapsed="false">
      <c r="B7" s="194"/>
      <c r="C7" s="195"/>
      <c r="D7" s="261"/>
      <c r="E7" s="262"/>
    </row>
    <row r="8" customFormat="false" ht="15" hidden="false" customHeight="false" outlineLevel="0" collapsed="false">
      <c r="B8" s="194"/>
      <c r="C8" s="195"/>
      <c r="D8" s="261"/>
      <c r="E8" s="262"/>
    </row>
    <row r="9" customFormat="false" ht="15" hidden="false" customHeight="true" outlineLevel="0" collapsed="false">
      <c r="B9" s="194"/>
      <c r="C9" s="201" t="s">
        <v>249</v>
      </c>
      <c r="D9" s="263" t="n">
        <f aca="false">SUM(D10:D12)</f>
        <v>0</v>
      </c>
      <c r="E9" s="264"/>
    </row>
    <row r="10" customFormat="false" ht="15" hidden="false" customHeight="false" outlineLevel="0" collapsed="false">
      <c r="B10" s="194"/>
      <c r="C10" s="201"/>
      <c r="D10" s="265"/>
      <c r="E10" s="266"/>
    </row>
    <row r="11" customFormat="false" ht="15" hidden="false" customHeight="false" outlineLevel="0" collapsed="false">
      <c r="B11" s="194"/>
      <c r="C11" s="201"/>
      <c r="D11" s="265"/>
      <c r="E11" s="266"/>
    </row>
    <row r="12" customFormat="false" ht="15.75" hidden="false" customHeight="false" outlineLevel="0" collapsed="false">
      <c r="B12" s="194"/>
      <c r="C12" s="201"/>
      <c r="D12" s="267"/>
      <c r="E12" s="268"/>
    </row>
    <row r="13" customFormat="false" ht="15" hidden="false" customHeight="true" outlineLevel="0" collapsed="false">
      <c r="B13" s="194" t="s">
        <v>245</v>
      </c>
      <c r="C13" s="209" t="s">
        <v>246</v>
      </c>
      <c r="D13" s="259" t="n">
        <f aca="false">SUM(D14:D16)</f>
        <v>0</v>
      </c>
      <c r="E13" s="260"/>
    </row>
    <row r="14" customFormat="false" ht="15" hidden="false" customHeight="false" outlineLevel="0" collapsed="false">
      <c r="B14" s="194"/>
      <c r="C14" s="209"/>
      <c r="D14" s="261"/>
      <c r="E14" s="262"/>
    </row>
    <row r="15" customFormat="false" ht="15" hidden="false" customHeight="false" outlineLevel="0" collapsed="false">
      <c r="B15" s="194"/>
      <c r="C15" s="209"/>
      <c r="D15" s="261"/>
      <c r="E15" s="262"/>
    </row>
    <row r="16" customFormat="false" ht="15" hidden="false" customHeight="false" outlineLevel="0" collapsed="false">
      <c r="B16" s="194"/>
      <c r="C16" s="209"/>
      <c r="D16" s="261"/>
      <c r="E16" s="262"/>
    </row>
    <row r="17" customFormat="false" ht="15" hidden="false" customHeight="true" outlineLevel="0" collapsed="false">
      <c r="B17" s="194"/>
      <c r="C17" s="214" t="s">
        <v>249</v>
      </c>
      <c r="D17" s="263" t="n">
        <f aca="false">SUM(D18:D20)</f>
        <v>0</v>
      </c>
      <c r="E17" s="264"/>
    </row>
    <row r="18" customFormat="false" ht="15" hidden="false" customHeight="false" outlineLevel="0" collapsed="false">
      <c r="B18" s="194"/>
      <c r="C18" s="214"/>
      <c r="D18" s="265"/>
      <c r="E18" s="266"/>
    </row>
    <row r="19" customFormat="false" ht="15" hidden="false" customHeight="false" outlineLevel="0" collapsed="false">
      <c r="B19" s="194"/>
      <c r="C19" s="214"/>
      <c r="D19" s="265"/>
      <c r="E19" s="266"/>
    </row>
    <row r="20" customFormat="false" ht="15.75" hidden="false" customHeight="false" outlineLevel="0" collapsed="false">
      <c r="B20" s="194"/>
      <c r="C20" s="214"/>
      <c r="D20" s="267"/>
      <c r="E20" s="268"/>
    </row>
    <row r="21" customFormat="false" ht="15" hidden="false" customHeight="true" outlineLevel="0" collapsed="false">
      <c r="B21" s="216" t="s">
        <v>250</v>
      </c>
      <c r="C21" s="209" t="s">
        <v>246</v>
      </c>
      <c r="D21" s="259" t="n">
        <f aca="false">SUM(D22:D24)</f>
        <v>0</v>
      </c>
      <c r="E21" s="260"/>
    </row>
    <row r="22" customFormat="false" ht="15" hidden="false" customHeight="false" outlineLevel="0" collapsed="false">
      <c r="B22" s="216"/>
      <c r="C22" s="209"/>
      <c r="D22" s="261"/>
      <c r="E22" s="262"/>
    </row>
    <row r="23" customFormat="false" ht="15" hidden="false" customHeight="false" outlineLevel="0" collapsed="false">
      <c r="B23" s="216"/>
      <c r="C23" s="209"/>
      <c r="D23" s="261"/>
      <c r="E23" s="262"/>
    </row>
    <row r="24" customFormat="false" ht="15" hidden="false" customHeight="false" outlineLevel="0" collapsed="false">
      <c r="B24" s="216"/>
      <c r="C24" s="209"/>
      <c r="D24" s="261"/>
      <c r="E24" s="262"/>
    </row>
    <row r="25" customFormat="false" ht="15" hidden="false" customHeight="true" outlineLevel="0" collapsed="false">
      <c r="B25" s="216"/>
      <c r="C25" s="214" t="s">
        <v>249</v>
      </c>
      <c r="D25" s="263" t="n">
        <f aca="false">SUM(D26:D28)</f>
        <v>0</v>
      </c>
      <c r="E25" s="264"/>
    </row>
    <row r="26" customFormat="false" ht="15" hidden="false" customHeight="false" outlineLevel="0" collapsed="false">
      <c r="B26" s="216"/>
      <c r="C26" s="214"/>
      <c r="D26" s="265"/>
      <c r="E26" s="266"/>
    </row>
    <row r="27" customFormat="false" ht="15" hidden="false" customHeight="false" outlineLevel="0" collapsed="false">
      <c r="B27" s="216"/>
      <c r="C27" s="214"/>
      <c r="D27" s="265"/>
      <c r="E27" s="266"/>
    </row>
    <row r="28" customFormat="false" ht="15.75" hidden="false" customHeight="false" outlineLevel="0" collapsed="false">
      <c r="B28" s="216"/>
      <c r="C28" s="214"/>
      <c r="D28" s="267"/>
      <c r="E28" s="268"/>
    </row>
    <row r="29" customFormat="false" ht="15" hidden="false" customHeight="true" outlineLevel="0" collapsed="false">
      <c r="B29" s="216" t="s">
        <v>256</v>
      </c>
      <c r="C29" s="209" t="s">
        <v>246</v>
      </c>
      <c r="D29" s="259" t="n">
        <f aca="false">SUM(D30:D32)</f>
        <v>0</v>
      </c>
      <c r="E29" s="260"/>
    </row>
    <row r="30" customFormat="false" ht="15" hidden="false" customHeight="false" outlineLevel="0" collapsed="false">
      <c r="B30" s="216"/>
      <c r="C30" s="209"/>
      <c r="D30" s="261"/>
      <c r="E30" s="262"/>
    </row>
    <row r="31" customFormat="false" ht="15" hidden="false" customHeight="false" outlineLevel="0" collapsed="false">
      <c r="B31" s="216"/>
      <c r="C31" s="209"/>
      <c r="D31" s="261"/>
      <c r="E31" s="262"/>
    </row>
    <row r="32" customFormat="false" ht="15" hidden="false" customHeight="false" outlineLevel="0" collapsed="false">
      <c r="B32" s="216"/>
      <c r="C32" s="209"/>
      <c r="D32" s="261"/>
      <c r="E32" s="262"/>
    </row>
    <row r="33" customFormat="false" ht="15" hidden="false" customHeight="true" outlineLevel="0" collapsed="false">
      <c r="B33" s="216"/>
      <c r="C33" s="214" t="s">
        <v>249</v>
      </c>
      <c r="D33" s="263" t="n">
        <f aca="false">SUM(D34:D36)</f>
        <v>0</v>
      </c>
      <c r="E33" s="264"/>
    </row>
    <row r="34" customFormat="false" ht="15" hidden="false" customHeight="false" outlineLevel="0" collapsed="false">
      <c r="B34" s="216"/>
      <c r="C34" s="214"/>
      <c r="D34" s="265"/>
      <c r="E34" s="266"/>
    </row>
    <row r="35" customFormat="false" ht="15" hidden="false" customHeight="false" outlineLevel="0" collapsed="false">
      <c r="B35" s="216"/>
      <c r="C35" s="214"/>
      <c r="D35" s="265"/>
      <c r="E35" s="266"/>
    </row>
    <row r="36" customFormat="false" ht="15.75" hidden="false" customHeight="false" outlineLevel="0" collapsed="false">
      <c r="B36" s="216"/>
      <c r="C36" s="214"/>
      <c r="D36" s="267"/>
      <c r="E36" s="268"/>
    </row>
    <row r="37" customFormat="false" ht="15.75" hidden="false" customHeight="false" outlineLevel="0" collapsed="false">
      <c r="B37" s="217" t="s">
        <v>257</v>
      </c>
      <c r="C37" s="218"/>
      <c r="D37" s="269" t="n">
        <f aca="false">D38+D42+D50+D46</f>
        <v>20.7</v>
      </c>
      <c r="E37" s="270"/>
    </row>
    <row r="38" customFormat="false" ht="15" hidden="false" customHeight="true" outlineLevel="0" collapsed="false">
      <c r="B38" s="223" t="s">
        <v>258</v>
      </c>
      <c r="C38" s="209" t="s">
        <v>246</v>
      </c>
      <c r="D38" s="259" t="n">
        <f aca="false">SUM(D39:D41)</f>
        <v>0</v>
      </c>
      <c r="E38" s="260"/>
    </row>
    <row r="39" customFormat="false" ht="15" hidden="false" customHeight="false" outlineLevel="0" collapsed="false">
      <c r="B39" s="223"/>
      <c r="C39" s="209"/>
      <c r="D39" s="261"/>
      <c r="E39" s="262"/>
    </row>
    <row r="40" customFormat="false" ht="15" hidden="false" customHeight="false" outlineLevel="0" collapsed="false">
      <c r="B40" s="223"/>
      <c r="C40" s="209"/>
      <c r="D40" s="261"/>
      <c r="E40" s="262"/>
    </row>
    <row r="41" customFormat="false" ht="15" hidden="false" customHeight="false" outlineLevel="0" collapsed="false">
      <c r="B41" s="223"/>
      <c r="C41" s="209"/>
      <c r="D41" s="261"/>
      <c r="E41" s="262"/>
    </row>
    <row r="42" customFormat="false" ht="15" hidden="false" customHeight="true" outlineLevel="0" collapsed="false">
      <c r="B42" s="223"/>
      <c r="C42" s="214" t="s">
        <v>249</v>
      </c>
      <c r="D42" s="263" t="n">
        <f aca="false">SUM(D43:D45)</f>
        <v>0</v>
      </c>
      <c r="E42" s="264"/>
    </row>
    <row r="43" customFormat="false" ht="15" hidden="false" customHeight="false" outlineLevel="0" collapsed="false">
      <c r="B43" s="223"/>
      <c r="C43" s="214"/>
      <c r="D43" s="265"/>
      <c r="E43" s="266"/>
    </row>
    <row r="44" customFormat="false" ht="15" hidden="false" customHeight="false" outlineLevel="0" collapsed="false">
      <c r="B44" s="223"/>
      <c r="C44" s="214"/>
      <c r="D44" s="265"/>
      <c r="E44" s="266"/>
    </row>
    <row r="45" customFormat="false" ht="15.75" hidden="false" customHeight="false" outlineLevel="0" collapsed="false">
      <c r="B45" s="223"/>
      <c r="C45" s="214"/>
      <c r="D45" s="267"/>
      <c r="E45" s="268"/>
    </row>
    <row r="46" customFormat="false" ht="15" hidden="false" customHeight="true" outlineLevel="0" collapsed="false">
      <c r="B46" s="223" t="s">
        <v>263</v>
      </c>
      <c r="C46" s="209" t="s">
        <v>246</v>
      </c>
      <c r="D46" s="259" t="n">
        <f aca="false">SUM(D47:D49)</f>
        <v>20.7</v>
      </c>
      <c r="E46" s="260"/>
    </row>
    <row r="47" customFormat="false" ht="15" hidden="false" customHeight="false" outlineLevel="0" collapsed="false">
      <c r="B47" s="223"/>
      <c r="C47" s="209"/>
      <c r="D47" s="261" t="n">
        <v>20.7</v>
      </c>
      <c r="E47" s="262" t="s">
        <v>291</v>
      </c>
    </row>
    <row r="48" customFormat="false" ht="15" hidden="false" customHeight="false" outlineLevel="0" collapsed="false">
      <c r="B48" s="223"/>
      <c r="C48" s="209"/>
      <c r="D48" s="261"/>
      <c r="E48" s="262"/>
    </row>
    <row r="49" customFormat="false" ht="15" hidden="false" customHeight="false" outlineLevel="0" collapsed="false">
      <c r="B49" s="223"/>
      <c r="C49" s="209"/>
      <c r="D49" s="261"/>
      <c r="E49" s="262"/>
    </row>
    <row r="50" customFormat="false" ht="15" hidden="false" customHeight="true" outlineLevel="0" collapsed="false">
      <c r="B50" s="223"/>
      <c r="C50" s="214" t="s">
        <v>249</v>
      </c>
      <c r="D50" s="263" t="n">
        <f aca="false">SUM(D51:D53)</f>
        <v>0</v>
      </c>
      <c r="E50" s="264"/>
    </row>
    <row r="51" customFormat="false" ht="15" hidden="false" customHeight="false" outlineLevel="0" collapsed="false">
      <c r="B51" s="223"/>
      <c r="C51" s="214"/>
      <c r="D51" s="265"/>
      <c r="E51" s="266"/>
    </row>
    <row r="52" customFormat="false" ht="15" hidden="false" customHeight="false" outlineLevel="0" collapsed="false">
      <c r="B52" s="223"/>
      <c r="C52" s="214"/>
      <c r="D52" s="265"/>
      <c r="E52" s="266"/>
    </row>
    <row r="53" customFormat="false" ht="15.75" hidden="false" customHeight="false" outlineLevel="0" collapsed="false">
      <c r="B53" s="223"/>
      <c r="C53" s="214"/>
      <c r="D53" s="267"/>
      <c r="E53" s="268"/>
    </row>
  </sheetData>
  <mergeCells count="18">
    <mergeCell ref="B5:B12"/>
    <mergeCell ref="C5:C8"/>
    <mergeCell ref="C9:C12"/>
    <mergeCell ref="B13:B20"/>
    <mergeCell ref="C13:C16"/>
    <mergeCell ref="C17:C20"/>
    <mergeCell ref="B21:B28"/>
    <mergeCell ref="C21:C24"/>
    <mergeCell ref="C25:C28"/>
    <mergeCell ref="B29:B36"/>
    <mergeCell ref="C29:C32"/>
    <mergeCell ref="C33:C36"/>
    <mergeCell ref="B38:B45"/>
    <mergeCell ref="C38:C41"/>
    <mergeCell ref="C42:C45"/>
    <mergeCell ref="B46:B53"/>
    <mergeCell ref="C46:C49"/>
    <mergeCell ref="C50:C5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6.42"/>
  </cols>
  <sheetData>
    <row r="1" customFormat="false" ht="12.8" hidden="false" customHeight="false" outlineLevel="0" collapsed="false">
      <c r="B1" s="0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0</v>
      </c>
      <c r="B2" s="3" t="s">
        <v>2</v>
      </c>
    </row>
    <row r="3" customFormat="false" ht="15" hidden="false" customHeight="false" outlineLevel="0" collapsed="false">
      <c r="A3" s="2" t="s">
        <v>0</v>
      </c>
      <c r="B3" s="3" t="s">
        <v>3</v>
      </c>
    </row>
    <row r="4" customFormat="false" ht="15" hidden="false" customHeight="false" outlineLevel="0" collapsed="false">
      <c r="A4" s="2" t="s">
        <v>0</v>
      </c>
      <c r="B4" s="3" t="s">
        <v>4</v>
      </c>
    </row>
    <row r="5" customFormat="false" ht="15" hidden="false" customHeight="false" outlineLevel="0" collapsed="false">
      <c r="A5" s="2" t="s">
        <v>0</v>
      </c>
      <c r="B5" s="3" t="s">
        <v>5</v>
      </c>
    </row>
    <row r="6" customFormat="false" ht="15" hidden="false" customHeight="false" outlineLevel="0" collapsed="false">
      <c r="A6" s="2" t="s">
        <v>0</v>
      </c>
      <c r="B6" s="3" t="s">
        <v>6</v>
      </c>
    </row>
    <row r="7" customFormat="false" ht="15" hidden="false" customHeight="false" outlineLevel="0" collapsed="false">
      <c r="A7" s="2" t="s">
        <v>0</v>
      </c>
      <c r="B7" s="3" t="s">
        <v>9</v>
      </c>
    </row>
    <row r="8" customFormat="false" ht="15" hidden="false" customHeight="false" outlineLevel="0" collapsed="false">
      <c r="A8" s="2" t="s">
        <v>0</v>
      </c>
      <c r="B8" s="3" t="s">
        <v>10</v>
      </c>
    </row>
    <row r="9" customFormat="false" ht="15" hidden="false" customHeight="false" outlineLevel="0" collapsed="false">
      <c r="A9" s="2" t="s">
        <v>12</v>
      </c>
      <c r="B9" s="3" t="s">
        <v>13</v>
      </c>
    </row>
    <row r="10" customFormat="false" ht="15" hidden="false" customHeight="false" outlineLevel="0" collapsed="false">
      <c r="A10" s="2" t="s">
        <v>12</v>
      </c>
      <c r="B10" s="7" t="s">
        <v>14</v>
      </c>
    </row>
    <row r="11" customFormat="false" ht="15" hidden="false" customHeight="false" outlineLevel="0" collapsed="false">
      <c r="A11" s="2" t="s">
        <v>12</v>
      </c>
      <c r="B11" s="7" t="s">
        <v>16</v>
      </c>
    </row>
    <row r="12" customFormat="false" ht="15" hidden="false" customHeight="false" outlineLevel="0" collapsed="false">
      <c r="A12" s="2" t="s">
        <v>0</v>
      </c>
      <c r="B12" s="3" t="s">
        <v>18</v>
      </c>
    </row>
    <row r="13" customFormat="false" ht="15" hidden="false" customHeight="false" outlineLevel="0" collapsed="false">
      <c r="A13" s="2" t="s">
        <v>12</v>
      </c>
      <c r="B13" s="3" t="s">
        <v>19</v>
      </c>
    </row>
    <row r="14" customFormat="false" ht="15" hidden="false" customHeight="false" outlineLevel="0" collapsed="false">
      <c r="A14" s="2" t="s">
        <v>12</v>
      </c>
      <c r="B14" s="7" t="s">
        <v>20</v>
      </c>
    </row>
    <row r="15" customFormat="false" ht="15" hidden="false" customHeight="false" outlineLevel="0" collapsed="false">
      <c r="A15" s="2" t="s">
        <v>12</v>
      </c>
      <c r="B15" s="3" t="s">
        <v>22</v>
      </c>
    </row>
    <row r="16" customFormat="false" ht="15" hidden="false" customHeight="false" outlineLevel="0" collapsed="false">
      <c r="A16" s="2" t="s">
        <v>12</v>
      </c>
      <c r="B16" s="3" t="s">
        <v>24</v>
      </c>
    </row>
    <row r="17" customFormat="false" ht="15" hidden="false" customHeight="false" outlineLevel="0" collapsed="false">
      <c r="A17" s="2" t="s">
        <v>12</v>
      </c>
      <c r="B17" s="3" t="s">
        <v>25</v>
      </c>
    </row>
    <row r="18" customFormat="false" ht="15" hidden="false" customHeight="false" outlineLevel="0" collapsed="false">
      <c r="A18" s="2" t="s">
        <v>12</v>
      </c>
      <c r="B18" s="3" t="s">
        <v>28</v>
      </c>
    </row>
    <row r="19" customFormat="false" ht="15" hidden="false" customHeight="false" outlineLevel="0" collapsed="false">
      <c r="A19" s="2" t="s">
        <v>12</v>
      </c>
      <c r="B19" s="7" t="s">
        <v>29</v>
      </c>
    </row>
    <row r="20" customFormat="false" ht="15" hidden="false" customHeight="false" outlineLevel="0" collapsed="false">
      <c r="A20" s="2" t="s">
        <v>31</v>
      </c>
      <c r="B20" s="3" t="s">
        <v>32</v>
      </c>
    </row>
    <row r="21" customFormat="false" ht="15" hidden="false" customHeight="false" outlineLevel="0" collapsed="false">
      <c r="A21" s="2" t="s">
        <v>31</v>
      </c>
      <c r="B21" s="3" t="s">
        <v>34</v>
      </c>
    </row>
    <row r="22" customFormat="false" ht="15" hidden="false" customHeight="false" outlineLevel="0" collapsed="false">
      <c r="A22" s="2" t="s">
        <v>31</v>
      </c>
      <c r="B22" s="3" t="s">
        <v>36</v>
      </c>
    </row>
    <row r="23" customFormat="false" ht="15" hidden="false" customHeight="false" outlineLevel="0" collapsed="false">
      <c r="A23" s="2" t="s">
        <v>31</v>
      </c>
      <c r="B23" s="3" t="s">
        <v>38</v>
      </c>
    </row>
    <row r="24" customFormat="false" ht="15" hidden="false" customHeight="false" outlineLevel="0" collapsed="false">
      <c r="A24" s="2" t="s">
        <v>31</v>
      </c>
      <c r="B24" s="7" t="s">
        <v>39</v>
      </c>
    </row>
    <row r="25" customFormat="false" ht="15" hidden="false" customHeight="false" outlineLevel="0" collapsed="false">
      <c r="A25" s="10" t="s">
        <v>40</v>
      </c>
      <c r="B25" s="7" t="s">
        <v>41</v>
      </c>
    </row>
    <row r="26" customFormat="false" ht="15" hidden="false" customHeight="false" outlineLevel="0" collapsed="false">
      <c r="A26" s="2" t="s">
        <v>12</v>
      </c>
      <c r="B26" s="3" t="s">
        <v>42</v>
      </c>
    </row>
    <row r="27" customFormat="false" ht="15" hidden="false" customHeight="false" outlineLevel="0" collapsed="false">
      <c r="A27" s="2" t="s">
        <v>12</v>
      </c>
      <c r="B27" s="3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0"/>
  <sheetViews>
    <sheetView showFormulas="false" showGridLines="true" showRowColHeaders="true" showZeros="true" rightToLeft="false" tabSelected="false" showOutlineSymbols="true" defaultGridColor="true" view="normal" topLeftCell="G1" colorId="64" zoomScale="70" zoomScaleNormal="70" zoomScalePageLayoutView="100" workbookViewId="0">
      <pane xSplit="1" ySplit="0" topLeftCell="AE1" activePane="topRight" state="frozen"/>
      <selection pane="topLeft" activeCell="G1" activeCellId="0" sqref="G1"/>
      <selection pane="topRight" activeCell="G1" activeCellId="0" sqref="G1"/>
    </sheetView>
  </sheetViews>
  <sheetFormatPr defaultColWidth="30.4609375" defaultRowHeight="20.1" zeroHeight="false" outlineLevelRow="0" outlineLevelCol="0"/>
  <cols>
    <col collapsed="false" customWidth="true" hidden="false" outlineLevel="0" max="1" min="1" style="11" width="8"/>
    <col collapsed="false" customWidth="true" hidden="false" outlineLevel="0" max="2" min="2" style="12" width="33.14"/>
    <col collapsed="false" customWidth="true" hidden="false" outlineLevel="0" max="3" min="3" style="12" width="35.29"/>
    <col collapsed="false" customWidth="true" hidden="false" outlineLevel="0" max="4" min="4" style="12" width="31.43"/>
    <col collapsed="false" customWidth="true" hidden="false" outlineLevel="0" max="5" min="5" style="12" width="38.29"/>
    <col collapsed="false" customWidth="true" hidden="false" outlineLevel="0" max="6" min="6" style="12" width="13.43"/>
    <col collapsed="false" customWidth="true" hidden="false" outlineLevel="0" max="7" min="7" style="12" width="30.02"/>
    <col collapsed="false" customWidth="true" hidden="false" outlineLevel="0" max="10" min="8" style="12" width="15.15"/>
    <col collapsed="false" customWidth="true" hidden="false" outlineLevel="0" max="11" min="11" style="12" width="19.85"/>
    <col collapsed="false" customWidth="true" hidden="false" outlineLevel="0" max="15" min="12" style="12" width="20.98"/>
    <col collapsed="false" customWidth="true" hidden="false" outlineLevel="0" max="16" min="16" style="12" width="2.85"/>
    <col collapsed="false" customWidth="true" hidden="false" outlineLevel="0" max="18" min="17" style="12" width="19.42"/>
    <col collapsed="false" customWidth="true" hidden="false" outlineLevel="0" max="19" min="19" style="12" width="19.14"/>
    <col collapsed="false" customWidth="true" hidden="false" outlineLevel="0" max="21" min="20" style="12" width="19.42"/>
    <col collapsed="false" customWidth="true" hidden="false" outlineLevel="0" max="25" min="22" style="12" width="19.14"/>
    <col collapsed="false" customWidth="true" hidden="false" outlineLevel="0" max="27" min="26" style="12" width="19.42"/>
    <col collapsed="false" customWidth="true" hidden="false" outlineLevel="0" max="28" min="28" style="12" width="19.14"/>
    <col collapsed="false" customWidth="true" hidden="false" outlineLevel="0" max="30" min="29" style="12" width="19.42"/>
    <col collapsed="false" customWidth="true" hidden="false" outlineLevel="0" max="31" min="31" style="12" width="19.14"/>
    <col collapsed="false" customWidth="true" hidden="false" outlineLevel="0" max="33" min="32" style="12" width="19.42"/>
    <col collapsed="false" customWidth="true" hidden="false" outlineLevel="0" max="34" min="34" style="12" width="19.14"/>
    <col collapsed="false" customWidth="true" hidden="false" outlineLevel="0" max="35" min="35" style="12" width="25.4"/>
    <col collapsed="false" customWidth="true" hidden="false" outlineLevel="0" max="37" min="36" style="12" width="21.86"/>
    <col collapsed="false" customWidth="true" hidden="false" outlineLevel="0" max="38" min="38" style="12" width="60.71"/>
    <col collapsed="false" customWidth="false" hidden="false" outlineLevel="0" max="1025" min="39" style="12" width="30.43"/>
  </cols>
  <sheetData>
    <row r="1" s="15" customFormat="true" ht="44.25" hidden="false" customHeight="true" outlineLevel="0" collapsed="false">
      <c r="A1" s="13" t="n">
        <v>1</v>
      </c>
      <c r="B1" s="13" t="n">
        <v>2</v>
      </c>
      <c r="C1" s="13" t="n">
        <v>3</v>
      </c>
      <c r="D1" s="13" t="n">
        <v>4</v>
      </c>
      <c r="E1" s="13" t="n">
        <v>5</v>
      </c>
      <c r="F1" s="13" t="n">
        <v>6</v>
      </c>
      <c r="G1" s="13" t="n">
        <v>7</v>
      </c>
      <c r="H1" s="13" t="n">
        <v>8</v>
      </c>
      <c r="I1" s="13" t="n">
        <v>9</v>
      </c>
      <c r="J1" s="13" t="n">
        <v>10</v>
      </c>
      <c r="K1" s="13" t="n">
        <v>11</v>
      </c>
      <c r="L1" s="13" t="n">
        <v>12</v>
      </c>
      <c r="M1" s="13" t="n">
        <v>13</v>
      </c>
      <c r="N1" s="13" t="n">
        <v>14</v>
      </c>
      <c r="O1" s="13" t="n">
        <v>15</v>
      </c>
      <c r="P1" s="13"/>
      <c r="Q1" s="13" t="n">
        <v>16</v>
      </c>
      <c r="R1" s="13" t="n">
        <v>17</v>
      </c>
      <c r="S1" s="13" t="n">
        <v>18</v>
      </c>
      <c r="T1" s="13" t="n">
        <v>19</v>
      </c>
      <c r="U1" s="13" t="n">
        <v>20</v>
      </c>
      <c r="V1" s="13" t="n">
        <v>21</v>
      </c>
      <c r="W1" s="13" t="n">
        <v>22</v>
      </c>
      <c r="X1" s="13" t="n">
        <v>23</v>
      </c>
      <c r="Y1" s="13" t="n">
        <v>24</v>
      </c>
      <c r="Z1" s="13" t="n">
        <v>25</v>
      </c>
      <c r="AA1" s="13" t="n">
        <v>26</v>
      </c>
      <c r="AB1" s="13" t="n">
        <v>27</v>
      </c>
      <c r="AC1" s="13" t="n">
        <v>28</v>
      </c>
      <c r="AD1" s="13" t="n">
        <v>29</v>
      </c>
      <c r="AE1" s="13" t="n">
        <v>30</v>
      </c>
      <c r="AF1" s="13" t="n">
        <v>31</v>
      </c>
      <c r="AG1" s="13" t="n">
        <v>32</v>
      </c>
      <c r="AH1" s="13" t="n">
        <v>33</v>
      </c>
      <c r="AI1" s="13" t="n">
        <v>34</v>
      </c>
      <c r="AJ1" s="13" t="n">
        <v>35</v>
      </c>
      <c r="AK1" s="13" t="n">
        <v>36</v>
      </c>
      <c r="AL1" s="13" t="n">
        <v>37</v>
      </c>
      <c r="AM1" s="14"/>
    </row>
    <row r="2" s="15" customFormat="true" ht="30" hidden="false" customHeight="false" outlineLevel="0" collapsed="false">
      <c r="A2" s="16" t="s">
        <v>0</v>
      </c>
      <c r="B2" s="16" t="s">
        <v>0</v>
      </c>
      <c r="C2" s="16" t="s">
        <v>0</v>
      </c>
      <c r="D2" s="16" t="s">
        <v>0</v>
      </c>
      <c r="E2" s="16" t="s">
        <v>44</v>
      </c>
      <c r="F2" s="16" t="s">
        <v>44</v>
      </c>
      <c r="G2" s="16" t="s">
        <v>44</v>
      </c>
      <c r="H2" s="16" t="s">
        <v>44</v>
      </c>
      <c r="I2" s="16" t="s">
        <v>44</v>
      </c>
      <c r="J2" s="16" t="s">
        <v>12</v>
      </c>
      <c r="K2" s="16" t="s">
        <v>12</v>
      </c>
      <c r="L2" s="16" t="s">
        <v>45</v>
      </c>
      <c r="M2" s="16" t="s">
        <v>46</v>
      </c>
      <c r="N2" s="16" t="s">
        <v>46</v>
      </c>
      <c r="O2" s="16" t="s">
        <v>46</v>
      </c>
      <c r="P2" s="16"/>
      <c r="Q2" s="16" t="s">
        <v>47</v>
      </c>
      <c r="R2" s="16" t="s">
        <v>47</v>
      </c>
      <c r="S2" s="16" t="s">
        <v>47</v>
      </c>
      <c r="T2" s="16" t="s">
        <v>47</v>
      </c>
      <c r="U2" s="16" t="s">
        <v>47</v>
      </c>
      <c r="V2" s="16" t="s">
        <v>47</v>
      </c>
      <c r="W2" s="16" t="s">
        <v>48</v>
      </c>
      <c r="X2" s="16" t="s">
        <v>48</v>
      </c>
      <c r="Y2" s="16" t="s">
        <v>48</v>
      </c>
      <c r="Z2" s="16" t="s">
        <v>47</v>
      </c>
      <c r="AA2" s="16" t="s">
        <v>47</v>
      </c>
      <c r="AB2" s="16" t="s">
        <v>47</v>
      </c>
      <c r="AC2" s="16" t="s">
        <v>47</v>
      </c>
      <c r="AD2" s="16" t="s">
        <v>47</v>
      </c>
      <c r="AE2" s="16" t="s">
        <v>47</v>
      </c>
      <c r="AF2" s="16" t="s">
        <v>47</v>
      </c>
      <c r="AG2" s="16" t="s">
        <v>47</v>
      </c>
      <c r="AH2" s="16" t="s">
        <v>47</v>
      </c>
      <c r="AI2" s="16" t="s">
        <v>40</v>
      </c>
      <c r="AJ2" s="16" t="s">
        <v>12</v>
      </c>
      <c r="AK2" s="16" t="s">
        <v>12</v>
      </c>
      <c r="AL2" s="16" t="s">
        <v>12</v>
      </c>
    </row>
    <row r="3" s="15" customFormat="true" ht="90" hidden="false" customHeight="false" outlineLevel="0" collapsed="false">
      <c r="A3" s="13" t="s">
        <v>1</v>
      </c>
      <c r="B3" s="13" t="s">
        <v>2</v>
      </c>
      <c r="C3" s="13" t="s">
        <v>49</v>
      </c>
      <c r="D3" s="13" t="s">
        <v>4</v>
      </c>
      <c r="E3" s="13" t="s">
        <v>5</v>
      </c>
      <c r="F3" s="13" t="s">
        <v>6</v>
      </c>
      <c r="G3" s="13" t="s">
        <v>50</v>
      </c>
      <c r="H3" s="13" t="s">
        <v>51</v>
      </c>
      <c r="I3" s="13" t="s">
        <v>52</v>
      </c>
      <c r="J3" s="17" t="s">
        <v>53</v>
      </c>
      <c r="K3" s="18" t="s">
        <v>54</v>
      </c>
      <c r="L3" s="17" t="s">
        <v>55</v>
      </c>
      <c r="M3" s="17" t="s">
        <v>56</v>
      </c>
      <c r="N3" s="17" t="s">
        <v>57</v>
      </c>
      <c r="O3" s="17" t="s">
        <v>58</v>
      </c>
      <c r="P3" s="18"/>
      <c r="Q3" s="17" t="s">
        <v>59</v>
      </c>
      <c r="R3" s="17" t="s">
        <v>60</v>
      </c>
      <c r="S3" s="18" t="s">
        <v>61</v>
      </c>
      <c r="T3" s="17" t="s">
        <v>62</v>
      </c>
      <c r="U3" s="17" t="s">
        <v>63</v>
      </c>
      <c r="V3" s="18" t="s">
        <v>64</v>
      </c>
      <c r="W3" s="19" t="s">
        <v>65</v>
      </c>
      <c r="X3" s="19" t="s">
        <v>66</v>
      </c>
      <c r="Y3" s="20" t="s">
        <v>67</v>
      </c>
      <c r="Z3" s="17" t="s">
        <v>68</v>
      </c>
      <c r="AA3" s="17" t="s">
        <v>69</v>
      </c>
      <c r="AB3" s="18" t="s">
        <v>70</v>
      </c>
      <c r="AC3" s="17" t="s">
        <v>71</v>
      </c>
      <c r="AD3" s="17" t="s">
        <v>72</v>
      </c>
      <c r="AE3" s="18" t="s">
        <v>73</v>
      </c>
      <c r="AF3" s="17" t="s">
        <v>74</v>
      </c>
      <c r="AG3" s="17" t="s">
        <v>75</v>
      </c>
      <c r="AH3" s="18" t="s">
        <v>76</v>
      </c>
      <c r="AI3" s="17" t="s">
        <v>77</v>
      </c>
      <c r="AJ3" s="17" t="s">
        <v>42</v>
      </c>
      <c r="AK3" s="17" t="s">
        <v>78</v>
      </c>
      <c r="AL3" s="17" t="s">
        <v>79</v>
      </c>
    </row>
    <row r="4" s="30" customFormat="true" ht="20.1" hidden="false" customHeight="true" outlineLevel="0" collapsed="false">
      <c r="A4" s="21" t="s">
        <v>80</v>
      </c>
      <c r="B4" s="22" t="s">
        <v>81</v>
      </c>
      <c r="C4" s="21" t="s">
        <v>82</v>
      </c>
      <c r="D4" s="21" t="s">
        <v>83</v>
      </c>
      <c r="E4" s="21" t="s">
        <v>84</v>
      </c>
      <c r="F4" s="23" t="s">
        <v>85</v>
      </c>
      <c r="G4" s="24" t="s">
        <v>86</v>
      </c>
      <c r="H4" s="25" t="n">
        <f aca="false">SUMIFS('MD maxV2'!D:D,'MD maxV2'!A:A,D4,'MD maxV2'!C:C,G4)</f>
        <v>4440</v>
      </c>
      <c r="I4" s="25" t="n">
        <f aca="false">SUMIFS('MD maxV2'!E:E,'MD maxV2'!A:A,D4,'MD maxV2'!C:C,G4)</f>
        <v>220</v>
      </c>
      <c r="J4" s="26" t="n">
        <f aca="false">'[1]август -2019'!$S$42</f>
        <v>3279.087</v>
      </c>
      <c r="K4" s="27" t="n">
        <f aca="false">IFERROR(J4/H4,"-")</f>
        <v>0.738533108108108</v>
      </c>
      <c r="L4" s="28" t="n">
        <f aca="false">M4+N4+O4</f>
        <v>684</v>
      </c>
      <c r="M4" s="28" t="n">
        <v>568.08</v>
      </c>
      <c r="N4" s="28"/>
      <c r="O4" s="28" t="n">
        <v>115.92</v>
      </c>
      <c r="P4" s="27"/>
      <c r="Q4" s="29" t="n">
        <v>680</v>
      </c>
      <c r="R4" s="29" t="n">
        <v>682.92</v>
      </c>
      <c r="S4" s="27" t="n">
        <f aca="false">IFERROR(R4/Q4,"-")</f>
        <v>1.00429411764706</v>
      </c>
      <c r="T4" s="29" t="n">
        <f aca="false">Z4+AC4+AF4</f>
        <v>996.84</v>
      </c>
      <c r="U4" s="29" t="n">
        <f aca="false">AA4+AD4+AG4</f>
        <v>939.24</v>
      </c>
      <c r="V4" s="27" t="n">
        <f aca="false">IFERROR(U4/T4,"-")</f>
        <v>0.942217407006139</v>
      </c>
      <c r="W4" s="29" t="n">
        <v>4797.54</v>
      </c>
      <c r="X4" s="29" t="n">
        <f aca="false">4655.91+141.66</f>
        <v>4797.57</v>
      </c>
      <c r="Y4" s="27" t="n">
        <f aca="false">IFERROR(X4/W4,"-")</f>
        <v>1.00000625320477</v>
      </c>
      <c r="Z4" s="29" t="n">
        <v>0</v>
      </c>
      <c r="AA4" s="29" t="n">
        <v>0</v>
      </c>
      <c r="AB4" s="27" t="str">
        <f aca="false">IFERROR(AA4/Z4,"-")</f>
        <v>-</v>
      </c>
      <c r="AC4" s="29" t="n">
        <v>57.96</v>
      </c>
      <c r="AD4" s="29" t="n">
        <v>57.96</v>
      </c>
      <c r="AE4" s="27" t="n">
        <f aca="false">IFERROR(AD4/AC4,"-")</f>
        <v>1</v>
      </c>
      <c r="AF4" s="29" t="n">
        <v>938.88</v>
      </c>
      <c r="AG4" s="29" t="n">
        <f aca="false">939.24-AD4</f>
        <v>881.28</v>
      </c>
      <c r="AH4" s="27" t="n">
        <f aca="false">IFERROR(AG4/AF4,"-")</f>
        <v>0.938650306748466</v>
      </c>
      <c r="AI4" s="28" t="n">
        <f aca="false">X4-W4</f>
        <v>0.0299999999997453</v>
      </c>
      <c r="AJ4" s="28" t="s">
        <v>87</v>
      </c>
      <c r="AK4" s="28" t="s">
        <v>88</v>
      </c>
      <c r="AL4" s="28"/>
      <c r="AM4" s="12"/>
    </row>
    <row r="5" s="30" customFormat="true" ht="20.1" hidden="false" customHeight="true" outlineLevel="0" collapsed="false">
      <c r="A5" s="21" t="s">
        <v>80</v>
      </c>
      <c r="B5" s="22" t="s">
        <v>81</v>
      </c>
      <c r="C5" s="21" t="s">
        <v>82</v>
      </c>
      <c r="D5" s="21" t="s">
        <v>83</v>
      </c>
      <c r="E5" s="21" t="s">
        <v>84</v>
      </c>
      <c r="F5" s="23" t="s">
        <v>85</v>
      </c>
      <c r="G5" s="24" t="s">
        <v>89</v>
      </c>
      <c r="H5" s="25" t="n">
        <f aca="false">SUMIFS('MD maxV2'!D:D,'MD maxV2'!A:A,D5,'MD maxV2'!C:C,G5)</f>
        <v>6126</v>
      </c>
      <c r="I5" s="25" t="n">
        <f aca="false">SUMIFS('MD maxV2'!E:E,'MD maxV2'!A:A,D5,'MD maxV2'!C:C,G5)</f>
        <v>450</v>
      </c>
      <c r="J5" s="26" t="n">
        <f aca="false">'[1]август -2019'!$S$43</f>
        <v>6079.864</v>
      </c>
      <c r="K5" s="27" t="n">
        <f aca="false">IFERROR(J5/H5,"-")</f>
        <v>0.992468821416911</v>
      </c>
      <c r="L5" s="28" t="n">
        <f aca="false">M5+N5+O5</f>
        <v>2065.32</v>
      </c>
      <c r="M5" s="28" t="n">
        <v>1491.48</v>
      </c>
      <c r="N5" s="28"/>
      <c r="O5" s="28" t="n">
        <v>573.84</v>
      </c>
      <c r="P5" s="27"/>
      <c r="Q5" s="29" t="n">
        <v>2640</v>
      </c>
      <c r="R5" s="29" t="n">
        <v>2550.69</v>
      </c>
      <c r="S5" s="27" t="n">
        <f aca="false">IFERROR(R5/Q5,"-")</f>
        <v>0.966170454545455</v>
      </c>
      <c r="T5" s="29" t="n">
        <f aca="false">Z5+AC5+AF5</f>
        <v>3517.96</v>
      </c>
      <c r="U5" s="29" t="n">
        <f aca="false">AA5+AD5+AG5</f>
        <v>3471.39</v>
      </c>
      <c r="V5" s="27" t="n">
        <f aca="false">IFERROR(U5/T5,"-")</f>
        <v>0.986762214465201</v>
      </c>
      <c r="W5" s="29" t="n">
        <v>12890.52</v>
      </c>
      <c r="X5" s="29" t="n">
        <f aca="false">11788.17+1025.55</f>
        <v>12813.72</v>
      </c>
      <c r="Y5" s="27" t="n">
        <f aca="false">IFERROR(X5/W5,"-")</f>
        <v>0.994042133288649</v>
      </c>
      <c r="Z5" s="29" t="n">
        <v>0</v>
      </c>
      <c r="AA5" s="29" t="n">
        <v>0</v>
      </c>
      <c r="AB5" s="27" t="str">
        <f aca="false">IFERROR(AA5/Z5,"-")</f>
        <v>-</v>
      </c>
      <c r="AC5" s="29" t="n">
        <v>573.12</v>
      </c>
      <c r="AD5" s="29" t="n">
        <f aca="false">57.24*12+57.96*3</f>
        <v>860.76</v>
      </c>
      <c r="AE5" s="27" t="n">
        <f aca="false">IFERROR(AD5/AC5,"-")</f>
        <v>1.50188442211055</v>
      </c>
      <c r="AF5" s="29" t="n">
        <v>2944.84</v>
      </c>
      <c r="AG5" s="29" t="n">
        <f aca="false">3471.39-AD5</f>
        <v>2610.63</v>
      </c>
      <c r="AH5" s="27" t="n">
        <f aca="false">IFERROR(AG5/AF5,"-")</f>
        <v>0.886509963189851</v>
      </c>
      <c r="AI5" s="28" t="n">
        <f aca="false">X5-W5</f>
        <v>-76.8000000000011</v>
      </c>
      <c r="AJ5" s="28"/>
      <c r="AK5" s="28"/>
      <c r="AL5" s="28"/>
      <c r="AM5" s="12"/>
    </row>
    <row r="6" s="30" customFormat="true" ht="20.1" hidden="false" customHeight="true" outlineLevel="0" collapsed="false">
      <c r="A6" s="21" t="s">
        <v>80</v>
      </c>
      <c r="B6" s="22" t="s">
        <v>81</v>
      </c>
      <c r="C6" s="21" t="s">
        <v>82</v>
      </c>
      <c r="D6" s="21" t="s">
        <v>83</v>
      </c>
      <c r="E6" s="21" t="s">
        <v>84</v>
      </c>
      <c r="F6" s="23" t="s">
        <v>85</v>
      </c>
      <c r="G6" s="24" t="s">
        <v>90</v>
      </c>
      <c r="H6" s="25" t="n">
        <f aca="false">SUMIFS('MD maxV2'!D:D,'MD maxV2'!A:A,D6,'MD maxV2'!C:C,G6)</f>
        <v>1196</v>
      </c>
      <c r="I6" s="25" t="n">
        <f aca="false">SUMIFS('MD maxV2'!E:E,'MD maxV2'!A:A,D6,'MD maxV2'!C:C,G6)</f>
        <v>100</v>
      </c>
      <c r="J6" s="26" t="n">
        <f aca="false">'[1]август -2019'!$S$44</f>
        <v>875.369</v>
      </c>
      <c r="K6" s="27" t="n">
        <f aca="false">IFERROR(J6/H6,"-")</f>
        <v>0.731913879598662</v>
      </c>
      <c r="L6" s="28" t="n">
        <f aca="false">M6+N6+O6</f>
        <v>520</v>
      </c>
      <c r="M6" s="28" t="n">
        <v>520</v>
      </c>
      <c r="N6" s="28"/>
      <c r="O6" s="28"/>
      <c r="Q6" s="29" t="n">
        <v>664</v>
      </c>
      <c r="R6" s="29" t="n">
        <v>568.064</v>
      </c>
      <c r="S6" s="27" t="n">
        <f aca="false">IFERROR(R6/Q6,"-")</f>
        <v>0.855518072289157</v>
      </c>
      <c r="T6" s="29" t="n">
        <f aca="false">Z6+AC6+AF6</f>
        <v>816.256</v>
      </c>
      <c r="U6" s="29" t="n">
        <f aca="false">AA6+AD6+AG6</f>
        <v>802.24</v>
      </c>
      <c r="V6" s="27" t="n">
        <f aca="false">IFERROR(U6/T6,"-")</f>
        <v>0.982828916418378</v>
      </c>
      <c r="W6" s="29" t="n">
        <v>2755.764</v>
      </c>
      <c r="X6" s="29" t="n">
        <f aca="false">2519.06+128.8</f>
        <v>2647.86</v>
      </c>
      <c r="Y6" s="27" t="n">
        <f aca="false">IFERROR(X6/W6,"-")</f>
        <v>0.960844252265433</v>
      </c>
      <c r="Z6" s="29" t="n">
        <v>0</v>
      </c>
      <c r="AA6" s="29" t="n">
        <v>0</v>
      </c>
      <c r="AB6" s="27" t="str">
        <f aca="false">IFERROR(AA6/Z6,"-")</f>
        <v>-</v>
      </c>
      <c r="AC6" s="29"/>
      <c r="AD6" s="29" t="n">
        <v>0</v>
      </c>
      <c r="AE6" s="27" t="str">
        <f aca="false">IFERROR(AD6/AC6,"-")</f>
        <v>-</v>
      </c>
      <c r="AF6" s="29" t="n">
        <v>816.256</v>
      </c>
      <c r="AG6" s="29" t="n">
        <v>802.24</v>
      </c>
      <c r="AH6" s="27" t="n">
        <f aca="false">IFERROR(AG6/AF6,"-")</f>
        <v>0.982828916418378</v>
      </c>
      <c r="AI6" s="28" t="n">
        <f aca="false">X6-W6</f>
        <v>-107.904</v>
      </c>
      <c r="AJ6" s="28"/>
      <c r="AK6" s="28"/>
      <c r="AL6" s="28"/>
      <c r="AM6" s="12"/>
    </row>
    <row r="7" s="30" customFormat="true" ht="21.75" hidden="false" customHeight="true" outlineLevel="0" collapsed="false">
      <c r="A7" s="21" t="s">
        <v>80</v>
      </c>
      <c r="B7" s="21" t="s">
        <v>81</v>
      </c>
      <c r="C7" s="21" t="s">
        <v>82</v>
      </c>
      <c r="D7" s="21" t="s">
        <v>83</v>
      </c>
      <c r="E7" s="21" t="s">
        <v>84</v>
      </c>
      <c r="F7" s="23" t="s">
        <v>85</v>
      </c>
      <c r="G7" s="24" t="s">
        <v>91</v>
      </c>
      <c r="H7" s="25" t="n">
        <f aca="false">SUMIFS('MD maxV2'!D:D,'MD maxV2'!A:A,D7,'MD maxV2'!C:C,G7)</f>
        <v>1840</v>
      </c>
      <c r="I7" s="25" t="n">
        <f aca="false">SUMIFS('MD maxV2'!E:E,'MD maxV2'!A:A,D7,'MD maxV2'!C:C,G7)</f>
        <v>150</v>
      </c>
      <c r="J7" s="26" t="n">
        <f aca="false">'[1]август -2019'!$S$45</f>
        <v>1647.46</v>
      </c>
      <c r="K7" s="27" t="n">
        <f aca="false">IFERROR(J7/H7,"-")</f>
        <v>0.895358695652174</v>
      </c>
      <c r="L7" s="28" t="n">
        <f aca="false">M7+N7+O7</f>
        <v>1260</v>
      </c>
      <c r="M7" s="28" t="n">
        <v>1260</v>
      </c>
      <c r="N7" s="28"/>
      <c r="O7" s="28"/>
      <c r="Q7" s="29" t="n">
        <v>940</v>
      </c>
      <c r="R7" s="29" t="n">
        <v>927.62</v>
      </c>
      <c r="S7" s="27" t="n">
        <f aca="false">IFERROR(R7/Q7,"-")</f>
        <v>0.986829787234043</v>
      </c>
      <c r="T7" s="29" t="n">
        <f aca="false">Z7+AC7+AF7</f>
        <v>1096.91</v>
      </c>
      <c r="U7" s="29" t="n">
        <f aca="false">AA7+AD7+AG7</f>
        <v>1062.72</v>
      </c>
      <c r="V7" s="27" t="n">
        <f aca="false">IFERROR(U7/T7,"-")</f>
        <v>0.968830624208002</v>
      </c>
      <c r="W7" s="29" t="n">
        <v>4576.852</v>
      </c>
      <c r="X7" s="31" t="n">
        <f aca="false">4204.252+372.6</f>
        <v>4576.852</v>
      </c>
      <c r="Y7" s="27" t="n">
        <f aca="false">IFERROR(X7/W7,"-")</f>
        <v>1</v>
      </c>
      <c r="Z7" s="29" t="n">
        <v>0</v>
      </c>
      <c r="AA7" s="29" t="n">
        <v>0</v>
      </c>
      <c r="AB7" s="27" t="str">
        <f aca="false">IFERROR(AA7/Z7,"-")</f>
        <v>-</v>
      </c>
      <c r="AC7" s="29"/>
      <c r="AD7" s="29" t="n">
        <v>0</v>
      </c>
      <c r="AE7" s="27" t="str">
        <f aca="false">IFERROR(AD7/AC7,"-")</f>
        <v>-</v>
      </c>
      <c r="AF7" s="29" t="n">
        <v>1096.91</v>
      </c>
      <c r="AG7" s="29" t="n">
        <v>1062.72</v>
      </c>
      <c r="AH7" s="27" t="n">
        <f aca="false">IFERROR(AG7/AF7,"-")</f>
        <v>0.968830624208002</v>
      </c>
      <c r="AI7" s="28" t="n">
        <f aca="false">X7-W7</f>
        <v>0</v>
      </c>
      <c r="AJ7" s="28"/>
      <c r="AK7" s="28"/>
      <c r="AL7" s="28"/>
      <c r="AM7" s="12"/>
    </row>
    <row r="8" s="12" customFormat="true" ht="20.1" hidden="false" customHeight="true" outlineLevel="0" collapsed="false"/>
    <row r="10" s="12" customFormat="true" ht="20.1" hidden="false" customHeight="true" outlineLevel="0" collapsed="false"/>
    <row r="11" s="12" customFormat="true" ht="20.1" hidden="false" customHeight="true" outlineLevel="0" collapsed="false"/>
    <row r="12" s="12" customFormat="true" ht="20.1" hidden="false" customHeight="true" outlineLevel="0" collapsed="false"/>
    <row r="13" s="12" customFormat="true" ht="20.1" hidden="false" customHeight="true" outlineLevel="0" collapsed="false"/>
    <row r="14" s="12" customFormat="true" ht="20.1" hidden="false" customHeight="true" outlineLevel="0" collapsed="false"/>
    <row r="15" s="12" customFormat="true" ht="20.1" hidden="false" customHeight="true" outlineLevel="0" collapsed="false"/>
    <row r="16" s="12" customFormat="true" ht="20.1" hidden="false" customHeight="true" outlineLevel="0" collapsed="false"/>
    <row r="20" s="12" customFormat="true" ht="20.1" hidden="false" customHeight="true" outlineLevel="0" collapsed="false"/>
    <row r="21" s="12" customFormat="true" ht="20.1" hidden="false" customHeight="true" outlineLevel="0" collapsed="false"/>
    <row r="22" s="12" customFormat="true" ht="20.1" hidden="false" customHeight="true" outlineLevel="0" collapsed="false"/>
    <row r="23" s="12" customFormat="true" ht="20.1" hidden="false" customHeight="true" outlineLevel="0" collapsed="false"/>
    <row r="24" s="12" customFormat="true" ht="20.1" hidden="false" customHeight="true" outlineLevel="0" collapsed="false"/>
    <row r="25" s="12" customFormat="true" ht="20.1" hidden="false" customHeight="true" outlineLevel="0" collapsed="false"/>
    <row r="28" s="12" customFormat="true" ht="20.1" hidden="false" customHeight="true" outlineLevel="0" collapsed="false"/>
    <row r="29" s="12" customFormat="true" ht="20.1" hidden="false" customHeight="true" outlineLevel="0" collapsed="false"/>
    <row r="30" s="12" customFormat="true" ht="20.1" hidden="false" customHeight="true" outlineLevel="0" collapsed="false"/>
    <row r="31" s="12" customFormat="true" ht="20.1" hidden="false" customHeight="true" outlineLevel="0" collapsed="false"/>
    <row r="32" s="12" customFormat="true" ht="20.1" hidden="false" customHeight="true" outlineLevel="0" collapsed="false"/>
    <row r="33" s="12" customFormat="true" ht="20.1" hidden="false" customHeight="true" outlineLevel="0" collapsed="false"/>
    <row r="47" s="12" customFormat="true" ht="20.1" hidden="false" customHeight="true" outlineLevel="0" collapsed="false"/>
    <row r="48" s="12" customFormat="true" ht="20.1" hidden="false" customHeight="true" outlineLevel="0" collapsed="false"/>
    <row r="49" s="12" customFormat="true" ht="20.1" hidden="false" customHeight="true" outlineLevel="0" collapsed="false"/>
    <row r="50" s="12" customFormat="true" ht="20.1" hidden="false" customHeight="true" outlineLevel="0" collapsed="false"/>
  </sheetData>
  <sheetProtection algorithmName="SHA-512" hashValue="7EXZ9L1k6xH3wL7p15L4NClyRFo1GEI9kgVsAxflv3K8yglr7zPVGUhch9A+owOeGMct3jbNNp97CwiwhbnmQQ==" saltValue="gNirg9/C10YRc0sZxGnl3g==" spinCount="100000" sheet="true" objects="true" scenarios="true"/>
  <autoFilter ref="A3:AL50"/>
  <conditionalFormatting sqref="AH4:AH7">
    <cfRule type="iconSet" priority="2">
      <iconSet iconSet="3TrafficLights1">
        <cfvo type="percent" val="0"/>
        <cfvo type="num" val="0.9"/>
        <cfvo type="num" val="0.949"/>
      </iconSet>
    </cfRule>
    <cfRule type="dataBar" priority="3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{49FC7092-53A4-4830-8160-EAA489931F16}</x14:id>
        </ext>
      </extLst>
    </cfRule>
  </conditionalFormatting>
  <conditionalFormatting sqref="S4:S7">
    <cfRule type="iconSet" priority="4">
      <iconSet iconSet="3TrafficLights1">
        <cfvo type="percent" val="0"/>
        <cfvo type="num" val="0.9"/>
        <cfvo type="num" val="0.94"/>
      </iconSet>
    </cfRule>
    <cfRule type="dataBar" priority="5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{B62A57C0-52E3-4BF4-A7C1-5BC9E6CD6E9C}</x14:id>
        </ext>
      </extLst>
    </cfRule>
  </conditionalFormatting>
  <conditionalFormatting sqref="K4:K7">
    <cfRule type="iconSet" priority="6">
      <iconSet iconSet="3TrafficLights1" reverse="1">
        <cfvo type="percent" val="0"/>
        <cfvo type="num" val="0.9"/>
        <cfvo type="num" val="1"/>
      </iconSet>
    </cfRule>
    <cfRule type="dataBar" priority="7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{75527193-2472-4B9B-ADC8-BABB31C6953D}</x14:id>
        </ext>
      </extLst>
    </cfRule>
  </conditionalFormatting>
  <conditionalFormatting sqref="V4:V7">
    <cfRule type="iconSet" priority="8">
      <iconSet iconSet="3TrafficLights1">
        <cfvo type="percent" val="0"/>
        <cfvo type="num" val="0.9"/>
        <cfvo type="num" val="0.94"/>
      </iconSet>
    </cfRule>
    <cfRule type="dataBar" priority="9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{B1AC3724-A4BB-4F78-8AC7-A08124A2B6BC}</x14:id>
        </ext>
      </extLst>
    </cfRule>
  </conditionalFormatting>
  <conditionalFormatting sqref="AB4:AB7 AE4:AE7">
    <cfRule type="iconSet" priority="10">
      <iconSet iconSet="3TrafficLights1">
        <cfvo type="percent" val="0"/>
        <cfvo type="num" val="0.9"/>
        <cfvo type="num" val="0.949"/>
      </iconSet>
    </cfRule>
    <cfRule type="dataBar" priority="11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{E0BFFF19-6F3C-4116-84D5-4C733229D85B}</x14:id>
        </ext>
      </extLst>
    </cfRule>
  </conditionalFormatting>
  <conditionalFormatting sqref="Y4:Y7">
    <cfRule type="iconSet" priority="12">
      <iconSet iconSet="3TrafficLights1">
        <cfvo type="percent" val="0"/>
        <cfvo type="num" val="0.9"/>
        <cfvo type="num" val="0.94"/>
      </iconSet>
    </cfRule>
    <cfRule type="dataBar" priority="13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{81B633B5-DB36-4CB7-8AAB-AB326E462C94}</x14:id>
        </ext>
      </extLst>
    </cfRule>
  </conditionalFormatting>
  <conditionalFormatting sqref="P4:P5">
    <cfRule type="iconSet" priority="14">
      <iconSet iconSet="3TrafficLights1">
        <cfvo type="percent" val="0"/>
        <cfvo type="num" val="0.9"/>
        <cfvo type="num" val="0.94"/>
      </iconSet>
    </cfRule>
    <cfRule type="dataBar" priority="15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{6549F09C-3885-4951-9B8F-439EF0D0EA71}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FC7092-53A4-4830-8160-EAA489931F16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AH4:AH7</xm:sqref>
        </x14:conditionalFormatting>
        <x14:conditionalFormatting xmlns:xm="http://schemas.microsoft.com/office/excel/2006/main">
          <x14:cfRule type="dataBar" id="{B62A57C0-52E3-4BF4-A7C1-5BC9E6CD6E9C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S4:S7</xm:sqref>
        </x14:conditionalFormatting>
        <x14:conditionalFormatting xmlns:xm="http://schemas.microsoft.com/office/excel/2006/main">
          <x14:cfRule type="dataBar" id="{75527193-2472-4B9B-ADC8-BABB31C6953D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K4:K7</xm:sqref>
        </x14:conditionalFormatting>
        <x14:conditionalFormatting xmlns:xm="http://schemas.microsoft.com/office/excel/2006/main">
          <x14:cfRule type="dataBar" id="{B1AC3724-A4BB-4F78-8AC7-A08124A2B6BC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V4:V7</xm:sqref>
        </x14:conditionalFormatting>
        <x14:conditionalFormatting xmlns:xm="http://schemas.microsoft.com/office/excel/2006/main">
          <x14:cfRule type="dataBar" id="{E0BFFF19-6F3C-4116-84D5-4C733229D85B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AB4:AB7 AE4:AE7</xm:sqref>
        </x14:conditionalFormatting>
        <x14:conditionalFormatting xmlns:xm="http://schemas.microsoft.com/office/excel/2006/main">
          <x14:cfRule type="dataBar" id="{81B633B5-DB36-4CB7-8AAB-AB326E462C94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Y4:Y7</xm:sqref>
        </x14:conditionalFormatting>
        <x14:conditionalFormatting xmlns:xm="http://schemas.microsoft.com/office/excel/2006/main">
          <x14:cfRule type="dataBar" id="{6549F09C-3885-4951-9B8F-439EF0D0EA71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P4:P5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1.99"/>
  </cols>
  <sheetData>
    <row r="1" customFormat="false" ht="15" hidden="false" customHeight="false" outlineLevel="0" collapsed="false">
      <c r="A1" s="0" t="s">
        <v>92</v>
      </c>
      <c r="B1" s="0" t="s">
        <v>93</v>
      </c>
    </row>
    <row r="2" customFormat="false" ht="15" hidden="false" customHeight="false" outlineLevel="0" collapsed="false">
      <c r="A2" s="21" t="s">
        <v>94</v>
      </c>
      <c r="B2" s="32" t="n">
        <v>44800</v>
      </c>
    </row>
    <row r="3" customFormat="false" ht="15" hidden="false" customHeight="false" outlineLevel="0" collapsed="false">
      <c r="A3" s="21" t="s">
        <v>95</v>
      </c>
      <c r="B3" s="32" t="n">
        <v>12320</v>
      </c>
    </row>
    <row r="4" customFormat="false" ht="15" hidden="false" customHeight="false" outlineLevel="0" collapsed="false">
      <c r="A4" s="21" t="s">
        <v>96</v>
      </c>
      <c r="B4" s="32" t="n">
        <v>10640</v>
      </c>
    </row>
    <row r="5" customFormat="false" ht="15" hidden="false" customHeight="false" outlineLevel="0" collapsed="false">
      <c r="A5" s="21" t="s">
        <v>97</v>
      </c>
      <c r="B5" s="32" t="n">
        <v>6160</v>
      </c>
    </row>
    <row r="6" customFormat="false" ht="15" hidden="false" customHeight="false" outlineLevel="0" collapsed="false">
      <c r="A6" s="21" t="s">
        <v>98</v>
      </c>
      <c r="B6" s="32" t="n">
        <v>16800</v>
      </c>
    </row>
    <row r="7" customFormat="false" ht="15" hidden="false" customHeight="false" outlineLevel="0" collapsed="false">
      <c r="A7" s="21" t="s">
        <v>99</v>
      </c>
      <c r="B7" s="32" t="n">
        <v>8400</v>
      </c>
    </row>
    <row r="8" customFormat="false" ht="15" hidden="false" customHeight="false" outlineLevel="0" collapsed="false">
      <c r="A8" s="21" t="s">
        <v>100</v>
      </c>
      <c r="B8" s="32" t="n">
        <v>2380</v>
      </c>
    </row>
    <row r="9" customFormat="false" ht="15" hidden="false" customHeight="false" outlineLevel="0" collapsed="false">
      <c r="A9" s="21" t="s">
        <v>101</v>
      </c>
      <c r="B9" s="32" t="n">
        <v>2520</v>
      </c>
    </row>
    <row r="10" customFormat="false" ht="15" hidden="false" customHeight="false" outlineLevel="0" collapsed="false">
      <c r="A10" s="21" t="s">
        <v>102</v>
      </c>
      <c r="B10" s="32" t="n">
        <v>1400</v>
      </c>
    </row>
    <row r="11" customFormat="false" ht="15" hidden="false" customHeight="false" outlineLevel="0" collapsed="false">
      <c r="A11" s="21" t="s">
        <v>103</v>
      </c>
      <c r="B11" s="32" t="n">
        <v>3360</v>
      </c>
    </row>
    <row r="12" customFormat="false" ht="15" hidden="false" customHeight="false" outlineLevel="0" collapsed="false">
      <c r="A12" s="21" t="s">
        <v>104</v>
      </c>
      <c r="B12" s="32" t="n">
        <v>2240</v>
      </c>
    </row>
    <row r="13" customFormat="false" ht="15" hidden="false" customHeight="false" outlineLevel="0" collapsed="false">
      <c r="A13" s="21" t="s">
        <v>105</v>
      </c>
      <c r="B13" s="32" t="n">
        <v>3360</v>
      </c>
    </row>
    <row r="14" customFormat="false" ht="15" hidden="false" customHeight="false" outlineLevel="0" collapsed="false">
      <c r="A14" s="21" t="s">
        <v>83</v>
      </c>
      <c r="B14" s="32" t="n">
        <v>4480</v>
      </c>
    </row>
    <row r="15" customFormat="false" ht="15" hidden="false" customHeight="false" outlineLevel="0" collapsed="false">
      <c r="A15" s="21" t="s">
        <v>106</v>
      </c>
      <c r="B15" s="32" t="n">
        <v>0</v>
      </c>
    </row>
    <row r="16" customFormat="false" ht="15" hidden="false" customHeight="false" outlineLevel="0" collapsed="false">
      <c r="A16" s="21" t="s">
        <v>107</v>
      </c>
      <c r="B16" s="32" t="n">
        <v>0</v>
      </c>
    </row>
    <row r="17" customFormat="false" ht="15" hidden="false" customHeight="false" outlineLevel="0" collapsed="false">
      <c r="A17" s="21" t="s">
        <v>108</v>
      </c>
      <c r="B17" s="32" t="n">
        <v>0</v>
      </c>
    </row>
    <row r="18" customFormat="false" ht="15" hidden="false" customHeight="false" outlineLevel="0" collapsed="false">
      <c r="A18" s="21" t="s">
        <v>109</v>
      </c>
      <c r="B18" s="32" t="n">
        <v>0</v>
      </c>
    </row>
    <row r="19" customFormat="false" ht="15" hidden="false" customHeight="false" outlineLevel="0" collapsed="false">
      <c r="A19" s="21" t="s">
        <v>110</v>
      </c>
      <c r="B19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41" activeCellId="0" sqref="D41"/>
    </sheetView>
  </sheetViews>
  <sheetFormatPr defaultColWidth="8.70703125" defaultRowHeight="15" zeroHeight="false" outlineLevelRow="0" outlineLevelCol="0"/>
  <cols>
    <col collapsed="false" customWidth="true" hidden="false" outlineLevel="0" max="1" min="1" style="33" width="11.57"/>
    <col collapsed="false" customWidth="true" hidden="false" outlineLevel="0" max="2" min="2" style="0" width="10.85"/>
  </cols>
  <sheetData>
    <row r="1" customFormat="false" ht="15" hidden="false" customHeight="false" outlineLevel="0" collapsed="false">
      <c r="A1" s="34" t="s">
        <v>111</v>
      </c>
      <c r="B1" s="34" t="s">
        <v>112</v>
      </c>
    </row>
    <row r="2" customFormat="false" ht="15" hidden="false" customHeight="false" outlineLevel="0" collapsed="false">
      <c r="A2" s="35" t="n">
        <v>43466</v>
      </c>
      <c r="B2" s="36" t="n">
        <v>1</v>
      </c>
    </row>
    <row r="3" customFormat="false" ht="15" hidden="false" customHeight="false" outlineLevel="0" collapsed="false">
      <c r="A3" s="35" t="n">
        <v>43467</v>
      </c>
      <c r="B3" s="36" t="n">
        <v>1</v>
      </c>
    </row>
    <row r="4" customFormat="false" ht="15" hidden="false" customHeight="false" outlineLevel="0" collapsed="false">
      <c r="A4" s="35" t="n">
        <v>43468</v>
      </c>
      <c r="B4" s="36" t="n">
        <v>1</v>
      </c>
    </row>
    <row r="5" customFormat="false" ht="15" hidden="false" customHeight="false" outlineLevel="0" collapsed="false">
      <c r="A5" s="35" t="n">
        <v>43469</v>
      </c>
      <c r="B5" s="36" t="n">
        <v>1</v>
      </c>
    </row>
    <row r="6" customFormat="false" ht="15" hidden="false" customHeight="false" outlineLevel="0" collapsed="false">
      <c r="A6" s="35" t="n">
        <v>43470</v>
      </c>
      <c r="B6" s="36" t="n">
        <v>1</v>
      </c>
    </row>
    <row r="7" customFormat="false" ht="15" hidden="false" customHeight="false" outlineLevel="0" collapsed="false">
      <c r="A7" s="35" t="n">
        <v>43471</v>
      </c>
      <c r="B7" s="36" t="n">
        <v>1</v>
      </c>
    </row>
    <row r="8" customFormat="false" ht="15" hidden="false" customHeight="false" outlineLevel="0" collapsed="false">
      <c r="A8" s="35" t="n">
        <v>43472</v>
      </c>
      <c r="B8" s="36" t="n">
        <v>2</v>
      </c>
    </row>
    <row r="9" customFormat="false" ht="15" hidden="false" customHeight="false" outlineLevel="0" collapsed="false">
      <c r="A9" s="35" t="n">
        <v>43473</v>
      </c>
      <c r="B9" s="36" t="n">
        <v>2</v>
      </c>
    </row>
    <row r="10" customFormat="false" ht="15" hidden="false" customHeight="false" outlineLevel="0" collapsed="false">
      <c r="A10" s="35" t="n">
        <v>43474</v>
      </c>
      <c r="B10" s="36" t="n">
        <v>2</v>
      </c>
    </row>
    <row r="11" customFormat="false" ht="15" hidden="false" customHeight="false" outlineLevel="0" collapsed="false">
      <c r="A11" s="35" t="n">
        <v>43475</v>
      </c>
      <c r="B11" s="36" t="n">
        <v>2</v>
      </c>
    </row>
    <row r="12" customFormat="false" ht="15" hidden="false" customHeight="false" outlineLevel="0" collapsed="false">
      <c r="A12" s="35" t="n">
        <v>43476</v>
      </c>
      <c r="B12" s="36" t="n">
        <v>2</v>
      </c>
    </row>
    <row r="13" customFormat="false" ht="15" hidden="false" customHeight="false" outlineLevel="0" collapsed="false">
      <c r="A13" s="35" t="n">
        <v>43477</v>
      </c>
      <c r="B13" s="36" t="n">
        <v>2</v>
      </c>
    </row>
    <row r="14" customFormat="false" ht="15" hidden="false" customHeight="false" outlineLevel="0" collapsed="false">
      <c r="A14" s="35" t="n">
        <v>43478</v>
      </c>
      <c r="B14" s="36" t="n">
        <v>2</v>
      </c>
    </row>
    <row r="15" customFormat="false" ht="15" hidden="false" customHeight="false" outlineLevel="0" collapsed="false">
      <c r="A15" s="35" t="n">
        <v>43479</v>
      </c>
      <c r="B15" s="37" t="n">
        <v>3</v>
      </c>
    </row>
    <row r="16" customFormat="false" ht="15" hidden="false" customHeight="false" outlineLevel="0" collapsed="false">
      <c r="A16" s="35" t="n">
        <v>43480</v>
      </c>
      <c r="B16" s="37" t="n">
        <v>3</v>
      </c>
    </row>
    <row r="17" customFormat="false" ht="15" hidden="false" customHeight="false" outlineLevel="0" collapsed="false">
      <c r="A17" s="35" t="n">
        <v>43481</v>
      </c>
      <c r="B17" s="37" t="n">
        <v>3</v>
      </c>
    </row>
    <row r="18" customFormat="false" ht="15" hidden="false" customHeight="false" outlineLevel="0" collapsed="false">
      <c r="A18" s="35" t="n">
        <v>43482</v>
      </c>
      <c r="B18" s="37" t="n">
        <v>3</v>
      </c>
    </row>
    <row r="19" customFormat="false" ht="15" hidden="false" customHeight="false" outlineLevel="0" collapsed="false">
      <c r="A19" s="35" t="n">
        <v>43483</v>
      </c>
      <c r="B19" s="37" t="n">
        <v>3</v>
      </c>
    </row>
    <row r="20" customFormat="false" ht="15" hidden="false" customHeight="false" outlineLevel="0" collapsed="false">
      <c r="A20" s="35" t="n">
        <v>43484</v>
      </c>
      <c r="B20" s="37" t="n">
        <v>3</v>
      </c>
    </row>
    <row r="21" customFormat="false" ht="15" hidden="false" customHeight="false" outlineLevel="0" collapsed="false">
      <c r="A21" s="35" t="n">
        <v>43485</v>
      </c>
      <c r="B21" s="37" t="n">
        <v>3</v>
      </c>
    </row>
    <row r="22" customFormat="false" ht="15" hidden="false" customHeight="false" outlineLevel="0" collapsed="false">
      <c r="A22" s="35" t="n">
        <v>43486</v>
      </c>
      <c r="B22" s="37" t="n">
        <v>4</v>
      </c>
    </row>
    <row r="23" customFormat="false" ht="15" hidden="false" customHeight="false" outlineLevel="0" collapsed="false">
      <c r="A23" s="35" t="n">
        <v>43487</v>
      </c>
      <c r="B23" s="37" t="n">
        <v>4</v>
      </c>
    </row>
    <row r="24" customFormat="false" ht="15" hidden="false" customHeight="false" outlineLevel="0" collapsed="false">
      <c r="A24" s="35" t="n">
        <v>43488</v>
      </c>
      <c r="B24" s="37" t="n">
        <v>4</v>
      </c>
    </row>
    <row r="25" customFormat="false" ht="15" hidden="false" customHeight="false" outlineLevel="0" collapsed="false">
      <c r="A25" s="35" t="n">
        <v>43489</v>
      </c>
      <c r="B25" s="37" t="n">
        <v>4</v>
      </c>
    </row>
    <row r="26" customFormat="false" ht="15" hidden="false" customHeight="false" outlineLevel="0" collapsed="false">
      <c r="A26" s="35" t="n">
        <v>43490</v>
      </c>
      <c r="B26" s="37" t="n">
        <v>4</v>
      </c>
    </row>
    <row r="27" customFormat="false" ht="15" hidden="false" customHeight="false" outlineLevel="0" collapsed="false">
      <c r="A27" s="35" t="n">
        <v>43491</v>
      </c>
      <c r="B27" s="37" t="n">
        <v>4</v>
      </c>
    </row>
    <row r="28" customFormat="false" ht="15" hidden="false" customHeight="false" outlineLevel="0" collapsed="false">
      <c r="A28" s="35" t="n">
        <v>43492</v>
      </c>
      <c r="B28" s="37" t="n">
        <v>4</v>
      </c>
    </row>
    <row r="29" customFormat="false" ht="15" hidden="false" customHeight="false" outlineLevel="0" collapsed="false">
      <c r="A29" s="35" t="n">
        <v>43493</v>
      </c>
      <c r="B29" s="37" t="n">
        <v>5</v>
      </c>
    </row>
    <row r="30" customFormat="false" ht="15" hidden="false" customHeight="false" outlineLevel="0" collapsed="false">
      <c r="A30" s="35" t="n">
        <v>43494</v>
      </c>
      <c r="B30" s="37" t="n">
        <v>5</v>
      </c>
    </row>
    <row r="31" customFormat="false" ht="15" hidden="false" customHeight="false" outlineLevel="0" collapsed="false">
      <c r="A31" s="35" t="n">
        <v>43495</v>
      </c>
      <c r="B31" s="37" t="n">
        <v>5</v>
      </c>
    </row>
    <row r="32" customFormat="false" ht="15" hidden="false" customHeight="false" outlineLevel="0" collapsed="false">
      <c r="A32" s="35" t="n">
        <v>43496</v>
      </c>
      <c r="B32" s="37" t="n">
        <v>5</v>
      </c>
    </row>
    <row r="33" customFormat="false" ht="15" hidden="false" customHeight="false" outlineLevel="0" collapsed="false">
      <c r="A33" s="35" t="n">
        <v>43497</v>
      </c>
      <c r="B33" s="37" t="n">
        <v>5</v>
      </c>
    </row>
    <row r="34" customFormat="false" ht="15" hidden="false" customHeight="false" outlineLevel="0" collapsed="false">
      <c r="A34" s="35" t="n">
        <v>43498</v>
      </c>
      <c r="B34" s="37" t="n">
        <v>5</v>
      </c>
    </row>
    <row r="35" customFormat="false" ht="15" hidden="false" customHeight="false" outlineLevel="0" collapsed="false">
      <c r="A35" s="35" t="n">
        <v>43499</v>
      </c>
      <c r="B35" s="37" t="n">
        <v>5</v>
      </c>
    </row>
    <row r="36" customFormat="false" ht="15" hidden="false" customHeight="false" outlineLevel="0" collapsed="false">
      <c r="A36" s="35" t="n">
        <v>43500</v>
      </c>
      <c r="B36" s="37" t="n">
        <v>6</v>
      </c>
    </row>
    <row r="37" customFormat="false" ht="15" hidden="false" customHeight="false" outlineLevel="0" collapsed="false">
      <c r="A37" s="35" t="n">
        <v>43501</v>
      </c>
      <c r="B37" s="37" t="n">
        <v>6</v>
      </c>
    </row>
    <row r="38" customFormat="false" ht="15" hidden="false" customHeight="false" outlineLevel="0" collapsed="false">
      <c r="A38" s="35" t="n">
        <v>43502</v>
      </c>
      <c r="B38" s="37" t="n">
        <v>6</v>
      </c>
    </row>
    <row r="39" customFormat="false" ht="15" hidden="false" customHeight="false" outlineLevel="0" collapsed="false">
      <c r="A39" s="35" t="n">
        <v>43503</v>
      </c>
      <c r="B39" s="37" t="n">
        <v>6</v>
      </c>
    </row>
    <row r="40" customFormat="false" ht="15" hidden="false" customHeight="false" outlineLevel="0" collapsed="false">
      <c r="A40" s="35" t="n">
        <v>43504</v>
      </c>
      <c r="B40" s="37" t="n">
        <v>6</v>
      </c>
    </row>
    <row r="41" customFormat="false" ht="15" hidden="false" customHeight="false" outlineLevel="0" collapsed="false">
      <c r="A41" s="35" t="n">
        <v>43505</v>
      </c>
      <c r="B41" s="37" t="n">
        <v>6</v>
      </c>
    </row>
    <row r="42" customFormat="false" ht="15" hidden="false" customHeight="false" outlineLevel="0" collapsed="false">
      <c r="A42" s="35" t="n">
        <v>43506</v>
      </c>
      <c r="B42" s="37" t="n">
        <v>6</v>
      </c>
    </row>
    <row r="43" customFormat="false" ht="15" hidden="false" customHeight="false" outlineLevel="0" collapsed="false">
      <c r="A43" s="35" t="n">
        <v>43507</v>
      </c>
      <c r="B43" s="37" t="n">
        <v>7</v>
      </c>
    </row>
    <row r="44" customFormat="false" ht="15" hidden="false" customHeight="false" outlineLevel="0" collapsed="false">
      <c r="A44" s="35" t="n">
        <v>43508</v>
      </c>
      <c r="B44" s="37" t="n">
        <v>7</v>
      </c>
    </row>
    <row r="45" customFormat="false" ht="15" hidden="false" customHeight="false" outlineLevel="0" collapsed="false">
      <c r="A45" s="35" t="n">
        <v>43509</v>
      </c>
      <c r="B45" s="37" t="n">
        <v>7</v>
      </c>
    </row>
    <row r="46" customFormat="false" ht="15" hidden="false" customHeight="false" outlineLevel="0" collapsed="false">
      <c r="A46" s="35" t="n">
        <v>43510</v>
      </c>
      <c r="B46" s="37" t="n">
        <v>7</v>
      </c>
    </row>
    <row r="47" customFormat="false" ht="15" hidden="false" customHeight="false" outlineLevel="0" collapsed="false">
      <c r="A47" s="35" t="n">
        <v>43511</v>
      </c>
      <c r="B47" s="37" t="n">
        <v>7</v>
      </c>
    </row>
    <row r="48" customFormat="false" ht="15" hidden="false" customHeight="false" outlineLevel="0" collapsed="false">
      <c r="A48" s="35" t="n">
        <v>43512</v>
      </c>
      <c r="B48" s="37" t="n">
        <v>7</v>
      </c>
    </row>
    <row r="49" customFormat="false" ht="15" hidden="false" customHeight="false" outlineLevel="0" collapsed="false">
      <c r="A49" s="35" t="n">
        <v>43513</v>
      </c>
      <c r="B49" s="37" t="n">
        <v>7</v>
      </c>
    </row>
    <row r="50" customFormat="false" ht="15" hidden="false" customHeight="false" outlineLevel="0" collapsed="false">
      <c r="A50" s="35" t="n">
        <v>43514</v>
      </c>
      <c r="B50" s="37" t="n">
        <v>8</v>
      </c>
    </row>
    <row r="51" customFormat="false" ht="15" hidden="false" customHeight="false" outlineLevel="0" collapsed="false">
      <c r="A51" s="35" t="n">
        <v>43515</v>
      </c>
      <c r="B51" s="37" t="n">
        <v>8</v>
      </c>
    </row>
    <row r="52" customFormat="false" ht="15" hidden="false" customHeight="false" outlineLevel="0" collapsed="false">
      <c r="A52" s="35" t="n">
        <v>43516</v>
      </c>
      <c r="B52" s="37" t="n">
        <v>8</v>
      </c>
    </row>
    <row r="53" customFormat="false" ht="15" hidden="false" customHeight="false" outlineLevel="0" collapsed="false">
      <c r="A53" s="35" t="n">
        <v>43517</v>
      </c>
      <c r="B53" s="37" t="n">
        <v>8</v>
      </c>
    </row>
    <row r="54" customFormat="false" ht="15" hidden="false" customHeight="false" outlineLevel="0" collapsed="false">
      <c r="A54" s="35" t="n">
        <v>43518</v>
      </c>
      <c r="B54" s="37" t="n">
        <v>8</v>
      </c>
    </row>
    <row r="55" customFormat="false" ht="15" hidden="false" customHeight="false" outlineLevel="0" collapsed="false">
      <c r="A55" s="35" t="n">
        <v>43519</v>
      </c>
      <c r="B55" s="37" t="n">
        <v>8</v>
      </c>
    </row>
    <row r="56" customFormat="false" ht="15" hidden="false" customHeight="false" outlineLevel="0" collapsed="false">
      <c r="A56" s="35" t="n">
        <v>43520</v>
      </c>
      <c r="B56" s="37" t="n">
        <v>8</v>
      </c>
    </row>
    <row r="57" customFormat="false" ht="15" hidden="false" customHeight="false" outlineLevel="0" collapsed="false">
      <c r="A57" s="35" t="n">
        <v>43521</v>
      </c>
      <c r="B57" s="37" t="n">
        <v>9</v>
      </c>
    </row>
    <row r="58" customFormat="false" ht="15" hidden="false" customHeight="false" outlineLevel="0" collapsed="false">
      <c r="A58" s="35" t="n">
        <v>43522</v>
      </c>
      <c r="B58" s="37" t="n">
        <v>9</v>
      </c>
    </row>
    <row r="59" customFormat="false" ht="15" hidden="false" customHeight="false" outlineLevel="0" collapsed="false">
      <c r="A59" s="35" t="n">
        <v>43523</v>
      </c>
      <c r="B59" s="37" t="n">
        <v>9</v>
      </c>
    </row>
    <row r="60" customFormat="false" ht="15" hidden="false" customHeight="false" outlineLevel="0" collapsed="false">
      <c r="A60" s="35" t="n">
        <v>43524</v>
      </c>
      <c r="B60" s="37" t="n">
        <v>9</v>
      </c>
    </row>
    <row r="61" customFormat="false" ht="15" hidden="false" customHeight="false" outlineLevel="0" collapsed="false">
      <c r="A61" s="35" t="n">
        <v>43525</v>
      </c>
      <c r="B61" s="37" t="n">
        <v>9</v>
      </c>
    </row>
    <row r="62" customFormat="false" ht="15" hidden="false" customHeight="false" outlineLevel="0" collapsed="false">
      <c r="A62" s="35" t="n">
        <v>43526</v>
      </c>
      <c r="B62" s="37" t="n">
        <v>9</v>
      </c>
    </row>
    <row r="63" customFormat="false" ht="15" hidden="false" customHeight="false" outlineLevel="0" collapsed="false">
      <c r="A63" s="35" t="n">
        <v>43527</v>
      </c>
      <c r="B63" s="37" t="n">
        <v>9</v>
      </c>
    </row>
    <row r="64" customFormat="false" ht="15" hidden="false" customHeight="false" outlineLevel="0" collapsed="false">
      <c r="A64" s="35" t="n">
        <v>43528</v>
      </c>
      <c r="B64" s="37" t="n">
        <v>10</v>
      </c>
    </row>
    <row r="65" customFormat="false" ht="15" hidden="false" customHeight="false" outlineLevel="0" collapsed="false">
      <c r="A65" s="35" t="n">
        <v>43529</v>
      </c>
      <c r="B65" s="37" t="n">
        <v>10</v>
      </c>
    </row>
    <row r="66" customFormat="false" ht="15" hidden="false" customHeight="false" outlineLevel="0" collapsed="false">
      <c r="A66" s="35" t="n">
        <v>43530</v>
      </c>
      <c r="B66" s="37" t="n">
        <v>10</v>
      </c>
    </row>
    <row r="67" customFormat="false" ht="15" hidden="false" customHeight="false" outlineLevel="0" collapsed="false">
      <c r="A67" s="35" t="n">
        <v>43531</v>
      </c>
      <c r="B67" s="37" t="n">
        <v>10</v>
      </c>
    </row>
    <row r="68" customFormat="false" ht="15" hidden="false" customHeight="false" outlineLevel="0" collapsed="false">
      <c r="A68" s="35" t="n">
        <v>43532</v>
      </c>
      <c r="B68" s="37" t="n">
        <v>10</v>
      </c>
    </row>
    <row r="69" customFormat="false" ht="15" hidden="false" customHeight="false" outlineLevel="0" collapsed="false">
      <c r="A69" s="35" t="n">
        <v>43533</v>
      </c>
      <c r="B69" s="37" t="n">
        <v>10</v>
      </c>
    </row>
    <row r="70" customFormat="false" ht="15" hidden="false" customHeight="false" outlineLevel="0" collapsed="false">
      <c r="A70" s="35" t="n">
        <v>43534</v>
      </c>
      <c r="B70" s="37" t="n">
        <v>10</v>
      </c>
    </row>
    <row r="71" customFormat="false" ht="15" hidden="false" customHeight="false" outlineLevel="0" collapsed="false">
      <c r="A71" s="35" t="n">
        <v>43535</v>
      </c>
      <c r="B71" s="37" t="n">
        <v>11</v>
      </c>
    </row>
    <row r="72" customFormat="false" ht="15" hidden="false" customHeight="false" outlineLevel="0" collapsed="false">
      <c r="A72" s="35" t="n">
        <v>43536</v>
      </c>
      <c r="B72" s="37" t="n">
        <v>11</v>
      </c>
    </row>
    <row r="73" customFormat="false" ht="15" hidden="false" customHeight="false" outlineLevel="0" collapsed="false">
      <c r="A73" s="35" t="n">
        <v>43537</v>
      </c>
      <c r="B73" s="37" t="n">
        <v>11</v>
      </c>
    </row>
    <row r="74" customFormat="false" ht="15" hidden="false" customHeight="false" outlineLevel="0" collapsed="false">
      <c r="A74" s="35" t="n">
        <v>43538</v>
      </c>
      <c r="B74" s="37" t="n">
        <v>11</v>
      </c>
    </row>
    <row r="75" customFormat="false" ht="15" hidden="false" customHeight="false" outlineLevel="0" collapsed="false">
      <c r="A75" s="35" t="n">
        <v>43539</v>
      </c>
      <c r="B75" s="37" t="n">
        <v>11</v>
      </c>
    </row>
    <row r="76" customFormat="false" ht="15" hidden="false" customHeight="false" outlineLevel="0" collapsed="false">
      <c r="A76" s="35" t="n">
        <v>43540</v>
      </c>
      <c r="B76" s="37" t="n">
        <v>11</v>
      </c>
    </row>
    <row r="77" customFormat="false" ht="15" hidden="false" customHeight="false" outlineLevel="0" collapsed="false">
      <c r="A77" s="35" t="n">
        <v>43541</v>
      </c>
      <c r="B77" s="37" t="n">
        <v>11</v>
      </c>
    </row>
    <row r="78" customFormat="false" ht="15" hidden="false" customHeight="false" outlineLevel="0" collapsed="false">
      <c r="A78" s="35" t="n">
        <v>43542</v>
      </c>
      <c r="B78" s="37" t="n">
        <v>12</v>
      </c>
    </row>
    <row r="79" customFormat="false" ht="15" hidden="false" customHeight="false" outlineLevel="0" collapsed="false">
      <c r="A79" s="35" t="n">
        <v>43543</v>
      </c>
      <c r="B79" s="37" t="n">
        <v>12</v>
      </c>
    </row>
    <row r="80" customFormat="false" ht="15" hidden="false" customHeight="false" outlineLevel="0" collapsed="false">
      <c r="A80" s="35" t="n">
        <v>43544</v>
      </c>
      <c r="B80" s="37" t="n">
        <v>12</v>
      </c>
    </row>
    <row r="81" customFormat="false" ht="15" hidden="false" customHeight="false" outlineLevel="0" collapsed="false">
      <c r="A81" s="35" t="n">
        <v>43545</v>
      </c>
      <c r="B81" s="37" t="n">
        <v>12</v>
      </c>
    </row>
    <row r="82" customFormat="false" ht="15" hidden="false" customHeight="false" outlineLevel="0" collapsed="false">
      <c r="A82" s="35" t="n">
        <v>43546</v>
      </c>
      <c r="B82" s="37" t="n">
        <v>12</v>
      </c>
    </row>
    <row r="83" customFormat="false" ht="15" hidden="false" customHeight="false" outlineLevel="0" collapsed="false">
      <c r="A83" s="35" t="n">
        <v>43547</v>
      </c>
      <c r="B83" s="37" t="n">
        <v>12</v>
      </c>
    </row>
    <row r="84" customFormat="false" ht="15" hidden="false" customHeight="false" outlineLevel="0" collapsed="false">
      <c r="A84" s="35" t="n">
        <v>43548</v>
      </c>
      <c r="B84" s="37" t="n">
        <v>12</v>
      </c>
    </row>
    <row r="85" customFormat="false" ht="15" hidden="false" customHeight="false" outlineLevel="0" collapsed="false">
      <c r="A85" s="35" t="n">
        <v>43549</v>
      </c>
      <c r="B85" s="37" t="n">
        <v>13</v>
      </c>
    </row>
    <row r="86" customFormat="false" ht="15" hidden="false" customHeight="false" outlineLevel="0" collapsed="false">
      <c r="A86" s="35" t="n">
        <v>43550</v>
      </c>
      <c r="B86" s="37" t="n">
        <v>13</v>
      </c>
    </row>
    <row r="87" customFormat="false" ht="15" hidden="false" customHeight="false" outlineLevel="0" collapsed="false">
      <c r="A87" s="35" t="n">
        <v>43551</v>
      </c>
      <c r="B87" s="37" t="n">
        <v>13</v>
      </c>
    </row>
    <row r="88" customFormat="false" ht="15" hidden="false" customHeight="false" outlineLevel="0" collapsed="false">
      <c r="A88" s="35" t="n">
        <v>43552</v>
      </c>
      <c r="B88" s="37" t="n">
        <v>13</v>
      </c>
    </row>
    <row r="89" customFormat="false" ht="15" hidden="false" customHeight="false" outlineLevel="0" collapsed="false">
      <c r="A89" s="35" t="n">
        <v>43553</v>
      </c>
      <c r="B89" s="37" t="n">
        <v>13</v>
      </c>
    </row>
    <row r="90" customFormat="false" ht="15" hidden="false" customHeight="false" outlineLevel="0" collapsed="false">
      <c r="A90" s="35" t="n">
        <v>43554</v>
      </c>
      <c r="B90" s="37" t="n">
        <v>13</v>
      </c>
    </row>
    <row r="91" customFormat="false" ht="15" hidden="false" customHeight="false" outlineLevel="0" collapsed="false">
      <c r="A91" s="35" t="n">
        <v>43555</v>
      </c>
      <c r="B91" s="37" t="n">
        <v>13</v>
      </c>
    </row>
    <row r="92" customFormat="false" ht="15" hidden="false" customHeight="false" outlineLevel="0" collapsed="false">
      <c r="A92" s="35" t="n">
        <v>43556</v>
      </c>
      <c r="B92" s="37" t="n">
        <v>14</v>
      </c>
    </row>
    <row r="93" customFormat="false" ht="15" hidden="false" customHeight="false" outlineLevel="0" collapsed="false">
      <c r="A93" s="35" t="n">
        <v>43557</v>
      </c>
      <c r="B93" s="37" t="n">
        <v>14</v>
      </c>
    </row>
    <row r="94" customFormat="false" ht="15" hidden="false" customHeight="false" outlineLevel="0" collapsed="false">
      <c r="A94" s="35" t="n">
        <v>43558</v>
      </c>
      <c r="B94" s="37" t="n">
        <v>14</v>
      </c>
    </row>
    <row r="95" customFormat="false" ht="15" hidden="false" customHeight="false" outlineLevel="0" collapsed="false">
      <c r="A95" s="35" t="n">
        <v>43559</v>
      </c>
      <c r="B95" s="37" t="n">
        <v>14</v>
      </c>
    </row>
    <row r="96" customFormat="false" ht="15" hidden="false" customHeight="false" outlineLevel="0" collapsed="false">
      <c r="A96" s="35" t="n">
        <v>43560</v>
      </c>
      <c r="B96" s="37" t="n">
        <v>14</v>
      </c>
    </row>
    <row r="97" customFormat="false" ht="15" hidden="false" customHeight="false" outlineLevel="0" collapsed="false">
      <c r="A97" s="35" t="n">
        <v>43561</v>
      </c>
      <c r="B97" s="37" t="n">
        <v>14</v>
      </c>
    </row>
    <row r="98" customFormat="false" ht="15" hidden="false" customHeight="false" outlineLevel="0" collapsed="false">
      <c r="A98" s="35" t="n">
        <v>43562</v>
      </c>
      <c r="B98" s="37" t="n">
        <v>14</v>
      </c>
    </row>
    <row r="99" customFormat="false" ht="15" hidden="false" customHeight="false" outlineLevel="0" collapsed="false">
      <c r="A99" s="35" t="n">
        <v>43563</v>
      </c>
      <c r="B99" s="37" t="n">
        <v>15</v>
      </c>
    </row>
    <row r="100" customFormat="false" ht="15" hidden="false" customHeight="false" outlineLevel="0" collapsed="false">
      <c r="A100" s="35" t="n">
        <v>43564</v>
      </c>
      <c r="B100" s="37" t="n">
        <v>15</v>
      </c>
    </row>
    <row r="101" customFormat="false" ht="15" hidden="false" customHeight="false" outlineLevel="0" collapsed="false">
      <c r="A101" s="35" t="n">
        <v>43565</v>
      </c>
      <c r="B101" s="37" t="n">
        <v>15</v>
      </c>
    </row>
    <row r="102" customFormat="false" ht="15" hidden="false" customHeight="false" outlineLevel="0" collapsed="false">
      <c r="A102" s="35" t="n">
        <v>43566</v>
      </c>
      <c r="B102" s="37" t="n">
        <v>15</v>
      </c>
    </row>
    <row r="103" customFormat="false" ht="15" hidden="false" customHeight="false" outlineLevel="0" collapsed="false">
      <c r="A103" s="35" t="n">
        <v>43567</v>
      </c>
      <c r="B103" s="37" t="n">
        <v>15</v>
      </c>
    </row>
    <row r="104" customFormat="false" ht="15" hidden="false" customHeight="false" outlineLevel="0" collapsed="false">
      <c r="A104" s="35" t="n">
        <v>43568</v>
      </c>
      <c r="B104" s="37" t="n">
        <v>15</v>
      </c>
    </row>
    <row r="105" customFormat="false" ht="15" hidden="false" customHeight="false" outlineLevel="0" collapsed="false">
      <c r="A105" s="35" t="n">
        <v>43569</v>
      </c>
      <c r="B105" s="37" t="n">
        <v>15</v>
      </c>
    </row>
    <row r="106" customFormat="false" ht="15" hidden="false" customHeight="false" outlineLevel="0" collapsed="false">
      <c r="A106" s="35" t="n">
        <v>43570</v>
      </c>
      <c r="B106" s="37" t="n">
        <v>16</v>
      </c>
    </row>
    <row r="107" customFormat="false" ht="15" hidden="false" customHeight="false" outlineLevel="0" collapsed="false">
      <c r="A107" s="35" t="n">
        <v>43571</v>
      </c>
      <c r="B107" s="37" t="n">
        <v>16</v>
      </c>
    </row>
    <row r="108" customFormat="false" ht="15" hidden="false" customHeight="false" outlineLevel="0" collapsed="false">
      <c r="A108" s="35" t="n">
        <v>43572</v>
      </c>
      <c r="B108" s="37" t="n">
        <v>16</v>
      </c>
    </row>
    <row r="109" customFormat="false" ht="15" hidden="false" customHeight="false" outlineLevel="0" collapsed="false">
      <c r="A109" s="35" t="n">
        <v>43573</v>
      </c>
      <c r="B109" s="37" t="n">
        <v>16</v>
      </c>
    </row>
    <row r="110" customFormat="false" ht="15" hidden="false" customHeight="false" outlineLevel="0" collapsed="false">
      <c r="A110" s="35" t="n">
        <v>43574</v>
      </c>
      <c r="B110" s="37" t="n">
        <v>16</v>
      </c>
    </row>
    <row r="111" customFormat="false" ht="15" hidden="false" customHeight="false" outlineLevel="0" collapsed="false">
      <c r="A111" s="35" t="n">
        <v>43575</v>
      </c>
      <c r="B111" s="37" t="n">
        <v>16</v>
      </c>
    </row>
    <row r="112" customFormat="false" ht="15" hidden="false" customHeight="false" outlineLevel="0" collapsed="false">
      <c r="A112" s="35" t="n">
        <v>43576</v>
      </c>
      <c r="B112" s="37" t="n">
        <v>16</v>
      </c>
    </row>
    <row r="113" customFormat="false" ht="15" hidden="false" customHeight="false" outlineLevel="0" collapsed="false">
      <c r="A113" s="35" t="n">
        <v>43577</v>
      </c>
      <c r="B113" s="37" t="n">
        <v>17</v>
      </c>
    </row>
    <row r="114" customFormat="false" ht="15" hidden="false" customHeight="false" outlineLevel="0" collapsed="false">
      <c r="A114" s="35" t="n">
        <v>43578</v>
      </c>
      <c r="B114" s="37" t="n">
        <v>17</v>
      </c>
    </row>
    <row r="115" customFormat="false" ht="15" hidden="false" customHeight="false" outlineLevel="0" collapsed="false">
      <c r="A115" s="35" t="n">
        <v>43579</v>
      </c>
      <c r="B115" s="37" t="n">
        <v>17</v>
      </c>
    </row>
    <row r="116" customFormat="false" ht="15" hidden="false" customHeight="false" outlineLevel="0" collapsed="false">
      <c r="A116" s="35" t="n">
        <v>43580</v>
      </c>
      <c r="B116" s="37" t="n">
        <v>17</v>
      </c>
    </row>
    <row r="117" customFormat="false" ht="15" hidden="false" customHeight="false" outlineLevel="0" collapsed="false">
      <c r="A117" s="35" t="n">
        <v>43581</v>
      </c>
      <c r="B117" s="37" t="n">
        <v>17</v>
      </c>
    </row>
    <row r="118" customFormat="false" ht="15" hidden="false" customHeight="false" outlineLevel="0" collapsed="false">
      <c r="A118" s="35" t="n">
        <v>43582</v>
      </c>
      <c r="B118" s="37" t="n">
        <v>17</v>
      </c>
    </row>
    <row r="119" customFormat="false" ht="15" hidden="false" customHeight="false" outlineLevel="0" collapsed="false">
      <c r="A119" s="35" t="n">
        <v>43583</v>
      </c>
      <c r="B119" s="37" t="n">
        <v>17</v>
      </c>
    </row>
    <row r="120" customFormat="false" ht="15" hidden="false" customHeight="false" outlineLevel="0" collapsed="false">
      <c r="A120" s="35" t="n">
        <v>43584</v>
      </c>
      <c r="B120" s="37" t="n">
        <v>18</v>
      </c>
    </row>
    <row r="121" customFormat="false" ht="15" hidden="false" customHeight="false" outlineLevel="0" collapsed="false">
      <c r="A121" s="35" t="n">
        <v>43585</v>
      </c>
      <c r="B121" s="37" t="n">
        <v>18</v>
      </c>
    </row>
    <row r="122" customFormat="false" ht="15" hidden="false" customHeight="false" outlineLevel="0" collapsed="false">
      <c r="A122" s="35" t="n">
        <v>43586</v>
      </c>
      <c r="B122" s="37" t="n">
        <v>18</v>
      </c>
    </row>
    <row r="123" customFormat="false" ht="15" hidden="false" customHeight="false" outlineLevel="0" collapsed="false">
      <c r="A123" s="35" t="n">
        <v>43587</v>
      </c>
      <c r="B123" s="37" t="n">
        <v>18</v>
      </c>
    </row>
    <row r="124" customFormat="false" ht="15" hidden="false" customHeight="false" outlineLevel="0" collapsed="false">
      <c r="A124" s="35" t="n">
        <v>43588</v>
      </c>
      <c r="B124" s="37" t="n">
        <v>18</v>
      </c>
    </row>
    <row r="125" customFormat="false" ht="15" hidden="false" customHeight="false" outlineLevel="0" collapsed="false">
      <c r="A125" s="35" t="n">
        <v>43589</v>
      </c>
      <c r="B125" s="37" t="n">
        <v>18</v>
      </c>
    </row>
    <row r="126" customFormat="false" ht="15" hidden="false" customHeight="false" outlineLevel="0" collapsed="false">
      <c r="A126" s="35" t="n">
        <v>43590</v>
      </c>
      <c r="B126" s="37" t="n">
        <v>18</v>
      </c>
    </row>
    <row r="127" customFormat="false" ht="15" hidden="false" customHeight="false" outlineLevel="0" collapsed="false">
      <c r="A127" s="35" t="n">
        <v>43591</v>
      </c>
      <c r="B127" s="37" t="n">
        <v>19</v>
      </c>
    </row>
    <row r="128" customFormat="false" ht="15" hidden="false" customHeight="false" outlineLevel="0" collapsed="false">
      <c r="A128" s="35" t="n">
        <v>43592</v>
      </c>
      <c r="B128" s="37" t="n">
        <v>19</v>
      </c>
    </row>
    <row r="129" customFormat="false" ht="15" hidden="false" customHeight="false" outlineLevel="0" collapsed="false">
      <c r="A129" s="35" t="n">
        <v>43593</v>
      </c>
      <c r="B129" s="37" t="n">
        <v>19</v>
      </c>
    </row>
    <row r="130" customFormat="false" ht="15" hidden="false" customHeight="false" outlineLevel="0" collapsed="false">
      <c r="A130" s="35" t="n">
        <v>43594</v>
      </c>
      <c r="B130" s="37" t="n">
        <v>19</v>
      </c>
    </row>
    <row r="131" customFormat="false" ht="15" hidden="false" customHeight="false" outlineLevel="0" collapsed="false">
      <c r="A131" s="35" t="n">
        <v>43595</v>
      </c>
      <c r="B131" s="37" t="n">
        <v>19</v>
      </c>
    </row>
    <row r="132" customFormat="false" ht="15" hidden="false" customHeight="false" outlineLevel="0" collapsed="false">
      <c r="A132" s="35" t="n">
        <v>43596</v>
      </c>
      <c r="B132" s="37" t="n">
        <v>19</v>
      </c>
    </row>
    <row r="133" customFormat="false" ht="15" hidden="false" customHeight="false" outlineLevel="0" collapsed="false">
      <c r="A133" s="35" t="n">
        <v>43597</v>
      </c>
      <c r="B133" s="37" t="n">
        <v>19</v>
      </c>
    </row>
    <row r="134" customFormat="false" ht="15" hidden="false" customHeight="false" outlineLevel="0" collapsed="false">
      <c r="A134" s="35" t="n">
        <v>43598</v>
      </c>
      <c r="B134" s="37" t="n">
        <v>20</v>
      </c>
    </row>
    <row r="135" customFormat="false" ht="15" hidden="false" customHeight="false" outlineLevel="0" collapsed="false">
      <c r="A135" s="35" t="n">
        <v>43599</v>
      </c>
      <c r="B135" s="37" t="n">
        <v>20</v>
      </c>
    </row>
    <row r="136" customFormat="false" ht="15" hidden="false" customHeight="false" outlineLevel="0" collapsed="false">
      <c r="A136" s="35" t="n">
        <v>43600</v>
      </c>
      <c r="B136" s="37" t="n">
        <v>20</v>
      </c>
    </row>
    <row r="137" customFormat="false" ht="15" hidden="false" customHeight="false" outlineLevel="0" collapsed="false">
      <c r="A137" s="35" t="n">
        <v>43601</v>
      </c>
      <c r="B137" s="37" t="n">
        <v>20</v>
      </c>
    </row>
    <row r="138" customFormat="false" ht="15" hidden="false" customHeight="false" outlineLevel="0" collapsed="false">
      <c r="A138" s="35" t="n">
        <v>43602</v>
      </c>
      <c r="B138" s="37" t="n">
        <v>20</v>
      </c>
    </row>
    <row r="139" customFormat="false" ht="15" hidden="false" customHeight="false" outlineLevel="0" collapsed="false">
      <c r="A139" s="35" t="n">
        <v>43603</v>
      </c>
      <c r="B139" s="37" t="n">
        <v>20</v>
      </c>
    </row>
    <row r="140" customFormat="false" ht="15" hidden="false" customHeight="false" outlineLevel="0" collapsed="false">
      <c r="A140" s="35" t="n">
        <v>43604</v>
      </c>
      <c r="B140" s="37" t="n">
        <v>20</v>
      </c>
    </row>
    <row r="141" customFormat="false" ht="15" hidden="false" customHeight="false" outlineLevel="0" collapsed="false">
      <c r="A141" s="35" t="n">
        <v>43605</v>
      </c>
      <c r="B141" s="37" t="n">
        <v>21</v>
      </c>
    </row>
    <row r="142" customFormat="false" ht="15" hidden="false" customHeight="false" outlineLevel="0" collapsed="false">
      <c r="A142" s="35" t="n">
        <v>43606</v>
      </c>
      <c r="B142" s="37" t="n">
        <v>21</v>
      </c>
    </row>
    <row r="143" customFormat="false" ht="15" hidden="false" customHeight="false" outlineLevel="0" collapsed="false">
      <c r="A143" s="35" t="n">
        <v>43607</v>
      </c>
      <c r="B143" s="37" t="n">
        <v>21</v>
      </c>
    </row>
    <row r="144" customFormat="false" ht="15" hidden="false" customHeight="false" outlineLevel="0" collapsed="false">
      <c r="A144" s="35" t="n">
        <v>43608</v>
      </c>
      <c r="B144" s="37" t="n">
        <v>21</v>
      </c>
    </row>
    <row r="145" customFormat="false" ht="15" hidden="false" customHeight="false" outlineLevel="0" collapsed="false">
      <c r="A145" s="35" t="n">
        <v>43609</v>
      </c>
      <c r="B145" s="37" t="n">
        <v>21</v>
      </c>
    </row>
    <row r="146" customFormat="false" ht="15" hidden="false" customHeight="false" outlineLevel="0" collapsed="false">
      <c r="A146" s="35" t="n">
        <v>43610</v>
      </c>
      <c r="B146" s="37" t="n">
        <v>21</v>
      </c>
    </row>
    <row r="147" customFormat="false" ht="15" hidden="false" customHeight="false" outlineLevel="0" collapsed="false">
      <c r="A147" s="35" t="n">
        <v>43611</v>
      </c>
      <c r="B147" s="37" t="n">
        <v>21</v>
      </c>
    </row>
    <row r="148" customFormat="false" ht="15" hidden="false" customHeight="false" outlineLevel="0" collapsed="false">
      <c r="A148" s="35" t="n">
        <v>43612</v>
      </c>
      <c r="B148" s="37" t="n">
        <v>22</v>
      </c>
    </row>
    <row r="149" customFormat="false" ht="15" hidden="false" customHeight="false" outlineLevel="0" collapsed="false">
      <c r="A149" s="35" t="n">
        <v>43613</v>
      </c>
      <c r="B149" s="37" t="n">
        <v>22</v>
      </c>
    </row>
    <row r="150" customFormat="false" ht="15" hidden="false" customHeight="false" outlineLevel="0" collapsed="false">
      <c r="A150" s="35" t="n">
        <v>43614</v>
      </c>
      <c r="B150" s="37" t="n">
        <v>22</v>
      </c>
    </row>
    <row r="151" customFormat="false" ht="15" hidden="false" customHeight="false" outlineLevel="0" collapsed="false">
      <c r="A151" s="35" t="n">
        <v>43615</v>
      </c>
      <c r="B151" s="37" t="n">
        <v>22</v>
      </c>
    </row>
    <row r="152" customFormat="false" ht="15" hidden="false" customHeight="false" outlineLevel="0" collapsed="false">
      <c r="A152" s="35" t="n">
        <v>43616</v>
      </c>
      <c r="B152" s="37" t="n">
        <v>22</v>
      </c>
    </row>
    <row r="153" customFormat="false" ht="15" hidden="false" customHeight="false" outlineLevel="0" collapsed="false">
      <c r="A153" s="35" t="n">
        <v>43617</v>
      </c>
      <c r="B153" s="37" t="n">
        <v>22</v>
      </c>
    </row>
    <row r="154" customFormat="false" ht="15" hidden="false" customHeight="false" outlineLevel="0" collapsed="false">
      <c r="A154" s="35" t="n">
        <v>43618</v>
      </c>
      <c r="B154" s="37" t="n">
        <v>22</v>
      </c>
    </row>
    <row r="155" customFormat="false" ht="15" hidden="false" customHeight="false" outlineLevel="0" collapsed="false">
      <c r="A155" s="35" t="n">
        <v>43619</v>
      </c>
      <c r="B155" s="37" t="n">
        <v>23</v>
      </c>
    </row>
    <row r="156" customFormat="false" ht="15" hidden="false" customHeight="false" outlineLevel="0" collapsed="false">
      <c r="A156" s="35" t="n">
        <v>43620</v>
      </c>
      <c r="B156" s="37" t="n">
        <v>23</v>
      </c>
    </row>
    <row r="157" customFormat="false" ht="15" hidden="false" customHeight="false" outlineLevel="0" collapsed="false">
      <c r="A157" s="35" t="n">
        <v>43621</v>
      </c>
      <c r="B157" s="37" t="n">
        <v>23</v>
      </c>
    </row>
    <row r="158" customFormat="false" ht="15" hidden="false" customHeight="false" outlineLevel="0" collapsed="false">
      <c r="A158" s="35" t="n">
        <v>43622</v>
      </c>
      <c r="B158" s="37" t="n">
        <v>23</v>
      </c>
    </row>
    <row r="159" customFormat="false" ht="15" hidden="false" customHeight="false" outlineLevel="0" collapsed="false">
      <c r="A159" s="35" t="n">
        <v>43623</v>
      </c>
      <c r="B159" s="37" t="n">
        <v>23</v>
      </c>
    </row>
    <row r="160" customFormat="false" ht="15" hidden="false" customHeight="false" outlineLevel="0" collapsed="false">
      <c r="A160" s="35" t="n">
        <v>43624</v>
      </c>
      <c r="B160" s="37" t="n">
        <v>23</v>
      </c>
    </row>
    <row r="161" customFormat="false" ht="15" hidden="false" customHeight="false" outlineLevel="0" collapsed="false">
      <c r="A161" s="35" t="n">
        <v>43625</v>
      </c>
      <c r="B161" s="37" t="n">
        <v>23</v>
      </c>
    </row>
    <row r="162" customFormat="false" ht="15" hidden="false" customHeight="false" outlineLevel="0" collapsed="false">
      <c r="A162" s="35" t="n">
        <v>43626</v>
      </c>
      <c r="B162" s="37" t="n">
        <v>24</v>
      </c>
    </row>
    <row r="163" customFormat="false" ht="15" hidden="false" customHeight="false" outlineLevel="0" collapsed="false">
      <c r="A163" s="35" t="n">
        <v>43627</v>
      </c>
      <c r="B163" s="37" t="n">
        <v>24</v>
      </c>
    </row>
    <row r="164" customFormat="false" ht="15" hidden="false" customHeight="false" outlineLevel="0" collapsed="false">
      <c r="A164" s="35" t="n">
        <v>43628</v>
      </c>
      <c r="B164" s="37" t="n">
        <v>24</v>
      </c>
    </row>
    <row r="165" customFormat="false" ht="15" hidden="false" customHeight="false" outlineLevel="0" collapsed="false">
      <c r="A165" s="35" t="n">
        <v>43629</v>
      </c>
      <c r="B165" s="37" t="n">
        <v>24</v>
      </c>
    </row>
    <row r="166" customFormat="false" ht="15" hidden="false" customHeight="false" outlineLevel="0" collapsed="false">
      <c r="A166" s="35" t="n">
        <v>43630</v>
      </c>
      <c r="B166" s="37" t="n">
        <v>24</v>
      </c>
    </row>
    <row r="167" customFormat="false" ht="15" hidden="false" customHeight="false" outlineLevel="0" collapsed="false">
      <c r="A167" s="35" t="n">
        <v>43631</v>
      </c>
      <c r="B167" s="37" t="n">
        <v>24</v>
      </c>
    </row>
    <row r="168" customFormat="false" ht="15" hidden="false" customHeight="false" outlineLevel="0" collapsed="false">
      <c r="A168" s="35" t="n">
        <v>43632</v>
      </c>
      <c r="B168" s="37" t="n">
        <v>24</v>
      </c>
    </row>
    <row r="169" customFormat="false" ht="15" hidden="false" customHeight="false" outlineLevel="0" collapsed="false">
      <c r="A169" s="35" t="n">
        <v>43633</v>
      </c>
      <c r="B169" s="37" t="n">
        <v>25</v>
      </c>
    </row>
    <row r="170" customFormat="false" ht="15" hidden="false" customHeight="false" outlineLevel="0" collapsed="false">
      <c r="A170" s="35" t="n">
        <v>43634</v>
      </c>
      <c r="B170" s="37" t="n">
        <v>25</v>
      </c>
    </row>
    <row r="171" customFormat="false" ht="15" hidden="false" customHeight="false" outlineLevel="0" collapsed="false">
      <c r="A171" s="35" t="n">
        <v>43635</v>
      </c>
      <c r="B171" s="37" t="n">
        <v>25</v>
      </c>
    </row>
    <row r="172" customFormat="false" ht="15" hidden="false" customHeight="false" outlineLevel="0" collapsed="false">
      <c r="A172" s="35" t="n">
        <v>43636</v>
      </c>
      <c r="B172" s="37" t="n">
        <v>25</v>
      </c>
    </row>
    <row r="173" customFormat="false" ht="15" hidden="false" customHeight="false" outlineLevel="0" collapsed="false">
      <c r="A173" s="35" t="n">
        <v>43637</v>
      </c>
      <c r="B173" s="37" t="n">
        <v>25</v>
      </c>
    </row>
    <row r="174" customFormat="false" ht="15" hidden="false" customHeight="false" outlineLevel="0" collapsed="false">
      <c r="A174" s="35" t="n">
        <v>43638</v>
      </c>
      <c r="B174" s="37" t="n">
        <v>25</v>
      </c>
    </row>
    <row r="175" customFormat="false" ht="15" hidden="false" customHeight="false" outlineLevel="0" collapsed="false">
      <c r="A175" s="35" t="n">
        <v>43639</v>
      </c>
      <c r="B175" s="37" t="n">
        <v>25</v>
      </c>
    </row>
    <row r="176" customFormat="false" ht="15" hidden="false" customHeight="false" outlineLevel="0" collapsed="false">
      <c r="A176" s="35" t="n">
        <v>43640</v>
      </c>
      <c r="B176" s="37" t="n">
        <v>26</v>
      </c>
    </row>
    <row r="177" customFormat="false" ht="15" hidden="false" customHeight="false" outlineLevel="0" collapsed="false">
      <c r="A177" s="35" t="n">
        <v>43641</v>
      </c>
      <c r="B177" s="37" t="n">
        <v>26</v>
      </c>
    </row>
    <row r="178" customFormat="false" ht="15" hidden="false" customHeight="false" outlineLevel="0" collapsed="false">
      <c r="A178" s="35" t="n">
        <v>43642</v>
      </c>
      <c r="B178" s="37" t="n">
        <v>26</v>
      </c>
    </row>
    <row r="179" customFormat="false" ht="15" hidden="false" customHeight="false" outlineLevel="0" collapsed="false">
      <c r="A179" s="35" t="n">
        <v>43643</v>
      </c>
      <c r="B179" s="37" t="n">
        <v>26</v>
      </c>
    </row>
    <row r="180" customFormat="false" ht="15" hidden="false" customHeight="false" outlineLevel="0" collapsed="false">
      <c r="A180" s="35" t="n">
        <v>43644</v>
      </c>
      <c r="B180" s="37" t="n">
        <v>26</v>
      </c>
    </row>
    <row r="181" customFormat="false" ht="15" hidden="false" customHeight="false" outlineLevel="0" collapsed="false">
      <c r="A181" s="35" t="n">
        <v>43645</v>
      </c>
      <c r="B181" s="37" t="n">
        <v>26</v>
      </c>
    </row>
    <row r="182" customFormat="false" ht="15" hidden="false" customHeight="false" outlineLevel="0" collapsed="false">
      <c r="A182" s="35" t="n">
        <v>43646</v>
      </c>
      <c r="B182" s="37" t="n">
        <v>26</v>
      </c>
    </row>
    <row r="183" customFormat="false" ht="15" hidden="false" customHeight="false" outlineLevel="0" collapsed="false">
      <c r="A183" s="35" t="n">
        <v>43647</v>
      </c>
      <c r="B183" s="37" t="n">
        <v>27</v>
      </c>
    </row>
    <row r="184" customFormat="false" ht="15" hidden="false" customHeight="false" outlineLevel="0" collapsed="false">
      <c r="A184" s="35" t="n">
        <v>43648</v>
      </c>
      <c r="B184" s="37" t="n">
        <v>27</v>
      </c>
    </row>
    <row r="185" customFormat="false" ht="15" hidden="false" customHeight="false" outlineLevel="0" collapsed="false">
      <c r="A185" s="35" t="n">
        <v>43649</v>
      </c>
      <c r="B185" s="37" t="n">
        <v>27</v>
      </c>
    </row>
    <row r="186" customFormat="false" ht="15" hidden="false" customHeight="false" outlineLevel="0" collapsed="false">
      <c r="A186" s="35" t="n">
        <v>43650</v>
      </c>
      <c r="B186" s="37" t="n">
        <v>27</v>
      </c>
    </row>
    <row r="187" customFormat="false" ht="15" hidden="false" customHeight="false" outlineLevel="0" collapsed="false">
      <c r="A187" s="35" t="n">
        <v>43651</v>
      </c>
      <c r="B187" s="37" t="n">
        <v>27</v>
      </c>
    </row>
    <row r="188" customFormat="false" ht="15" hidden="false" customHeight="false" outlineLevel="0" collapsed="false">
      <c r="A188" s="35" t="n">
        <v>43652</v>
      </c>
      <c r="B188" s="37" t="n">
        <v>27</v>
      </c>
    </row>
    <row r="189" customFormat="false" ht="15" hidden="false" customHeight="false" outlineLevel="0" collapsed="false">
      <c r="A189" s="35" t="n">
        <v>43653</v>
      </c>
      <c r="B189" s="37" t="n">
        <v>27</v>
      </c>
    </row>
    <row r="190" customFormat="false" ht="15" hidden="false" customHeight="false" outlineLevel="0" collapsed="false">
      <c r="A190" s="35" t="n">
        <v>43654</v>
      </c>
      <c r="B190" s="37" t="n">
        <v>28</v>
      </c>
    </row>
    <row r="191" customFormat="false" ht="15" hidden="false" customHeight="false" outlineLevel="0" collapsed="false">
      <c r="A191" s="35" t="n">
        <v>43655</v>
      </c>
      <c r="B191" s="37" t="n">
        <v>28</v>
      </c>
    </row>
    <row r="192" customFormat="false" ht="15" hidden="false" customHeight="false" outlineLevel="0" collapsed="false">
      <c r="A192" s="35" t="n">
        <v>43656</v>
      </c>
      <c r="B192" s="37" t="n">
        <v>28</v>
      </c>
    </row>
    <row r="193" customFormat="false" ht="15" hidden="false" customHeight="false" outlineLevel="0" collapsed="false">
      <c r="A193" s="35" t="n">
        <v>43657</v>
      </c>
      <c r="B193" s="37" t="n">
        <v>28</v>
      </c>
    </row>
    <row r="194" customFormat="false" ht="15" hidden="false" customHeight="false" outlineLevel="0" collapsed="false">
      <c r="A194" s="35" t="n">
        <v>43658</v>
      </c>
      <c r="B194" s="37" t="n">
        <v>28</v>
      </c>
    </row>
    <row r="195" customFormat="false" ht="15" hidden="false" customHeight="false" outlineLevel="0" collapsed="false">
      <c r="A195" s="35" t="n">
        <v>43659</v>
      </c>
      <c r="B195" s="37" t="n">
        <v>28</v>
      </c>
    </row>
    <row r="196" customFormat="false" ht="15" hidden="false" customHeight="false" outlineLevel="0" collapsed="false">
      <c r="A196" s="35" t="n">
        <v>43660</v>
      </c>
      <c r="B196" s="37" t="n">
        <v>28</v>
      </c>
    </row>
    <row r="197" customFormat="false" ht="15" hidden="false" customHeight="false" outlineLevel="0" collapsed="false">
      <c r="A197" s="35" t="n">
        <v>43661</v>
      </c>
      <c r="B197" s="37" t="n">
        <v>29</v>
      </c>
    </row>
    <row r="198" customFormat="false" ht="15" hidden="false" customHeight="false" outlineLevel="0" collapsed="false">
      <c r="A198" s="35" t="n">
        <v>43662</v>
      </c>
      <c r="B198" s="37" t="n">
        <v>29</v>
      </c>
    </row>
    <row r="199" customFormat="false" ht="15" hidden="false" customHeight="false" outlineLevel="0" collapsed="false">
      <c r="A199" s="35" t="n">
        <v>43663</v>
      </c>
      <c r="B199" s="37" t="n">
        <v>29</v>
      </c>
    </row>
    <row r="200" customFormat="false" ht="15" hidden="false" customHeight="false" outlineLevel="0" collapsed="false">
      <c r="A200" s="35" t="n">
        <v>43664</v>
      </c>
      <c r="B200" s="37" t="n">
        <v>29</v>
      </c>
    </row>
    <row r="201" customFormat="false" ht="15" hidden="false" customHeight="false" outlineLevel="0" collapsed="false">
      <c r="A201" s="35" t="n">
        <v>43665</v>
      </c>
      <c r="B201" s="37" t="n">
        <v>29</v>
      </c>
    </row>
    <row r="202" customFormat="false" ht="15" hidden="false" customHeight="false" outlineLevel="0" collapsed="false">
      <c r="A202" s="35" t="n">
        <v>43666</v>
      </c>
      <c r="B202" s="37" t="n">
        <v>29</v>
      </c>
    </row>
    <row r="203" customFormat="false" ht="15" hidden="false" customHeight="false" outlineLevel="0" collapsed="false">
      <c r="A203" s="35" t="n">
        <v>43667</v>
      </c>
      <c r="B203" s="37" t="n">
        <v>29</v>
      </c>
    </row>
    <row r="204" customFormat="false" ht="15" hidden="false" customHeight="false" outlineLevel="0" collapsed="false">
      <c r="A204" s="35" t="n">
        <v>43668</v>
      </c>
      <c r="B204" s="37" t="n">
        <v>30</v>
      </c>
    </row>
    <row r="205" customFormat="false" ht="15" hidden="false" customHeight="false" outlineLevel="0" collapsed="false">
      <c r="A205" s="35" t="n">
        <v>43669</v>
      </c>
      <c r="B205" s="37" t="n">
        <v>30</v>
      </c>
    </row>
    <row r="206" customFormat="false" ht="15" hidden="false" customHeight="false" outlineLevel="0" collapsed="false">
      <c r="A206" s="35" t="n">
        <v>43670</v>
      </c>
      <c r="B206" s="37" t="n">
        <v>30</v>
      </c>
    </row>
    <row r="207" customFormat="false" ht="15" hidden="false" customHeight="false" outlineLevel="0" collapsed="false">
      <c r="A207" s="35" t="n">
        <v>43671</v>
      </c>
      <c r="B207" s="37" t="n">
        <v>30</v>
      </c>
    </row>
    <row r="208" customFormat="false" ht="15" hidden="false" customHeight="false" outlineLevel="0" collapsed="false">
      <c r="A208" s="35" t="n">
        <v>43672</v>
      </c>
      <c r="B208" s="37" t="n">
        <v>30</v>
      </c>
    </row>
    <row r="209" customFormat="false" ht="15" hidden="false" customHeight="false" outlineLevel="0" collapsed="false">
      <c r="A209" s="35" t="n">
        <v>43673</v>
      </c>
      <c r="B209" s="37" t="n">
        <v>30</v>
      </c>
    </row>
    <row r="210" customFormat="false" ht="15" hidden="false" customHeight="false" outlineLevel="0" collapsed="false">
      <c r="A210" s="35" t="n">
        <v>43674</v>
      </c>
      <c r="B210" s="37" t="n">
        <v>30</v>
      </c>
    </row>
    <row r="211" customFormat="false" ht="15" hidden="false" customHeight="false" outlineLevel="0" collapsed="false">
      <c r="A211" s="35" t="n">
        <v>43675</v>
      </c>
      <c r="B211" s="37" t="n">
        <v>31</v>
      </c>
    </row>
    <row r="212" customFormat="false" ht="15" hidden="false" customHeight="false" outlineLevel="0" collapsed="false">
      <c r="A212" s="35" t="n">
        <v>43676</v>
      </c>
      <c r="B212" s="37" t="n">
        <v>31</v>
      </c>
    </row>
    <row r="213" customFormat="false" ht="15" hidden="false" customHeight="false" outlineLevel="0" collapsed="false">
      <c r="A213" s="35" t="n">
        <v>43677</v>
      </c>
      <c r="B213" s="37" t="n">
        <v>31</v>
      </c>
    </row>
    <row r="214" customFormat="false" ht="15" hidden="false" customHeight="false" outlineLevel="0" collapsed="false">
      <c r="A214" s="35" t="n">
        <v>43678</v>
      </c>
      <c r="B214" s="37" t="n">
        <v>31</v>
      </c>
    </row>
    <row r="215" customFormat="false" ht="15" hidden="false" customHeight="false" outlineLevel="0" collapsed="false">
      <c r="A215" s="35" t="n">
        <v>43679</v>
      </c>
      <c r="B215" s="37" t="n">
        <v>31</v>
      </c>
    </row>
    <row r="216" customFormat="false" ht="15" hidden="false" customHeight="false" outlineLevel="0" collapsed="false">
      <c r="A216" s="35" t="n">
        <v>43680</v>
      </c>
      <c r="B216" s="37" t="n">
        <v>31</v>
      </c>
    </row>
    <row r="217" customFormat="false" ht="15" hidden="false" customHeight="false" outlineLevel="0" collapsed="false">
      <c r="A217" s="35" t="n">
        <v>43681</v>
      </c>
      <c r="B217" s="37" t="n">
        <v>31</v>
      </c>
    </row>
    <row r="218" customFormat="false" ht="15" hidden="false" customHeight="false" outlineLevel="0" collapsed="false">
      <c r="A218" s="35" t="n">
        <v>43682</v>
      </c>
      <c r="B218" s="37" t="n">
        <v>32</v>
      </c>
    </row>
    <row r="219" customFormat="false" ht="15" hidden="false" customHeight="false" outlineLevel="0" collapsed="false">
      <c r="A219" s="35" t="n">
        <v>43683</v>
      </c>
      <c r="B219" s="37" t="n">
        <v>32</v>
      </c>
    </row>
    <row r="220" customFormat="false" ht="15" hidden="false" customHeight="false" outlineLevel="0" collapsed="false">
      <c r="A220" s="35" t="n">
        <v>43684</v>
      </c>
      <c r="B220" s="37" t="n">
        <v>32</v>
      </c>
    </row>
    <row r="221" customFormat="false" ht="15" hidden="false" customHeight="false" outlineLevel="0" collapsed="false">
      <c r="A221" s="35" t="n">
        <v>43685</v>
      </c>
      <c r="B221" s="37" t="n">
        <v>32</v>
      </c>
    </row>
    <row r="222" customFormat="false" ht="15" hidden="false" customHeight="false" outlineLevel="0" collapsed="false">
      <c r="A222" s="35" t="n">
        <v>43686</v>
      </c>
      <c r="B222" s="37" t="n">
        <v>32</v>
      </c>
    </row>
    <row r="223" customFormat="false" ht="15" hidden="false" customHeight="false" outlineLevel="0" collapsed="false">
      <c r="A223" s="35" t="n">
        <v>43687</v>
      </c>
      <c r="B223" s="37" t="n">
        <v>32</v>
      </c>
    </row>
    <row r="224" customFormat="false" ht="15" hidden="false" customHeight="false" outlineLevel="0" collapsed="false">
      <c r="A224" s="35" t="n">
        <v>43688</v>
      </c>
      <c r="B224" s="37" t="n">
        <v>32</v>
      </c>
    </row>
    <row r="225" customFormat="false" ht="15" hidden="false" customHeight="false" outlineLevel="0" collapsed="false">
      <c r="A225" s="35" t="n">
        <v>43689</v>
      </c>
      <c r="B225" s="37" t="n">
        <v>33</v>
      </c>
    </row>
    <row r="226" customFormat="false" ht="15" hidden="false" customHeight="false" outlineLevel="0" collapsed="false">
      <c r="A226" s="35" t="n">
        <v>43690</v>
      </c>
      <c r="B226" s="37" t="n">
        <v>33</v>
      </c>
    </row>
    <row r="227" customFormat="false" ht="15" hidden="false" customHeight="false" outlineLevel="0" collapsed="false">
      <c r="A227" s="35" t="n">
        <v>43691</v>
      </c>
      <c r="B227" s="37" t="n">
        <v>33</v>
      </c>
    </row>
    <row r="228" customFormat="false" ht="15" hidden="false" customHeight="false" outlineLevel="0" collapsed="false">
      <c r="A228" s="35" t="n">
        <v>43692</v>
      </c>
      <c r="B228" s="37" t="n">
        <v>33</v>
      </c>
    </row>
    <row r="229" customFormat="false" ht="15" hidden="false" customHeight="false" outlineLevel="0" collapsed="false">
      <c r="A229" s="35" t="n">
        <v>43693</v>
      </c>
      <c r="B229" s="37" t="n">
        <v>33</v>
      </c>
    </row>
    <row r="230" customFormat="false" ht="15" hidden="false" customHeight="false" outlineLevel="0" collapsed="false">
      <c r="A230" s="35" t="n">
        <v>43694</v>
      </c>
      <c r="B230" s="37" t="n">
        <v>33</v>
      </c>
    </row>
    <row r="231" customFormat="false" ht="15" hidden="false" customHeight="false" outlineLevel="0" collapsed="false">
      <c r="A231" s="35" t="n">
        <v>43695</v>
      </c>
      <c r="B231" s="37" t="n">
        <v>33</v>
      </c>
    </row>
    <row r="232" customFormat="false" ht="15" hidden="false" customHeight="false" outlineLevel="0" collapsed="false">
      <c r="A232" s="35" t="n">
        <v>43696</v>
      </c>
      <c r="B232" s="37" t="n">
        <v>34</v>
      </c>
    </row>
    <row r="233" customFormat="false" ht="15" hidden="false" customHeight="false" outlineLevel="0" collapsed="false">
      <c r="A233" s="35" t="n">
        <v>43697</v>
      </c>
      <c r="B233" s="37" t="n">
        <v>34</v>
      </c>
    </row>
    <row r="234" customFormat="false" ht="15" hidden="false" customHeight="false" outlineLevel="0" collapsed="false">
      <c r="A234" s="35" t="n">
        <v>43698</v>
      </c>
      <c r="B234" s="37" t="n">
        <v>34</v>
      </c>
    </row>
    <row r="235" customFormat="false" ht="15" hidden="false" customHeight="false" outlineLevel="0" collapsed="false">
      <c r="A235" s="35" t="n">
        <v>43699</v>
      </c>
      <c r="B235" s="37" t="n">
        <v>34</v>
      </c>
    </row>
    <row r="236" customFormat="false" ht="15" hidden="false" customHeight="false" outlineLevel="0" collapsed="false">
      <c r="A236" s="35" t="n">
        <v>43700</v>
      </c>
      <c r="B236" s="37" t="n">
        <v>34</v>
      </c>
    </row>
    <row r="237" customFormat="false" ht="15" hidden="false" customHeight="false" outlineLevel="0" collapsed="false">
      <c r="A237" s="35" t="n">
        <v>43701</v>
      </c>
      <c r="B237" s="37" t="n">
        <v>34</v>
      </c>
    </row>
    <row r="238" customFormat="false" ht="15" hidden="false" customHeight="false" outlineLevel="0" collapsed="false">
      <c r="A238" s="35" t="n">
        <v>43702</v>
      </c>
      <c r="B238" s="37" t="n">
        <v>34</v>
      </c>
    </row>
    <row r="239" customFormat="false" ht="15" hidden="false" customHeight="false" outlineLevel="0" collapsed="false">
      <c r="A239" s="35" t="n">
        <v>43703</v>
      </c>
      <c r="B239" s="37" t="n">
        <v>35</v>
      </c>
    </row>
    <row r="240" customFormat="false" ht="15" hidden="false" customHeight="false" outlineLevel="0" collapsed="false">
      <c r="A240" s="35" t="n">
        <v>43704</v>
      </c>
      <c r="B240" s="37" t="n">
        <v>35</v>
      </c>
    </row>
    <row r="241" customFormat="false" ht="15" hidden="false" customHeight="false" outlineLevel="0" collapsed="false">
      <c r="A241" s="35" t="n">
        <v>43705</v>
      </c>
      <c r="B241" s="37" t="n">
        <v>35</v>
      </c>
    </row>
    <row r="242" customFormat="false" ht="15" hidden="false" customHeight="false" outlineLevel="0" collapsed="false">
      <c r="A242" s="35" t="n">
        <v>43706</v>
      </c>
      <c r="B242" s="37" t="n">
        <v>35</v>
      </c>
    </row>
    <row r="243" customFormat="false" ht="15" hidden="false" customHeight="false" outlineLevel="0" collapsed="false">
      <c r="A243" s="35" t="n">
        <v>43707</v>
      </c>
      <c r="B243" s="37" t="n">
        <v>35</v>
      </c>
    </row>
    <row r="244" customFormat="false" ht="15" hidden="false" customHeight="false" outlineLevel="0" collapsed="false">
      <c r="A244" s="35" t="n">
        <v>43708</v>
      </c>
      <c r="B244" s="37" t="n">
        <v>35</v>
      </c>
    </row>
    <row r="245" customFormat="false" ht="15" hidden="false" customHeight="false" outlineLevel="0" collapsed="false">
      <c r="A245" s="35" t="n">
        <v>43709</v>
      </c>
      <c r="B245" s="37" t="n">
        <v>35</v>
      </c>
    </row>
    <row r="246" customFormat="false" ht="15" hidden="false" customHeight="false" outlineLevel="0" collapsed="false">
      <c r="A246" s="35" t="n">
        <v>43710</v>
      </c>
      <c r="B246" s="37" t="n">
        <v>36</v>
      </c>
    </row>
    <row r="247" customFormat="false" ht="15" hidden="false" customHeight="false" outlineLevel="0" collapsed="false">
      <c r="A247" s="35" t="n">
        <v>43711</v>
      </c>
      <c r="B247" s="37" t="n">
        <v>36</v>
      </c>
    </row>
    <row r="248" customFormat="false" ht="15" hidden="false" customHeight="false" outlineLevel="0" collapsed="false">
      <c r="A248" s="35" t="n">
        <v>43712</v>
      </c>
      <c r="B248" s="37" t="n">
        <v>36</v>
      </c>
    </row>
    <row r="249" customFormat="false" ht="15" hidden="false" customHeight="false" outlineLevel="0" collapsed="false">
      <c r="A249" s="35" t="n">
        <v>43713</v>
      </c>
      <c r="B249" s="37" t="n">
        <v>36</v>
      </c>
    </row>
    <row r="250" customFormat="false" ht="15" hidden="false" customHeight="false" outlineLevel="0" collapsed="false">
      <c r="A250" s="35" t="n">
        <v>43714</v>
      </c>
      <c r="B250" s="37" t="n">
        <v>36</v>
      </c>
    </row>
    <row r="251" customFormat="false" ht="15" hidden="false" customHeight="false" outlineLevel="0" collapsed="false">
      <c r="A251" s="35" t="n">
        <v>43715</v>
      </c>
      <c r="B251" s="37" t="n">
        <v>36</v>
      </c>
    </row>
    <row r="252" customFormat="false" ht="15" hidden="false" customHeight="false" outlineLevel="0" collapsed="false">
      <c r="A252" s="35" t="n">
        <v>43716</v>
      </c>
      <c r="B252" s="37" t="n">
        <v>36</v>
      </c>
    </row>
    <row r="253" customFormat="false" ht="15" hidden="false" customHeight="false" outlineLevel="0" collapsed="false">
      <c r="A253" s="35" t="n">
        <v>43717</v>
      </c>
      <c r="B253" s="37" t="n">
        <v>37</v>
      </c>
    </row>
    <row r="254" customFormat="false" ht="15" hidden="false" customHeight="false" outlineLevel="0" collapsed="false">
      <c r="A254" s="35" t="n">
        <v>43718</v>
      </c>
      <c r="B254" s="37" t="n">
        <v>37</v>
      </c>
    </row>
    <row r="255" customFormat="false" ht="15" hidden="false" customHeight="false" outlineLevel="0" collapsed="false">
      <c r="A255" s="35" t="n">
        <v>43719</v>
      </c>
      <c r="B255" s="37" t="n">
        <v>37</v>
      </c>
    </row>
    <row r="256" customFormat="false" ht="15" hidden="false" customHeight="false" outlineLevel="0" collapsed="false">
      <c r="A256" s="35" t="n">
        <v>43720</v>
      </c>
      <c r="B256" s="37" t="n">
        <v>37</v>
      </c>
    </row>
    <row r="257" customFormat="false" ht="15" hidden="false" customHeight="false" outlineLevel="0" collapsed="false">
      <c r="A257" s="35" t="n">
        <v>43721</v>
      </c>
      <c r="B257" s="37" t="n">
        <v>37</v>
      </c>
    </row>
    <row r="258" customFormat="false" ht="15" hidden="false" customHeight="false" outlineLevel="0" collapsed="false">
      <c r="A258" s="35" t="n">
        <v>43722</v>
      </c>
      <c r="B258" s="37" t="n">
        <v>37</v>
      </c>
    </row>
    <row r="259" customFormat="false" ht="15" hidden="false" customHeight="false" outlineLevel="0" collapsed="false">
      <c r="A259" s="35" t="n">
        <v>43723</v>
      </c>
      <c r="B259" s="37" t="n">
        <v>37</v>
      </c>
    </row>
    <row r="260" customFormat="false" ht="15" hidden="false" customHeight="false" outlineLevel="0" collapsed="false">
      <c r="A260" s="35" t="n">
        <v>43724</v>
      </c>
      <c r="B260" s="37" t="n">
        <v>38</v>
      </c>
    </row>
    <row r="261" customFormat="false" ht="15" hidden="false" customHeight="false" outlineLevel="0" collapsed="false">
      <c r="A261" s="35" t="n">
        <v>43725</v>
      </c>
      <c r="B261" s="37" t="n">
        <v>38</v>
      </c>
    </row>
    <row r="262" customFormat="false" ht="15" hidden="false" customHeight="false" outlineLevel="0" collapsed="false">
      <c r="A262" s="35" t="n">
        <v>43726</v>
      </c>
      <c r="B262" s="37" t="n">
        <v>38</v>
      </c>
    </row>
    <row r="263" customFormat="false" ht="15" hidden="false" customHeight="false" outlineLevel="0" collapsed="false">
      <c r="A263" s="35" t="n">
        <v>43727</v>
      </c>
      <c r="B263" s="37" t="n">
        <v>38</v>
      </c>
    </row>
    <row r="264" customFormat="false" ht="15" hidden="false" customHeight="false" outlineLevel="0" collapsed="false">
      <c r="A264" s="35" t="n">
        <v>43728</v>
      </c>
      <c r="B264" s="37" t="n">
        <v>38</v>
      </c>
    </row>
    <row r="265" customFormat="false" ht="15" hidden="false" customHeight="false" outlineLevel="0" collapsed="false">
      <c r="A265" s="35" t="n">
        <v>43729</v>
      </c>
      <c r="B265" s="37" t="n">
        <v>38</v>
      </c>
    </row>
    <row r="266" customFormat="false" ht="15" hidden="false" customHeight="false" outlineLevel="0" collapsed="false">
      <c r="A266" s="35" t="n">
        <v>43730</v>
      </c>
      <c r="B266" s="37" t="n">
        <v>38</v>
      </c>
    </row>
    <row r="267" customFormat="false" ht="15" hidden="false" customHeight="false" outlineLevel="0" collapsed="false">
      <c r="A267" s="35" t="n">
        <v>43731</v>
      </c>
      <c r="B267" s="37" t="n">
        <v>39</v>
      </c>
    </row>
    <row r="268" customFormat="false" ht="15" hidden="false" customHeight="false" outlineLevel="0" collapsed="false">
      <c r="A268" s="35" t="n">
        <v>43732</v>
      </c>
      <c r="B268" s="37" t="n">
        <v>39</v>
      </c>
    </row>
    <row r="269" customFormat="false" ht="15" hidden="false" customHeight="false" outlineLevel="0" collapsed="false">
      <c r="A269" s="35" t="n">
        <v>43733</v>
      </c>
      <c r="B269" s="37" t="n">
        <v>39</v>
      </c>
    </row>
    <row r="270" customFormat="false" ht="15" hidden="false" customHeight="false" outlineLevel="0" collapsed="false">
      <c r="A270" s="35" t="n">
        <v>43734</v>
      </c>
      <c r="B270" s="37" t="n">
        <v>39</v>
      </c>
    </row>
    <row r="271" customFormat="false" ht="15" hidden="false" customHeight="false" outlineLevel="0" collapsed="false">
      <c r="A271" s="35" t="n">
        <v>43735</v>
      </c>
      <c r="B271" s="37" t="n">
        <v>39</v>
      </c>
    </row>
    <row r="272" customFormat="false" ht="15" hidden="false" customHeight="false" outlineLevel="0" collapsed="false">
      <c r="A272" s="35" t="n">
        <v>43736</v>
      </c>
      <c r="B272" s="37" t="n">
        <v>39</v>
      </c>
    </row>
    <row r="273" customFormat="false" ht="15" hidden="false" customHeight="false" outlineLevel="0" collapsed="false">
      <c r="A273" s="35" t="n">
        <v>43737</v>
      </c>
      <c r="B273" s="37" t="n">
        <v>39</v>
      </c>
    </row>
    <row r="274" customFormat="false" ht="15" hidden="false" customHeight="false" outlineLevel="0" collapsed="false">
      <c r="A274" s="35" t="n">
        <v>43738</v>
      </c>
      <c r="B274" s="37" t="n">
        <v>40</v>
      </c>
    </row>
    <row r="275" customFormat="false" ht="15" hidden="false" customHeight="false" outlineLevel="0" collapsed="false">
      <c r="A275" s="35" t="n">
        <v>43739</v>
      </c>
      <c r="B275" s="37" t="n">
        <v>40</v>
      </c>
    </row>
    <row r="276" customFormat="false" ht="15" hidden="false" customHeight="false" outlineLevel="0" collapsed="false">
      <c r="A276" s="35" t="n">
        <v>43740</v>
      </c>
      <c r="B276" s="37" t="n">
        <v>40</v>
      </c>
    </row>
    <row r="277" customFormat="false" ht="15" hidden="false" customHeight="false" outlineLevel="0" collapsed="false">
      <c r="A277" s="35" t="n">
        <v>43741</v>
      </c>
      <c r="B277" s="37" t="n">
        <v>40</v>
      </c>
    </row>
    <row r="278" customFormat="false" ht="15" hidden="false" customHeight="false" outlineLevel="0" collapsed="false">
      <c r="A278" s="35" t="n">
        <v>43742</v>
      </c>
      <c r="B278" s="37" t="n">
        <v>40</v>
      </c>
    </row>
    <row r="279" customFormat="false" ht="15" hidden="false" customHeight="false" outlineLevel="0" collapsed="false">
      <c r="A279" s="35" t="n">
        <v>43743</v>
      </c>
      <c r="B279" s="37" t="n">
        <v>40</v>
      </c>
    </row>
    <row r="280" customFormat="false" ht="15" hidden="false" customHeight="false" outlineLevel="0" collapsed="false">
      <c r="A280" s="35" t="n">
        <v>43744</v>
      </c>
      <c r="B280" s="37" t="n">
        <v>40</v>
      </c>
    </row>
    <row r="281" customFormat="false" ht="15" hidden="false" customHeight="false" outlineLevel="0" collapsed="false">
      <c r="A281" s="35" t="n">
        <v>43745</v>
      </c>
      <c r="B281" s="37" t="n">
        <v>41</v>
      </c>
    </row>
    <row r="282" customFormat="false" ht="15" hidden="false" customHeight="false" outlineLevel="0" collapsed="false">
      <c r="A282" s="35" t="n">
        <v>43746</v>
      </c>
      <c r="B282" s="37" t="n">
        <v>41</v>
      </c>
    </row>
    <row r="283" customFormat="false" ht="15" hidden="false" customHeight="false" outlineLevel="0" collapsed="false">
      <c r="A283" s="35" t="n">
        <v>43747</v>
      </c>
      <c r="B283" s="37" t="n">
        <v>41</v>
      </c>
    </row>
    <row r="284" customFormat="false" ht="15" hidden="false" customHeight="false" outlineLevel="0" collapsed="false">
      <c r="A284" s="35" t="n">
        <v>43748</v>
      </c>
      <c r="B284" s="37" t="n">
        <v>41</v>
      </c>
    </row>
    <row r="285" customFormat="false" ht="15" hidden="false" customHeight="false" outlineLevel="0" collapsed="false">
      <c r="A285" s="35" t="n">
        <v>43749</v>
      </c>
      <c r="B285" s="37" t="n">
        <v>41</v>
      </c>
    </row>
    <row r="286" customFormat="false" ht="15" hidden="false" customHeight="false" outlineLevel="0" collapsed="false">
      <c r="A286" s="35" t="n">
        <v>43750</v>
      </c>
      <c r="B286" s="37" t="n">
        <v>41</v>
      </c>
    </row>
    <row r="287" customFormat="false" ht="15" hidden="false" customHeight="false" outlineLevel="0" collapsed="false">
      <c r="A287" s="35" t="n">
        <v>43751</v>
      </c>
      <c r="B287" s="37" t="n">
        <v>41</v>
      </c>
    </row>
    <row r="288" customFormat="false" ht="15" hidden="false" customHeight="false" outlineLevel="0" collapsed="false">
      <c r="A288" s="35" t="n">
        <v>43752</v>
      </c>
      <c r="B288" s="37" t="n">
        <v>42</v>
      </c>
    </row>
    <row r="289" customFormat="false" ht="15" hidden="false" customHeight="false" outlineLevel="0" collapsed="false">
      <c r="A289" s="35" t="n">
        <v>43753</v>
      </c>
      <c r="B289" s="37" t="n">
        <v>42</v>
      </c>
    </row>
    <row r="290" customFormat="false" ht="15" hidden="false" customHeight="false" outlineLevel="0" collapsed="false">
      <c r="A290" s="35" t="n">
        <v>43754</v>
      </c>
      <c r="B290" s="37" t="n">
        <v>42</v>
      </c>
    </row>
    <row r="291" customFormat="false" ht="15" hidden="false" customHeight="false" outlineLevel="0" collapsed="false">
      <c r="A291" s="35" t="n">
        <v>43755</v>
      </c>
      <c r="B291" s="37" t="n">
        <v>42</v>
      </c>
    </row>
    <row r="292" customFormat="false" ht="15" hidden="false" customHeight="false" outlineLevel="0" collapsed="false">
      <c r="A292" s="35" t="n">
        <v>43756</v>
      </c>
      <c r="B292" s="37" t="n">
        <v>42</v>
      </c>
    </row>
    <row r="293" customFormat="false" ht="15" hidden="false" customHeight="false" outlineLevel="0" collapsed="false">
      <c r="A293" s="35" t="n">
        <v>43757</v>
      </c>
      <c r="B293" s="37" t="n">
        <v>42</v>
      </c>
    </row>
    <row r="294" customFormat="false" ht="15" hidden="false" customHeight="false" outlineLevel="0" collapsed="false">
      <c r="A294" s="35" t="n">
        <v>43758</v>
      </c>
      <c r="B294" s="37" t="n">
        <v>42</v>
      </c>
    </row>
    <row r="295" customFormat="false" ht="15" hidden="false" customHeight="false" outlineLevel="0" collapsed="false">
      <c r="A295" s="35" t="n">
        <v>43759</v>
      </c>
      <c r="B295" s="37" t="n">
        <v>43</v>
      </c>
    </row>
    <row r="296" customFormat="false" ht="15" hidden="false" customHeight="false" outlineLevel="0" collapsed="false">
      <c r="A296" s="35" t="n">
        <v>43760</v>
      </c>
      <c r="B296" s="37" t="n">
        <v>43</v>
      </c>
    </row>
    <row r="297" customFormat="false" ht="15" hidden="false" customHeight="false" outlineLevel="0" collapsed="false">
      <c r="A297" s="35" t="n">
        <v>43761</v>
      </c>
      <c r="B297" s="37" t="n">
        <v>43</v>
      </c>
    </row>
    <row r="298" customFormat="false" ht="15" hidden="false" customHeight="false" outlineLevel="0" collapsed="false">
      <c r="A298" s="35" t="n">
        <v>43762</v>
      </c>
      <c r="B298" s="37" t="n">
        <v>43</v>
      </c>
    </row>
    <row r="299" customFormat="false" ht="15" hidden="false" customHeight="false" outlineLevel="0" collapsed="false">
      <c r="A299" s="35" t="n">
        <v>43763</v>
      </c>
      <c r="B299" s="37" t="n">
        <v>43</v>
      </c>
    </row>
    <row r="300" customFormat="false" ht="15" hidden="false" customHeight="false" outlineLevel="0" collapsed="false">
      <c r="A300" s="35" t="n">
        <v>43764</v>
      </c>
      <c r="B300" s="37" t="n">
        <v>43</v>
      </c>
    </row>
    <row r="301" customFormat="false" ht="15" hidden="false" customHeight="false" outlineLevel="0" collapsed="false">
      <c r="A301" s="35" t="n">
        <v>43765</v>
      </c>
      <c r="B301" s="37" t="n">
        <v>43</v>
      </c>
    </row>
    <row r="302" customFormat="false" ht="15" hidden="false" customHeight="false" outlineLevel="0" collapsed="false">
      <c r="A302" s="35" t="n">
        <v>43766</v>
      </c>
      <c r="B302" s="37" t="n">
        <v>44</v>
      </c>
    </row>
    <row r="303" customFormat="false" ht="15" hidden="false" customHeight="false" outlineLevel="0" collapsed="false">
      <c r="A303" s="35" t="n">
        <v>43767</v>
      </c>
      <c r="B303" s="37" t="n">
        <v>44</v>
      </c>
    </row>
    <row r="304" customFormat="false" ht="15" hidden="false" customHeight="false" outlineLevel="0" collapsed="false">
      <c r="A304" s="35" t="n">
        <v>43768</v>
      </c>
      <c r="B304" s="37" t="n">
        <v>44</v>
      </c>
    </row>
    <row r="305" customFormat="false" ht="15" hidden="false" customHeight="false" outlineLevel="0" collapsed="false">
      <c r="A305" s="35" t="n">
        <v>43769</v>
      </c>
      <c r="B305" s="37" t="n">
        <v>44</v>
      </c>
    </row>
    <row r="306" customFormat="false" ht="15" hidden="false" customHeight="false" outlineLevel="0" collapsed="false">
      <c r="A306" s="35" t="n">
        <v>43770</v>
      </c>
      <c r="B306" s="37" t="n">
        <v>44</v>
      </c>
    </row>
    <row r="307" customFormat="false" ht="15" hidden="false" customHeight="false" outlineLevel="0" collapsed="false">
      <c r="A307" s="35" t="n">
        <v>43771</v>
      </c>
      <c r="B307" s="37" t="n">
        <v>44</v>
      </c>
    </row>
    <row r="308" customFormat="false" ht="15" hidden="false" customHeight="false" outlineLevel="0" collapsed="false">
      <c r="A308" s="35" t="n">
        <v>43772</v>
      </c>
      <c r="B308" s="37" t="n">
        <v>44</v>
      </c>
    </row>
    <row r="309" customFormat="false" ht="15" hidden="false" customHeight="false" outlineLevel="0" collapsed="false">
      <c r="A309" s="35" t="n">
        <v>43773</v>
      </c>
      <c r="B309" s="37" t="n">
        <v>45</v>
      </c>
    </row>
    <row r="310" customFormat="false" ht="15" hidden="false" customHeight="false" outlineLevel="0" collapsed="false">
      <c r="A310" s="35" t="n">
        <v>43774</v>
      </c>
      <c r="B310" s="37" t="n">
        <v>45</v>
      </c>
    </row>
    <row r="311" customFormat="false" ht="15" hidden="false" customHeight="false" outlineLevel="0" collapsed="false">
      <c r="A311" s="35" t="n">
        <v>43775</v>
      </c>
      <c r="B311" s="37" t="n">
        <v>45</v>
      </c>
    </row>
    <row r="312" customFormat="false" ht="15" hidden="false" customHeight="false" outlineLevel="0" collapsed="false">
      <c r="A312" s="35" t="n">
        <v>43776</v>
      </c>
      <c r="B312" s="37" t="n">
        <v>45</v>
      </c>
    </row>
    <row r="313" customFormat="false" ht="15" hidden="false" customHeight="false" outlineLevel="0" collapsed="false">
      <c r="A313" s="35" t="n">
        <v>43777</v>
      </c>
      <c r="B313" s="37" t="n">
        <v>45</v>
      </c>
    </row>
    <row r="314" customFormat="false" ht="15" hidden="false" customHeight="false" outlineLevel="0" collapsed="false">
      <c r="A314" s="35" t="n">
        <v>43778</v>
      </c>
      <c r="B314" s="37" t="n">
        <v>45</v>
      </c>
    </row>
    <row r="315" customFormat="false" ht="15" hidden="false" customHeight="false" outlineLevel="0" collapsed="false">
      <c r="A315" s="35" t="n">
        <v>43779</v>
      </c>
      <c r="B315" s="37" t="n">
        <v>45</v>
      </c>
    </row>
    <row r="316" customFormat="false" ht="15" hidden="false" customHeight="false" outlineLevel="0" collapsed="false">
      <c r="A316" s="35" t="n">
        <v>43780</v>
      </c>
      <c r="B316" s="37" t="n">
        <v>46</v>
      </c>
    </row>
    <row r="317" customFormat="false" ht="15" hidden="false" customHeight="false" outlineLevel="0" collapsed="false">
      <c r="A317" s="35" t="n">
        <v>43781</v>
      </c>
      <c r="B317" s="37" t="n">
        <v>46</v>
      </c>
    </row>
    <row r="318" customFormat="false" ht="15" hidden="false" customHeight="false" outlineLevel="0" collapsed="false">
      <c r="A318" s="35" t="n">
        <v>43782</v>
      </c>
      <c r="B318" s="37" t="n">
        <v>46</v>
      </c>
    </row>
    <row r="319" customFormat="false" ht="15" hidden="false" customHeight="false" outlineLevel="0" collapsed="false">
      <c r="A319" s="35" t="n">
        <v>43783</v>
      </c>
      <c r="B319" s="37" t="n">
        <v>46</v>
      </c>
    </row>
    <row r="320" customFormat="false" ht="15" hidden="false" customHeight="false" outlineLevel="0" collapsed="false">
      <c r="A320" s="35" t="n">
        <v>43784</v>
      </c>
      <c r="B320" s="37" t="n">
        <v>46</v>
      </c>
    </row>
    <row r="321" customFormat="false" ht="15" hidden="false" customHeight="false" outlineLevel="0" collapsed="false">
      <c r="A321" s="35" t="n">
        <v>43785</v>
      </c>
      <c r="B321" s="37" t="n">
        <v>46</v>
      </c>
    </row>
    <row r="322" customFormat="false" ht="15" hidden="false" customHeight="false" outlineLevel="0" collapsed="false">
      <c r="A322" s="35" t="n">
        <v>43786</v>
      </c>
      <c r="B322" s="37" t="n">
        <v>46</v>
      </c>
    </row>
    <row r="323" customFormat="false" ht="15" hidden="false" customHeight="false" outlineLevel="0" collapsed="false">
      <c r="A323" s="35" t="n">
        <v>43787</v>
      </c>
      <c r="B323" s="37" t="n">
        <v>47</v>
      </c>
    </row>
    <row r="324" customFormat="false" ht="15" hidden="false" customHeight="false" outlineLevel="0" collapsed="false">
      <c r="A324" s="35" t="n">
        <v>43788</v>
      </c>
      <c r="B324" s="37" t="n">
        <v>47</v>
      </c>
    </row>
    <row r="325" customFormat="false" ht="15" hidden="false" customHeight="false" outlineLevel="0" collapsed="false">
      <c r="A325" s="35" t="n">
        <v>43789</v>
      </c>
      <c r="B325" s="37" t="n">
        <v>47</v>
      </c>
    </row>
    <row r="326" customFormat="false" ht="15" hidden="false" customHeight="false" outlineLevel="0" collapsed="false">
      <c r="A326" s="35" t="n">
        <v>43790</v>
      </c>
      <c r="B326" s="37" t="n">
        <v>47</v>
      </c>
    </row>
    <row r="327" customFormat="false" ht="15" hidden="false" customHeight="false" outlineLevel="0" collapsed="false">
      <c r="A327" s="35" t="n">
        <v>43791</v>
      </c>
      <c r="B327" s="37" t="n">
        <v>47</v>
      </c>
    </row>
    <row r="328" customFormat="false" ht="15" hidden="false" customHeight="false" outlineLevel="0" collapsed="false">
      <c r="A328" s="35" t="n">
        <v>43792</v>
      </c>
      <c r="B328" s="37" t="n">
        <v>47</v>
      </c>
    </row>
    <row r="329" customFormat="false" ht="15" hidden="false" customHeight="false" outlineLevel="0" collapsed="false">
      <c r="A329" s="35" t="n">
        <v>43793</v>
      </c>
      <c r="B329" s="37" t="n">
        <v>47</v>
      </c>
    </row>
    <row r="330" customFormat="false" ht="15" hidden="false" customHeight="false" outlineLevel="0" collapsed="false">
      <c r="A330" s="35" t="n">
        <v>43794</v>
      </c>
      <c r="B330" s="37" t="n">
        <v>48</v>
      </c>
    </row>
    <row r="331" customFormat="false" ht="15" hidden="false" customHeight="false" outlineLevel="0" collapsed="false">
      <c r="A331" s="35" t="n">
        <v>43795</v>
      </c>
      <c r="B331" s="37" t="n">
        <v>48</v>
      </c>
    </row>
    <row r="332" customFormat="false" ht="15" hidden="false" customHeight="false" outlineLevel="0" collapsed="false">
      <c r="A332" s="35" t="n">
        <v>43796</v>
      </c>
      <c r="B332" s="37" t="n">
        <v>48</v>
      </c>
    </row>
    <row r="333" customFormat="false" ht="15" hidden="false" customHeight="false" outlineLevel="0" collapsed="false">
      <c r="A333" s="35" t="n">
        <v>43797</v>
      </c>
      <c r="B333" s="37" t="n">
        <v>48</v>
      </c>
    </row>
    <row r="334" customFormat="false" ht="15" hidden="false" customHeight="false" outlineLevel="0" collapsed="false">
      <c r="A334" s="35" t="n">
        <v>43798</v>
      </c>
      <c r="B334" s="37" t="n">
        <v>48</v>
      </c>
    </row>
    <row r="335" customFormat="false" ht="15" hidden="false" customHeight="false" outlineLevel="0" collapsed="false">
      <c r="A335" s="35" t="n">
        <v>43799</v>
      </c>
      <c r="B335" s="37" t="n">
        <v>48</v>
      </c>
    </row>
    <row r="336" customFormat="false" ht="15" hidden="false" customHeight="false" outlineLevel="0" collapsed="false">
      <c r="A336" s="35" t="n">
        <v>43800</v>
      </c>
      <c r="B336" s="37" t="n">
        <v>48</v>
      </c>
    </row>
    <row r="337" customFormat="false" ht="15" hidden="false" customHeight="false" outlineLevel="0" collapsed="false">
      <c r="A337" s="35" t="n">
        <v>43801</v>
      </c>
      <c r="B337" s="37" t="n">
        <v>49</v>
      </c>
    </row>
    <row r="338" customFormat="false" ht="15" hidden="false" customHeight="false" outlineLevel="0" collapsed="false">
      <c r="A338" s="35" t="n">
        <v>43802</v>
      </c>
      <c r="B338" s="37" t="n">
        <v>49</v>
      </c>
    </row>
    <row r="339" customFormat="false" ht="15" hidden="false" customHeight="false" outlineLevel="0" collapsed="false">
      <c r="A339" s="35" t="n">
        <v>43803</v>
      </c>
      <c r="B339" s="37" t="n">
        <v>49</v>
      </c>
    </row>
    <row r="340" customFormat="false" ht="15" hidden="false" customHeight="false" outlineLevel="0" collapsed="false">
      <c r="A340" s="35" t="n">
        <v>43804</v>
      </c>
      <c r="B340" s="37" t="n">
        <v>49</v>
      </c>
    </row>
    <row r="341" customFormat="false" ht="15" hidden="false" customHeight="false" outlineLevel="0" collapsed="false">
      <c r="A341" s="35" t="n">
        <v>43805</v>
      </c>
      <c r="B341" s="37" t="n">
        <v>49</v>
      </c>
    </row>
    <row r="342" customFormat="false" ht="15" hidden="false" customHeight="false" outlineLevel="0" collapsed="false">
      <c r="A342" s="35" t="n">
        <v>43806</v>
      </c>
      <c r="B342" s="37" t="n">
        <v>49</v>
      </c>
    </row>
    <row r="343" customFormat="false" ht="15" hidden="false" customHeight="false" outlineLevel="0" collapsed="false">
      <c r="A343" s="35" t="n">
        <v>43807</v>
      </c>
      <c r="B343" s="37" t="n">
        <v>49</v>
      </c>
    </row>
    <row r="344" customFormat="false" ht="15" hidden="false" customHeight="false" outlineLevel="0" collapsed="false">
      <c r="A344" s="35" t="n">
        <v>43808</v>
      </c>
      <c r="B344" s="37" t="n">
        <v>50</v>
      </c>
    </row>
    <row r="345" customFormat="false" ht="15" hidden="false" customHeight="false" outlineLevel="0" collapsed="false">
      <c r="A345" s="35" t="n">
        <v>43809</v>
      </c>
      <c r="B345" s="37" t="n">
        <v>50</v>
      </c>
    </row>
    <row r="346" customFormat="false" ht="15" hidden="false" customHeight="false" outlineLevel="0" collapsed="false">
      <c r="A346" s="35" t="n">
        <v>43810</v>
      </c>
      <c r="B346" s="37" t="n">
        <v>50</v>
      </c>
    </row>
    <row r="347" customFormat="false" ht="15" hidden="false" customHeight="false" outlineLevel="0" collapsed="false">
      <c r="A347" s="35" t="n">
        <v>43811</v>
      </c>
      <c r="B347" s="37" t="n">
        <v>50</v>
      </c>
    </row>
    <row r="348" customFormat="false" ht="15" hidden="false" customHeight="false" outlineLevel="0" collapsed="false">
      <c r="A348" s="35" t="n">
        <v>43812</v>
      </c>
      <c r="B348" s="37" t="n">
        <v>50</v>
      </c>
    </row>
    <row r="349" customFormat="false" ht="15" hidden="false" customHeight="false" outlineLevel="0" collapsed="false">
      <c r="A349" s="35" t="n">
        <v>43813</v>
      </c>
      <c r="B349" s="37" t="n">
        <v>50</v>
      </c>
    </row>
    <row r="350" customFormat="false" ht="15" hidden="false" customHeight="false" outlineLevel="0" collapsed="false">
      <c r="A350" s="35" t="n">
        <v>43814</v>
      </c>
      <c r="B350" s="37" t="n">
        <v>50</v>
      </c>
    </row>
    <row r="351" customFormat="false" ht="15" hidden="false" customHeight="false" outlineLevel="0" collapsed="false">
      <c r="A351" s="35" t="n">
        <v>43815</v>
      </c>
      <c r="B351" s="37" t="n">
        <v>51</v>
      </c>
    </row>
    <row r="352" customFormat="false" ht="15" hidden="false" customHeight="false" outlineLevel="0" collapsed="false">
      <c r="A352" s="35" t="n">
        <v>43816</v>
      </c>
      <c r="B352" s="37" t="n">
        <v>51</v>
      </c>
    </row>
    <row r="353" customFormat="false" ht="15" hidden="false" customHeight="false" outlineLevel="0" collapsed="false">
      <c r="A353" s="35" t="n">
        <v>43817</v>
      </c>
      <c r="B353" s="37" t="n">
        <v>51</v>
      </c>
    </row>
    <row r="354" customFormat="false" ht="15" hidden="false" customHeight="false" outlineLevel="0" collapsed="false">
      <c r="A354" s="35" t="n">
        <v>43818</v>
      </c>
      <c r="B354" s="37" t="n">
        <v>51</v>
      </c>
    </row>
    <row r="355" customFormat="false" ht="15" hidden="false" customHeight="false" outlineLevel="0" collapsed="false">
      <c r="A355" s="35" t="n">
        <v>43819</v>
      </c>
      <c r="B355" s="37" t="n">
        <v>51</v>
      </c>
    </row>
    <row r="356" customFormat="false" ht="15" hidden="false" customHeight="false" outlineLevel="0" collapsed="false">
      <c r="A356" s="35" t="n">
        <v>43820</v>
      </c>
      <c r="B356" s="37" t="n">
        <v>51</v>
      </c>
    </row>
    <row r="357" customFormat="false" ht="15" hidden="false" customHeight="false" outlineLevel="0" collapsed="false">
      <c r="A357" s="35" t="n">
        <v>43821</v>
      </c>
      <c r="B357" s="37" t="n">
        <v>51</v>
      </c>
    </row>
    <row r="358" customFormat="false" ht="15" hidden="false" customHeight="false" outlineLevel="0" collapsed="false">
      <c r="A358" s="35" t="n">
        <v>43822</v>
      </c>
      <c r="B358" s="37" t="n">
        <v>52</v>
      </c>
    </row>
    <row r="359" customFormat="false" ht="15" hidden="false" customHeight="false" outlineLevel="0" collapsed="false">
      <c r="A359" s="35" t="n">
        <v>43823</v>
      </c>
      <c r="B359" s="37" t="n">
        <v>52</v>
      </c>
    </row>
    <row r="360" customFormat="false" ht="15" hidden="false" customHeight="false" outlineLevel="0" collapsed="false">
      <c r="A360" s="35" t="n">
        <v>43824</v>
      </c>
      <c r="B360" s="37" t="n">
        <v>52</v>
      </c>
    </row>
    <row r="361" customFormat="false" ht="15" hidden="false" customHeight="false" outlineLevel="0" collapsed="false">
      <c r="A361" s="35" t="n">
        <v>43825</v>
      </c>
      <c r="B361" s="37" t="n">
        <v>52</v>
      </c>
    </row>
    <row r="362" customFormat="false" ht="15" hidden="false" customHeight="false" outlineLevel="0" collapsed="false">
      <c r="A362" s="35" t="n">
        <v>43826</v>
      </c>
      <c r="B362" s="37" t="n">
        <v>52</v>
      </c>
    </row>
    <row r="363" customFormat="false" ht="15" hidden="false" customHeight="false" outlineLevel="0" collapsed="false">
      <c r="A363" s="35" t="n">
        <v>43827</v>
      </c>
      <c r="B363" s="37" t="n">
        <v>52</v>
      </c>
    </row>
    <row r="364" customFormat="false" ht="15" hidden="false" customHeight="false" outlineLevel="0" collapsed="false">
      <c r="A364" s="35" t="n">
        <v>43828</v>
      </c>
      <c r="B364" s="37" t="n">
        <v>52</v>
      </c>
    </row>
    <row r="365" customFormat="false" ht="15" hidden="false" customHeight="false" outlineLevel="0" collapsed="false">
      <c r="A365" s="35" t="n">
        <v>43829</v>
      </c>
    </row>
    <row r="366" customFormat="false" ht="15" hidden="false" customHeight="false" outlineLevel="0" collapsed="false">
      <c r="A366" s="35" t="n">
        <v>43830</v>
      </c>
    </row>
    <row r="367" customFormat="false" ht="15" hidden="false" customHeight="false" outlineLevel="0" collapsed="false">
      <c r="A367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5" activeCellId="0" sqref="A3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29.14"/>
    <col collapsed="false" customWidth="true" hidden="false" outlineLevel="0" max="3" min="3" style="0" width="25"/>
    <col collapsed="false" customWidth="true" hidden="false" outlineLevel="0" max="5" min="4" style="33" width="18.58"/>
    <col collapsed="false" customWidth="true" hidden="false" outlineLevel="0" max="7" min="7" style="0" width="12.86"/>
    <col collapsed="false" customWidth="true" hidden="false" outlineLevel="0" max="8" min="8" style="0" width="10.85"/>
    <col collapsed="false" customWidth="true" hidden="false" outlineLevel="0" max="9" min="9" style="0" width="13.43"/>
    <col collapsed="false" customWidth="true" hidden="false" outlineLevel="0" max="10" min="10" style="0" width="10.85"/>
  </cols>
  <sheetData>
    <row r="1" customFormat="false" ht="48.75" hidden="false" customHeight="true" outlineLevel="0" collapsed="false">
      <c r="A1" s="38" t="s">
        <v>4</v>
      </c>
      <c r="B1" s="39" t="s">
        <v>50</v>
      </c>
      <c r="C1" s="39" t="s">
        <v>113</v>
      </c>
      <c r="D1" s="40" t="s">
        <v>9</v>
      </c>
      <c r="E1" s="41" t="s">
        <v>10</v>
      </c>
    </row>
    <row r="2" customFormat="false" ht="15.75" hidden="false" customHeight="false" outlineLevel="0" collapsed="false">
      <c r="A2" s="42" t="s">
        <v>94</v>
      </c>
      <c r="B2" s="43" t="s">
        <v>114</v>
      </c>
      <c r="C2" s="43" t="s">
        <v>114</v>
      </c>
      <c r="D2" s="44" t="n">
        <v>5400</v>
      </c>
      <c r="E2" s="45" t="n">
        <v>1600</v>
      </c>
      <c r="G2" s="46"/>
      <c r="H2" s="46"/>
      <c r="I2" s="46"/>
    </row>
    <row r="3" customFormat="false" ht="15.75" hidden="false" customHeight="false" outlineLevel="0" collapsed="false">
      <c r="A3" s="42" t="s">
        <v>94</v>
      </c>
      <c r="B3" s="47" t="s">
        <v>115</v>
      </c>
      <c r="C3" s="47" t="s">
        <v>115</v>
      </c>
      <c r="D3" s="48" t="n">
        <v>3600</v>
      </c>
      <c r="E3" s="49" t="n">
        <v>1600</v>
      </c>
      <c r="G3" s="46"/>
      <c r="H3" s="46"/>
      <c r="I3" s="46"/>
    </row>
    <row r="4" customFormat="false" ht="15.75" hidden="false" customHeight="false" outlineLevel="0" collapsed="false">
      <c r="A4" s="42" t="s">
        <v>95</v>
      </c>
      <c r="B4" s="43" t="s">
        <v>116</v>
      </c>
      <c r="C4" s="43" t="s">
        <v>114</v>
      </c>
      <c r="D4" s="44" t="n">
        <v>4800</v>
      </c>
      <c r="E4" s="45" t="n">
        <v>440</v>
      </c>
      <c r="G4" s="46"/>
      <c r="H4" s="46"/>
      <c r="I4" s="46"/>
    </row>
    <row r="5" customFormat="false" ht="15.75" hidden="false" customHeight="false" outlineLevel="0" collapsed="false">
      <c r="A5" s="42" t="s">
        <v>95</v>
      </c>
      <c r="B5" s="47" t="s">
        <v>117</v>
      </c>
      <c r="C5" s="47" t="s">
        <v>115</v>
      </c>
      <c r="D5" s="48" t="n">
        <v>1700</v>
      </c>
      <c r="E5" s="49" t="n">
        <v>440</v>
      </c>
      <c r="G5" s="46"/>
      <c r="H5" s="46"/>
      <c r="I5" s="46"/>
    </row>
    <row r="6" customFormat="false" ht="15.75" hidden="false" customHeight="false" outlineLevel="0" collapsed="false">
      <c r="A6" s="42" t="s">
        <v>95</v>
      </c>
      <c r="B6" s="43" t="s">
        <v>118</v>
      </c>
      <c r="C6" s="43" t="s">
        <v>114</v>
      </c>
      <c r="D6" s="44" t="n">
        <v>5700</v>
      </c>
      <c r="E6" s="45" t="n">
        <v>820</v>
      </c>
      <c r="G6" s="46"/>
      <c r="H6" s="46"/>
      <c r="I6" s="46"/>
    </row>
    <row r="7" customFormat="false" ht="15.75" hidden="false" customHeight="false" outlineLevel="0" collapsed="false">
      <c r="A7" s="42" t="s">
        <v>95</v>
      </c>
      <c r="B7" s="47" t="s">
        <v>119</v>
      </c>
      <c r="C7" s="47" t="s">
        <v>115</v>
      </c>
      <c r="D7" s="48" t="n">
        <v>1200</v>
      </c>
      <c r="E7" s="49" t="n">
        <v>820</v>
      </c>
      <c r="G7" s="46"/>
      <c r="H7" s="46"/>
      <c r="I7" s="46"/>
    </row>
    <row r="8" customFormat="false" ht="15.75" hidden="false" customHeight="false" outlineLevel="0" collapsed="false">
      <c r="A8" s="42" t="s">
        <v>95</v>
      </c>
      <c r="B8" s="43" t="s">
        <v>120</v>
      </c>
      <c r="C8" s="47" t="s">
        <v>115</v>
      </c>
      <c r="D8" s="44" t="n">
        <v>2500</v>
      </c>
      <c r="E8" s="45"/>
      <c r="G8" s="46"/>
      <c r="H8" s="46"/>
      <c r="I8" s="46"/>
    </row>
    <row r="9" customFormat="false" ht="15.75" hidden="false" customHeight="false" outlineLevel="0" collapsed="false">
      <c r="A9" s="42" t="s">
        <v>96</v>
      </c>
      <c r="B9" s="43" t="s">
        <v>114</v>
      </c>
      <c r="C9" s="43" t="s">
        <v>114</v>
      </c>
      <c r="D9" s="44" t="n">
        <v>1500</v>
      </c>
      <c r="E9" s="45" t="n">
        <v>380</v>
      </c>
      <c r="G9" s="46"/>
      <c r="H9" s="46"/>
      <c r="I9" s="46"/>
    </row>
    <row r="10" customFormat="false" ht="15.75" hidden="false" customHeight="false" outlineLevel="0" collapsed="false">
      <c r="A10" s="42" t="s">
        <v>96</v>
      </c>
      <c r="B10" s="47" t="s">
        <v>115</v>
      </c>
      <c r="C10" s="47" t="s">
        <v>115</v>
      </c>
      <c r="D10" s="48" t="n">
        <v>5000</v>
      </c>
      <c r="E10" s="49" t="n">
        <v>380</v>
      </c>
      <c r="G10" s="46"/>
      <c r="H10" s="46"/>
      <c r="I10" s="46"/>
    </row>
    <row r="11" customFormat="false" ht="15.75" hidden="false" customHeight="false" outlineLevel="0" collapsed="false">
      <c r="A11" s="42" t="s">
        <v>121</v>
      </c>
      <c r="B11" s="43" t="s">
        <v>114</v>
      </c>
      <c r="C11" s="43" t="s">
        <v>114</v>
      </c>
      <c r="D11" s="44"/>
      <c r="E11" s="45"/>
    </row>
    <row r="12" customFormat="false" ht="15.75" hidden="false" customHeight="false" outlineLevel="0" collapsed="false">
      <c r="A12" s="42" t="s">
        <v>121</v>
      </c>
      <c r="B12" s="47" t="s">
        <v>115</v>
      </c>
      <c r="C12" s="47" t="s">
        <v>115</v>
      </c>
      <c r="D12" s="48" t="n">
        <v>5200</v>
      </c>
      <c r="E12" s="49"/>
    </row>
    <row r="13" customFormat="false" ht="15.75" hidden="false" customHeight="false" outlineLevel="0" collapsed="false">
      <c r="A13" s="50" t="s">
        <v>97</v>
      </c>
      <c r="B13" s="51" t="s">
        <v>122</v>
      </c>
      <c r="C13" s="52" t="s">
        <v>115</v>
      </c>
      <c r="D13" s="53" t="n">
        <v>810</v>
      </c>
      <c r="E13" s="54" t="n">
        <v>220</v>
      </c>
    </row>
    <row r="14" customFormat="false" ht="15.75" hidden="false" customHeight="false" outlineLevel="0" collapsed="false">
      <c r="A14" s="50" t="s">
        <v>97</v>
      </c>
      <c r="B14" s="52" t="s">
        <v>123</v>
      </c>
      <c r="C14" s="52" t="s">
        <v>115</v>
      </c>
      <c r="D14" s="55" t="n">
        <v>1000</v>
      </c>
      <c r="E14" s="56"/>
      <c r="I14" s="46"/>
    </row>
    <row r="15" customFormat="false" ht="15.75" hidden="false" customHeight="false" outlineLevel="0" collapsed="false">
      <c r="A15" s="50" t="s">
        <v>97</v>
      </c>
      <c r="B15" s="57" t="s">
        <v>124</v>
      </c>
      <c r="C15" s="52" t="s">
        <v>115</v>
      </c>
      <c r="D15" s="58" t="n">
        <v>1650</v>
      </c>
      <c r="E15" s="59"/>
      <c r="I15" s="46"/>
    </row>
    <row r="16" customFormat="false" ht="15.75" hidden="false" customHeight="false" outlineLevel="0" collapsed="false">
      <c r="A16" s="50" t="s">
        <v>98</v>
      </c>
      <c r="B16" s="51" t="s">
        <v>122</v>
      </c>
      <c r="C16" s="52" t="s">
        <v>115</v>
      </c>
      <c r="D16" s="53" t="n">
        <v>7682</v>
      </c>
      <c r="E16" s="54" t="n">
        <v>600</v>
      </c>
      <c r="I16" s="46"/>
    </row>
    <row r="17" customFormat="false" ht="15.75" hidden="false" customHeight="false" outlineLevel="0" collapsed="false">
      <c r="A17" s="50" t="s">
        <v>98</v>
      </c>
      <c r="B17" s="52" t="s">
        <v>125</v>
      </c>
      <c r="C17" s="52" t="s">
        <v>115</v>
      </c>
      <c r="D17" s="55" t="n">
        <v>1700</v>
      </c>
      <c r="E17" s="56" t="n">
        <v>180</v>
      </c>
      <c r="I17" s="46"/>
    </row>
    <row r="18" customFormat="false" ht="15.75" hidden="false" customHeight="false" outlineLevel="0" collapsed="false">
      <c r="A18" s="60" t="s">
        <v>99</v>
      </c>
      <c r="B18" s="61" t="s">
        <v>115</v>
      </c>
      <c r="C18" s="52" t="s">
        <v>115</v>
      </c>
      <c r="D18" s="62" t="n">
        <v>2685</v>
      </c>
      <c r="E18" s="63" t="n">
        <v>300</v>
      </c>
      <c r="I18" s="46"/>
      <c r="J18" s="46"/>
    </row>
    <row r="19" customFormat="false" ht="15.75" hidden="false" customHeight="false" outlineLevel="0" collapsed="false">
      <c r="A19" s="64" t="s">
        <v>100</v>
      </c>
      <c r="B19" s="65" t="s">
        <v>115</v>
      </c>
      <c r="C19" s="65" t="s">
        <v>115</v>
      </c>
      <c r="D19" s="66" t="n">
        <v>1700</v>
      </c>
      <c r="E19" s="67" t="n">
        <v>85</v>
      </c>
      <c r="I19" s="46"/>
    </row>
    <row r="20" customFormat="false" ht="15.75" hidden="false" customHeight="false" outlineLevel="0" collapsed="false">
      <c r="A20" s="64" t="s">
        <v>101</v>
      </c>
      <c r="B20" s="65" t="s">
        <v>115</v>
      </c>
      <c r="C20" s="65" t="s">
        <v>115</v>
      </c>
      <c r="D20" s="66" t="n">
        <v>950</v>
      </c>
      <c r="E20" s="67" t="n">
        <v>90</v>
      </c>
    </row>
    <row r="21" customFormat="false" ht="15.75" hidden="false" customHeight="false" outlineLevel="0" collapsed="false">
      <c r="A21" s="64" t="s">
        <v>102</v>
      </c>
      <c r="B21" s="65" t="s">
        <v>115</v>
      </c>
      <c r="C21" s="65" t="s">
        <v>115</v>
      </c>
      <c r="D21" s="66" t="n">
        <v>908</v>
      </c>
      <c r="E21" s="67" t="n">
        <v>50</v>
      </c>
    </row>
    <row r="22" customFormat="false" ht="15.75" hidden="false" customHeight="false" outlineLevel="0" collapsed="false">
      <c r="A22" s="64" t="s">
        <v>102</v>
      </c>
      <c r="B22" s="68" t="s">
        <v>126</v>
      </c>
      <c r="C22" s="65" t="s">
        <v>115</v>
      </c>
      <c r="D22" s="69" t="n">
        <v>735</v>
      </c>
      <c r="E22" s="70"/>
    </row>
    <row r="23" customFormat="false" ht="15.75" hidden="false" customHeight="false" outlineLevel="0" collapsed="false">
      <c r="A23" s="64" t="s">
        <v>103</v>
      </c>
      <c r="B23" s="65" t="s">
        <v>127</v>
      </c>
      <c r="C23" s="71" t="s">
        <v>115</v>
      </c>
      <c r="D23" s="66" t="n">
        <v>1648</v>
      </c>
      <c r="E23" s="67" t="n">
        <v>120</v>
      </c>
    </row>
    <row r="24" customFormat="false" ht="15.75" hidden="false" customHeight="false" outlineLevel="0" collapsed="false">
      <c r="A24" s="64" t="s">
        <v>103</v>
      </c>
      <c r="B24" s="68" t="s">
        <v>128</v>
      </c>
      <c r="C24" s="65" t="s">
        <v>115</v>
      </c>
      <c r="D24" s="72" t="n">
        <v>550</v>
      </c>
      <c r="E24" s="73"/>
    </row>
    <row r="25" customFormat="false" ht="15.75" hidden="false" customHeight="false" outlineLevel="0" collapsed="false">
      <c r="A25" s="64" t="s">
        <v>103</v>
      </c>
      <c r="B25" s="68" t="s">
        <v>129</v>
      </c>
      <c r="C25" s="71" t="s">
        <v>115</v>
      </c>
      <c r="D25" s="72" t="n">
        <v>300</v>
      </c>
      <c r="E25" s="73" t="n">
        <v>20</v>
      </c>
    </row>
    <row r="26" customFormat="false" ht="15.75" hidden="false" customHeight="false" outlineLevel="0" collapsed="false">
      <c r="A26" s="64" t="s">
        <v>104</v>
      </c>
      <c r="B26" s="65" t="s">
        <v>115</v>
      </c>
      <c r="C26" s="65" t="s">
        <v>115</v>
      </c>
      <c r="D26" s="66" t="n">
        <v>350</v>
      </c>
      <c r="E26" s="67" t="n">
        <v>80</v>
      </c>
    </row>
    <row r="27" customFormat="false" ht="15.75" hidden="false" customHeight="false" outlineLevel="0" collapsed="false">
      <c r="A27" s="74" t="s">
        <v>105</v>
      </c>
      <c r="B27" s="75" t="s">
        <v>130</v>
      </c>
      <c r="C27" s="76" t="s">
        <v>115</v>
      </c>
      <c r="D27" s="77" t="n">
        <v>2900</v>
      </c>
      <c r="E27" s="78" t="n">
        <v>120</v>
      </c>
    </row>
    <row r="28" customFormat="false" ht="15.75" hidden="false" customHeight="false" outlineLevel="0" collapsed="false">
      <c r="A28" s="74" t="s">
        <v>105</v>
      </c>
      <c r="B28" s="76" t="s">
        <v>131</v>
      </c>
      <c r="C28" s="76" t="s">
        <v>115</v>
      </c>
      <c r="D28" s="79" t="n">
        <v>4335</v>
      </c>
      <c r="E28" s="80" t="n">
        <v>120</v>
      </c>
    </row>
    <row r="29" customFormat="false" ht="15.75" hidden="false" customHeight="false" outlineLevel="0" collapsed="false">
      <c r="A29" s="74" t="s">
        <v>105</v>
      </c>
      <c r="B29" s="76" t="s">
        <v>132</v>
      </c>
      <c r="C29" s="76" t="s">
        <v>115</v>
      </c>
      <c r="D29" s="79" t="n">
        <v>1200</v>
      </c>
      <c r="E29" s="80" t="n">
        <v>150</v>
      </c>
    </row>
    <row r="30" customFormat="false" ht="15.75" hidden="false" customHeight="false" outlineLevel="0" collapsed="false">
      <c r="A30" s="74" t="s">
        <v>105</v>
      </c>
      <c r="B30" s="81" t="s">
        <v>133</v>
      </c>
      <c r="C30" s="76" t="s">
        <v>115</v>
      </c>
      <c r="D30" s="82" t="n">
        <v>4650</v>
      </c>
      <c r="E30" s="83"/>
    </row>
    <row r="31" customFormat="false" ht="15.75" hidden="false" customHeight="false" outlineLevel="0" collapsed="false">
      <c r="A31" s="50" t="s">
        <v>83</v>
      </c>
      <c r="B31" s="51" t="s">
        <v>86</v>
      </c>
      <c r="C31" s="84" t="s">
        <v>115</v>
      </c>
      <c r="D31" s="85" t="n">
        <v>5871</v>
      </c>
      <c r="E31" s="86" t="n">
        <v>160</v>
      </c>
    </row>
    <row r="32" customFormat="false" ht="15.75" hidden="false" customHeight="false" outlineLevel="0" collapsed="false">
      <c r="A32" s="50" t="s">
        <v>83</v>
      </c>
      <c r="B32" s="52" t="s">
        <v>89</v>
      </c>
      <c r="C32" s="52" t="s">
        <v>115</v>
      </c>
      <c r="D32" s="87" t="n">
        <v>5246</v>
      </c>
      <c r="E32" s="88" t="n">
        <v>450</v>
      </c>
    </row>
    <row r="33" customFormat="false" ht="15.75" hidden="false" customHeight="false" outlineLevel="0" collapsed="false">
      <c r="A33" s="50" t="s">
        <v>83</v>
      </c>
      <c r="B33" s="52" t="s">
        <v>90</v>
      </c>
      <c r="C33" s="52" t="s">
        <v>115</v>
      </c>
      <c r="D33" s="87" t="n">
        <v>1196</v>
      </c>
      <c r="E33" s="88" t="n">
        <v>80</v>
      </c>
    </row>
    <row r="34" customFormat="false" ht="15.75" hidden="false" customHeight="false" outlineLevel="0" collapsed="false">
      <c r="A34" s="50" t="s">
        <v>83</v>
      </c>
      <c r="B34" s="57" t="s">
        <v>91</v>
      </c>
      <c r="C34" s="52" t="s">
        <v>115</v>
      </c>
      <c r="D34" s="89" t="n">
        <v>1570</v>
      </c>
      <c r="E34" s="90" t="n">
        <v>150</v>
      </c>
    </row>
    <row r="35" customFormat="false" ht="15.75" hidden="false" customHeight="false" outlineLevel="0" collapsed="false">
      <c r="A35" s="91" t="s">
        <v>108</v>
      </c>
      <c r="B35" s="92" t="s">
        <v>134</v>
      </c>
      <c r="C35" s="52" t="s">
        <v>115</v>
      </c>
      <c r="D35" s="93" t="n">
        <v>3000</v>
      </c>
      <c r="E35" s="94"/>
    </row>
    <row r="36" customFormat="false" ht="15.75" hidden="false" customHeight="false" outlineLevel="0" collapsed="false"/>
    <row r="37" customFormat="false" ht="15.75" hidden="false" customHeight="false" outlineLevel="0" collapsed="false">
      <c r="A37" s="61" t="s">
        <v>135</v>
      </c>
      <c r="B37" s="95"/>
      <c r="C37" s="95"/>
      <c r="D37" s="96"/>
      <c r="E37" s="97"/>
    </row>
    <row r="38" customFormat="false" ht="15" hidden="false" customHeight="false" outlineLevel="0" collapsed="false">
      <c r="A38" s="98" t="s">
        <v>136</v>
      </c>
      <c r="B38" s="99" t="s">
        <v>137</v>
      </c>
      <c r="C38" s="99" t="s">
        <v>137</v>
      </c>
      <c r="D38" s="100" t="n">
        <v>700</v>
      </c>
      <c r="E38" s="101"/>
    </row>
    <row r="39" customFormat="false" ht="15" hidden="false" customHeight="false" outlineLevel="0" collapsed="false">
      <c r="A39" s="52" t="s">
        <v>138</v>
      </c>
      <c r="B39" s="102" t="s">
        <v>139</v>
      </c>
      <c r="C39" s="102" t="s">
        <v>139</v>
      </c>
      <c r="D39" s="87" t="n">
        <v>13000</v>
      </c>
      <c r="E39" s="88"/>
    </row>
    <row r="40" customFormat="false" ht="15" hidden="false" customHeight="false" outlineLevel="0" collapsed="false">
      <c r="A40" s="52" t="s">
        <v>140</v>
      </c>
      <c r="B40" s="102" t="s">
        <v>141</v>
      </c>
      <c r="C40" s="102" t="s">
        <v>141</v>
      </c>
      <c r="D40" s="87" t="n">
        <v>11000</v>
      </c>
      <c r="E40" s="88"/>
    </row>
    <row r="41" customFormat="false" ht="15" hidden="false" customHeight="false" outlineLevel="0" collapsed="false">
      <c r="A41" s="103" t="s">
        <v>142</v>
      </c>
      <c r="B41" s="102" t="s">
        <v>141</v>
      </c>
      <c r="C41" s="102" t="s">
        <v>141</v>
      </c>
      <c r="D41" s="104" t="n">
        <v>35000</v>
      </c>
      <c r="E41" s="88"/>
    </row>
    <row r="42" customFormat="false" ht="15" hidden="false" customHeight="false" outlineLevel="0" collapsed="false">
      <c r="A42" s="52" t="s">
        <v>143</v>
      </c>
      <c r="B42" s="102" t="s">
        <v>139</v>
      </c>
      <c r="C42" s="102" t="s">
        <v>139</v>
      </c>
      <c r="D42" s="87" t="n">
        <v>3000</v>
      </c>
      <c r="E42" s="88"/>
    </row>
    <row r="43" customFormat="false" ht="15" hidden="false" customHeight="false" outlineLevel="0" collapsed="false">
      <c r="A43" s="52" t="s">
        <v>144</v>
      </c>
      <c r="B43" s="102"/>
      <c r="C43" s="102"/>
      <c r="D43" s="87" t="n">
        <v>3000</v>
      </c>
      <c r="E43" s="88"/>
    </row>
    <row r="44" customFormat="false" ht="15" hidden="false" customHeight="false" outlineLevel="0" collapsed="false">
      <c r="A44" s="52" t="s">
        <v>145</v>
      </c>
      <c r="B44" s="102" t="s">
        <v>146</v>
      </c>
      <c r="C44" s="102" t="s">
        <v>146</v>
      </c>
      <c r="D44" s="87" t="n">
        <v>8000</v>
      </c>
      <c r="E44" s="88"/>
    </row>
    <row r="45" customFormat="false" ht="15" hidden="false" customHeight="false" outlineLevel="0" collapsed="false">
      <c r="A45" s="103" t="s">
        <v>147</v>
      </c>
      <c r="B45" s="102"/>
      <c r="C45" s="102"/>
      <c r="D45" s="87" t="n">
        <v>10830</v>
      </c>
      <c r="E45" s="88"/>
    </row>
    <row r="46" customFormat="false" ht="15" hidden="false" customHeight="false" outlineLevel="0" collapsed="false">
      <c r="A46" s="52" t="s">
        <v>148</v>
      </c>
      <c r="B46" s="102" t="s">
        <v>149</v>
      </c>
      <c r="C46" s="102" t="s">
        <v>149</v>
      </c>
      <c r="D46" s="87" t="n">
        <v>18000</v>
      </c>
      <c r="E46" s="88"/>
    </row>
    <row r="47" customFormat="false" ht="15" hidden="false" customHeight="false" outlineLevel="0" collapsed="false">
      <c r="A47" s="52" t="s">
        <v>150</v>
      </c>
      <c r="B47" s="102" t="s">
        <v>151</v>
      </c>
      <c r="C47" s="102" t="s">
        <v>151</v>
      </c>
      <c r="D47" s="87" t="n">
        <v>8000</v>
      </c>
      <c r="E47" s="88"/>
    </row>
    <row r="48" customFormat="false" ht="15" hidden="false" customHeight="false" outlineLevel="0" collapsed="false">
      <c r="A48" s="52" t="s">
        <v>152</v>
      </c>
      <c r="B48" s="102" t="s">
        <v>149</v>
      </c>
      <c r="C48" s="102" t="s">
        <v>149</v>
      </c>
      <c r="D48" s="87" t="n">
        <v>8000</v>
      </c>
      <c r="E48" s="88"/>
    </row>
    <row r="49" customFormat="false" ht="15" hidden="false" customHeight="false" outlineLevel="0" collapsed="false">
      <c r="A49" s="52" t="s">
        <v>153</v>
      </c>
      <c r="B49" s="102" t="s">
        <v>149</v>
      </c>
      <c r="C49" s="102" t="s">
        <v>149</v>
      </c>
      <c r="D49" s="87" t="n">
        <v>2000</v>
      </c>
      <c r="E49" s="88"/>
    </row>
    <row r="50" customFormat="false" ht="15.75" hidden="false" customHeight="false" outlineLevel="0" collapsed="false">
      <c r="A50" s="57" t="s">
        <v>154</v>
      </c>
      <c r="B50" s="105" t="s">
        <v>155</v>
      </c>
      <c r="C50" s="105" t="s">
        <v>155</v>
      </c>
      <c r="D50" s="89" t="n">
        <v>2300</v>
      </c>
      <c r="E50" s="90"/>
    </row>
  </sheetData>
  <autoFilter ref="A1:E3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36" activeCellId="0" sqref="K36"/>
    </sheetView>
  </sheetViews>
  <sheetFormatPr defaultColWidth="8.70703125" defaultRowHeight="15" zeroHeight="false" outlineLevelRow="0" outlineLevelCol="0"/>
  <cols>
    <col collapsed="false" customWidth="true" hidden="false" outlineLevel="0" max="1" min="1" style="106" width="31.15"/>
    <col collapsed="false" customWidth="true" hidden="false" outlineLevel="0" max="2" min="2" style="106" width="15"/>
    <col collapsed="false" customWidth="true" hidden="false" outlineLevel="0" max="3" min="3" style="106" width="23.71"/>
    <col collapsed="false" customWidth="true" hidden="false" outlineLevel="0" max="4" min="4" style="107" width="15"/>
    <col collapsed="false" customWidth="true" hidden="false" outlineLevel="0" max="5" min="5" style="107" width="19.57"/>
    <col collapsed="false" customWidth="true" hidden="false" outlineLevel="0" max="6" min="6" style="0" width="33.29"/>
    <col collapsed="false" customWidth="true" hidden="false" outlineLevel="0" max="8" min="8" style="0" width="34"/>
  </cols>
  <sheetData>
    <row r="1" customFormat="false" ht="45" hidden="false" customHeight="false" outlineLevel="0" collapsed="false">
      <c r="A1" s="108" t="s">
        <v>4</v>
      </c>
      <c r="B1" s="108" t="s">
        <v>6</v>
      </c>
      <c r="C1" s="108" t="s">
        <v>50</v>
      </c>
      <c r="D1" s="108" t="s">
        <v>9</v>
      </c>
      <c r="E1" s="108" t="s">
        <v>10</v>
      </c>
    </row>
    <row r="2" customFormat="false" ht="15" hidden="false" customHeight="false" outlineLevel="0" collapsed="false">
      <c r="A2" s="109" t="s">
        <v>94</v>
      </c>
      <c r="B2" s="110" t="s">
        <v>156</v>
      </c>
      <c r="C2" s="110" t="s">
        <v>114</v>
      </c>
      <c r="D2" s="111" t="n">
        <f aca="false">18*300</f>
        <v>5400</v>
      </c>
      <c r="E2" s="111" t="n">
        <v>1600</v>
      </c>
      <c r="H2" s="112" t="s">
        <v>94</v>
      </c>
    </row>
    <row r="3" customFormat="false" ht="15" hidden="false" customHeight="false" outlineLevel="0" collapsed="false">
      <c r="A3" s="109" t="s">
        <v>94</v>
      </c>
      <c r="B3" s="110" t="s">
        <v>156</v>
      </c>
      <c r="C3" s="109" t="s">
        <v>115</v>
      </c>
      <c r="D3" s="113" t="n">
        <v>3600</v>
      </c>
      <c r="E3" s="111" t="n">
        <v>1600</v>
      </c>
      <c r="H3" s="114" t="s">
        <v>95</v>
      </c>
    </row>
    <row r="4" customFormat="false" ht="15" hidden="false" customHeight="false" outlineLevel="0" collapsed="false">
      <c r="A4" s="21" t="s">
        <v>95</v>
      </c>
      <c r="B4" s="109" t="s">
        <v>157</v>
      </c>
      <c r="C4" s="109" t="s">
        <v>116</v>
      </c>
      <c r="D4" s="115" t="n">
        <v>4400</v>
      </c>
      <c r="E4" s="111" t="n">
        <v>440</v>
      </c>
      <c r="F4" s="0" t="s">
        <v>158</v>
      </c>
      <c r="H4" s="114" t="s">
        <v>104</v>
      </c>
    </row>
    <row r="5" customFormat="false" ht="15" hidden="false" customHeight="false" outlineLevel="0" collapsed="false">
      <c r="A5" s="21" t="s">
        <v>95</v>
      </c>
      <c r="B5" s="109" t="s">
        <v>157</v>
      </c>
      <c r="C5" s="109" t="s">
        <v>117</v>
      </c>
      <c r="D5" s="115" t="n">
        <v>1600</v>
      </c>
      <c r="E5" s="111" t="n">
        <v>440</v>
      </c>
      <c r="F5" s="0" t="s">
        <v>158</v>
      </c>
      <c r="H5" s="114" t="s">
        <v>105</v>
      </c>
    </row>
    <row r="6" customFormat="false" ht="15" hidden="false" customHeight="false" outlineLevel="0" collapsed="false">
      <c r="A6" s="21" t="s">
        <v>95</v>
      </c>
      <c r="B6" s="109" t="s">
        <v>157</v>
      </c>
      <c r="C6" s="109" t="s">
        <v>118</v>
      </c>
      <c r="D6" s="115" t="n">
        <v>3800</v>
      </c>
      <c r="E6" s="111" t="n">
        <v>820</v>
      </c>
      <c r="F6" s="0" t="s">
        <v>158</v>
      </c>
      <c r="H6" s="114" t="s">
        <v>83</v>
      </c>
    </row>
    <row r="7" customFormat="false" ht="15" hidden="false" customHeight="false" outlineLevel="0" collapsed="false">
      <c r="A7" s="21" t="s">
        <v>95</v>
      </c>
      <c r="B7" s="109" t="s">
        <v>157</v>
      </c>
      <c r="C7" s="109" t="s">
        <v>119</v>
      </c>
      <c r="D7" s="115" t="n">
        <v>1150</v>
      </c>
      <c r="E7" s="111" t="n">
        <v>820</v>
      </c>
      <c r="F7" s="0" t="s">
        <v>158</v>
      </c>
      <c r="H7" s="114" t="s">
        <v>101</v>
      </c>
    </row>
    <row r="8" customFormat="false" ht="15" hidden="false" customHeight="false" outlineLevel="0" collapsed="false">
      <c r="A8" s="21" t="s">
        <v>95</v>
      </c>
      <c r="B8" s="109" t="s">
        <v>157</v>
      </c>
      <c r="C8" s="109" t="s">
        <v>120</v>
      </c>
      <c r="D8" s="113" t="n">
        <v>2500</v>
      </c>
      <c r="E8" s="111"/>
      <c r="F8" s="0" t="s">
        <v>158</v>
      </c>
      <c r="H8" s="114" t="s">
        <v>103</v>
      </c>
    </row>
    <row r="9" customFormat="false" ht="15" hidden="false" customHeight="false" outlineLevel="0" collapsed="false">
      <c r="A9" s="109" t="s">
        <v>96</v>
      </c>
      <c r="B9" s="110" t="s">
        <v>159</v>
      </c>
      <c r="C9" s="110" t="s">
        <v>114</v>
      </c>
      <c r="D9" s="111" t="n">
        <v>1500</v>
      </c>
      <c r="E9" s="111" t="n">
        <v>380</v>
      </c>
      <c r="H9" s="114" t="s">
        <v>106</v>
      </c>
    </row>
    <row r="10" customFormat="false" ht="15" hidden="false" customHeight="false" outlineLevel="0" collapsed="false">
      <c r="A10" s="109" t="s">
        <v>96</v>
      </c>
      <c r="B10" s="110" t="s">
        <v>159</v>
      </c>
      <c r="C10" s="109" t="s">
        <v>115</v>
      </c>
      <c r="D10" s="113" t="n">
        <v>5000</v>
      </c>
      <c r="E10" s="111" t="n">
        <v>380</v>
      </c>
      <c r="H10" s="114" t="s">
        <v>107</v>
      </c>
    </row>
    <row r="11" customFormat="false" ht="15" hidden="false" customHeight="false" outlineLevel="0" collapsed="false">
      <c r="A11" s="116" t="s">
        <v>97</v>
      </c>
      <c r="B11" s="117" t="s">
        <v>145</v>
      </c>
      <c r="C11" s="116" t="s">
        <v>122</v>
      </c>
      <c r="D11" s="115" t="n">
        <v>700</v>
      </c>
      <c r="E11" s="118" t="n">
        <v>220</v>
      </c>
      <c r="H11" s="114" t="s">
        <v>100</v>
      </c>
    </row>
    <row r="12" customFormat="false" ht="15" hidden="false" customHeight="false" outlineLevel="0" collapsed="false">
      <c r="A12" s="116" t="s">
        <v>97</v>
      </c>
      <c r="B12" s="117" t="s">
        <v>145</v>
      </c>
      <c r="C12" s="116" t="s">
        <v>123</v>
      </c>
      <c r="D12" s="115" t="n">
        <v>1161.6</v>
      </c>
      <c r="E12" s="118"/>
      <c r="H12" s="114" t="s">
        <v>102</v>
      </c>
    </row>
    <row r="13" customFormat="false" ht="15" hidden="false" customHeight="false" outlineLevel="0" collapsed="false">
      <c r="A13" s="116" t="s">
        <v>97</v>
      </c>
      <c r="B13" s="117" t="s">
        <v>145</v>
      </c>
      <c r="C13" s="116" t="s">
        <v>160</v>
      </c>
      <c r="D13" s="118" t="n">
        <v>1200</v>
      </c>
      <c r="E13" s="118"/>
      <c r="H13" s="114" t="s">
        <v>97</v>
      </c>
    </row>
    <row r="14" customFormat="false" ht="15" hidden="false" customHeight="false" outlineLevel="0" collapsed="false">
      <c r="A14" s="116" t="s">
        <v>97</v>
      </c>
      <c r="B14" s="117" t="s">
        <v>145</v>
      </c>
      <c r="C14" s="116" t="s">
        <v>124</v>
      </c>
      <c r="D14" s="115" t="n">
        <v>1320</v>
      </c>
      <c r="E14" s="118"/>
      <c r="H14" s="114" t="s">
        <v>99</v>
      </c>
    </row>
    <row r="15" customFormat="false" ht="15" hidden="false" customHeight="false" outlineLevel="0" collapsed="false">
      <c r="A15" s="116" t="s">
        <v>98</v>
      </c>
      <c r="B15" s="117" t="s">
        <v>161</v>
      </c>
      <c r="C15" s="116" t="s">
        <v>122</v>
      </c>
      <c r="D15" s="115" t="n">
        <v>7318</v>
      </c>
      <c r="E15" s="118" t="n">
        <v>600</v>
      </c>
      <c r="H15" s="114" t="s">
        <v>98</v>
      </c>
    </row>
    <row r="16" customFormat="false" ht="15" hidden="false" customHeight="false" outlineLevel="0" collapsed="false">
      <c r="A16" s="116" t="s">
        <v>98</v>
      </c>
      <c r="B16" s="117" t="s">
        <v>161</v>
      </c>
      <c r="C16" s="116" t="s">
        <v>125</v>
      </c>
      <c r="D16" s="118" t="n">
        <v>1700</v>
      </c>
      <c r="E16" s="118" t="n">
        <v>180</v>
      </c>
      <c r="H16" s="114" t="s">
        <v>96</v>
      </c>
    </row>
    <row r="17" customFormat="false" ht="15" hidden="false" customHeight="false" outlineLevel="0" collapsed="false">
      <c r="A17" s="116" t="s">
        <v>99</v>
      </c>
      <c r="B17" s="117" t="s">
        <v>162</v>
      </c>
      <c r="C17" s="116" t="s">
        <v>115</v>
      </c>
      <c r="D17" s="115" t="n">
        <v>2106</v>
      </c>
      <c r="E17" s="118" t="n">
        <v>300</v>
      </c>
      <c r="H17" s="114" t="s">
        <v>108</v>
      </c>
    </row>
    <row r="18" customFormat="false" ht="15" hidden="false" customHeight="false" outlineLevel="0" collapsed="false">
      <c r="A18" s="119" t="s">
        <v>100</v>
      </c>
      <c r="B18" s="120" t="s">
        <v>163</v>
      </c>
      <c r="C18" s="119" t="s">
        <v>115</v>
      </c>
      <c r="D18" s="115" t="n">
        <v>1400</v>
      </c>
      <c r="E18" s="121" t="n">
        <v>85</v>
      </c>
      <c r="H18" s="114" t="s">
        <v>110</v>
      </c>
    </row>
    <row r="19" customFormat="false" ht="15" hidden="false" customHeight="false" outlineLevel="0" collapsed="false">
      <c r="A19" s="119" t="s">
        <v>101</v>
      </c>
      <c r="B19" s="120" t="s">
        <v>163</v>
      </c>
      <c r="C19" s="119" t="s">
        <v>115</v>
      </c>
      <c r="D19" s="121" t="n">
        <v>950</v>
      </c>
      <c r="E19" s="121" t="n">
        <v>90</v>
      </c>
      <c r="H19" s="114" t="s">
        <v>109</v>
      </c>
    </row>
    <row r="20" customFormat="false" ht="15" hidden="false" customHeight="false" outlineLevel="0" collapsed="false">
      <c r="A20" s="119" t="s">
        <v>102</v>
      </c>
      <c r="B20" s="120" t="s">
        <v>159</v>
      </c>
      <c r="C20" s="119" t="s">
        <v>115</v>
      </c>
      <c r="D20" s="121" t="n">
        <f aca="false">173+735</f>
        <v>908</v>
      </c>
      <c r="E20" s="121" t="n">
        <v>50</v>
      </c>
    </row>
    <row r="21" customFormat="false" ht="15" hidden="false" customHeight="false" outlineLevel="0" collapsed="false">
      <c r="A21" s="119" t="s">
        <v>102</v>
      </c>
      <c r="B21" s="120" t="s">
        <v>159</v>
      </c>
      <c r="C21" s="119" t="s">
        <v>126</v>
      </c>
      <c r="D21" s="121" t="n">
        <v>735</v>
      </c>
      <c r="E21" s="121"/>
    </row>
    <row r="22" customFormat="false" ht="15" hidden="false" customHeight="false" outlineLevel="0" collapsed="false">
      <c r="A22" s="119" t="s">
        <v>103</v>
      </c>
      <c r="B22" s="120" t="s">
        <v>161</v>
      </c>
      <c r="C22" s="119" t="s">
        <v>127</v>
      </c>
      <c r="D22" s="115" t="n">
        <v>1950</v>
      </c>
      <c r="E22" s="121" t="n">
        <v>180</v>
      </c>
      <c r="F22" s="0" t="s">
        <v>158</v>
      </c>
    </row>
    <row r="23" customFormat="false" ht="15" hidden="false" customHeight="false" outlineLevel="0" collapsed="false">
      <c r="A23" s="119" t="s">
        <v>103</v>
      </c>
      <c r="B23" s="120" t="s">
        <v>161</v>
      </c>
      <c r="C23" s="119" t="s">
        <v>129</v>
      </c>
      <c r="D23" s="121" t="n">
        <v>300</v>
      </c>
      <c r="E23" s="121" t="n">
        <v>20</v>
      </c>
      <c r="F23" s="0" t="s">
        <v>158</v>
      </c>
    </row>
    <row r="24" customFormat="false" ht="15" hidden="false" customHeight="false" outlineLevel="0" collapsed="false">
      <c r="A24" s="119" t="s">
        <v>104</v>
      </c>
      <c r="B24" s="119" t="s">
        <v>164</v>
      </c>
      <c r="C24" s="119" t="s">
        <v>115</v>
      </c>
      <c r="D24" s="121" t="n">
        <v>350</v>
      </c>
      <c r="E24" s="121" t="n">
        <v>80</v>
      </c>
    </row>
    <row r="25" customFormat="false" ht="15" hidden="false" customHeight="false" outlineLevel="0" collapsed="false">
      <c r="A25" s="122" t="s">
        <v>105</v>
      </c>
      <c r="B25" s="123" t="s">
        <v>85</v>
      </c>
      <c r="C25" s="122" t="s">
        <v>130</v>
      </c>
      <c r="D25" s="124" t="n">
        <v>2900</v>
      </c>
      <c r="E25" s="124" t="n">
        <v>120</v>
      </c>
    </row>
    <row r="26" customFormat="false" ht="15" hidden="false" customHeight="false" outlineLevel="0" collapsed="false">
      <c r="A26" s="122" t="s">
        <v>105</v>
      </c>
      <c r="B26" s="123" t="s">
        <v>85</v>
      </c>
      <c r="C26" s="122" t="s">
        <v>131</v>
      </c>
      <c r="D26" s="124" t="n">
        <v>4335</v>
      </c>
      <c r="E26" s="124" t="n">
        <v>120</v>
      </c>
    </row>
    <row r="27" customFormat="false" ht="15" hidden="false" customHeight="false" outlineLevel="0" collapsed="false">
      <c r="A27" s="122" t="s">
        <v>105</v>
      </c>
      <c r="B27" s="123" t="s">
        <v>85</v>
      </c>
      <c r="C27" s="122" t="s">
        <v>132</v>
      </c>
      <c r="D27" s="124" t="n">
        <v>1200</v>
      </c>
      <c r="E27" s="124" t="n">
        <v>150</v>
      </c>
    </row>
    <row r="28" customFormat="false" ht="15" hidden="false" customHeight="false" outlineLevel="0" collapsed="false">
      <c r="A28" s="122" t="s">
        <v>105</v>
      </c>
      <c r="B28" s="123" t="s">
        <v>85</v>
      </c>
      <c r="C28" s="122" t="s">
        <v>133</v>
      </c>
      <c r="D28" s="124" t="n">
        <v>4650</v>
      </c>
      <c r="E28" s="124"/>
    </row>
    <row r="29" customFormat="false" ht="15" hidden="false" customHeight="false" outlineLevel="0" collapsed="false">
      <c r="A29" s="122" t="s">
        <v>83</v>
      </c>
      <c r="B29" s="123" t="s">
        <v>85</v>
      </c>
      <c r="C29" s="122" t="s">
        <v>86</v>
      </c>
      <c r="D29" s="125" t="n">
        <f aca="false">5871-1431</f>
        <v>4440</v>
      </c>
      <c r="E29" s="115" t="n">
        <v>220</v>
      </c>
      <c r="G29" s="0" t="n">
        <v>5871</v>
      </c>
    </row>
    <row r="30" customFormat="false" ht="15" hidden="false" customHeight="false" outlineLevel="0" collapsed="false">
      <c r="A30" s="122" t="s">
        <v>83</v>
      </c>
      <c r="B30" s="123" t="s">
        <v>85</v>
      </c>
      <c r="C30" s="122" t="s">
        <v>89</v>
      </c>
      <c r="D30" s="125" t="n">
        <f aca="false">5246+880</f>
        <v>6126</v>
      </c>
      <c r="E30" s="115" t="n">
        <v>450</v>
      </c>
      <c r="G30" s="0" t="n">
        <v>5246</v>
      </c>
    </row>
    <row r="31" customFormat="false" ht="15" hidden="false" customHeight="false" outlineLevel="0" collapsed="false">
      <c r="A31" s="122" t="s">
        <v>83</v>
      </c>
      <c r="B31" s="123" t="s">
        <v>85</v>
      </c>
      <c r="C31" s="122" t="s">
        <v>90</v>
      </c>
      <c r="D31" s="124" t="n">
        <v>1196</v>
      </c>
      <c r="E31" s="115" t="n">
        <v>100</v>
      </c>
      <c r="G31" s="0" t="n">
        <v>1196</v>
      </c>
    </row>
    <row r="32" customFormat="false" ht="15" hidden="false" customHeight="false" outlineLevel="0" collapsed="false">
      <c r="A32" s="122" t="s">
        <v>83</v>
      </c>
      <c r="B32" s="123" t="s">
        <v>85</v>
      </c>
      <c r="C32" s="122" t="s">
        <v>91</v>
      </c>
      <c r="D32" s="125" t="n">
        <v>1840</v>
      </c>
      <c r="E32" s="115" t="n">
        <v>150</v>
      </c>
      <c r="G32" s="0" t="n">
        <v>1570</v>
      </c>
    </row>
    <row r="33" customFormat="false" ht="15" hidden="false" customHeight="false" outlineLevel="0" collapsed="false">
      <c r="A33" s="122" t="s">
        <v>106</v>
      </c>
      <c r="B33" s="123"/>
      <c r="C33" s="122" t="s">
        <v>165</v>
      </c>
      <c r="D33" s="124" t="n">
        <v>1722</v>
      </c>
      <c r="E33" s="124"/>
    </row>
    <row r="34" customFormat="false" ht="15" hidden="false" customHeight="false" outlineLevel="0" collapsed="false">
      <c r="A34" s="122" t="s">
        <v>106</v>
      </c>
      <c r="B34" s="123"/>
      <c r="C34" s="122" t="s">
        <v>166</v>
      </c>
      <c r="D34" s="124" t="n">
        <v>4746</v>
      </c>
      <c r="E34" s="124"/>
    </row>
    <row r="35" customFormat="false" ht="15" hidden="false" customHeight="false" outlineLevel="0" collapsed="false">
      <c r="A35" s="122" t="s">
        <v>106</v>
      </c>
      <c r="B35" s="123"/>
      <c r="C35" s="122" t="s">
        <v>167</v>
      </c>
      <c r="D35" s="124" t="n">
        <v>504</v>
      </c>
      <c r="E35" s="124"/>
    </row>
    <row r="36" customFormat="false" ht="15" hidden="false" customHeight="false" outlineLevel="0" collapsed="false">
      <c r="A36" s="122" t="s">
        <v>106</v>
      </c>
      <c r="B36" s="123"/>
      <c r="C36" s="122" t="s">
        <v>168</v>
      </c>
      <c r="D36" s="124" t="n">
        <v>504</v>
      </c>
      <c r="E36" s="124"/>
    </row>
    <row r="37" customFormat="false" ht="15" hidden="false" customHeight="false" outlineLevel="0" collapsed="false">
      <c r="A37" s="122" t="s">
        <v>106</v>
      </c>
      <c r="B37" s="123"/>
      <c r="C37" s="122" t="s">
        <v>169</v>
      </c>
      <c r="D37" s="124" t="n">
        <v>81</v>
      </c>
      <c r="E37" s="124"/>
    </row>
    <row r="38" customFormat="false" ht="15" hidden="false" customHeight="false" outlineLevel="0" collapsed="false">
      <c r="A38" s="122" t="s">
        <v>106</v>
      </c>
      <c r="B38" s="123"/>
      <c r="C38" s="122" t="s">
        <v>170</v>
      </c>
      <c r="D38" s="124" t="n">
        <v>73</v>
      </c>
      <c r="E38" s="124"/>
    </row>
    <row r="39" customFormat="false" ht="15" hidden="false" customHeight="false" outlineLevel="0" collapsed="false">
      <c r="A39" s="126" t="s">
        <v>106</v>
      </c>
      <c r="B39" s="127"/>
      <c r="C39" s="126" t="s">
        <v>115</v>
      </c>
      <c r="D39" s="128" t="n">
        <v>7630</v>
      </c>
      <c r="E39" s="128"/>
    </row>
    <row r="40" customFormat="false" ht="15" hidden="false" customHeight="false" outlineLevel="0" collapsed="false">
      <c r="A40" s="122" t="s">
        <v>107</v>
      </c>
      <c r="B40" s="123"/>
      <c r="C40" s="122" t="s">
        <v>171</v>
      </c>
      <c r="D40" s="124" t="n">
        <v>1977</v>
      </c>
      <c r="E40" s="124"/>
    </row>
    <row r="41" customFormat="false" ht="15" hidden="false" customHeight="false" outlineLevel="0" collapsed="false">
      <c r="A41" s="122" t="s">
        <v>107</v>
      </c>
      <c r="B41" s="123"/>
      <c r="C41" s="122" t="s">
        <v>172</v>
      </c>
      <c r="D41" s="124" t="n">
        <v>91</v>
      </c>
      <c r="E41" s="124"/>
    </row>
    <row r="42" customFormat="false" ht="15" hidden="false" customHeight="false" outlineLevel="0" collapsed="false">
      <c r="A42" s="122" t="s">
        <v>107</v>
      </c>
      <c r="B42" s="123"/>
      <c r="C42" s="122" t="s">
        <v>173</v>
      </c>
      <c r="D42" s="124" t="n">
        <v>3211</v>
      </c>
      <c r="E42" s="124"/>
    </row>
    <row r="43" customFormat="false" ht="15" hidden="false" customHeight="false" outlineLevel="0" collapsed="false">
      <c r="A43" s="122" t="s">
        <v>107</v>
      </c>
      <c r="B43" s="123"/>
      <c r="C43" s="122" t="s">
        <v>174</v>
      </c>
      <c r="D43" s="124" t="n">
        <v>1827</v>
      </c>
      <c r="E43" s="124"/>
    </row>
    <row r="44" customFormat="false" ht="15" hidden="false" customHeight="false" outlineLevel="0" collapsed="false">
      <c r="A44" s="122" t="s">
        <v>107</v>
      </c>
      <c r="B44" s="123"/>
      <c r="C44" s="122" t="s">
        <v>175</v>
      </c>
      <c r="D44" s="124" t="n">
        <v>2903</v>
      </c>
      <c r="E44" s="124"/>
    </row>
    <row r="45" customFormat="false" ht="15" hidden="false" customHeight="false" outlineLevel="0" collapsed="false">
      <c r="A45" s="122" t="s">
        <v>107</v>
      </c>
      <c r="B45" s="123"/>
      <c r="C45" s="122" t="s">
        <v>166</v>
      </c>
      <c r="D45" s="124" t="n">
        <v>1650</v>
      </c>
      <c r="E45" s="124"/>
    </row>
    <row r="46" customFormat="false" ht="15" hidden="false" customHeight="false" outlineLevel="0" collapsed="false">
      <c r="A46" s="126" t="s">
        <v>107</v>
      </c>
      <c r="B46" s="127"/>
      <c r="C46" s="126" t="s">
        <v>115</v>
      </c>
      <c r="D46" s="128" t="n">
        <v>11659</v>
      </c>
      <c r="E46" s="128"/>
    </row>
    <row r="47" customFormat="false" ht="15" hidden="false" customHeight="false" outlineLevel="0" collapsed="false">
      <c r="A47" s="122" t="s">
        <v>176</v>
      </c>
      <c r="B47" s="123" t="s">
        <v>177</v>
      </c>
      <c r="C47" s="122" t="s">
        <v>134</v>
      </c>
      <c r="D47" s="124" t="n">
        <v>3000</v>
      </c>
      <c r="E47" s="124"/>
    </row>
    <row r="48" customFormat="false" ht="15" hidden="false" customHeight="false" outlineLevel="0" collapsed="false">
      <c r="A48" s="122" t="s">
        <v>109</v>
      </c>
      <c r="B48" s="123" t="s">
        <v>87</v>
      </c>
      <c r="C48" s="122" t="s">
        <v>115</v>
      </c>
      <c r="D48" s="124" t="n">
        <v>5200</v>
      </c>
      <c r="E48" s="124"/>
    </row>
    <row r="49" customFormat="false" ht="15" hidden="false" customHeight="false" outlineLevel="0" collapsed="false">
      <c r="A49" s="122" t="s">
        <v>110</v>
      </c>
      <c r="B49" s="123"/>
      <c r="C49" s="122"/>
      <c r="D49" s="124"/>
      <c r="E49" s="124"/>
    </row>
    <row r="50" customFormat="false" ht="15" hidden="false" customHeight="false" outlineLevel="0" collapsed="false">
      <c r="A50" s="122" t="s">
        <v>102</v>
      </c>
      <c r="B50" s="123"/>
      <c r="C50" s="123" t="s">
        <v>178</v>
      </c>
      <c r="D50" s="124" t="n">
        <v>3000</v>
      </c>
      <c r="E50" s="124"/>
    </row>
    <row r="56" customFormat="false" ht="15" hidden="false" customHeight="false" outlineLevel="0" collapsed="false">
      <c r="A56" s="129" t="s">
        <v>135</v>
      </c>
      <c r="B56" s="3"/>
      <c r="C56" s="3"/>
      <c r="D56" s="125"/>
      <c r="E56" s="125"/>
    </row>
    <row r="57" customFormat="false" ht="15" hidden="false" customHeight="false" outlineLevel="0" collapsed="false">
      <c r="A57" s="116" t="s">
        <v>136</v>
      </c>
      <c r="B57" s="116" t="s">
        <v>177</v>
      </c>
      <c r="C57" s="116" t="s">
        <v>141</v>
      </c>
      <c r="D57" s="118" t="n">
        <v>700</v>
      </c>
      <c r="E57" s="118"/>
      <c r="F57" s="130"/>
    </row>
    <row r="58" customFormat="false" ht="15" hidden="false" customHeight="false" outlineLevel="0" collapsed="false">
      <c r="A58" s="116" t="s">
        <v>138</v>
      </c>
      <c r="B58" s="116" t="s">
        <v>177</v>
      </c>
      <c r="C58" s="116" t="s">
        <v>139</v>
      </c>
      <c r="D58" s="118" t="n">
        <v>13000</v>
      </c>
      <c r="E58" s="118"/>
      <c r="F58" s="130"/>
    </row>
    <row r="59" customFormat="false" ht="15" hidden="false" customHeight="false" outlineLevel="0" collapsed="false">
      <c r="A59" s="116" t="s">
        <v>140</v>
      </c>
      <c r="B59" s="116" t="s">
        <v>179</v>
      </c>
      <c r="C59" s="116" t="s">
        <v>141</v>
      </c>
      <c r="D59" s="118" t="n">
        <v>11000</v>
      </c>
      <c r="E59" s="118"/>
      <c r="F59" s="130" t="s">
        <v>180</v>
      </c>
    </row>
    <row r="60" customFormat="false" ht="15" hidden="false" customHeight="false" outlineLevel="0" collapsed="false">
      <c r="A60" s="116" t="s">
        <v>142</v>
      </c>
      <c r="B60" s="116" t="s">
        <v>181</v>
      </c>
      <c r="C60" s="116" t="s">
        <v>141</v>
      </c>
      <c r="D60" s="118" t="n">
        <v>12000</v>
      </c>
      <c r="E60" s="118"/>
      <c r="F60" s="130" t="s">
        <v>182</v>
      </c>
    </row>
    <row r="61" customFormat="false" ht="15" hidden="false" customHeight="false" outlineLevel="0" collapsed="false">
      <c r="A61" s="116" t="s">
        <v>142</v>
      </c>
      <c r="B61" s="116" t="s">
        <v>181</v>
      </c>
      <c r="C61" s="116" t="s">
        <v>183</v>
      </c>
      <c r="D61" s="118" t="n">
        <v>12000</v>
      </c>
      <c r="E61" s="118"/>
      <c r="F61" s="130" t="s">
        <v>182</v>
      </c>
    </row>
    <row r="62" customFormat="false" ht="15" hidden="false" customHeight="false" outlineLevel="0" collapsed="false">
      <c r="A62" s="116" t="s">
        <v>142</v>
      </c>
      <c r="B62" s="116" t="s">
        <v>181</v>
      </c>
      <c r="C62" s="116" t="s">
        <v>184</v>
      </c>
      <c r="D62" s="118" t="n">
        <v>11000</v>
      </c>
      <c r="E62" s="118"/>
      <c r="F62" s="130" t="s">
        <v>182</v>
      </c>
    </row>
    <row r="63" customFormat="false" ht="15" hidden="false" customHeight="false" outlineLevel="0" collapsed="false">
      <c r="A63" s="116" t="s">
        <v>143</v>
      </c>
      <c r="B63" s="116" t="s">
        <v>143</v>
      </c>
      <c r="C63" s="116" t="s">
        <v>139</v>
      </c>
      <c r="D63" s="118" t="n">
        <v>3000</v>
      </c>
      <c r="E63" s="118"/>
      <c r="F63" s="130" t="s">
        <v>185</v>
      </c>
    </row>
    <row r="64" customFormat="false" ht="15" hidden="false" customHeight="false" outlineLevel="0" collapsed="false">
      <c r="A64" s="116" t="s">
        <v>144</v>
      </c>
      <c r="B64" s="116" t="s">
        <v>186</v>
      </c>
      <c r="C64" s="116"/>
      <c r="D64" s="118" t="n">
        <v>3000</v>
      </c>
      <c r="E64" s="118"/>
      <c r="F64" s="130" t="s">
        <v>187</v>
      </c>
    </row>
    <row r="65" customFormat="false" ht="15" hidden="false" customHeight="false" outlineLevel="0" collapsed="false">
      <c r="A65" s="116" t="s">
        <v>145</v>
      </c>
      <c r="B65" s="116" t="s">
        <v>145</v>
      </c>
      <c r="C65" s="116" t="s">
        <v>146</v>
      </c>
      <c r="D65" s="118" t="n">
        <v>8000</v>
      </c>
      <c r="E65" s="118"/>
      <c r="F65" s="130" t="s">
        <v>188</v>
      </c>
    </row>
    <row r="66" customFormat="false" ht="15" hidden="false" customHeight="false" outlineLevel="0" collapsed="false">
      <c r="A66" s="116" t="s">
        <v>147</v>
      </c>
      <c r="B66" s="116" t="s">
        <v>85</v>
      </c>
      <c r="C66" s="116"/>
      <c r="D66" s="118" t="n">
        <v>10830</v>
      </c>
      <c r="E66" s="118"/>
      <c r="F66" s="130" t="s">
        <v>189</v>
      </c>
    </row>
    <row r="67" customFormat="false" ht="15" hidden="false" customHeight="false" outlineLevel="0" collapsed="false">
      <c r="A67" s="116" t="s">
        <v>147</v>
      </c>
      <c r="B67" s="116" t="s">
        <v>85</v>
      </c>
      <c r="C67" s="116"/>
      <c r="D67" s="118" t="n">
        <v>7230</v>
      </c>
      <c r="E67" s="118"/>
      <c r="F67" s="130" t="s">
        <v>190</v>
      </c>
    </row>
    <row r="68" customFormat="false" ht="15" hidden="false" customHeight="false" outlineLevel="0" collapsed="false">
      <c r="A68" s="116" t="s">
        <v>148</v>
      </c>
      <c r="B68" s="116" t="s">
        <v>85</v>
      </c>
      <c r="C68" s="116" t="s">
        <v>183</v>
      </c>
      <c r="D68" s="118" t="n">
        <v>18000</v>
      </c>
      <c r="E68" s="118"/>
      <c r="F68" s="130" t="s">
        <v>191</v>
      </c>
    </row>
    <row r="69" customFormat="false" ht="15" hidden="false" customHeight="false" outlineLevel="0" collapsed="false">
      <c r="A69" s="116" t="s">
        <v>150</v>
      </c>
      <c r="B69" s="116" t="s">
        <v>85</v>
      </c>
      <c r="C69" s="116" t="s">
        <v>192</v>
      </c>
      <c r="D69" s="118" t="n">
        <v>8000</v>
      </c>
      <c r="E69" s="118"/>
      <c r="F69" s="130" t="s">
        <v>193</v>
      </c>
    </row>
    <row r="70" customFormat="false" ht="15" hidden="false" customHeight="false" outlineLevel="0" collapsed="false">
      <c r="A70" s="116" t="s">
        <v>152</v>
      </c>
      <c r="B70" s="116" t="s">
        <v>85</v>
      </c>
      <c r="C70" s="116" t="s">
        <v>183</v>
      </c>
      <c r="D70" s="118" t="n">
        <v>8000</v>
      </c>
      <c r="E70" s="118"/>
      <c r="F70" s="130" t="s">
        <v>194</v>
      </c>
    </row>
    <row r="71" customFormat="false" ht="15" hidden="false" customHeight="false" outlineLevel="0" collapsed="false">
      <c r="A71" s="116" t="s">
        <v>153</v>
      </c>
      <c r="B71" s="116" t="s">
        <v>85</v>
      </c>
      <c r="C71" s="116" t="s">
        <v>183</v>
      </c>
      <c r="D71" s="118" t="n">
        <v>2000</v>
      </c>
      <c r="E71" s="118"/>
      <c r="F71" s="130" t="s">
        <v>195</v>
      </c>
    </row>
    <row r="72" customFormat="false" ht="15" hidden="false" customHeight="false" outlineLevel="0" collapsed="false">
      <c r="A72" s="116" t="s">
        <v>154</v>
      </c>
      <c r="B72" s="116" t="s">
        <v>85</v>
      </c>
      <c r="C72" s="116" t="s">
        <v>155</v>
      </c>
      <c r="D72" s="118" t="n">
        <v>2300</v>
      </c>
      <c r="E72" s="118"/>
      <c r="F72" s="130" t="s"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66.7851562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3.57"/>
    <col collapsed="false" customWidth="true" hidden="false" outlineLevel="0" max="3" min="3" style="131" width="37.14"/>
    <col collapsed="false" customWidth="true" hidden="false" outlineLevel="0" max="20" min="4" style="132" width="20.42"/>
  </cols>
  <sheetData>
    <row r="1" customFormat="false" ht="15" hidden="false" customHeight="false" outlineLevel="0" collapsed="false">
      <c r="A1" s="13" t="n">
        <v>1</v>
      </c>
      <c r="B1" s="133" t="s">
        <v>0</v>
      </c>
      <c r="C1" s="134" t="s">
        <v>1</v>
      </c>
      <c r="D1" s="22" t="s">
        <v>197</v>
      </c>
      <c r="E1" s="21" t="s">
        <v>197</v>
      </c>
      <c r="F1" s="21" t="s">
        <v>197</v>
      </c>
      <c r="G1" s="21" t="s">
        <v>80</v>
      </c>
      <c r="H1" s="21" t="s">
        <v>80</v>
      </c>
      <c r="I1" s="21" t="s">
        <v>197</v>
      </c>
      <c r="J1" s="21" t="s">
        <v>197</v>
      </c>
      <c r="K1" s="21" t="s">
        <v>80</v>
      </c>
      <c r="L1" s="21" t="s">
        <v>80</v>
      </c>
      <c r="M1" s="21" t="s">
        <v>197</v>
      </c>
      <c r="N1" s="21" t="s">
        <v>197</v>
      </c>
      <c r="O1" s="21" t="s">
        <v>80</v>
      </c>
      <c r="P1" s="21" t="s">
        <v>80</v>
      </c>
      <c r="Q1" s="21" t="s">
        <v>80</v>
      </c>
      <c r="R1" s="21" t="s">
        <v>197</v>
      </c>
      <c r="S1" s="21" t="s">
        <v>80</v>
      </c>
      <c r="T1" s="21" t="s">
        <v>197</v>
      </c>
    </row>
    <row r="2" customFormat="false" ht="30" hidden="false" customHeight="false" outlineLevel="0" collapsed="false">
      <c r="A2" s="13" t="n">
        <v>2</v>
      </c>
      <c r="B2" s="133" t="s">
        <v>0</v>
      </c>
      <c r="C2" s="134" t="s">
        <v>2</v>
      </c>
      <c r="D2" s="135" t="n">
        <v>0</v>
      </c>
      <c r="E2" s="136" t="n">
        <v>0</v>
      </c>
      <c r="F2" s="136" t="n">
        <v>0</v>
      </c>
      <c r="G2" s="136" t="s">
        <v>81</v>
      </c>
      <c r="H2" s="136" t="s">
        <v>81</v>
      </c>
      <c r="I2" s="136" t="s">
        <v>81</v>
      </c>
      <c r="J2" s="136" t="s">
        <v>81</v>
      </c>
      <c r="K2" s="136" t="s">
        <v>198</v>
      </c>
      <c r="L2" s="136" t="s">
        <v>198</v>
      </c>
      <c r="M2" s="136" t="s">
        <v>198</v>
      </c>
      <c r="N2" s="136" t="s">
        <v>198</v>
      </c>
      <c r="O2" s="136" t="s">
        <v>198</v>
      </c>
      <c r="P2" s="136" t="n">
        <v>0</v>
      </c>
      <c r="Q2" s="136" t="n">
        <v>0</v>
      </c>
      <c r="R2" s="136" t="n">
        <v>0</v>
      </c>
      <c r="S2" s="136" t="n">
        <v>0</v>
      </c>
      <c r="T2" s="136" t="n">
        <v>0</v>
      </c>
    </row>
    <row r="3" customFormat="false" ht="30" hidden="false" customHeight="false" outlineLevel="0" collapsed="false">
      <c r="A3" s="13" t="n">
        <v>3</v>
      </c>
      <c r="B3" s="133" t="s">
        <v>0</v>
      </c>
      <c r="C3" s="134" t="s">
        <v>199</v>
      </c>
      <c r="D3" s="135" t="n">
        <v>0</v>
      </c>
      <c r="E3" s="136" t="s">
        <v>200</v>
      </c>
      <c r="F3" s="136" t="s">
        <v>200</v>
      </c>
      <c r="G3" s="136" t="s">
        <v>201</v>
      </c>
      <c r="H3" s="136" t="s">
        <v>82</v>
      </c>
      <c r="I3" s="136" t="s">
        <v>202</v>
      </c>
      <c r="J3" s="136" t="s">
        <v>203</v>
      </c>
      <c r="K3" s="136" t="s">
        <v>204</v>
      </c>
      <c r="L3" s="136" t="n">
        <v>0</v>
      </c>
      <c r="M3" s="136" t="s">
        <v>205</v>
      </c>
      <c r="N3" s="136" t="s">
        <v>206</v>
      </c>
      <c r="O3" s="136" t="s">
        <v>207</v>
      </c>
      <c r="P3" s="136" t="s">
        <v>208</v>
      </c>
      <c r="Q3" s="136" t="s">
        <v>208</v>
      </c>
      <c r="R3" s="136" t="s">
        <v>209</v>
      </c>
      <c r="S3" s="136" t="s">
        <v>210</v>
      </c>
      <c r="T3" s="136" t="s">
        <v>211</v>
      </c>
    </row>
    <row r="4" customFormat="false" ht="30" hidden="false" customHeight="false" outlineLevel="0" collapsed="false">
      <c r="A4" s="13" t="n">
        <v>4</v>
      </c>
      <c r="B4" s="133" t="s">
        <v>0</v>
      </c>
      <c r="C4" s="134" t="s">
        <v>4</v>
      </c>
      <c r="D4" s="22" t="s">
        <v>94</v>
      </c>
      <c r="E4" s="21" t="s">
        <v>95</v>
      </c>
      <c r="F4" s="21" t="s">
        <v>104</v>
      </c>
      <c r="G4" s="21" t="s">
        <v>105</v>
      </c>
      <c r="H4" s="21" t="s">
        <v>83</v>
      </c>
      <c r="I4" s="21" t="s">
        <v>101</v>
      </c>
      <c r="J4" s="21" t="s">
        <v>103</v>
      </c>
      <c r="K4" s="21" t="s">
        <v>106</v>
      </c>
      <c r="L4" s="21" t="s">
        <v>107</v>
      </c>
      <c r="M4" s="21" t="s">
        <v>100</v>
      </c>
      <c r="N4" s="21" t="s">
        <v>102</v>
      </c>
      <c r="O4" s="21" t="s">
        <v>97</v>
      </c>
      <c r="P4" s="21" t="s">
        <v>99</v>
      </c>
      <c r="Q4" s="21" t="s">
        <v>98</v>
      </c>
      <c r="R4" s="21" t="s">
        <v>96</v>
      </c>
      <c r="S4" s="21" t="s">
        <v>108</v>
      </c>
      <c r="T4" s="21" t="s">
        <v>110</v>
      </c>
    </row>
    <row r="5" customFormat="false" ht="45" hidden="false" customHeight="false" outlineLevel="0" collapsed="false">
      <c r="A5" s="13" t="n">
        <v>5</v>
      </c>
      <c r="B5" s="133" t="s">
        <v>0</v>
      </c>
      <c r="C5" s="134" t="s">
        <v>5</v>
      </c>
      <c r="D5" s="22" t="s">
        <v>212</v>
      </c>
      <c r="E5" s="21" t="s">
        <v>213</v>
      </c>
      <c r="F5" s="21" t="s">
        <v>213</v>
      </c>
      <c r="G5" s="21" t="s">
        <v>214</v>
      </c>
      <c r="H5" s="21" t="s">
        <v>84</v>
      </c>
      <c r="I5" s="21" t="s">
        <v>215</v>
      </c>
      <c r="J5" s="21" t="s">
        <v>216</v>
      </c>
      <c r="K5" s="21" t="s">
        <v>217</v>
      </c>
      <c r="L5" s="21" t="s">
        <v>217</v>
      </c>
      <c r="M5" s="21" t="s">
        <v>218</v>
      </c>
      <c r="N5" s="21" t="s">
        <v>219</v>
      </c>
      <c r="O5" s="21" t="s">
        <v>220</v>
      </c>
      <c r="P5" s="21" t="s">
        <v>221</v>
      </c>
      <c r="Q5" s="21" t="s">
        <v>222</v>
      </c>
      <c r="R5" s="21" t="s">
        <v>223</v>
      </c>
      <c r="S5" s="21" t="s">
        <v>224</v>
      </c>
      <c r="T5" s="21" t="s">
        <v>225</v>
      </c>
    </row>
    <row r="6" customFormat="false" ht="90" hidden="false" customHeight="false" outlineLevel="0" collapsed="false">
      <c r="A6" s="13" t="n">
        <v>6</v>
      </c>
      <c r="B6" s="133" t="s">
        <v>0</v>
      </c>
      <c r="C6" s="134" t="s">
        <v>6</v>
      </c>
      <c r="D6" s="22" t="s">
        <v>156</v>
      </c>
      <c r="E6" s="21" t="s">
        <v>157</v>
      </c>
      <c r="F6" s="21" t="s">
        <v>164</v>
      </c>
      <c r="G6" s="21" t="s">
        <v>85</v>
      </c>
      <c r="H6" s="21" t="s">
        <v>85</v>
      </c>
      <c r="I6" s="21" t="s">
        <v>163</v>
      </c>
      <c r="J6" s="21" t="s">
        <v>161</v>
      </c>
      <c r="K6" s="21" t="s">
        <v>226</v>
      </c>
      <c r="L6" s="21" t="s">
        <v>226</v>
      </c>
      <c r="M6" s="21" t="s">
        <v>163</v>
      </c>
      <c r="N6" s="21" t="s">
        <v>159</v>
      </c>
      <c r="O6" s="21" t="s">
        <v>145</v>
      </c>
      <c r="P6" s="21" t="s">
        <v>162</v>
      </c>
      <c r="Q6" s="21" t="s">
        <v>161</v>
      </c>
      <c r="R6" s="21" t="s">
        <v>159</v>
      </c>
      <c r="S6" s="21" t="s">
        <v>177</v>
      </c>
      <c r="T6" s="21" t="s">
        <v>226</v>
      </c>
    </row>
    <row r="7" customFormat="false" ht="15" hidden="false" customHeight="false" outlineLevel="0" collapsed="false">
      <c r="A7" s="13" t="n">
        <v>7</v>
      </c>
      <c r="B7" s="137" t="s">
        <v>0</v>
      </c>
      <c r="C7" s="134" t="s">
        <v>227</v>
      </c>
      <c r="D7" s="138" t="n">
        <f aca="false">SUMIFS('MD maxV'!$D:$D,'MD maxV'!$A:$A,D4,'MD maxV'!$C:$C,"СГП")</f>
        <v>3600</v>
      </c>
      <c r="E7" s="138" t="n">
        <f aca="false">SUMIFS('MD maxV'!4:4,'MD maxV'!1:1,E4,'MD maxV'!3:3,"СГП")</f>
        <v>0</v>
      </c>
      <c r="F7" s="138" t="n">
        <f aca="false">SUMIFS('MD maxV'!4:4,'MD maxV'!1:1,F4,'MD maxV'!3:3,"СГП")</f>
        <v>0</v>
      </c>
      <c r="G7" s="138" t="n">
        <f aca="false">SUMIFS('MD maxV'!4:4,'MD maxV'!1:1,G4,'MD maxV'!3:3,"СГП")</f>
        <v>0</v>
      </c>
      <c r="H7" s="138" t="n">
        <f aca="false">SUMIFS('MD maxV'!4:4,'MD maxV'!1:1,H4,'MD maxV'!3:3,"СГП")</f>
        <v>0</v>
      </c>
      <c r="I7" s="138" t="n">
        <f aca="false">SUMIFS('MD maxV'!4:4,'MD maxV'!1:1,I4,'MD maxV'!3:3,"СГП")</f>
        <v>0</v>
      </c>
      <c r="J7" s="138" t="n">
        <f aca="false">SUMIFS('MD maxV'!4:4,'MD maxV'!1:1,J4,'MD maxV'!3:3,"СГП")</f>
        <v>0</v>
      </c>
      <c r="K7" s="138" t="n">
        <f aca="false">SUMIFS('MD maxV'!4:4,'MD maxV'!1:1,K4,'MD maxV'!3:3,"СГП")</f>
        <v>0</v>
      </c>
      <c r="L7" s="138" t="n">
        <f aca="false">SUMIFS('MD maxV'!4:4,'MD maxV'!1:1,L4,'MD maxV'!3:3,"СГП")</f>
        <v>0</v>
      </c>
      <c r="M7" s="138" t="n">
        <f aca="false">SUMIFS('MD maxV'!4:4,'MD maxV'!1:1,M4,'MD maxV'!3:3,"СГП")</f>
        <v>0</v>
      </c>
      <c r="N7" s="138" t="n">
        <f aca="false">SUMIFS('MD maxV'!4:4,'MD maxV'!1:1,N4,'MD maxV'!3:3,"СГП")</f>
        <v>0</v>
      </c>
      <c r="O7" s="138" t="n">
        <f aca="false">SUMIFS('MD maxV'!4:4,'MD maxV'!1:1,O4,'MD maxV'!3:3,"СГП")</f>
        <v>0</v>
      </c>
      <c r="P7" s="138" t="n">
        <f aca="false">SUMIFS('MD maxV'!4:4,'MD maxV'!1:1,P4,'MD maxV'!3:3,"СГП")</f>
        <v>0</v>
      </c>
      <c r="Q7" s="138" t="n">
        <f aca="false">SUMIFS('MD maxV'!4:4,'MD maxV'!1:1,Q4,'MD maxV'!3:3,"СГП")</f>
        <v>0</v>
      </c>
      <c r="R7" s="138" t="n">
        <f aca="false">SUMIFS('MD maxV'!4:4,'MD maxV'!1:1,R4,'MD maxV'!3:3,"СГП")</f>
        <v>0</v>
      </c>
      <c r="S7" s="138" t="n">
        <f aca="false">SUMIFS('MD maxV'!4:4,'MD maxV'!1:1,S4,'MD maxV'!3:3,"СГП")</f>
        <v>0</v>
      </c>
      <c r="T7" s="138" t="n">
        <f aca="false">SUMIFS('MD maxV'!4:4,'MD maxV'!1:1,T4,'MD maxV'!3:3,"СГП")</f>
        <v>0</v>
      </c>
    </row>
    <row r="8" customFormat="false" ht="15" hidden="false" customHeight="false" outlineLevel="0" collapsed="false">
      <c r="A8" s="13" t="n">
        <v>8</v>
      </c>
      <c r="B8" s="137" t="s">
        <v>0</v>
      </c>
      <c r="C8" s="134" t="s">
        <v>228</v>
      </c>
      <c r="D8" s="138" t="n">
        <f aca="false">SUMIFS('MD maxV'!$E:$E,'MD maxV'!$A:$A,D4,'MD maxV'!$C:$C,"СГП")</f>
        <v>1600</v>
      </c>
      <c r="E8" s="138" t="n">
        <f aca="false">SUMIFS('MD maxV'!$E:$E,'MD maxV'!$A:$A,E4,'MD maxV'!$C:$C,"СГП")</f>
        <v>1260</v>
      </c>
      <c r="F8" s="138" t="n">
        <f aca="false">SUMIFS('MD maxV'!$E:$E,'MD maxV'!$A:$A,F4,'MD maxV'!$C:$C,"СГП")</f>
        <v>80</v>
      </c>
      <c r="G8" s="138" t="n">
        <f aca="false">SUMIFS('MD maxV'!$E:$E,'MD maxV'!$A:$A,G4,'MD maxV'!$C:$C,"СГП")</f>
        <v>390</v>
      </c>
      <c r="H8" s="138" t="n">
        <f aca="false">SUMIFS('MD maxV'!$E:$E,'MD maxV'!$A:$A,H4,'MD maxV'!$C:$C,"СГП")</f>
        <v>840</v>
      </c>
      <c r="I8" s="138" t="n">
        <f aca="false">SUMIFS('MD maxV'!$E:$E,'MD maxV'!$A:$A,I4,'MD maxV'!$C:$C,"СГП")</f>
        <v>90</v>
      </c>
      <c r="J8" s="138" t="n">
        <f aca="false">SUMIFS('MD maxV'!$E:$E,'MD maxV'!$A:$A,J4,'MD maxV'!$C:$C,"СГП")</f>
        <v>140</v>
      </c>
      <c r="K8" s="138" t="n">
        <f aca="false">SUMIFS('MD maxV'!$E:$E,'MD maxV'!$A:$A,K4,'MD maxV'!$C:$C,"СГП")</f>
        <v>0</v>
      </c>
      <c r="L8" s="138" t="n">
        <f aca="false">SUMIFS('MD maxV'!$E:$E,'MD maxV'!$A:$A,L4,'MD maxV'!$C:$C,"СГП")</f>
        <v>0</v>
      </c>
      <c r="M8" s="138" t="n">
        <f aca="false">SUMIFS('MD maxV'!$E:$E,'MD maxV'!$A:$A,M4,'MD maxV'!$C:$C,"СГП")</f>
        <v>85</v>
      </c>
      <c r="N8" s="138" t="n">
        <f aca="false">SUMIFS('MD maxV'!$E:$E,'MD maxV'!$A:$A,N4,'MD maxV'!$C:$C,"СГП")</f>
        <v>50</v>
      </c>
      <c r="O8" s="138" t="n">
        <f aca="false">SUMIFS('MD maxV'!$E:$E,'MD maxV'!$A:$A,O4,'MD maxV'!$C:$C,"СГП")</f>
        <v>220</v>
      </c>
      <c r="P8" s="138" t="n">
        <f aca="false">SUMIFS('MD maxV'!$E:$E,'MD maxV'!$A:$A,P4,'MD maxV'!$C:$C,"СГП")</f>
        <v>300</v>
      </c>
      <c r="Q8" s="138" t="n">
        <f aca="false">SUMIFS('MD maxV'!$E:$E,'MD maxV'!$A:$A,Q4,'MD maxV'!$C:$C,"СГП")</f>
        <v>780</v>
      </c>
      <c r="R8" s="138" t="n">
        <f aca="false">SUMIFS('MD maxV'!$E:$E,'MD maxV'!$A:$A,R4,'MD maxV'!$C:$C,"СГП")</f>
        <v>380</v>
      </c>
      <c r="S8" s="138" t="n">
        <f aca="false">SUMIFS('MD maxV'!$E:$E,'MD maxV'!$A:$A,S4,'MD maxV'!$C:$C,"СГП")</f>
        <v>0</v>
      </c>
      <c r="T8" s="138" t="n">
        <f aca="false">SUMIFS('MD maxV'!$E:$E,'MD maxV'!$A:$A,T4,'MD maxV'!$C:$C,"СГП")</f>
        <v>0</v>
      </c>
    </row>
    <row r="9" customFormat="false" ht="15" hidden="false" customHeight="false" outlineLevel="0" collapsed="false">
      <c r="A9" s="13" t="n">
        <v>9</v>
      </c>
      <c r="B9" s="137" t="s">
        <v>12</v>
      </c>
      <c r="C9" s="134" t="s">
        <v>13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customFormat="false" ht="15" hidden="false" customHeight="false" outlineLevel="0" collapsed="false">
      <c r="A10" s="13" t="n">
        <v>10</v>
      </c>
      <c r="B10" s="137" t="s">
        <v>12</v>
      </c>
      <c r="C10" s="140" t="s">
        <v>14</v>
      </c>
      <c r="D10" s="141" t="n">
        <f aca="false">IFERROR(D9/D7,"-")</f>
        <v>0</v>
      </c>
      <c r="E10" s="141" t="str">
        <f aca="false">IFERROR(E9/E7,"-")</f>
        <v>-</v>
      </c>
      <c r="F10" s="141" t="str">
        <f aca="false">IFERROR(F9/F7,"-")</f>
        <v>-</v>
      </c>
      <c r="G10" s="141" t="str">
        <f aca="false">IFERROR(G9/G7,"-")</f>
        <v>-</v>
      </c>
      <c r="H10" s="141" t="str">
        <f aca="false">IFERROR(H9/H7,"-")</f>
        <v>-</v>
      </c>
      <c r="I10" s="141" t="str">
        <f aca="false">IFERROR(I9/I7,"-")</f>
        <v>-</v>
      </c>
      <c r="J10" s="141" t="str">
        <f aca="false">IFERROR(J9/J7,"-")</f>
        <v>-</v>
      </c>
      <c r="K10" s="141" t="str">
        <f aca="false">IFERROR(K9/K7,"-")</f>
        <v>-</v>
      </c>
      <c r="L10" s="141" t="str">
        <f aca="false">IFERROR(L9/L7,"-")</f>
        <v>-</v>
      </c>
      <c r="M10" s="141" t="str">
        <f aca="false">IFERROR(M9/M7,"-")</f>
        <v>-</v>
      </c>
      <c r="N10" s="141" t="str">
        <f aca="false">IFERROR(N9/N7,"-")</f>
        <v>-</v>
      </c>
      <c r="O10" s="141" t="str">
        <f aca="false">IFERROR(O9/O7,"-")</f>
        <v>-</v>
      </c>
      <c r="P10" s="141" t="str">
        <f aca="false">IFERROR(P9/P7,"-")</f>
        <v>-</v>
      </c>
      <c r="Q10" s="141" t="str">
        <f aca="false">IFERROR(Q9/Q7,"-")</f>
        <v>-</v>
      </c>
      <c r="R10" s="141" t="str">
        <f aca="false">IFERROR(R9/R7,"-")</f>
        <v>-</v>
      </c>
      <c r="S10" s="141" t="str">
        <f aca="false">IFERROR(S9/S7,"-")</f>
        <v>-</v>
      </c>
      <c r="T10" s="141" t="str">
        <f aca="false">IFERROR(T9/T7,"-")</f>
        <v>-</v>
      </c>
    </row>
    <row r="11" customFormat="false" ht="15" hidden="false" customHeight="false" outlineLevel="0" collapsed="false">
      <c r="A11" s="13" t="n">
        <v>11</v>
      </c>
      <c r="B11" s="137" t="s">
        <v>12</v>
      </c>
      <c r="C11" s="142" t="s">
        <v>16</v>
      </c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</row>
    <row r="12" customFormat="false" ht="15" hidden="false" customHeight="false" outlineLevel="0" collapsed="false">
      <c r="A12" s="13" t="n">
        <v>12</v>
      </c>
      <c r="B12" s="137" t="s">
        <v>0</v>
      </c>
      <c r="C12" s="134" t="s">
        <v>229</v>
      </c>
      <c r="D12" s="145" t="n">
        <f aca="false">SUMIFS('MD maxV'!$D:$D,'MD maxV'!$A:$A,D4,'MD maxV'!$C:$C,"Силоса")</f>
        <v>5400</v>
      </c>
      <c r="E12" s="145" t="n">
        <f aca="false">SUMIFS('MD maxV'!$D:$D,'MD maxV'!$A:$A,E4,'MD maxV'!$C:$C,"Силоса")</f>
        <v>10500</v>
      </c>
      <c r="F12" s="145" t="n">
        <f aca="false">SUMIFS('MD maxV'!$D:$D,'MD maxV'!$A:$A,F4,'MD maxV'!$C:$C,"Силоса")</f>
        <v>0</v>
      </c>
      <c r="G12" s="145" t="n">
        <f aca="false">SUMIFS('MD maxV'!$D:$D,'MD maxV'!$A:$A,G4,'MD maxV'!$C:$C,"Силоса")</f>
        <v>0</v>
      </c>
      <c r="H12" s="145" t="n">
        <f aca="false">SUMIFS('MD maxV'!$D:$D,'MD maxV'!$A:$A,H4,'MD maxV'!$C:$C,"Силоса")</f>
        <v>0</v>
      </c>
      <c r="I12" s="145" t="n">
        <f aca="false">SUMIFS('MD maxV'!$D:$D,'MD maxV'!$A:$A,I4,'MD maxV'!$C:$C,"Силоса")</f>
        <v>0</v>
      </c>
      <c r="J12" s="145" t="n">
        <f aca="false">SUMIFS('MD maxV'!$D:$D,'MD maxV'!$A:$A,J4,'MD maxV'!$C:$C,"Силоса")</f>
        <v>0</v>
      </c>
      <c r="K12" s="145" t="n">
        <f aca="false">SUMIFS('MD maxV'!$D:$D,'MD maxV'!$A:$A,K4,'MD maxV'!$C:$C,"Силоса")</f>
        <v>0</v>
      </c>
      <c r="L12" s="145" t="n">
        <f aca="false">SUMIFS('MD maxV'!$D:$D,'MD maxV'!$A:$A,L4,'MD maxV'!$C:$C,"Силоса")</f>
        <v>0</v>
      </c>
      <c r="M12" s="145" t="n">
        <f aca="false">SUMIFS('MD maxV'!$D:$D,'MD maxV'!$A:$A,M4,'MD maxV'!$C:$C,"Силоса")</f>
        <v>0</v>
      </c>
      <c r="N12" s="145" t="n">
        <f aca="false">SUMIFS('MD maxV'!$D:$D,'MD maxV'!$A:$A,N4,'MD maxV'!$C:$C,"Силоса")</f>
        <v>0</v>
      </c>
      <c r="O12" s="145" t="n">
        <f aca="false">SUMIFS('MD maxV'!$D:$D,'MD maxV'!$A:$A,O4,'MD maxV'!$C:$C,"Силоса")</f>
        <v>0</v>
      </c>
      <c r="P12" s="145" t="n">
        <f aca="false">SUMIFS('MD maxV'!$D:$D,'MD maxV'!$A:$A,P4,'MD maxV'!$C:$C,"Силоса")</f>
        <v>0</v>
      </c>
      <c r="Q12" s="145" t="n">
        <f aca="false">SUMIFS('MD maxV'!$D:$D,'MD maxV'!$A:$A,Q4,'MD maxV'!$C:$C,"Силоса")</f>
        <v>0</v>
      </c>
      <c r="R12" s="145" t="n">
        <f aca="false">SUMIFS('MD maxV'!$D:$D,'MD maxV'!$A:$A,R4,'MD maxV'!$C:$C,"Силоса")</f>
        <v>1500</v>
      </c>
      <c r="S12" s="145" t="n">
        <f aca="false">SUMIFS('MD maxV'!$D:$D,'MD maxV'!$A:$A,S4,'MD maxV'!$C:$C,"Силоса")</f>
        <v>0</v>
      </c>
      <c r="T12" s="145" t="n">
        <f aca="false">SUMIFS('MD maxV'!$D:$D,'MD maxV'!$A:$A,T4,'MD maxV'!$C:$C,"Силоса")</f>
        <v>0</v>
      </c>
    </row>
    <row r="13" customFormat="false" ht="15" hidden="false" customHeight="false" outlineLevel="0" collapsed="false">
      <c r="A13" s="13" t="n">
        <v>13</v>
      </c>
      <c r="B13" s="137" t="s">
        <v>12</v>
      </c>
      <c r="C13" s="134" t="s">
        <v>19</v>
      </c>
      <c r="D13" s="139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</row>
    <row r="14" customFormat="false" ht="15" hidden="false" customHeight="false" outlineLevel="0" collapsed="false">
      <c r="A14" s="13" t="n">
        <v>14</v>
      </c>
      <c r="B14" s="137" t="s">
        <v>12</v>
      </c>
      <c r="C14" s="142" t="s">
        <v>20</v>
      </c>
      <c r="D14" s="141" t="n">
        <f aca="false">IFERROR(D13/D12,"-")</f>
        <v>0</v>
      </c>
      <c r="E14" s="141" t="n">
        <f aca="false">IFERROR(E13/E12,"-")</f>
        <v>0</v>
      </c>
      <c r="F14" s="141" t="str">
        <f aca="false">IFERROR(F13/F12,"-")</f>
        <v>-</v>
      </c>
      <c r="G14" s="141" t="str">
        <f aca="false">IFERROR(G13/G12,"-")</f>
        <v>-</v>
      </c>
      <c r="H14" s="141" t="str">
        <f aca="false">IFERROR(H13/H12,"-")</f>
        <v>-</v>
      </c>
      <c r="I14" s="141" t="str">
        <f aca="false">IFERROR(I13/I12,"-")</f>
        <v>-</v>
      </c>
      <c r="J14" s="141" t="str">
        <f aca="false">IFERROR(J13/J12,"-")</f>
        <v>-</v>
      </c>
      <c r="K14" s="141" t="str">
        <f aca="false">IFERROR(K13/K12,"-")</f>
        <v>-</v>
      </c>
      <c r="L14" s="141" t="str">
        <f aca="false">IFERROR(L13/L12,"-")</f>
        <v>-</v>
      </c>
      <c r="M14" s="141" t="str">
        <f aca="false">IFERROR(M13/M12,"-")</f>
        <v>-</v>
      </c>
      <c r="N14" s="141" t="str">
        <f aca="false">IFERROR(N13/N12,"-")</f>
        <v>-</v>
      </c>
      <c r="O14" s="141" t="str">
        <f aca="false">IFERROR(O13/O12,"-")</f>
        <v>-</v>
      </c>
      <c r="P14" s="141" t="str">
        <f aca="false">IFERROR(P13/P12,"-")</f>
        <v>-</v>
      </c>
      <c r="Q14" s="141" t="str">
        <f aca="false">IFERROR(Q13/Q12,"-")</f>
        <v>-</v>
      </c>
      <c r="R14" s="141" t="n">
        <f aca="false">IFERROR(R13/R12,"-")</f>
        <v>0</v>
      </c>
      <c r="S14" s="141" t="str">
        <f aca="false">IFERROR(S13/S12,"-")</f>
        <v>-</v>
      </c>
      <c r="T14" s="141" t="str">
        <f aca="false">IFERROR(T13/T12,"-")</f>
        <v>-</v>
      </c>
    </row>
    <row r="15" customFormat="false" ht="45" hidden="false" customHeight="false" outlineLevel="0" collapsed="false">
      <c r="A15" s="13" t="n">
        <v>15</v>
      </c>
      <c r="B15" s="16" t="s">
        <v>230</v>
      </c>
      <c r="C15" s="134" t="s">
        <v>22</v>
      </c>
      <c r="D15" s="139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</row>
    <row r="16" customFormat="false" ht="45" hidden="false" customHeight="false" outlineLevel="0" collapsed="false">
      <c r="A16" s="13" t="n">
        <v>16</v>
      </c>
      <c r="B16" s="16" t="s">
        <v>230</v>
      </c>
      <c r="C16" s="134" t="s">
        <v>24</v>
      </c>
      <c r="D16" s="139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</row>
    <row r="17" customFormat="false" ht="15" hidden="false" customHeight="false" outlineLevel="0" collapsed="false">
      <c r="A17" s="13" t="n">
        <v>17</v>
      </c>
      <c r="B17" s="137" t="s">
        <v>12</v>
      </c>
      <c r="C17" s="134" t="s">
        <v>25</v>
      </c>
      <c r="D17" s="139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</row>
    <row r="18" customFormat="false" ht="30" hidden="false" customHeight="false" outlineLevel="0" collapsed="false">
      <c r="A18" s="13" t="n">
        <v>18</v>
      </c>
      <c r="B18" s="137" t="s">
        <v>12</v>
      </c>
      <c r="C18" s="134" t="s">
        <v>28</v>
      </c>
      <c r="D18" s="139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</row>
    <row r="19" customFormat="false" ht="15" hidden="false" customHeight="false" outlineLevel="0" collapsed="false">
      <c r="A19" s="13" t="n">
        <v>19</v>
      </c>
      <c r="B19" s="137" t="s">
        <v>12</v>
      </c>
      <c r="C19" s="142" t="s">
        <v>29</v>
      </c>
      <c r="D19" s="141" t="str">
        <f aca="false">IFERROR(D18/D17,"-")</f>
        <v>-</v>
      </c>
      <c r="E19" s="141" t="str">
        <f aca="false">IFERROR(E18/E17,"-")</f>
        <v>-</v>
      </c>
      <c r="F19" s="141" t="str">
        <f aca="false">IFERROR(F18/F17,"-")</f>
        <v>-</v>
      </c>
      <c r="G19" s="141" t="str">
        <f aca="false">IFERROR(G18/G17,"-")</f>
        <v>-</v>
      </c>
      <c r="H19" s="141" t="str">
        <f aca="false">IFERROR(H18/H17,"-")</f>
        <v>-</v>
      </c>
      <c r="I19" s="141" t="str">
        <f aca="false">IFERROR(I18/I17,"-")</f>
        <v>-</v>
      </c>
      <c r="J19" s="141" t="str">
        <f aca="false">IFERROR(J18/J17,"-")</f>
        <v>-</v>
      </c>
      <c r="K19" s="141" t="str">
        <f aca="false">IFERROR(K18/K17,"-")</f>
        <v>-</v>
      </c>
      <c r="L19" s="141" t="str">
        <f aca="false">IFERROR(L18/L17,"-")</f>
        <v>-</v>
      </c>
      <c r="M19" s="141" t="str">
        <f aca="false">IFERROR(M18/M17,"-")</f>
        <v>-</v>
      </c>
      <c r="N19" s="141" t="str">
        <f aca="false">IFERROR(N18/N17,"-")</f>
        <v>-</v>
      </c>
      <c r="O19" s="141" t="str">
        <f aca="false">IFERROR(O18/O17,"-")</f>
        <v>-</v>
      </c>
      <c r="P19" s="141" t="str">
        <f aca="false">IFERROR(P18/P17,"-")</f>
        <v>-</v>
      </c>
      <c r="Q19" s="141" t="str">
        <f aca="false">IFERROR(Q18/Q17,"-")</f>
        <v>-</v>
      </c>
      <c r="R19" s="141" t="str">
        <f aca="false">IFERROR(R18/R17,"-")</f>
        <v>-</v>
      </c>
      <c r="S19" s="141" t="str">
        <f aca="false">IFERROR(S18/S17,"-")</f>
        <v>-</v>
      </c>
      <c r="T19" s="141" t="str">
        <f aca="false">IFERROR(T18/T17,"-")</f>
        <v>-</v>
      </c>
    </row>
    <row r="20" customFormat="false" ht="30" hidden="false" customHeight="false" outlineLevel="0" collapsed="false">
      <c r="A20" s="13" t="n">
        <v>20</v>
      </c>
      <c r="B20" s="137" t="s">
        <v>31</v>
      </c>
      <c r="C20" s="134" t="s">
        <v>32</v>
      </c>
      <c r="D20" s="139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</row>
    <row r="21" customFormat="false" ht="30" hidden="false" customHeight="false" outlineLevel="0" collapsed="false">
      <c r="A21" s="13" t="n">
        <v>21</v>
      </c>
      <c r="B21" s="137" t="s">
        <v>31</v>
      </c>
      <c r="C21" s="134" t="s">
        <v>34</v>
      </c>
      <c r="D21" s="139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</row>
    <row r="22" customFormat="false" ht="30" hidden="false" customHeight="false" outlineLevel="0" collapsed="false">
      <c r="A22" s="13" t="n">
        <v>22</v>
      </c>
      <c r="B22" s="137" t="s">
        <v>31</v>
      </c>
      <c r="C22" s="134" t="s">
        <v>36</v>
      </c>
      <c r="D22" s="139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</row>
    <row r="23" customFormat="false" ht="15" hidden="false" customHeight="false" outlineLevel="0" collapsed="false">
      <c r="A23" s="13" t="n">
        <v>23</v>
      </c>
      <c r="B23" s="137" t="s">
        <v>31</v>
      </c>
      <c r="C23" s="134" t="s">
        <v>38</v>
      </c>
      <c r="D23" s="139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</row>
    <row r="24" customFormat="false" ht="15" hidden="false" customHeight="false" outlineLevel="0" collapsed="false">
      <c r="A24" s="13" t="n">
        <v>24</v>
      </c>
      <c r="B24" s="137" t="s">
        <v>31</v>
      </c>
      <c r="C24" s="142" t="s">
        <v>39</v>
      </c>
      <c r="D24" s="141" t="str">
        <f aca="false">IFERROR(D23/D22,"-")</f>
        <v>-</v>
      </c>
      <c r="E24" s="141" t="str">
        <f aca="false">IFERROR(E23/E22,"-")</f>
        <v>-</v>
      </c>
      <c r="F24" s="141" t="str">
        <f aca="false">IFERROR(F23/F22,"-")</f>
        <v>-</v>
      </c>
      <c r="G24" s="141" t="str">
        <f aca="false">IFERROR(G23/G22,"-")</f>
        <v>-</v>
      </c>
      <c r="H24" s="141" t="str">
        <f aca="false">IFERROR(H23/H22,"-")</f>
        <v>-</v>
      </c>
      <c r="I24" s="141" t="str">
        <f aca="false">IFERROR(I23/I22,"-")</f>
        <v>-</v>
      </c>
      <c r="J24" s="141" t="str">
        <f aca="false">IFERROR(J23/J22,"-")</f>
        <v>-</v>
      </c>
      <c r="K24" s="141" t="str">
        <f aca="false">IFERROR(K23/K22,"-")</f>
        <v>-</v>
      </c>
      <c r="L24" s="141" t="str">
        <f aca="false">IFERROR(L23/L22,"-")</f>
        <v>-</v>
      </c>
      <c r="M24" s="141" t="str">
        <f aca="false">IFERROR(M23/M22,"-")</f>
        <v>-</v>
      </c>
      <c r="N24" s="141" t="str">
        <f aca="false">IFERROR(N23/N22,"-")</f>
        <v>-</v>
      </c>
      <c r="O24" s="141" t="str">
        <f aca="false">IFERROR(O23/O22,"-")</f>
        <v>-</v>
      </c>
      <c r="P24" s="141" t="str">
        <f aca="false">IFERROR(P23/P22,"-")</f>
        <v>-</v>
      </c>
      <c r="Q24" s="141" t="str">
        <f aca="false">IFERROR(Q23/Q22,"-")</f>
        <v>-</v>
      </c>
      <c r="R24" s="141" t="str">
        <f aca="false">IFERROR(R23/R22,"-")</f>
        <v>-</v>
      </c>
      <c r="S24" s="141" t="str">
        <f aca="false">IFERROR(S23/S22,"-")</f>
        <v>-</v>
      </c>
      <c r="T24" s="141" t="str">
        <f aca="false">IFERROR(T23/T22,"-")</f>
        <v>-</v>
      </c>
    </row>
    <row r="25" customFormat="false" ht="45" hidden="false" customHeight="false" outlineLevel="0" collapsed="false">
      <c r="A25" s="13" t="n">
        <v>25</v>
      </c>
      <c r="B25" s="137" t="s">
        <v>40</v>
      </c>
      <c r="C25" s="134" t="s">
        <v>41</v>
      </c>
      <c r="D25" s="139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</row>
    <row r="26" customFormat="false" ht="15" hidden="false" customHeight="false" outlineLevel="0" collapsed="false">
      <c r="A26" s="13" t="n">
        <v>26</v>
      </c>
      <c r="B26" s="137" t="s">
        <v>12</v>
      </c>
      <c r="C26" s="134" t="s">
        <v>42</v>
      </c>
      <c r="D26" s="139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</row>
    <row r="27" customFormat="false" ht="15" hidden="false" customHeight="false" outlineLevel="0" collapsed="false">
      <c r="A27" s="13" t="n">
        <v>27</v>
      </c>
      <c r="B27" s="137" t="s">
        <v>12</v>
      </c>
      <c r="C27" s="134" t="s">
        <v>43</v>
      </c>
      <c r="D27" s="139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</row>
  </sheetData>
  <conditionalFormatting sqref="D10:T10">
    <cfRule type="iconSet" priority="2">
      <iconSet iconSet="3TrafficLights1" reverse="1">
        <cfvo type="percent" val="0"/>
        <cfvo type="num" val="0.9"/>
        <cfvo type="num" val="1"/>
      </iconSet>
    </cfRule>
    <cfRule type="dataBar" priority="3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{4976FC30-E0A2-46AB-A283-9BF05F2136CC}</x14:id>
        </ext>
      </extLst>
    </cfRule>
  </conditionalFormatting>
  <conditionalFormatting sqref="D14:T14">
    <cfRule type="iconSet" priority="4">
      <iconSet iconSet="3TrafficLights1" reverse="1">
        <cfvo type="percent" val="0"/>
        <cfvo type="num" val="0.9"/>
        <cfvo type="num" val="1"/>
      </iconSet>
    </cfRule>
    <cfRule type="dataBar" priority="5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{D558D01E-C8EC-4372-9E5D-9953A8FAB6AD}</x14:id>
        </ext>
      </extLst>
    </cfRule>
  </conditionalFormatting>
  <conditionalFormatting sqref="D19:T19">
    <cfRule type="iconSet" priority="6">
      <iconSet iconSet="3TrafficLights1">
        <cfvo type="percent" val="0"/>
        <cfvo type="num" val="0.9"/>
        <cfvo type="num" val="0.95"/>
      </iconSet>
    </cfRule>
    <cfRule type="dataBar" priority="7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{529C63D1-F4C0-408D-93F7-4A9D644552B6}</x14:id>
        </ext>
      </extLst>
    </cfRule>
  </conditionalFormatting>
  <conditionalFormatting sqref="D24:T24">
    <cfRule type="iconSet" priority="8">
      <iconSet iconSet="3TrafficLights1">
        <cfvo type="percent" val="0"/>
        <cfvo type="num" val="0.9"/>
        <cfvo type="num" val="0.95"/>
      </iconSet>
    </cfRule>
    <cfRule type="dataBar" priority="9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{EB1AF010-5298-4782-A26B-76B480BD51B0}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6FC30-E0A2-46AB-A283-9BF05F2136CC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D10:T10</xm:sqref>
        </x14:conditionalFormatting>
        <x14:conditionalFormatting xmlns:xm="http://schemas.microsoft.com/office/excel/2006/main">
          <x14:cfRule type="dataBar" id="{D558D01E-C8EC-4372-9E5D-9953A8FAB6AD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D14:T14</xm:sqref>
        </x14:conditionalFormatting>
        <x14:conditionalFormatting xmlns:xm="http://schemas.microsoft.com/office/excel/2006/main">
          <x14:cfRule type="dataBar" id="{529C63D1-F4C0-408D-93F7-4A9D644552B6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D19:T19</xm:sqref>
        </x14:conditionalFormatting>
        <x14:conditionalFormatting xmlns:xm="http://schemas.microsoft.com/office/excel/2006/main">
          <x14:cfRule type="dataBar" id="{EB1AF010-5298-4782-A26B-76B480BD51B0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D24:T24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G1" colorId="64" zoomScale="70" zoomScaleNormal="70" zoomScalePageLayoutView="100" workbookViewId="0">
      <pane xSplit="1" ySplit="3" topLeftCell="H4" activePane="bottomRight" state="frozen"/>
      <selection pane="topLeft" activeCell="G1" activeCellId="0" sqref="G1"/>
      <selection pane="topRight" activeCell="H1" activeCellId="0" sqref="H1"/>
      <selection pane="bottomLeft" activeCell="G4" activeCellId="0" sqref="G4"/>
      <selection pane="bottomRight" activeCell="P1" activeCellId="0" sqref="P1"/>
    </sheetView>
  </sheetViews>
  <sheetFormatPr defaultColWidth="30.4609375" defaultRowHeight="13.8" zeroHeight="false" outlineLevelRow="0" outlineLevelCol="0"/>
  <cols>
    <col collapsed="false" customWidth="true" hidden="false" outlineLevel="0" max="1" min="1" style="147" width="8"/>
    <col collapsed="false" customWidth="true" hidden="false" outlineLevel="0" max="2" min="2" style="14" width="33.14"/>
    <col collapsed="false" customWidth="true" hidden="false" outlineLevel="0" max="3" min="3" style="14" width="35.29"/>
    <col collapsed="false" customWidth="true" hidden="false" outlineLevel="0" max="4" min="4" style="14" width="31.43"/>
    <col collapsed="false" customWidth="true" hidden="false" outlineLevel="0" max="5" min="5" style="14" width="38.29"/>
    <col collapsed="false" customWidth="true" hidden="false" outlineLevel="0" max="6" min="6" style="14" width="13.43"/>
    <col collapsed="false" customWidth="true" hidden="false" outlineLevel="0" max="7" min="7" style="14" width="30.02"/>
    <col collapsed="false" customWidth="true" hidden="false" outlineLevel="0" max="10" min="8" style="14" width="15.15"/>
    <col collapsed="false" customWidth="true" hidden="false" outlineLevel="0" max="11" min="11" style="14" width="19.85"/>
    <col collapsed="false" customWidth="true" hidden="false" outlineLevel="0" max="13" min="12" style="14" width="20.98"/>
    <col collapsed="false" customWidth="true" hidden="true" outlineLevel="0" max="14" min="14" style="14" width="20.98"/>
    <col collapsed="false" customWidth="true" hidden="false" outlineLevel="0" max="15" min="15" style="14" width="32.75"/>
    <col collapsed="false" customWidth="true" hidden="false" outlineLevel="0" max="16" min="16" style="14" width="17.46"/>
    <col collapsed="false" customWidth="true" hidden="false" outlineLevel="0" max="17" min="17" style="14" width="38.1"/>
    <col collapsed="false" customWidth="true" hidden="false" outlineLevel="0" max="18" min="18" style="14" width="19.14"/>
    <col collapsed="false" customWidth="true" hidden="false" outlineLevel="0" max="20" min="19" style="14" width="19.42"/>
    <col collapsed="false" customWidth="true" hidden="false" outlineLevel="0" max="24" min="21" style="14" width="19.14"/>
    <col collapsed="false" customWidth="true" hidden="false" outlineLevel="0" max="26" min="25" style="14" width="19.42"/>
    <col collapsed="false" customWidth="true" hidden="false" outlineLevel="0" max="27" min="27" style="14" width="19.14"/>
    <col collapsed="false" customWidth="true" hidden="false" outlineLevel="0" max="29" min="28" style="14" width="19.42"/>
    <col collapsed="false" customWidth="true" hidden="false" outlineLevel="0" max="30" min="30" style="14" width="19.14"/>
    <col collapsed="false" customWidth="true" hidden="false" outlineLevel="0" max="32" min="31" style="14" width="19.42"/>
    <col collapsed="false" customWidth="true" hidden="false" outlineLevel="0" max="33" min="33" style="14" width="19.14"/>
    <col collapsed="false" customWidth="true" hidden="false" outlineLevel="0" max="34" min="34" style="14" width="25.4"/>
    <col collapsed="false" customWidth="true" hidden="false" outlineLevel="0" max="35" min="35" style="14" width="21.86"/>
    <col collapsed="false" customWidth="true" hidden="false" outlineLevel="0" max="36" min="36" style="14" width="31.01"/>
    <col collapsed="false" customWidth="true" hidden="false" outlineLevel="0" max="37" min="37" style="14" width="60.71"/>
    <col collapsed="false" customWidth="false" hidden="false" outlineLevel="0" max="1022" min="38" style="14" width="30.43"/>
    <col collapsed="false" customWidth="true" hidden="false" outlineLevel="0" max="1025" min="1024" style="0" width="11.52"/>
  </cols>
  <sheetData>
    <row r="1" s="15" customFormat="true" ht="44.25" hidden="false" customHeight="true" outlineLevel="0" collapsed="false">
      <c r="A1" s="13" t="n">
        <v>1</v>
      </c>
      <c r="B1" s="13" t="n">
        <v>2</v>
      </c>
      <c r="C1" s="13" t="n">
        <v>3</v>
      </c>
      <c r="D1" s="13" t="n">
        <v>4</v>
      </c>
      <c r="E1" s="13" t="n">
        <v>5</v>
      </c>
      <c r="F1" s="13" t="n">
        <v>6</v>
      </c>
      <c r="G1" s="13" t="n">
        <v>7</v>
      </c>
      <c r="H1" s="13" t="n">
        <v>8</v>
      </c>
      <c r="I1" s="13" t="n">
        <v>9</v>
      </c>
      <c r="J1" s="13" t="n">
        <v>10</v>
      </c>
      <c r="K1" s="13" t="n">
        <v>11</v>
      </c>
      <c r="L1" s="13" t="n">
        <v>12</v>
      </c>
      <c r="M1" s="13" t="n">
        <v>13</v>
      </c>
      <c r="N1" s="13" t="n">
        <v>14</v>
      </c>
      <c r="O1" s="13" t="n">
        <v>15</v>
      </c>
      <c r="P1" s="13" t="n">
        <v>16</v>
      </c>
      <c r="Q1" s="13" t="n">
        <v>17</v>
      </c>
      <c r="R1" s="13" t="n">
        <v>18</v>
      </c>
      <c r="S1" s="13" t="n">
        <v>19</v>
      </c>
      <c r="T1" s="13" t="n">
        <v>20</v>
      </c>
      <c r="U1" s="13" t="n">
        <v>21</v>
      </c>
      <c r="V1" s="13" t="n">
        <v>22</v>
      </c>
      <c r="W1" s="13" t="n">
        <v>23</v>
      </c>
      <c r="X1" s="13" t="n">
        <v>24</v>
      </c>
      <c r="Y1" s="13" t="n">
        <v>25</v>
      </c>
      <c r="Z1" s="13" t="n">
        <v>26</v>
      </c>
      <c r="AA1" s="13" t="n">
        <v>27</v>
      </c>
      <c r="AB1" s="13" t="n">
        <v>28</v>
      </c>
      <c r="AC1" s="13" t="n">
        <v>29</v>
      </c>
      <c r="AD1" s="13" t="n">
        <v>30</v>
      </c>
      <c r="AE1" s="13" t="n">
        <v>31</v>
      </c>
      <c r="AF1" s="13" t="n">
        <v>32</v>
      </c>
      <c r="AG1" s="13" t="n">
        <v>33</v>
      </c>
      <c r="AH1" s="13" t="n">
        <v>34</v>
      </c>
      <c r="AI1" s="13" t="n">
        <v>35</v>
      </c>
      <c r="AJ1" s="13" t="n">
        <v>36</v>
      </c>
      <c r="AK1" s="13" t="n">
        <v>37</v>
      </c>
      <c r="AL1" s="14"/>
      <c r="AMI1" s="0"/>
      <c r="AMJ1" s="0"/>
    </row>
    <row r="2" s="15" customFormat="true" ht="23.85" hidden="false" customHeight="false" outlineLevel="0" collapsed="false">
      <c r="A2" s="16" t="s">
        <v>0</v>
      </c>
      <c r="B2" s="16" t="s">
        <v>0</v>
      </c>
      <c r="C2" s="16" t="s">
        <v>0</v>
      </c>
      <c r="D2" s="16" t="s">
        <v>0</v>
      </c>
      <c r="E2" s="16" t="s">
        <v>44</v>
      </c>
      <c r="F2" s="16" t="s">
        <v>44</v>
      </c>
      <c r="G2" s="16" t="s">
        <v>44</v>
      </c>
      <c r="H2" s="16" t="s">
        <v>44</v>
      </c>
      <c r="I2" s="16" t="s">
        <v>44</v>
      </c>
      <c r="J2" s="16" t="s">
        <v>12</v>
      </c>
      <c r="K2" s="16" t="s">
        <v>12</v>
      </c>
      <c r="L2" s="16" t="s">
        <v>231</v>
      </c>
      <c r="M2" s="16" t="s">
        <v>46</v>
      </c>
      <c r="N2" s="16" t="s">
        <v>46</v>
      </c>
      <c r="O2" s="16" t="s">
        <v>46</v>
      </c>
      <c r="P2" s="16" t="s">
        <v>47</v>
      </c>
      <c r="Q2" s="16" t="s">
        <v>47</v>
      </c>
      <c r="R2" s="16" t="s">
        <v>47</v>
      </c>
      <c r="S2" s="16" t="s">
        <v>47</v>
      </c>
      <c r="T2" s="16" t="s">
        <v>47</v>
      </c>
      <c r="U2" s="16" t="s">
        <v>47</v>
      </c>
      <c r="V2" s="16" t="s">
        <v>48</v>
      </c>
      <c r="W2" s="16" t="s">
        <v>48</v>
      </c>
      <c r="X2" s="16" t="s">
        <v>48</v>
      </c>
      <c r="Y2" s="16" t="s">
        <v>47</v>
      </c>
      <c r="Z2" s="16" t="s">
        <v>47</v>
      </c>
      <c r="AA2" s="16" t="s">
        <v>47</v>
      </c>
      <c r="AB2" s="16" t="s">
        <v>47</v>
      </c>
      <c r="AC2" s="16" t="s">
        <v>47</v>
      </c>
      <c r="AD2" s="16" t="s">
        <v>47</v>
      </c>
      <c r="AE2" s="16" t="s">
        <v>47</v>
      </c>
      <c r="AF2" s="16" t="s">
        <v>47</v>
      </c>
      <c r="AG2" s="16" t="s">
        <v>47</v>
      </c>
      <c r="AH2" s="16" t="s">
        <v>40</v>
      </c>
      <c r="AI2" s="16" t="s">
        <v>12</v>
      </c>
      <c r="AJ2" s="16" t="s">
        <v>12</v>
      </c>
      <c r="AK2" s="16" t="s">
        <v>12</v>
      </c>
      <c r="AMI2" s="0"/>
      <c r="AMJ2" s="0"/>
    </row>
    <row r="3" s="15" customFormat="true" ht="57.45" hidden="false" customHeight="false" outlineLevel="0" collapsed="false">
      <c r="A3" s="13" t="s">
        <v>1</v>
      </c>
      <c r="B3" s="13" t="s">
        <v>2</v>
      </c>
      <c r="C3" s="13" t="s">
        <v>49</v>
      </c>
      <c r="D3" s="13" t="s">
        <v>4</v>
      </c>
      <c r="E3" s="13" t="s">
        <v>5</v>
      </c>
      <c r="F3" s="13" t="s">
        <v>6</v>
      </c>
      <c r="G3" s="13" t="s">
        <v>50</v>
      </c>
      <c r="H3" s="13" t="s">
        <v>51</v>
      </c>
      <c r="I3" s="13" t="s">
        <v>52</v>
      </c>
      <c r="J3" s="17" t="s">
        <v>53</v>
      </c>
      <c r="K3" s="18" t="s">
        <v>54</v>
      </c>
      <c r="L3" s="17" t="s">
        <v>55</v>
      </c>
      <c r="M3" s="17" t="s">
        <v>56</v>
      </c>
      <c r="N3" s="17" t="s">
        <v>57</v>
      </c>
      <c r="O3" s="17" t="s">
        <v>58</v>
      </c>
      <c r="P3" s="17" t="s">
        <v>59</v>
      </c>
      <c r="Q3" s="17" t="s">
        <v>60</v>
      </c>
      <c r="R3" s="18" t="s">
        <v>61</v>
      </c>
      <c r="S3" s="17" t="s">
        <v>62</v>
      </c>
      <c r="T3" s="17" t="s">
        <v>63</v>
      </c>
      <c r="U3" s="18" t="s">
        <v>64</v>
      </c>
      <c r="V3" s="19" t="s">
        <v>65</v>
      </c>
      <c r="W3" s="19" t="s">
        <v>66</v>
      </c>
      <c r="X3" s="20" t="s">
        <v>67</v>
      </c>
      <c r="Y3" s="17" t="s">
        <v>68</v>
      </c>
      <c r="Z3" s="17" t="s">
        <v>69</v>
      </c>
      <c r="AA3" s="18" t="s">
        <v>70</v>
      </c>
      <c r="AB3" s="17" t="s">
        <v>71</v>
      </c>
      <c r="AC3" s="17" t="s">
        <v>72</v>
      </c>
      <c r="AD3" s="18" t="s">
        <v>73</v>
      </c>
      <c r="AE3" s="17" t="s">
        <v>74</v>
      </c>
      <c r="AF3" s="17" t="s">
        <v>75</v>
      </c>
      <c r="AG3" s="18" t="s">
        <v>76</v>
      </c>
      <c r="AH3" s="17" t="s">
        <v>77</v>
      </c>
      <c r="AI3" s="17" t="s">
        <v>42</v>
      </c>
      <c r="AJ3" s="17" t="s">
        <v>78</v>
      </c>
      <c r="AK3" s="17" t="s">
        <v>79</v>
      </c>
      <c r="AMI3" s="0"/>
      <c r="AMJ3" s="0"/>
    </row>
    <row r="4" s="161" customFormat="true" ht="21.75" hidden="false" customHeight="true" outlineLevel="0" collapsed="false">
      <c r="A4" s="148" t="s">
        <v>80</v>
      </c>
      <c r="B4" s="149" t="s">
        <v>81</v>
      </c>
      <c r="C4" s="148" t="s">
        <v>82</v>
      </c>
      <c r="D4" s="148" t="s">
        <v>83</v>
      </c>
      <c r="E4" s="148" t="s">
        <v>84</v>
      </c>
      <c r="F4" s="150" t="s">
        <v>85</v>
      </c>
      <c r="G4" s="151" t="s">
        <v>86</v>
      </c>
      <c r="H4" s="152" t="n">
        <v>5213</v>
      </c>
      <c r="I4" s="152" t="n">
        <f aca="false">SUMIFS('MD maxV2'!E:E,'MD maxV2'!A:A,D4,'MD maxV2'!C:C,G4)</f>
        <v>220</v>
      </c>
      <c r="J4" s="26" t="n">
        <f aca="false">'[2]сентябрь УБ3'!$S$42</f>
        <v>2631.06</v>
      </c>
      <c r="K4" s="153" t="n">
        <f aca="false">IFERROR(J4/H4,"-")</f>
        <v>0.504711298676386</v>
      </c>
      <c r="L4" s="154" t="n">
        <f aca="false">M4+N4+O4</f>
        <v>1264.92</v>
      </c>
      <c r="M4" s="154" t="n">
        <v>1149</v>
      </c>
      <c r="N4" s="154" t="n">
        <v>0</v>
      </c>
      <c r="O4" s="154" t="n">
        <v>115.92</v>
      </c>
      <c r="P4" s="155" t="n">
        <v>1350</v>
      </c>
      <c r="Q4" s="155" t="n">
        <v>1329.51</v>
      </c>
      <c r="R4" s="153" t="n">
        <f aca="false">IFERROR(Q4/P4,"-")</f>
        <v>0.984822222222222</v>
      </c>
      <c r="S4" s="155" t="n">
        <f aca="false">AB4+AE4+Y4</f>
        <v>1062</v>
      </c>
      <c r="T4" s="155" t="n">
        <f aca="false">AC4+AF4+Z4</f>
        <v>1149.48</v>
      </c>
      <c r="U4" s="153" t="n">
        <f aca="false">IFERROR(T4/S4,"-")</f>
        <v>1.08237288135593</v>
      </c>
      <c r="V4" s="156" t="n">
        <v>4188.24</v>
      </c>
      <c r="W4" s="156" t="n">
        <v>3902.58</v>
      </c>
      <c r="X4" s="153" t="n">
        <f aca="false">IFERROR(W4/V4,"-")</f>
        <v>0.931794739556472</v>
      </c>
      <c r="Y4" s="155" t="n">
        <v>0</v>
      </c>
      <c r="Z4" s="155" t="n">
        <v>0</v>
      </c>
      <c r="AA4" s="153" t="str">
        <f aca="false">IFERROR(Z4/Y4,"-")</f>
        <v>-</v>
      </c>
      <c r="AB4" s="155" t="n">
        <v>0</v>
      </c>
      <c r="AC4" s="157" t="n">
        <f aca="false">57.96</f>
        <v>57.96</v>
      </c>
      <c r="AD4" s="153" t="str">
        <f aca="false">IFERROR(AC4/AB4,"-")</f>
        <v>-</v>
      </c>
      <c r="AE4" s="158" t="n">
        <v>1062</v>
      </c>
      <c r="AF4" s="159" t="n">
        <f aca="false">1149.48-AC4</f>
        <v>1091.52</v>
      </c>
      <c r="AG4" s="153" t="n">
        <f aca="false">IFERROR(AF4/AE4,"-")</f>
        <v>1.02779661016949</v>
      </c>
      <c r="AH4" s="154" t="n">
        <f aca="false">W4-V4</f>
        <v>-285.66</v>
      </c>
      <c r="AI4" s="154" t="s">
        <v>87</v>
      </c>
      <c r="AJ4" s="28" t="s">
        <v>232</v>
      </c>
      <c r="AK4" s="160" t="s">
        <v>233</v>
      </c>
      <c r="AL4" s="14"/>
      <c r="AMI4" s="0"/>
      <c r="AMJ4" s="0"/>
    </row>
    <row r="5" s="161" customFormat="true" ht="21.75" hidden="false" customHeight="true" outlineLevel="0" collapsed="false">
      <c r="A5" s="148" t="s">
        <v>80</v>
      </c>
      <c r="B5" s="149" t="s">
        <v>81</v>
      </c>
      <c r="C5" s="148" t="s">
        <v>82</v>
      </c>
      <c r="D5" s="148" t="s">
        <v>83</v>
      </c>
      <c r="E5" s="148" t="s">
        <v>84</v>
      </c>
      <c r="F5" s="150" t="s">
        <v>85</v>
      </c>
      <c r="G5" s="151" t="s">
        <v>89</v>
      </c>
      <c r="H5" s="152" t="n">
        <v>8064</v>
      </c>
      <c r="I5" s="152" t="n">
        <f aca="false">SUMIFS('MD maxV2'!E:E,'MD maxV2'!A:A,D5,'MD maxV2'!C:C,G5)</f>
        <v>450</v>
      </c>
      <c r="J5" s="26" t="n">
        <f aca="false">'[2]сентябрь УБ3'!$S$43</f>
        <v>5806.733</v>
      </c>
      <c r="K5" s="153" t="n">
        <f aca="false">IFERROR(J5/H5,"-")</f>
        <v>0.72008097718254</v>
      </c>
      <c r="L5" s="154" t="n">
        <f aca="false">M5+N5+O5</f>
        <v>1862.57</v>
      </c>
      <c r="M5" s="154" t="n">
        <v>1060.49</v>
      </c>
      <c r="N5" s="154" t="n">
        <v>0</v>
      </c>
      <c r="O5" s="154" t="n">
        <v>802.08</v>
      </c>
      <c r="P5" s="155" t="n">
        <v>3002</v>
      </c>
      <c r="Q5" s="155" t="n">
        <v>2389.32</v>
      </c>
      <c r="R5" s="153" t="n">
        <f aca="false">IFERROR(Q5/P5,"-")</f>
        <v>0.795909393737508</v>
      </c>
      <c r="S5" s="155" t="n">
        <f aca="false">AB5+AE5+Y5</f>
        <v>3890.88</v>
      </c>
      <c r="T5" s="155" t="n">
        <f aca="false">AC5+AF5+Z5</f>
        <v>2959.74</v>
      </c>
      <c r="U5" s="153" t="n">
        <f aca="false">IFERROR(T5/S5,"-")</f>
        <v>0.760686528497409</v>
      </c>
      <c r="V5" s="156" t="n">
        <v>10203.84</v>
      </c>
      <c r="W5" s="156" t="n">
        <v>9381.99</v>
      </c>
      <c r="X5" s="153" t="n">
        <f aca="false">IFERROR(W5/V5,"-")</f>
        <v>0.919456792736852</v>
      </c>
      <c r="Y5" s="155" t="n">
        <v>0</v>
      </c>
      <c r="Z5" s="155" t="n">
        <v>0</v>
      </c>
      <c r="AA5" s="153" t="str">
        <f aca="false">IFERROR(Z5/Y5,"-")</f>
        <v>-</v>
      </c>
      <c r="AB5" s="162" t="n">
        <v>1317.96</v>
      </c>
      <c r="AC5" s="162" t="n">
        <f aca="false">57.24*15+57.24+57.96</f>
        <v>973.8</v>
      </c>
      <c r="AD5" s="153" t="n">
        <f aca="false">IFERROR(AC5/AB5,"-")</f>
        <v>0.738869161431303</v>
      </c>
      <c r="AE5" s="158" t="n">
        <v>2572.92</v>
      </c>
      <c r="AF5" s="159" t="n">
        <f aca="false">2959.74-AC5</f>
        <v>1985.94</v>
      </c>
      <c r="AG5" s="153" t="n">
        <f aca="false">IFERROR(AF5/AE5,"-")</f>
        <v>0.771862319854484</v>
      </c>
      <c r="AH5" s="154" t="n">
        <f aca="false">W5-V5</f>
        <v>-821.85</v>
      </c>
      <c r="AI5" s="154"/>
      <c r="AJ5" s="154"/>
      <c r="AK5" s="160" t="s">
        <v>234</v>
      </c>
      <c r="AL5" s="14"/>
      <c r="AMI5" s="0"/>
      <c r="AMJ5" s="0"/>
    </row>
    <row r="6" s="161" customFormat="true" ht="21.75" hidden="false" customHeight="true" outlineLevel="0" collapsed="false">
      <c r="A6" s="148" t="s">
        <v>80</v>
      </c>
      <c r="B6" s="149" t="s">
        <v>81</v>
      </c>
      <c r="C6" s="148" t="s">
        <v>82</v>
      </c>
      <c r="D6" s="148" t="s">
        <v>83</v>
      </c>
      <c r="E6" s="148" t="s">
        <v>84</v>
      </c>
      <c r="F6" s="150" t="s">
        <v>85</v>
      </c>
      <c r="G6" s="151" t="s">
        <v>90</v>
      </c>
      <c r="H6" s="152" t="n">
        <v>1042</v>
      </c>
      <c r="I6" s="152" t="n">
        <f aca="false">SUMIFS('MD maxV2'!E:E,'MD maxV2'!A:A,D6,'MD maxV2'!C:C,G6)</f>
        <v>100</v>
      </c>
      <c r="J6" s="26" t="n">
        <f aca="false">'[2]сентябрь УБ3'!$S$44</f>
        <v>652.054</v>
      </c>
      <c r="K6" s="153" t="n">
        <f aca="false">IFERROR(J6/H6,"-")</f>
        <v>0.625771593090211</v>
      </c>
      <c r="L6" s="154" t="n">
        <f aca="false">M6+N6+O6</f>
        <v>550</v>
      </c>
      <c r="M6" s="154" t="n">
        <v>550</v>
      </c>
      <c r="N6" s="154" t="n">
        <v>0</v>
      </c>
      <c r="O6" s="154" t="n">
        <v>0</v>
      </c>
      <c r="P6" s="155" t="n">
        <v>689</v>
      </c>
      <c r="Q6" s="155" t="n">
        <v>546.492</v>
      </c>
      <c r="R6" s="153" t="n">
        <f aca="false">IFERROR(Q6/P6,"-")</f>
        <v>0.793166908563135</v>
      </c>
      <c r="S6" s="155" t="n">
        <f aca="false">AB6+AE6+Y6</f>
        <v>620.616</v>
      </c>
      <c r="T6" s="155" t="n">
        <f aca="false">AC6+AF6+Z6</f>
        <v>603.768</v>
      </c>
      <c r="U6" s="153" t="n">
        <f aca="false">IFERROR(T6/S6,"-")</f>
        <v>0.972852778529719</v>
      </c>
      <c r="V6" s="156" t="n">
        <v>2257.468</v>
      </c>
      <c r="W6" s="156" t="n">
        <v>2240.62</v>
      </c>
      <c r="X6" s="153" t="n">
        <f aca="false">IFERROR(W6/V6,"-")</f>
        <v>0.992536771285351</v>
      </c>
      <c r="Y6" s="155" t="n">
        <v>0</v>
      </c>
      <c r="Z6" s="155" t="n">
        <v>0</v>
      </c>
      <c r="AA6" s="153" t="str">
        <f aca="false">IFERROR(Z6/Y6,"-")</f>
        <v>-</v>
      </c>
      <c r="AB6" s="155" t="n">
        <v>0</v>
      </c>
      <c r="AC6" s="155" t="n">
        <v>0</v>
      </c>
      <c r="AD6" s="153" t="str">
        <f aca="false">IFERROR(AC6/AB6,"-")</f>
        <v>-</v>
      </c>
      <c r="AE6" s="158" t="n">
        <v>620.616</v>
      </c>
      <c r="AF6" s="159" t="n">
        <f aca="false">603.768</f>
        <v>603.768</v>
      </c>
      <c r="AG6" s="153" t="n">
        <f aca="false">IFERROR(AF6/AE6,"-")</f>
        <v>0.972852778529719</v>
      </c>
      <c r="AH6" s="154" t="n">
        <f aca="false">W6-V6</f>
        <v>-16.848</v>
      </c>
      <c r="AI6" s="154"/>
      <c r="AJ6" s="154"/>
      <c r="AK6" s="160" t="s">
        <v>235</v>
      </c>
      <c r="AL6" s="14"/>
      <c r="AMI6" s="0"/>
      <c r="AMJ6" s="0"/>
    </row>
    <row r="7" s="161" customFormat="true" ht="21.75" hidden="false" customHeight="true" outlineLevel="0" collapsed="false">
      <c r="A7" s="148" t="s">
        <v>80</v>
      </c>
      <c r="B7" s="148" t="s">
        <v>81</v>
      </c>
      <c r="C7" s="148" t="s">
        <v>82</v>
      </c>
      <c r="D7" s="148" t="s">
        <v>83</v>
      </c>
      <c r="E7" s="148" t="s">
        <v>84</v>
      </c>
      <c r="F7" s="150" t="s">
        <v>85</v>
      </c>
      <c r="G7" s="151" t="s">
        <v>91</v>
      </c>
      <c r="H7" s="152" t="n">
        <v>2075</v>
      </c>
      <c r="I7" s="152" t="n">
        <v>300</v>
      </c>
      <c r="J7" s="26" t="n">
        <f aca="false">'[2]сентябрь УБ3'!$S$45</f>
        <v>1309.233</v>
      </c>
      <c r="K7" s="153" t="n">
        <f aca="false">IFERROR(J7/H7,"-")</f>
        <v>0.630955662650602</v>
      </c>
      <c r="L7" s="154" t="n">
        <f aca="false">M7+N7+O7</f>
        <v>1950</v>
      </c>
      <c r="M7" s="154" t="n">
        <v>1950</v>
      </c>
      <c r="N7" s="154" t="n">
        <v>0</v>
      </c>
      <c r="O7" s="154" t="n">
        <v>0</v>
      </c>
      <c r="P7" s="155" t="n">
        <v>636</v>
      </c>
      <c r="Q7" s="155" t="n">
        <v>456.66</v>
      </c>
      <c r="R7" s="153" t="n">
        <f aca="false">IFERROR(Q7/P7,"-")</f>
        <v>0.718018867924528</v>
      </c>
      <c r="S7" s="155" t="n">
        <f aca="false">AB7+AE7+Y7</f>
        <v>453.088</v>
      </c>
      <c r="T7" s="155" t="n">
        <f aca="false">AC7+AF7+Z7</f>
        <v>473.788</v>
      </c>
      <c r="U7" s="153" t="n">
        <f aca="false">IFERROR(T7/S7,"-")</f>
        <v>1.04568648915884</v>
      </c>
      <c r="V7" s="156" t="n">
        <f aca="false">4298.026-16.38</f>
        <v>4281.646</v>
      </c>
      <c r="W7" s="156" t="n">
        <v>4298.026</v>
      </c>
      <c r="X7" s="153" t="n">
        <f aca="false">IFERROR(W7/V7,"-")</f>
        <v>1.0038256315445</v>
      </c>
      <c r="Y7" s="155" t="n">
        <v>0</v>
      </c>
      <c r="Z7" s="155" t="n">
        <v>0</v>
      </c>
      <c r="AA7" s="153" t="str">
        <f aca="false">IFERROR(Z7/Y7,"-")</f>
        <v>-</v>
      </c>
      <c r="AB7" s="155" t="n">
        <v>0</v>
      </c>
      <c r="AC7" s="155" t="n">
        <v>0</v>
      </c>
      <c r="AD7" s="153" t="str">
        <f aca="false">IFERROR(AC7/AB7,"-")</f>
        <v>-</v>
      </c>
      <c r="AE7" s="158" t="n">
        <v>453.088</v>
      </c>
      <c r="AF7" s="159" t="n">
        <v>473.788</v>
      </c>
      <c r="AG7" s="153" t="n">
        <f aca="false">IFERROR(AF7/AE7,"-")</f>
        <v>1.04568648915884</v>
      </c>
      <c r="AH7" s="154" t="n">
        <f aca="false">W7-V7</f>
        <v>16.3800000000001</v>
      </c>
      <c r="AI7" s="154"/>
      <c r="AJ7" s="154"/>
      <c r="AK7" s="160" t="s">
        <v>236</v>
      </c>
      <c r="AL7" s="14"/>
      <c r="AMI7" s="0"/>
      <c r="AMJ7" s="0"/>
    </row>
    <row r="8" customFormat="false" ht="20.1" hidden="false" customHeight="true" outlineLevel="0" collapsed="false">
      <c r="A8" s="163"/>
      <c r="B8" s="163"/>
      <c r="C8" s="163"/>
      <c r="D8" s="163"/>
      <c r="E8" s="163"/>
      <c r="F8" s="163"/>
      <c r="G8" s="163"/>
      <c r="H8" s="164" t="n">
        <f aca="false">SUM(H4:H7)</f>
        <v>16394</v>
      </c>
      <c r="I8" s="163"/>
      <c r="J8" s="165" t="n">
        <f aca="false">SUM(J4:J7)</f>
        <v>10399.08</v>
      </c>
      <c r="K8" s="165"/>
      <c r="L8" s="165" t="n">
        <f aca="false">SUM(L4:L7)</f>
        <v>5627.49</v>
      </c>
      <c r="M8" s="165" t="n">
        <f aca="false">SUM(M4:M7)</f>
        <v>4709.49</v>
      </c>
      <c r="N8" s="165"/>
      <c r="O8" s="165" t="n">
        <f aca="false">SUM(O4:O7)</f>
        <v>918</v>
      </c>
      <c r="P8" s="165" t="n">
        <f aca="false">SUM(P4:P7)</f>
        <v>5677</v>
      </c>
      <c r="Q8" s="165" t="n">
        <f aca="false">SUM(Q4:Q7)</f>
        <v>4721.982</v>
      </c>
      <c r="R8" s="165"/>
      <c r="S8" s="165" t="n">
        <f aca="false">SUM(S4:S7)</f>
        <v>6026.584</v>
      </c>
      <c r="T8" s="166" t="n">
        <f aca="false">SUM(T4:T7)</f>
        <v>5186.776</v>
      </c>
      <c r="U8" s="165"/>
      <c r="V8" s="165" t="n">
        <f aca="false">SUM(V4:V7)</f>
        <v>20931.194</v>
      </c>
      <c r="W8" s="165" t="n">
        <f aca="false">SUM(W4:W7)</f>
        <v>19823.216</v>
      </c>
      <c r="X8" s="165"/>
      <c r="Y8" s="165"/>
      <c r="Z8" s="165" t="n">
        <f aca="false">SUM(Z4:Z7)</f>
        <v>0</v>
      </c>
      <c r="AA8" s="165"/>
      <c r="AB8" s="165" t="n">
        <f aca="false">SUM(AB4:AB7)</f>
        <v>1317.96</v>
      </c>
      <c r="AC8" s="165" t="n">
        <f aca="false">SUM(AC4:AC7)</f>
        <v>1031.76</v>
      </c>
      <c r="AD8" s="165"/>
      <c r="AE8" s="165" t="n">
        <f aca="false">SUM(AE4:AE7)</f>
        <v>4708.624</v>
      </c>
      <c r="AF8" s="165" t="n">
        <f aca="false">SUM(AF4:AF7)</f>
        <v>4155.016</v>
      </c>
      <c r="AG8" s="165"/>
      <c r="AH8" s="165" t="n">
        <f aca="false">SUM(AH4:AH7)</f>
        <v>-1107.978</v>
      </c>
      <c r="AI8" s="165"/>
      <c r="AJ8" s="165"/>
      <c r="AK8" s="165"/>
      <c r="AL8" s="163"/>
    </row>
    <row r="9" customFormat="false" ht="20.1" hidden="false" customHeight="true" outlineLevel="0" collapsed="false">
      <c r="A9" s="163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7"/>
      <c r="W9" s="167"/>
      <c r="X9" s="168"/>
      <c r="Y9" s="169"/>
      <c r="Z9" s="169"/>
      <c r="AA9" s="169"/>
      <c r="AB9" s="169"/>
      <c r="AC9" s="169"/>
      <c r="AD9" s="169"/>
      <c r="AE9" s="169"/>
      <c r="AF9" s="169"/>
      <c r="AG9" s="163"/>
      <c r="AH9" s="163"/>
      <c r="AI9" s="163"/>
      <c r="AJ9" s="163"/>
      <c r="AK9" s="163"/>
      <c r="AL9" s="163"/>
    </row>
    <row r="10" customFormat="false" ht="55.5" hidden="true" customHeight="true" outlineLevel="0" collapsed="false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3" t="s">
        <v>50</v>
      </c>
      <c r="S10" s="17" t="s">
        <v>62</v>
      </c>
      <c r="T10" s="163"/>
      <c r="U10" s="163"/>
      <c r="V10" s="170"/>
      <c r="W10" s="171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</row>
    <row r="11" customFormat="false" ht="20.1" hidden="true" customHeight="true" outlineLevel="0" collapsed="false">
      <c r="A11" s="163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51" t="s">
        <v>86</v>
      </c>
      <c r="S11" s="157" t="n">
        <v>592.38</v>
      </c>
      <c r="T11" s="163"/>
      <c r="U11" s="163"/>
      <c r="V11" s="172"/>
      <c r="W11" s="17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L11" s="163"/>
    </row>
    <row r="12" customFormat="false" ht="20.1" hidden="true" customHeight="true" outlineLevel="0" collapsed="false">
      <c r="A12" s="16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51" t="s">
        <v>89</v>
      </c>
      <c r="S12" s="157" t="n">
        <v>1854.72</v>
      </c>
      <c r="T12" s="163"/>
      <c r="U12" s="163"/>
      <c r="V12" s="172"/>
      <c r="W12" s="17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</row>
    <row r="13" customFormat="false" ht="20.1" hidden="true" customHeight="true" outlineLevel="0" collapsed="false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51" t="s">
        <v>90</v>
      </c>
      <c r="S13" s="157" t="n">
        <v>746.472</v>
      </c>
      <c r="T13" s="163"/>
      <c r="U13" s="163"/>
      <c r="V13" s="172"/>
      <c r="W13" s="17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</row>
    <row r="14" customFormat="false" ht="20.1" hidden="true" customHeight="true" outlineLevel="0" collapsed="false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51" t="s">
        <v>91</v>
      </c>
      <c r="S14" s="157" t="n">
        <v>941.4</v>
      </c>
      <c r="T14" s="163"/>
      <c r="U14" s="163"/>
      <c r="V14" s="172"/>
      <c r="W14" s="17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</row>
    <row r="15" customFormat="false" ht="20.1" hidden="true" customHeight="true" outlineLevel="0" collapsed="false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S15" s="174" t="n">
        <f aca="false">SUM(S11:S14)</f>
        <v>4134.972</v>
      </c>
      <c r="T15" s="163"/>
      <c r="U15" s="163"/>
      <c r="V15" s="175"/>
      <c r="W15" s="176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</row>
    <row r="16" customFormat="false" ht="20.1" hidden="true" customHeight="true" outlineLevel="0" collapsed="false">
      <c r="A16" s="163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77" t="s">
        <v>237</v>
      </c>
      <c r="S16" s="177"/>
      <c r="T16" s="163"/>
      <c r="U16" s="163"/>
      <c r="V16" s="178"/>
      <c r="W16" s="178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</row>
    <row r="17" customFormat="false" ht="20.1" hidden="true" customHeight="true" outlineLevel="0" collapsed="false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79" t="s">
        <v>238</v>
      </c>
      <c r="S17" s="179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</row>
    <row r="18" customFormat="false" ht="20.1" hidden="false" customHeight="true" outlineLevel="0" collapsed="false">
      <c r="A18" s="163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</row>
    <row r="19" customFormat="false" ht="20.1" hidden="false" customHeight="true" outlineLevel="0" collapsed="false">
      <c r="A19" s="163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80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</row>
    <row r="20" customFormat="false" ht="20.1" hidden="false" customHeight="true" outlineLevel="0" collapsed="false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</row>
    <row r="21" customFormat="false" ht="20.1" hidden="false" customHeight="true" outlineLevel="0" collapsed="false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0"/>
      <c r="N21" s="0"/>
      <c r="O21" s="0"/>
      <c r="P21" s="0"/>
      <c r="Q21" s="0"/>
      <c r="R21" s="0"/>
      <c r="S21" s="0"/>
      <c r="T21" s="0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</row>
    <row r="22" customFormat="false" ht="20.1" hidden="false" customHeight="true" outlineLevel="0" collapsed="false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0"/>
      <c r="N22" s="0"/>
      <c r="O22" s="0"/>
      <c r="P22" s="0"/>
      <c r="Q22" s="0"/>
      <c r="R22" s="0"/>
      <c r="S22" s="0"/>
      <c r="T22" s="0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</row>
    <row r="23" customFormat="false" ht="20.1" hidden="false" customHeight="true" outlineLevel="0" collapsed="false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0"/>
      <c r="N23" s="0"/>
      <c r="O23" s="0"/>
      <c r="P23" s="0"/>
      <c r="Q23" s="0"/>
      <c r="R23" s="0"/>
      <c r="S23" s="0"/>
      <c r="T23" s="0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</row>
    <row r="24" customFormat="false" ht="20.1" hidden="false" customHeight="true" outlineLevel="0" collapsed="false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0"/>
      <c r="N24" s="0"/>
      <c r="O24" s="0"/>
      <c r="P24" s="0"/>
      <c r="Q24" s="0"/>
      <c r="R24" s="0"/>
      <c r="S24" s="0"/>
      <c r="T24" s="0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</row>
    <row r="25" customFormat="false" ht="20.1" hidden="false" customHeight="true" outlineLevel="0" collapsed="false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0"/>
      <c r="N25" s="0"/>
      <c r="O25" s="0"/>
      <c r="P25" s="0"/>
      <c r="Q25" s="0"/>
      <c r="R25" s="0"/>
      <c r="S25" s="0"/>
      <c r="T25" s="0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</row>
    <row r="26" customFormat="false" ht="20.1" hidden="false" customHeight="true" outlineLevel="0" collapsed="false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0"/>
      <c r="N26" s="0"/>
      <c r="O26" s="0"/>
      <c r="P26" s="0"/>
      <c r="Q26" s="0"/>
      <c r="R26" s="0"/>
      <c r="S26" s="0"/>
      <c r="T26" s="0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</row>
    <row r="27" customFormat="false" ht="20.1" hidden="false" customHeight="true" outlineLevel="0" collapsed="false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0"/>
      <c r="N27" s="0"/>
      <c r="O27" s="0"/>
      <c r="P27" s="0"/>
      <c r="Q27" s="0"/>
      <c r="R27" s="0"/>
      <c r="S27" s="0"/>
      <c r="T27" s="0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</row>
    <row r="28" customFormat="false" ht="20.1" hidden="false" customHeight="true" outlineLevel="0" collapsed="false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0"/>
      <c r="N28" s="0"/>
      <c r="O28" s="0"/>
      <c r="P28" s="0"/>
      <c r="Q28" s="0"/>
      <c r="R28" s="0"/>
      <c r="S28" s="0"/>
      <c r="T28" s="0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</row>
    <row r="29" customFormat="false" ht="20.1" hidden="false" customHeight="true" outlineLevel="0" collapsed="false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0"/>
      <c r="N29" s="0"/>
      <c r="O29" s="0"/>
      <c r="P29" s="0"/>
      <c r="Q29" s="0"/>
      <c r="R29" s="0"/>
      <c r="S29" s="0"/>
      <c r="T29" s="0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</row>
    <row r="30" customFormat="false" ht="20.1" hidden="false" customHeight="true" outlineLevel="0" collapsed="false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0"/>
      <c r="N30" s="0"/>
      <c r="O30" s="0"/>
      <c r="P30" s="0"/>
      <c r="Q30" s="0"/>
      <c r="R30" s="0"/>
      <c r="S30" s="0"/>
      <c r="T30" s="0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</row>
    <row r="31" customFormat="false" ht="20.1" hidden="false" customHeight="true" outlineLevel="0" collapsed="false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0"/>
      <c r="N31" s="0"/>
      <c r="O31" s="0"/>
      <c r="P31" s="0"/>
      <c r="Q31" s="0"/>
      <c r="R31" s="0"/>
      <c r="S31" s="0"/>
      <c r="T31" s="0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</row>
    <row r="32" customFormat="false" ht="20.1" hidden="false" customHeight="true" outlineLevel="0" collapsed="false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0"/>
      <c r="N32" s="0"/>
      <c r="O32" s="0"/>
      <c r="P32" s="0"/>
      <c r="Q32" s="0"/>
      <c r="R32" s="0"/>
      <c r="S32" s="0"/>
      <c r="T32" s="0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</row>
    <row r="33" customFormat="false" ht="20.1" hidden="false" customHeight="true" outlineLevel="0" collapsed="false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0"/>
      <c r="N33" s="0"/>
      <c r="O33" s="0"/>
      <c r="P33" s="0"/>
      <c r="Q33" s="0"/>
      <c r="R33" s="0"/>
      <c r="S33" s="0"/>
      <c r="T33" s="0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</row>
    <row r="34" customFormat="false" ht="20.1" hidden="false" customHeight="true" outlineLevel="0" collapsed="false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0"/>
      <c r="N34" s="0"/>
      <c r="O34" s="0"/>
      <c r="P34" s="0"/>
      <c r="Q34" s="0"/>
      <c r="R34" s="0"/>
      <c r="S34" s="0"/>
      <c r="T34" s="0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</row>
    <row r="35" customFormat="false" ht="20.1" hidden="false" customHeight="true" outlineLevel="0" collapsed="false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0"/>
      <c r="N35" s="0"/>
      <c r="O35" s="0"/>
      <c r="P35" s="0"/>
      <c r="Q35" s="0"/>
      <c r="R35" s="0"/>
      <c r="S35" s="0"/>
      <c r="T35" s="0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</row>
    <row r="36" customFormat="false" ht="20.1" hidden="false" customHeight="true" outlineLevel="0" collapsed="false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0"/>
      <c r="N36" s="0"/>
      <c r="O36" s="0"/>
      <c r="P36" s="0"/>
      <c r="Q36" s="0"/>
      <c r="R36" s="0"/>
      <c r="S36" s="0"/>
      <c r="T36" s="0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</row>
    <row r="37" customFormat="false" ht="20.1" hidden="false" customHeight="true" outlineLevel="0" collapsed="false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0"/>
      <c r="N37" s="0"/>
      <c r="O37" s="0"/>
      <c r="P37" s="0"/>
      <c r="Q37" s="0"/>
      <c r="R37" s="0"/>
      <c r="S37" s="0"/>
      <c r="T37" s="0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</row>
    <row r="38" customFormat="false" ht="20.1" hidden="false" customHeight="true" outlineLevel="0" collapsed="false">
      <c r="A38" s="16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0"/>
      <c r="N38" s="0"/>
      <c r="O38" s="0"/>
      <c r="P38" s="0"/>
      <c r="Q38" s="0"/>
      <c r="R38" s="0"/>
      <c r="S38" s="0"/>
      <c r="T38" s="0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</row>
    <row r="39" customFormat="false" ht="20.1" hidden="false" customHeight="true" outlineLevel="0" collapsed="false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0"/>
      <c r="N39" s="0"/>
      <c r="O39" s="0"/>
      <c r="P39" s="0"/>
      <c r="Q39" s="0"/>
      <c r="R39" s="0"/>
      <c r="S39" s="0"/>
      <c r="T39" s="0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</row>
    <row r="40" customFormat="false" ht="20.1" hidden="false" customHeight="true" outlineLevel="0" collapsed="false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0"/>
      <c r="N40" s="0"/>
      <c r="O40" s="0"/>
      <c r="P40" s="0"/>
      <c r="Q40" s="0"/>
      <c r="R40" s="0"/>
      <c r="S40" s="0"/>
      <c r="T40" s="0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</row>
    <row r="41" customFormat="false" ht="20.1" hidden="false" customHeight="true" outlineLevel="0" collapsed="false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0"/>
      <c r="N41" s="0"/>
      <c r="O41" s="0"/>
      <c r="P41" s="0"/>
      <c r="Q41" s="0"/>
      <c r="R41" s="0"/>
      <c r="S41" s="0"/>
      <c r="T41" s="0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</row>
    <row r="42" customFormat="false" ht="20.1" hidden="false" customHeight="true" outlineLevel="0" collapsed="false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0"/>
      <c r="N42" s="0"/>
      <c r="O42" s="0"/>
      <c r="P42" s="0"/>
      <c r="Q42" s="0"/>
      <c r="R42" s="0"/>
      <c r="S42" s="0"/>
      <c r="T42" s="0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</row>
    <row r="43" customFormat="false" ht="20.1" hidden="false" customHeight="true" outlineLevel="0" collapsed="false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0"/>
      <c r="N43" s="0"/>
      <c r="O43" s="0"/>
      <c r="P43" s="0"/>
      <c r="Q43" s="0"/>
      <c r="R43" s="0"/>
      <c r="S43" s="0"/>
      <c r="T43" s="0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</row>
    <row r="44" customFormat="false" ht="20.1" hidden="false" customHeight="true" outlineLevel="0" collapsed="false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0"/>
      <c r="N44" s="0"/>
      <c r="O44" s="0"/>
      <c r="P44" s="0"/>
      <c r="Q44" s="0"/>
      <c r="R44" s="0"/>
      <c r="S44" s="0"/>
      <c r="T44" s="0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</row>
    <row r="45" customFormat="false" ht="20.1" hidden="false" customHeight="true" outlineLevel="0" collapsed="false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0"/>
      <c r="N45" s="0"/>
      <c r="O45" s="0"/>
      <c r="P45" s="0"/>
      <c r="Q45" s="0"/>
      <c r="R45" s="0"/>
      <c r="S45" s="0"/>
      <c r="T45" s="0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</row>
    <row r="46" customFormat="false" ht="20.1" hidden="false" customHeight="true" outlineLevel="0" collapsed="false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0"/>
      <c r="N46" s="0"/>
      <c r="O46" s="0"/>
      <c r="P46" s="0"/>
      <c r="Q46" s="0"/>
      <c r="R46" s="0"/>
      <c r="S46" s="0"/>
      <c r="T46" s="0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</row>
    <row r="47" customFormat="false" ht="20.1" hidden="false" customHeight="true" outlineLevel="0" collapsed="false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0"/>
      <c r="N47" s="0"/>
      <c r="O47" s="0"/>
      <c r="P47" s="0"/>
      <c r="Q47" s="0"/>
      <c r="R47" s="0"/>
      <c r="S47" s="0"/>
      <c r="T47" s="0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</row>
    <row r="48" customFormat="false" ht="13.8" hidden="false" customHeight="false" outlineLevel="0" collapsed="false">
      <c r="M48" s="0"/>
      <c r="N48" s="0"/>
      <c r="O48" s="0"/>
      <c r="P48" s="0"/>
      <c r="Q48" s="0"/>
      <c r="R48" s="0"/>
      <c r="S48" s="0"/>
      <c r="T48" s="0"/>
    </row>
    <row r="49" customFormat="false" ht="13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</row>
    <row r="50" customFormat="false" ht="13.8" hidden="false" customHeight="false" outlineLevel="0" collapsed="false">
      <c r="M50" s="0"/>
      <c r="N50" s="0"/>
      <c r="O50" s="0"/>
      <c r="P50" s="0"/>
      <c r="Q50" s="0"/>
      <c r="R50" s="0"/>
      <c r="S50" s="0"/>
      <c r="T50" s="0"/>
    </row>
    <row r="51" customFormat="false" ht="13.8" hidden="false" customHeight="false" outlineLevel="0" collapsed="false">
      <c r="M51" s="0"/>
      <c r="N51" s="0"/>
      <c r="O51" s="0"/>
      <c r="P51" s="0"/>
      <c r="Q51" s="0"/>
      <c r="R51" s="0"/>
      <c r="S51" s="0"/>
      <c r="T51" s="0"/>
    </row>
    <row r="52" customFormat="false" ht="13.8" hidden="false" customHeight="false" outlineLevel="0" collapsed="false">
      <c r="M52" s="0"/>
      <c r="N52" s="0"/>
      <c r="O52" s="0"/>
      <c r="P52" s="0"/>
      <c r="Q52" s="0"/>
      <c r="R52" s="0"/>
      <c r="S52" s="0"/>
      <c r="T52" s="0"/>
    </row>
    <row r="53" customFormat="false" ht="13.8" hidden="false" customHeight="false" outlineLevel="0" collapsed="false">
      <c r="M53" s="0"/>
      <c r="N53" s="0"/>
      <c r="O53" s="0"/>
      <c r="P53" s="0"/>
      <c r="Q53" s="0"/>
      <c r="R53" s="0"/>
      <c r="S53" s="0"/>
      <c r="T53" s="0"/>
    </row>
    <row r="54" customFormat="false" ht="13.8" hidden="false" customHeight="false" outlineLevel="0" collapsed="false">
      <c r="M54" s="0"/>
      <c r="N54" s="0"/>
      <c r="O54" s="0"/>
      <c r="P54" s="0"/>
      <c r="Q54" s="0"/>
      <c r="R54" s="0"/>
      <c r="S54" s="0"/>
      <c r="T54" s="0"/>
    </row>
    <row r="55" customFormat="false" ht="13.8" hidden="false" customHeight="false" outlineLevel="0" collapsed="false">
      <c r="M55" s="0"/>
      <c r="N55" s="0"/>
      <c r="O55" s="0"/>
      <c r="P55" s="0"/>
      <c r="Q55" s="0"/>
      <c r="R55" s="0"/>
      <c r="S55" s="0"/>
      <c r="T55" s="0"/>
    </row>
    <row r="56" customFormat="false" ht="13.8" hidden="false" customHeight="false" outlineLevel="0" collapsed="false">
      <c r="M56" s="0"/>
      <c r="N56" s="0"/>
      <c r="O56" s="0"/>
      <c r="P56" s="0"/>
      <c r="Q56" s="0"/>
      <c r="R56" s="0"/>
      <c r="S56" s="0"/>
      <c r="T56" s="0"/>
    </row>
    <row r="57" customFormat="false" ht="13.8" hidden="false" customHeight="false" outlineLevel="0" collapsed="false">
      <c r="M57" s="0"/>
      <c r="N57" s="0"/>
      <c r="O57" s="0"/>
      <c r="P57" s="0"/>
      <c r="Q57" s="0"/>
      <c r="R57" s="0"/>
      <c r="S57" s="0"/>
      <c r="T57" s="0"/>
    </row>
    <row r="58" customFormat="false" ht="13.8" hidden="false" customHeight="false" outlineLevel="0" collapsed="false">
      <c r="M58" s="0"/>
      <c r="N58" s="0"/>
      <c r="O58" s="0"/>
      <c r="P58" s="0"/>
      <c r="Q58" s="0"/>
      <c r="R58" s="0"/>
      <c r="S58" s="0"/>
      <c r="T58" s="0"/>
    </row>
    <row r="59" customFormat="false" ht="13.8" hidden="false" customHeight="false" outlineLevel="0" collapsed="false">
      <c r="M59" s="0"/>
      <c r="N59" s="0"/>
      <c r="O59" s="0"/>
      <c r="P59" s="0"/>
      <c r="Q59" s="0"/>
      <c r="R59" s="0"/>
      <c r="S59" s="0"/>
      <c r="T59" s="0"/>
    </row>
    <row r="60" customFormat="false" ht="13.8" hidden="false" customHeight="false" outlineLevel="0" collapsed="false">
      <c r="M60" s="0"/>
      <c r="N60" s="0"/>
      <c r="O60" s="0"/>
      <c r="P60" s="0"/>
      <c r="Q60" s="0"/>
      <c r="R60" s="0"/>
      <c r="S60" s="0"/>
      <c r="T60" s="0"/>
    </row>
    <row r="61" customFormat="false" ht="13.8" hidden="false" customHeight="false" outlineLevel="0" collapsed="false">
      <c r="M61" s="0"/>
      <c r="N61" s="0"/>
      <c r="O61" s="0"/>
      <c r="P61" s="0"/>
      <c r="Q61" s="0"/>
      <c r="R61" s="0"/>
      <c r="S61" s="0"/>
      <c r="T61" s="0"/>
    </row>
  </sheetData>
  <mergeCells count="5">
    <mergeCell ref="V9:W9"/>
    <mergeCell ref="Y9:AF9"/>
    <mergeCell ref="R16:S16"/>
    <mergeCell ref="V16:W16"/>
    <mergeCell ref="R17:S17"/>
  </mergeCells>
  <conditionalFormatting sqref="AG4:AG7">
    <cfRule type="iconSet" priority="2">
      <iconSet iconSet="3TrafficLights1">
        <cfvo type="percent" val="0"/>
        <cfvo type="num" val="0.9"/>
        <cfvo type="num" val="0.949"/>
      </iconSet>
    </cfRule>
    <cfRule type="dataBar" priority="3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{3BB6EC2B-B210-4AF1-9E5E-F34E9B26F517}</x14:id>
        </ext>
      </extLst>
    </cfRule>
  </conditionalFormatting>
  <conditionalFormatting sqref="R4:R7">
    <cfRule type="iconSet" priority="4">
      <iconSet iconSet="3TrafficLights1">
        <cfvo type="percent" val="0"/>
        <cfvo type="num" val="0.9"/>
        <cfvo type="num" val="0.94"/>
      </iconSet>
    </cfRule>
    <cfRule type="dataBar" priority="5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{94B9E48C-69BE-4790-90F4-2F89FB951B29}</x14:id>
        </ext>
      </extLst>
    </cfRule>
  </conditionalFormatting>
  <conditionalFormatting sqref="K4:K7">
    <cfRule type="iconSet" priority="6">
      <iconSet iconSet="3TrafficLights1" reverse="1">
        <cfvo type="percent" val="0"/>
        <cfvo type="num" val="0.9"/>
        <cfvo type="num" val="1"/>
      </iconSet>
    </cfRule>
    <cfRule type="dataBar" priority="7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{80EC151B-A067-42FC-8339-2BA7D091A047}</x14:id>
        </ext>
      </extLst>
    </cfRule>
  </conditionalFormatting>
  <conditionalFormatting sqref="U4:U7">
    <cfRule type="iconSet" priority="8">
      <iconSet iconSet="3TrafficLights1">
        <cfvo type="percent" val="0"/>
        <cfvo type="num" val="0.9"/>
        <cfvo type="num" val="0.94"/>
      </iconSet>
    </cfRule>
    <cfRule type="dataBar" priority="9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{A8D39C58-6610-468E-9D46-3F30BA95A7F6}</x14:id>
        </ext>
      </extLst>
    </cfRule>
  </conditionalFormatting>
  <conditionalFormatting sqref="AA4:AA7 AD4:AD7">
    <cfRule type="iconSet" priority="10">
      <iconSet iconSet="3TrafficLights1">
        <cfvo type="percent" val="0"/>
        <cfvo type="num" val="0.9"/>
        <cfvo type="num" val="0.949"/>
      </iconSet>
    </cfRule>
    <cfRule type="dataBar" priority="11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{833FA86D-5CA2-4C90-AB2B-BC4A2D1069B1}</x14:id>
        </ext>
      </extLst>
    </cfRule>
  </conditionalFormatting>
  <conditionalFormatting sqref="X4:X7">
    <cfRule type="iconSet" priority="12">
      <iconSet iconSet="3TrafficLights1">
        <cfvo type="percent" val="0"/>
        <cfvo type="num" val="0.9"/>
        <cfvo type="num" val="0.94"/>
      </iconSet>
    </cfRule>
    <cfRule type="dataBar" priority="13">
      <dataBar showValue="1" minLength="10" maxLength="90">
        <cfvo type="min" val="0"/>
        <cfvo type="num" val="1"/>
        <color rgb="FFA9D18E"/>
      </dataBar>
      <extLst>
        <ext xmlns:x14="http://schemas.microsoft.com/office/spreadsheetml/2009/9/main" uri="{B025F937-C7B1-47D3-B67F-A62EFF666E3E}">
          <x14:id>{951C5485-F72B-49FE-BBA0-AF6ECE32639E}</x14:id>
        </ext>
      </extLs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B6EC2B-B210-4AF1-9E5E-F34E9B26F517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AG4:AG7</xm:sqref>
        </x14:conditionalFormatting>
        <x14:conditionalFormatting xmlns:xm="http://schemas.microsoft.com/office/excel/2006/main">
          <x14:cfRule type="dataBar" id="{94B9E48C-69BE-4790-90F4-2F89FB951B29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R4:R7</xm:sqref>
        </x14:conditionalFormatting>
        <x14:conditionalFormatting xmlns:xm="http://schemas.microsoft.com/office/excel/2006/main">
          <x14:cfRule type="dataBar" id="{80EC151B-A067-42FC-8339-2BA7D091A047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K4:K7</xm:sqref>
        </x14:conditionalFormatting>
        <x14:conditionalFormatting xmlns:xm="http://schemas.microsoft.com/office/excel/2006/main">
          <x14:cfRule type="dataBar" id="{A8D39C58-6610-468E-9D46-3F30BA95A7F6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U4:U7</xm:sqref>
        </x14:conditionalFormatting>
        <x14:conditionalFormatting xmlns:xm="http://schemas.microsoft.com/office/excel/2006/main">
          <x14:cfRule type="dataBar" id="{833FA86D-5CA2-4C90-AB2B-BC4A2D1069B1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AA4:AA7 AD4:AD7</xm:sqref>
        </x14:conditionalFormatting>
        <x14:conditionalFormatting xmlns:xm="http://schemas.microsoft.com/office/excel/2006/main">
          <x14:cfRule type="dataBar" id="{951C5485-F72B-49FE-BBA0-AF6ECE32639E}">
            <x14:dataBar minLength="10" maxLength="90" axisPosition="none" gradient="fals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X4:X7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LibreOffice/6.3.4.2$Windows_x86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2020-10-24T15:55:20Z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