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ngo\Downloads\"/>
    </mc:Choice>
  </mc:AlternateContent>
  <xr:revisionPtr revIDLastSave="0" documentId="13_ncr:1_{E1C3E04D-235F-40AD-BAA8-F83B4DC369A1}" xr6:coauthVersionLast="45" xr6:coauthVersionMax="45" xr10:uidLastSave="{00000000-0000-0000-0000-000000000000}"/>
  <bookViews>
    <workbookView xWindow="-108" yWindow="-108" windowWidth="23256" windowHeight="12576" firstSheet="7" activeTab="7" xr2:uid="{00000000-000D-0000-FFFF-FFFF00000000}"/>
  </bookViews>
  <sheets>
    <sheet name="Sheet1" sheetId="1" r:id="rId1"/>
    <sheet name="Денежные потоки" sheetId="2" r:id="rId2"/>
    <sheet name="Баланс" sheetId="3" r:id="rId3"/>
    <sheet name="План на 2019-2020 год" sheetId="11" r:id="rId4"/>
    <sheet name="Оптимистичный сценарий1" sheetId="5" r:id="rId5"/>
    <sheet name="Базовый сценарий_CF" sheetId="8" r:id="rId6"/>
    <sheet name="Базовый сценарий_баланс" sheetId="9" r:id="rId7"/>
    <sheet name="Описание стрессового сценария" sheetId="10" r:id="rId8"/>
    <sheet name="Стрессовый сценарий_CF" sheetId="6" r:id="rId9"/>
    <sheet name="Стрессовый сценарий баланс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6" l="1"/>
  <c r="U74" i="7"/>
  <c r="V74" i="7"/>
  <c r="W74" i="7"/>
  <c r="X74" i="7"/>
  <c r="Y74" i="7"/>
  <c r="Z74" i="7"/>
  <c r="AA74" i="7"/>
  <c r="AB74" i="7"/>
  <c r="T74" i="7"/>
  <c r="M4" i="7"/>
  <c r="N4" i="7" s="1"/>
  <c r="O4" i="7" s="1"/>
  <c r="P4" i="7" s="1"/>
  <c r="Q4" i="7" s="1"/>
  <c r="R4" i="7" s="1"/>
  <c r="S4" i="7" s="1"/>
  <c r="F4" i="7"/>
  <c r="G4" i="7"/>
  <c r="H4" i="7" s="1"/>
  <c r="I4" i="7" s="1"/>
  <c r="J4" i="7" s="1"/>
  <c r="K4" i="7" s="1"/>
  <c r="L4" i="7" s="1"/>
  <c r="D74" i="7"/>
  <c r="U6" i="7"/>
  <c r="V6" i="7"/>
  <c r="W6" i="7"/>
  <c r="X6" i="7"/>
  <c r="Y6" i="7"/>
  <c r="Z6" i="7"/>
  <c r="AA6" i="7"/>
  <c r="AB6" i="7"/>
  <c r="AC6" i="7"/>
  <c r="T6" i="7"/>
  <c r="T4" i="7" s="1"/>
  <c r="U4" i="7" s="1"/>
  <c r="V4" i="7" s="1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E6" i="7"/>
  <c r="W4" i="7" l="1"/>
  <c r="X4" i="7" s="1"/>
  <c r="Y4" i="7" s="1"/>
  <c r="Z4" i="7" s="1"/>
  <c r="AA4" i="7" s="1"/>
  <c r="AB4" i="7" s="1"/>
  <c r="AC4" i="7" s="1"/>
  <c r="E4" i="7" l="1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U3" i="6"/>
  <c r="AA3" i="6"/>
  <c r="E40" i="9"/>
  <c r="E46" i="9"/>
  <c r="E6" i="9"/>
  <c r="E4" i="9"/>
  <c r="F40" i="9"/>
  <c r="F46" i="9"/>
  <c r="F6" i="9"/>
  <c r="F4" i="9"/>
  <c r="G40" i="9"/>
  <c r="G46" i="9"/>
  <c r="G6" i="9"/>
  <c r="G4" i="9"/>
  <c r="H40" i="9"/>
  <c r="H46" i="9"/>
  <c r="H6" i="9"/>
  <c r="H4" i="9"/>
  <c r="I40" i="9"/>
  <c r="I46" i="9"/>
  <c r="I6" i="9"/>
  <c r="I4" i="9"/>
  <c r="J40" i="9"/>
  <c r="J46" i="9"/>
  <c r="J6" i="9"/>
  <c r="J4" i="9"/>
  <c r="K40" i="9"/>
  <c r="K46" i="9"/>
  <c r="K6" i="9"/>
  <c r="K4" i="9"/>
  <c r="L40" i="9"/>
  <c r="L46" i="9"/>
  <c r="L6" i="9"/>
  <c r="L4" i="9"/>
  <c r="M40" i="9"/>
  <c r="M46" i="9"/>
  <c r="M6" i="9"/>
  <c r="M4" i="9"/>
  <c r="N40" i="9"/>
  <c r="N46" i="9"/>
  <c r="N6" i="9"/>
  <c r="N4" i="9"/>
  <c r="O40" i="9"/>
  <c r="O46" i="9"/>
  <c r="O6" i="9"/>
  <c r="O4" i="9"/>
  <c r="P40" i="9"/>
  <c r="P46" i="9"/>
  <c r="P6" i="9"/>
  <c r="P4" i="9"/>
  <c r="Q40" i="9"/>
  <c r="Q46" i="9"/>
  <c r="Q6" i="9"/>
  <c r="Q4" i="9"/>
  <c r="R40" i="9"/>
  <c r="R46" i="9"/>
  <c r="R6" i="9"/>
  <c r="R4" i="9"/>
  <c r="S40" i="9"/>
  <c r="S46" i="9"/>
  <c r="S6" i="9"/>
  <c r="S4" i="9"/>
  <c r="T40" i="9"/>
  <c r="T46" i="9"/>
  <c r="T6" i="9"/>
  <c r="T4" i="9"/>
  <c r="U40" i="9"/>
  <c r="U46" i="9"/>
  <c r="U6" i="9"/>
  <c r="U4" i="9"/>
  <c r="V40" i="9"/>
  <c r="V46" i="9"/>
  <c r="V6" i="9"/>
  <c r="U3" i="8"/>
  <c r="V4" i="9"/>
  <c r="W40" i="9"/>
  <c r="W46" i="9"/>
  <c r="W6" i="9"/>
  <c r="W4" i="9"/>
  <c r="X40" i="9"/>
  <c r="X46" i="9"/>
  <c r="X6" i="9"/>
  <c r="X4" i="9"/>
  <c r="Y40" i="9"/>
  <c r="Y46" i="9"/>
  <c r="Y6" i="9"/>
  <c r="Y4" i="9"/>
  <c r="Z40" i="9"/>
  <c r="Z46" i="9"/>
  <c r="Z6" i="9"/>
  <c r="Z4" i="9"/>
  <c r="AA40" i="9"/>
  <c r="AA46" i="9"/>
  <c r="AA6" i="9"/>
  <c r="AA4" i="9"/>
  <c r="AB40" i="9"/>
  <c r="AB46" i="9"/>
  <c r="AB6" i="9"/>
  <c r="AA3" i="8"/>
  <c r="AB4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C4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B73" i="9"/>
  <c r="AB74" i="9"/>
  <c r="AB78" i="9"/>
  <c r="AA73" i="9"/>
  <c r="AA74" i="9"/>
  <c r="AA78" i="9"/>
  <c r="Z73" i="9"/>
  <c r="Z74" i="9"/>
  <c r="Z78" i="9"/>
  <c r="Y73" i="9"/>
  <c r="Y74" i="9"/>
  <c r="Y78" i="9"/>
  <c r="X73" i="9"/>
  <c r="X74" i="9"/>
  <c r="X78" i="9"/>
  <c r="W73" i="9"/>
  <c r="W74" i="9"/>
  <c r="W78" i="9"/>
  <c r="V73" i="9"/>
  <c r="V74" i="9"/>
  <c r="V78" i="9"/>
  <c r="U73" i="9"/>
  <c r="U74" i="9"/>
  <c r="U78" i="9"/>
  <c r="T73" i="9"/>
  <c r="T74" i="9"/>
  <c r="T78" i="9"/>
  <c r="S73" i="9"/>
  <c r="S74" i="9"/>
  <c r="S78" i="9"/>
  <c r="R73" i="9"/>
  <c r="R74" i="9"/>
  <c r="R78" i="9"/>
  <c r="Q73" i="9"/>
  <c r="Q74" i="9"/>
  <c r="Q78" i="9"/>
  <c r="P73" i="9"/>
  <c r="P74" i="9"/>
  <c r="P78" i="9"/>
  <c r="O73" i="9"/>
  <c r="O74" i="9"/>
  <c r="O78" i="9"/>
  <c r="N73" i="9"/>
  <c r="N74" i="9"/>
  <c r="N78" i="9"/>
  <c r="M73" i="9"/>
  <c r="M74" i="9"/>
  <c r="M78" i="9"/>
  <c r="L73" i="9"/>
  <c r="L74" i="9"/>
  <c r="L78" i="9"/>
  <c r="K73" i="9"/>
  <c r="K74" i="9"/>
  <c r="K78" i="9"/>
  <c r="J73" i="9"/>
  <c r="J74" i="9"/>
  <c r="J78" i="9"/>
  <c r="I73" i="9"/>
  <c r="I74" i="9"/>
  <c r="I78" i="9"/>
  <c r="H73" i="9"/>
  <c r="H74" i="9"/>
  <c r="H78" i="9"/>
  <c r="G73" i="9"/>
  <c r="G74" i="9"/>
  <c r="G78" i="9"/>
  <c r="F73" i="9"/>
  <c r="F74" i="9"/>
  <c r="F78" i="9"/>
  <c r="E73" i="9"/>
  <c r="E74" i="9"/>
  <c r="E78" i="9"/>
  <c r="D73" i="9"/>
  <c r="D74" i="9"/>
  <c r="D78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AA41" i="6"/>
  <c r="U41" i="6"/>
  <c r="P41" i="6"/>
  <c r="P39" i="6"/>
  <c r="AA38" i="6"/>
  <c r="D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A10" i="6"/>
  <c r="P10" i="6"/>
  <c r="D10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P3" i="6"/>
  <c r="I3" i="6"/>
  <c r="AA41" i="8"/>
  <c r="AA38" i="8"/>
  <c r="AA10" i="8"/>
  <c r="U41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D37" i="8"/>
  <c r="P39" i="8"/>
  <c r="P10" i="8"/>
  <c r="P13" i="8"/>
  <c r="P41" i="8"/>
  <c r="P3" i="8"/>
  <c r="I3" i="8"/>
  <c r="D38" i="8"/>
  <c r="D10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D7" i="8"/>
  <c r="F126" i="2"/>
  <c r="G126" i="2"/>
  <c r="H127" i="2"/>
  <c r="H129" i="2"/>
  <c r="H131" i="2"/>
  <c r="H132" i="2"/>
  <c r="H126" i="2"/>
  <c r="I127" i="2"/>
  <c r="I129" i="2"/>
  <c r="I131" i="2"/>
  <c r="I132" i="2"/>
  <c r="I126" i="2"/>
  <c r="J127" i="2"/>
  <c r="J129" i="2"/>
  <c r="J131" i="2"/>
  <c r="J132" i="2"/>
  <c r="J126" i="2"/>
  <c r="K127" i="2"/>
  <c r="K129" i="2"/>
  <c r="K131" i="2"/>
  <c r="K132" i="2"/>
  <c r="K126" i="2"/>
  <c r="L127" i="2"/>
  <c r="L129" i="2"/>
  <c r="L131" i="2"/>
  <c r="L132" i="2"/>
  <c r="L126" i="2"/>
  <c r="M127" i="2"/>
  <c r="M129" i="2"/>
  <c r="M131" i="2"/>
  <c r="M132" i="2"/>
  <c r="M126" i="2"/>
  <c r="N127" i="2"/>
  <c r="N129" i="2"/>
  <c r="N131" i="2"/>
  <c r="N132" i="2"/>
  <c r="N126" i="2"/>
  <c r="O127" i="2"/>
  <c r="O129" i="2"/>
  <c r="O131" i="2"/>
  <c r="O132" i="2"/>
  <c r="O126" i="2"/>
  <c r="P127" i="2"/>
  <c r="P129" i="2"/>
  <c r="P131" i="2"/>
  <c r="P132" i="2"/>
  <c r="P126" i="2"/>
  <c r="Q127" i="2"/>
  <c r="Q129" i="2"/>
  <c r="Q131" i="2"/>
  <c r="Q132" i="2"/>
  <c r="Q126" i="2"/>
  <c r="R127" i="2"/>
  <c r="R129" i="2"/>
  <c r="R131" i="2"/>
  <c r="R132" i="2"/>
  <c r="R126" i="2"/>
  <c r="S127" i="2"/>
  <c r="S129" i="2"/>
  <c r="S131" i="2"/>
  <c r="S132" i="2"/>
  <c r="S126" i="2"/>
  <c r="T127" i="2"/>
  <c r="T129" i="2"/>
  <c r="T131" i="2"/>
  <c r="T132" i="2"/>
  <c r="T126" i="2"/>
  <c r="U127" i="2"/>
  <c r="U129" i="2"/>
  <c r="U131" i="2"/>
  <c r="U132" i="2"/>
  <c r="U126" i="2"/>
  <c r="V127" i="2"/>
  <c r="V129" i="2"/>
  <c r="V131" i="2"/>
  <c r="V132" i="2"/>
  <c r="V126" i="2"/>
  <c r="W127" i="2"/>
  <c r="W129" i="2"/>
  <c r="W131" i="2"/>
  <c r="W132" i="2"/>
  <c r="W126" i="2"/>
  <c r="X127" i="2"/>
  <c r="X129" i="2"/>
  <c r="X131" i="2"/>
  <c r="X132" i="2"/>
  <c r="X126" i="2"/>
  <c r="Y127" i="2"/>
  <c r="Y129" i="2"/>
  <c r="Y131" i="2"/>
  <c r="Y132" i="2"/>
  <c r="Y126" i="2"/>
  <c r="Z127" i="2"/>
  <c r="Z129" i="2"/>
  <c r="Z131" i="2"/>
  <c r="Z132" i="2"/>
  <c r="Z126" i="2"/>
  <c r="AA126" i="2"/>
  <c r="AB126" i="2"/>
  <c r="E126" i="2"/>
  <c r="D126" i="2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3" i="7"/>
  <c r="D78" i="7"/>
  <c r="D77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W3" i="5"/>
  <c r="X3" i="5"/>
  <c r="Y3" i="5"/>
  <c r="Z3" i="5"/>
  <c r="AA3" i="5"/>
  <c r="AB3" i="5"/>
  <c r="E39" i="5"/>
  <c r="F39" i="5"/>
  <c r="G39" i="5"/>
  <c r="H39" i="5"/>
  <c r="H157" i="2"/>
  <c r="I39" i="5"/>
  <c r="I157" i="2"/>
  <c r="J39" i="5"/>
  <c r="J157" i="2"/>
  <c r="K39" i="5"/>
  <c r="K157" i="2"/>
  <c r="L39" i="5"/>
  <c r="L157" i="2"/>
  <c r="M39" i="5"/>
  <c r="M157" i="2"/>
  <c r="N39" i="5"/>
  <c r="N157" i="2"/>
  <c r="O39" i="5"/>
  <c r="O157" i="2"/>
  <c r="P39" i="5"/>
  <c r="P157" i="2"/>
  <c r="Q39" i="5"/>
  <c r="Q157" i="2"/>
  <c r="R39" i="5"/>
  <c r="R157" i="2"/>
  <c r="S39" i="5"/>
  <c r="S157" i="2"/>
  <c r="T39" i="5"/>
  <c r="T157" i="2"/>
  <c r="U39" i="5"/>
  <c r="U157" i="2"/>
  <c r="V39" i="5"/>
  <c r="V157" i="2"/>
  <c r="W39" i="5"/>
  <c r="E42" i="5"/>
  <c r="F42" i="5"/>
  <c r="G42" i="5"/>
  <c r="H42" i="5"/>
  <c r="H160" i="2"/>
  <c r="I42" i="5"/>
  <c r="I160" i="2"/>
  <c r="J42" i="5"/>
  <c r="J160" i="2"/>
  <c r="K42" i="5"/>
  <c r="K160" i="2"/>
  <c r="L42" i="5"/>
  <c r="L160" i="2"/>
  <c r="M42" i="5"/>
  <c r="M160" i="2"/>
  <c r="N42" i="5"/>
  <c r="N160" i="2"/>
  <c r="O42" i="5"/>
  <c r="O160" i="2"/>
  <c r="P42" i="5"/>
  <c r="P160" i="2"/>
  <c r="Q42" i="5"/>
  <c r="Q160" i="2"/>
  <c r="R42" i="5"/>
  <c r="R160" i="2"/>
  <c r="S42" i="5"/>
  <c r="S160" i="2"/>
  <c r="T42" i="5"/>
  <c r="T160" i="2"/>
  <c r="U42" i="5"/>
  <c r="U160" i="2"/>
  <c r="V42" i="5"/>
  <c r="V160" i="2"/>
  <c r="W42" i="5"/>
  <c r="W38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W4" i="5"/>
  <c r="W2" i="5"/>
  <c r="W157" i="2"/>
  <c r="X39" i="5"/>
  <c r="W160" i="2"/>
  <c r="X42" i="5"/>
  <c r="X38" i="5"/>
  <c r="X44" i="5"/>
  <c r="X4" i="5"/>
  <c r="X2" i="5"/>
  <c r="X157" i="2"/>
  <c r="Y39" i="5"/>
  <c r="X160" i="2"/>
  <c r="Y42" i="5"/>
  <c r="Y38" i="5"/>
  <c r="Y44" i="5"/>
  <c r="Y4" i="5"/>
  <c r="Y2" i="5"/>
  <c r="Y157" i="2"/>
  <c r="Z39" i="5"/>
  <c r="Y160" i="2"/>
  <c r="Z42" i="5"/>
  <c r="Z38" i="5"/>
  <c r="Z44" i="5"/>
  <c r="Z4" i="5"/>
  <c r="Z2" i="5"/>
  <c r="Z157" i="2"/>
  <c r="AA39" i="5"/>
  <c r="Z160" i="2"/>
  <c r="AA42" i="5"/>
  <c r="AA38" i="5"/>
  <c r="AA44" i="5"/>
  <c r="AA4" i="5"/>
  <c r="AA2" i="5"/>
  <c r="AB39" i="5"/>
  <c r="AB42" i="5"/>
  <c r="AB38" i="5"/>
  <c r="AB44" i="5"/>
  <c r="AB4" i="5"/>
  <c r="AB2" i="5"/>
  <c r="V3" i="5"/>
  <c r="K3" i="5"/>
  <c r="L3" i="5"/>
  <c r="M3" i="5"/>
  <c r="N3" i="5"/>
  <c r="O3" i="5"/>
  <c r="P3" i="5"/>
  <c r="Q3" i="5"/>
  <c r="R3" i="5"/>
  <c r="S3" i="5"/>
  <c r="T3" i="5"/>
  <c r="U3" i="5"/>
  <c r="AC3" i="5"/>
  <c r="J3" i="5"/>
  <c r="G38" i="5"/>
  <c r="G4" i="5"/>
  <c r="G2" i="5"/>
  <c r="H38" i="5"/>
  <c r="H4" i="5"/>
  <c r="H2" i="5"/>
  <c r="I38" i="5"/>
  <c r="I4" i="5"/>
  <c r="I2" i="5"/>
  <c r="J38" i="5"/>
  <c r="J4" i="5"/>
  <c r="J2" i="5"/>
  <c r="K38" i="5"/>
  <c r="K4" i="5"/>
  <c r="K2" i="5"/>
  <c r="L38" i="5"/>
  <c r="L4" i="5"/>
  <c r="L2" i="5"/>
  <c r="M38" i="5"/>
  <c r="M4" i="5"/>
  <c r="M2" i="5"/>
  <c r="N38" i="5"/>
  <c r="N4" i="5"/>
  <c r="N2" i="5"/>
  <c r="O38" i="5"/>
  <c r="O4" i="5"/>
  <c r="O2" i="5"/>
  <c r="P38" i="5"/>
  <c r="P4" i="5"/>
  <c r="P2" i="5"/>
  <c r="Q38" i="5"/>
  <c r="Q4" i="5"/>
  <c r="Q2" i="5"/>
  <c r="R38" i="5"/>
  <c r="R4" i="5"/>
  <c r="R2" i="5"/>
  <c r="S38" i="5"/>
  <c r="S4" i="5"/>
  <c r="S2" i="5"/>
  <c r="T38" i="5"/>
  <c r="T4" i="5"/>
  <c r="T2" i="5"/>
  <c r="U38" i="5"/>
  <c r="U4" i="5"/>
  <c r="U2" i="5"/>
  <c r="V38" i="5"/>
  <c r="V4" i="5"/>
  <c r="V2" i="5"/>
  <c r="F38" i="5"/>
  <c r="F4" i="5"/>
  <c r="F2" i="5"/>
  <c r="E38" i="5"/>
  <c r="E4" i="5"/>
  <c r="E14" i="5"/>
  <c r="F14" i="5"/>
  <c r="G14" i="5"/>
  <c r="H14" i="5"/>
  <c r="I14" i="5"/>
  <c r="J14" i="5"/>
  <c r="K14" i="5"/>
  <c r="L14" i="5"/>
  <c r="M14" i="5"/>
  <c r="N14" i="5"/>
  <c r="O14" i="5"/>
  <c r="P14" i="5"/>
  <c r="E11" i="5"/>
  <c r="AC39" i="5"/>
  <c r="AC42" i="5"/>
  <c r="AC38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E58" i="5"/>
  <c r="F58" i="5"/>
  <c r="G58" i="5"/>
  <c r="H58" i="5"/>
  <c r="H176" i="2"/>
  <c r="I58" i="5"/>
  <c r="I176" i="2"/>
  <c r="J58" i="5"/>
  <c r="J176" i="2"/>
  <c r="K58" i="5"/>
  <c r="K176" i="2"/>
  <c r="L58" i="5"/>
  <c r="L176" i="2"/>
  <c r="M58" i="5"/>
  <c r="M176" i="2"/>
  <c r="N58" i="5"/>
  <c r="N176" i="2"/>
  <c r="O58" i="5"/>
  <c r="O176" i="2"/>
  <c r="P58" i="5"/>
  <c r="P176" i="2"/>
  <c r="Q58" i="5"/>
  <c r="Q176" i="2"/>
  <c r="R58" i="5"/>
  <c r="R176" i="2"/>
  <c r="S58" i="5"/>
  <c r="S176" i="2"/>
  <c r="T58" i="5"/>
  <c r="T176" i="2"/>
  <c r="U58" i="5"/>
  <c r="U176" i="2"/>
  <c r="V58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W72" i="5"/>
  <c r="X43" i="5"/>
  <c r="X48" i="5"/>
  <c r="X49" i="5"/>
  <c r="X40" i="5"/>
  <c r="X45" i="5"/>
  <c r="X46" i="5"/>
  <c r="X77" i="5"/>
  <c r="X72" i="5"/>
  <c r="Y43" i="5"/>
  <c r="Y48" i="5"/>
  <c r="Y49" i="5"/>
  <c r="Y40" i="5"/>
  <c r="Y45" i="5"/>
  <c r="Y46" i="5"/>
  <c r="Y77" i="5"/>
  <c r="Y72" i="5"/>
  <c r="Z43" i="5"/>
  <c r="Z48" i="5"/>
  <c r="Z49" i="5"/>
  <c r="Z40" i="5"/>
  <c r="Z45" i="5"/>
  <c r="Z46" i="5"/>
  <c r="Z77" i="5"/>
  <c r="Z72" i="5"/>
  <c r="AA43" i="5"/>
  <c r="AA48" i="5"/>
  <c r="AA49" i="5"/>
  <c r="AA40" i="5"/>
  <c r="AA45" i="5"/>
  <c r="AA46" i="5"/>
  <c r="AA77" i="5"/>
  <c r="AA72" i="5"/>
  <c r="AB43" i="5"/>
  <c r="AB48" i="5"/>
  <c r="AB49" i="5"/>
  <c r="AB40" i="5"/>
  <c r="AB45" i="5"/>
  <c r="AB46" i="5"/>
  <c r="AB77" i="5"/>
  <c r="AB72" i="5"/>
  <c r="V72" i="5"/>
  <c r="E2" i="5"/>
  <c r="AB71" i="5"/>
  <c r="AB76" i="5"/>
  <c r="AA71" i="5"/>
  <c r="AA76" i="5"/>
  <c r="Z71" i="5"/>
  <c r="Z76" i="5"/>
  <c r="Y71" i="5"/>
  <c r="Y76" i="5"/>
  <c r="X71" i="5"/>
  <c r="X76" i="5"/>
  <c r="W71" i="5"/>
  <c r="W76" i="5"/>
  <c r="V71" i="5"/>
  <c r="V76" i="5"/>
  <c r="U71" i="5"/>
  <c r="U72" i="5"/>
  <c r="U76" i="5"/>
  <c r="T71" i="5"/>
  <c r="T72" i="5"/>
  <c r="T76" i="5"/>
  <c r="S71" i="5"/>
  <c r="S72" i="5"/>
  <c r="S76" i="5"/>
  <c r="R71" i="5"/>
  <c r="R72" i="5"/>
  <c r="R76" i="5"/>
  <c r="Q71" i="5"/>
  <c r="Q72" i="5"/>
  <c r="Q76" i="5"/>
  <c r="P71" i="5"/>
  <c r="P72" i="5"/>
  <c r="P76" i="5"/>
  <c r="O71" i="5"/>
  <c r="O72" i="5"/>
  <c r="O76" i="5"/>
  <c r="N71" i="5"/>
  <c r="N72" i="5"/>
  <c r="N76" i="5"/>
  <c r="M71" i="5"/>
  <c r="M72" i="5"/>
  <c r="M76" i="5"/>
  <c r="L71" i="5"/>
  <c r="L72" i="5"/>
  <c r="L76" i="5"/>
  <c r="K71" i="5"/>
  <c r="K72" i="5"/>
  <c r="K76" i="5"/>
  <c r="J71" i="5"/>
  <c r="J72" i="5"/>
  <c r="J76" i="5"/>
  <c r="I71" i="5"/>
  <c r="I72" i="5"/>
  <c r="I76" i="5"/>
  <c r="H71" i="5"/>
  <c r="H72" i="5"/>
  <c r="H76" i="5"/>
  <c r="G71" i="5"/>
  <c r="G72" i="5"/>
  <c r="G76" i="5"/>
  <c r="F71" i="5"/>
  <c r="F72" i="5"/>
  <c r="F76" i="5"/>
  <c r="E71" i="5"/>
  <c r="E72" i="5"/>
  <c r="E76" i="5"/>
  <c r="D71" i="5"/>
  <c r="D72" i="5"/>
  <c r="D76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AC44" i="5"/>
  <c r="AC43" i="5"/>
  <c r="AC48" i="5"/>
  <c r="AC49" i="5"/>
  <c r="AC40" i="5"/>
  <c r="AC45" i="5"/>
  <c r="AC46" i="5"/>
  <c r="AC72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AC2" i="5"/>
  <c r="AC71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E62" i="5"/>
  <c r="F62" i="5"/>
  <c r="G62" i="5"/>
  <c r="H62" i="5"/>
  <c r="H180" i="2"/>
  <c r="I62" i="5"/>
  <c r="I180" i="2"/>
  <c r="J62" i="5"/>
  <c r="J180" i="2"/>
  <c r="K62" i="5"/>
  <c r="K180" i="2"/>
  <c r="L62" i="5"/>
  <c r="L180" i="2"/>
  <c r="M62" i="5"/>
  <c r="M180" i="2"/>
  <c r="N62" i="5"/>
  <c r="N180" i="2"/>
  <c r="O62" i="5"/>
  <c r="O180" i="2"/>
  <c r="P62" i="5"/>
  <c r="P180" i="2"/>
  <c r="Q62" i="5"/>
  <c r="Q180" i="2"/>
  <c r="R62" i="5"/>
  <c r="R180" i="2"/>
  <c r="S62" i="5"/>
  <c r="S180" i="2"/>
  <c r="T62" i="5"/>
  <c r="T180" i="2"/>
  <c r="U62" i="5"/>
  <c r="U180" i="2"/>
  <c r="V62" i="5"/>
  <c r="V180" i="2"/>
  <c r="W62" i="5"/>
  <c r="W180" i="2"/>
  <c r="X62" i="5"/>
  <c r="X180" i="2"/>
  <c r="Y62" i="5"/>
  <c r="Y180" i="2"/>
  <c r="Z62" i="5"/>
  <c r="Z180" i="2"/>
  <c r="AA62" i="5"/>
  <c r="AB62" i="5"/>
  <c r="AC62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V176" i="2"/>
  <c r="W58" i="5"/>
  <c r="W176" i="2"/>
  <c r="X58" i="5"/>
  <c r="X176" i="2"/>
  <c r="Y58" i="5"/>
  <c r="Y176" i="2"/>
  <c r="Z58" i="5"/>
  <c r="Z176" i="2"/>
  <c r="AA58" i="5"/>
  <c r="AB58" i="5"/>
  <c r="AC58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E31" i="5"/>
  <c r="F31" i="5"/>
  <c r="G31" i="5"/>
  <c r="H31" i="5"/>
  <c r="H149" i="2"/>
  <c r="I31" i="5"/>
  <c r="I149" i="2"/>
  <c r="J31" i="5"/>
  <c r="J149" i="2"/>
  <c r="K31" i="5"/>
  <c r="K149" i="2"/>
  <c r="L31" i="5"/>
  <c r="L149" i="2"/>
  <c r="M31" i="5"/>
  <c r="M149" i="2"/>
  <c r="N31" i="5"/>
  <c r="N149" i="2"/>
  <c r="O31" i="5"/>
  <c r="O149" i="2"/>
  <c r="P31" i="5"/>
  <c r="P149" i="2"/>
  <c r="Q31" i="5"/>
  <c r="Q149" i="2"/>
  <c r="R31" i="5"/>
  <c r="R149" i="2"/>
  <c r="S31" i="5"/>
  <c r="S149" i="2"/>
  <c r="T31" i="5"/>
  <c r="T149" i="2"/>
  <c r="U31" i="5"/>
  <c r="U149" i="2"/>
  <c r="V31" i="5"/>
  <c r="V149" i="2"/>
  <c r="W31" i="5"/>
  <c r="W149" i="2"/>
  <c r="X31" i="5"/>
  <c r="X149" i="2"/>
  <c r="Y31" i="5"/>
  <c r="Y149" i="2"/>
  <c r="Z31" i="5"/>
  <c r="Z149" i="2"/>
  <c r="AA31" i="5"/>
  <c r="AB31" i="5"/>
  <c r="AC31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E17" i="5"/>
  <c r="F17" i="5"/>
  <c r="G17" i="5"/>
  <c r="H17" i="5"/>
  <c r="H135" i="2"/>
  <c r="I17" i="5"/>
  <c r="I135" i="2"/>
  <c r="J17" i="5"/>
  <c r="J135" i="2"/>
  <c r="K17" i="5"/>
  <c r="K135" i="2"/>
  <c r="L17" i="5"/>
  <c r="L135" i="2"/>
  <c r="M17" i="5"/>
  <c r="M135" i="2"/>
  <c r="N17" i="5"/>
  <c r="N135" i="2"/>
  <c r="O17" i="5"/>
  <c r="O135" i="2"/>
  <c r="P17" i="5"/>
  <c r="P135" i="2"/>
  <c r="Q17" i="5"/>
  <c r="Q135" i="2"/>
  <c r="R17" i="5"/>
  <c r="R135" i="2"/>
  <c r="S17" i="5"/>
  <c r="S135" i="2"/>
  <c r="T17" i="5"/>
  <c r="T135" i="2"/>
  <c r="U17" i="5"/>
  <c r="U135" i="2"/>
  <c r="V17" i="5"/>
  <c r="V135" i="2"/>
  <c r="W17" i="5"/>
  <c r="W135" i="2"/>
  <c r="X17" i="5"/>
  <c r="X135" i="2"/>
  <c r="Y17" i="5"/>
  <c r="Y135" i="2"/>
  <c r="Z17" i="5"/>
  <c r="Z135" i="2"/>
  <c r="AA17" i="5"/>
  <c r="AB17" i="5"/>
  <c r="AC17" i="5"/>
  <c r="E16" i="5"/>
  <c r="F16" i="5"/>
  <c r="G16" i="5"/>
  <c r="H16" i="5"/>
  <c r="H134" i="2"/>
  <c r="I16" i="5"/>
  <c r="I134" i="2"/>
  <c r="J16" i="5"/>
  <c r="J134" i="2"/>
  <c r="K16" i="5"/>
  <c r="K134" i="2"/>
  <c r="L16" i="5"/>
  <c r="L134" i="2"/>
  <c r="M16" i="5"/>
  <c r="M134" i="2"/>
  <c r="N16" i="5"/>
  <c r="N134" i="2"/>
  <c r="O16" i="5"/>
  <c r="O134" i="2"/>
  <c r="P16" i="5"/>
  <c r="P134" i="2"/>
  <c r="Q16" i="5"/>
  <c r="Q134" i="2"/>
  <c r="R16" i="5"/>
  <c r="R134" i="2"/>
  <c r="S16" i="5"/>
  <c r="S134" i="2"/>
  <c r="T16" i="5"/>
  <c r="T134" i="2"/>
  <c r="U16" i="5"/>
  <c r="U134" i="2"/>
  <c r="V16" i="5"/>
  <c r="V134" i="2"/>
  <c r="W16" i="5"/>
  <c r="W134" i="2"/>
  <c r="X16" i="5"/>
  <c r="X134" i="2"/>
  <c r="Y16" i="5"/>
  <c r="Y134" i="2"/>
  <c r="Z16" i="5"/>
  <c r="Z134" i="2"/>
  <c r="AA16" i="5"/>
  <c r="AB16" i="5"/>
  <c r="AC16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E6" i="5"/>
  <c r="F6" i="5"/>
  <c r="G6" i="5"/>
  <c r="H6" i="5"/>
  <c r="H124" i="2"/>
  <c r="I6" i="5"/>
  <c r="I124" i="2"/>
  <c r="J6" i="5"/>
  <c r="J124" i="2"/>
  <c r="K6" i="5"/>
  <c r="K124" i="2"/>
  <c r="L6" i="5"/>
  <c r="L124" i="2"/>
  <c r="M6" i="5"/>
  <c r="M124" i="2"/>
  <c r="N6" i="5"/>
  <c r="N124" i="2"/>
  <c r="O6" i="5"/>
  <c r="O124" i="2"/>
  <c r="P6" i="5"/>
  <c r="P124" i="2"/>
  <c r="Q6" i="5"/>
  <c r="Q124" i="2"/>
  <c r="R6" i="5"/>
  <c r="R124" i="2"/>
  <c r="S6" i="5"/>
  <c r="S124" i="2"/>
  <c r="T6" i="5"/>
  <c r="T124" i="2"/>
  <c r="U6" i="5"/>
  <c r="U124" i="2"/>
  <c r="V6" i="5"/>
  <c r="V124" i="2"/>
  <c r="W6" i="5"/>
  <c r="W124" i="2"/>
  <c r="X6" i="5"/>
  <c r="X124" i="2"/>
  <c r="Y6" i="5"/>
  <c r="Y124" i="2"/>
  <c r="Z6" i="5"/>
  <c r="Z124" i="2"/>
  <c r="AA6" i="5"/>
  <c r="AB6" i="5"/>
  <c r="AC6" i="5"/>
  <c r="E5" i="5"/>
  <c r="F5" i="5"/>
  <c r="G5" i="5"/>
  <c r="H5" i="5"/>
  <c r="H123" i="2"/>
  <c r="I5" i="5"/>
  <c r="I123" i="2"/>
  <c r="J5" i="5"/>
  <c r="J123" i="2"/>
  <c r="K5" i="5"/>
  <c r="K123" i="2"/>
  <c r="L5" i="5"/>
  <c r="L123" i="2"/>
  <c r="M5" i="5"/>
  <c r="M123" i="2"/>
  <c r="N5" i="5"/>
  <c r="N123" i="2"/>
  <c r="O5" i="5"/>
  <c r="O123" i="2"/>
  <c r="P5" i="5"/>
  <c r="P123" i="2"/>
  <c r="Q5" i="5"/>
  <c r="Q123" i="2"/>
  <c r="R5" i="5"/>
  <c r="R123" i="2"/>
  <c r="S5" i="5"/>
  <c r="S123" i="2"/>
  <c r="T5" i="5"/>
  <c r="T123" i="2"/>
  <c r="U5" i="5"/>
  <c r="U123" i="2"/>
  <c r="V5" i="5"/>
  <c r="V123" i="2"/>
  <c r="W5" i="5"/>
  <c r="W123" i="2"/>
  <c r="X5" i="5"/>
  <c r="X123" i="2"/>
  <c r="Y5" i="5"/>
  <c r="Y123" i="2"/>
  <c r="Z5" i="5"/>
  <c r="Z123" i="2"/>
  <c r="AA5" i="5"/>
  <c r="AB5" i="5"/>
  <c r="AC5" i="5"/>
  <c r="AC4" i="5"/>
  <c r="E42" i="3"/>
  <c r="E43" i="3"/>
  <c r="E48" i="3"/>
  <c r="E49" i="3"/>
  <c r="E39" i="3"/>
  <c r="E40" i="3"/>
  <c r="E45" i="3"/>
  <c r="E46" i="3"/>
  <c r="E72" i="3"/>
  <c r="F42" i="3"/>
  <c r="F43" i="3"/>
  <c r="F48" i="3"/>
  <c r="F49" i="3"/>
  <c r="F39" i="3"/>
  <c r="F40" i="3"/>
  <c r="F45" i="3"/>
  <c r="F46" i="3"/>
  <c r="F72" i="3"/>
  <c r="G42" i="3"/>
  <c r="G43" i="3"/>
  <c r="G48" i="3"/>
  <c r="G49" i="3"/>
  <c r="G39" i="3"/>
  <c r="G40" i="3"/>
  <c r="G45" i="3"/>
  <c r="G46" i="3"/>
  <c r="G72" i="3"/>
  <c r="H42" i="3"/>
  <c r="H43" i="3"/>
  <c r="H48" i="3"/>
  <c r="H49" i="3"/>
  <c r="H39" i="3"/>
  <c r="H40" i="3"/>
  <c r="H45" i="3"/>
  <c r="H46" i="3"/>
  <c r="H72" i="3"/>
  <c r="I42" i="3"/>
  <c r="I43" i="3"/>
  <c r="I48" i="3"/>
  <c r="I49" i="3"/>
  <c r="I39" i="3"/>
  <c r="I40" i="3"/>
  <c r="I45" i="3"/>
  <c r="I46" i="3"/>
  <c r="I72" i="3"/>
  <c r="J42" i="3"/>
  <c r="J43" i="3"/>
  <c r="J48" i="3"/>
  <c r="J49" i="3"/>
  <c r="J39" i="3"/>
  <c r="J40" i="3"/>
  <c r="J45" i="3"/>
  <c r="J46" i="3"/>
  <c r="E58" i="3"/>
  <c r="F58" i="3"/>
  <c r="G58" i="3"/>
  <c r="H58" i="3"/>
  <c r="I58" i="3"/>
  <c r="J58" i="3"/>
  <c r="J77" i="3"/>
  <c r="J72" i="3"/>
  <c r="K42" i="3"/>
  <c r="K43" i="3"/>
  <c r="K48" i="3"/>
  <c r="K49" i="3"/>
  <c r="K39" i="3"/>
  <c r="K40" i="3"/>
  <c r="K45" i="3"/>
  <c r="K46" i="3"/>
  <c r="K77" i="3"/>
  <c r="K72" i="3"/>
  <c r="L42" i="3"/>
  <c r="L43" i="3"/>
  <c r="L48" i="3"/>
  <c r="L49" i="3"/>
  <c r="L39" i="3"/>
  <c r="L40" i="3"/>
  <c r="L45" i="3"/>
  <c r="L46" i="3"/>
  <c r="L77" i="3"/>
  <c r="L72" i="3"/>
  <c r="M42" i="3"/>
  <c r="M43" i="3"/>
  <c r="M48" i="3"/>
  <c r="M49" i="3"/>
  <c r="M39" i="3"/>
  <c r="M40" i="3"/>
  <c r="M45" i="3"/>
  <c r="M46" i="3"/>
  <c r="M77" i="3"/>
  <c r="M72" i="3"/>
  <c r="N42" i="3"/>
  <c r="N43" i="3"/>
  <c r="N48" i="3"/>
  <c r="N49" i="3"/>
  <c r="N39" i="3"/>
  <c r="N40" i="3"/>
  <c r="N45" i="3"/>
  <c r="N46" i="3"/>
  <c r="N77" i="3"/>
  <c r="N72" i="3"/>
  <c r="O42" i="3"/>
  <c r="O43" i="3"/>
  <c r="O48" i="3"/>
  <c r="O49" i="3"/>
  <c r="O39" i="3"/>
  <c r="O40" i="3"/>
  <c r="O45" i="3"/>
  <c r="O46" i="3"/>
  <c r="O77" i="3"/>
  <c r="O72" i="3"/>
  <c r="P42" i="3"/>
  <c r="P43" i="3"/>
  <c r="P48" i="3"/>
  <c r="P49" i="3"/>
  <c r="P39" i="3"/>
  <c r="P40" i="3"/>
  <c r="P45" i="3"/>
  <c r="P46" i="3"/>
  <c r="P77" i="3"/>
  <c r="P72" i="3"/>
  <c r="Q42" i="3"/>
  <c r="Q43" i="3"/>
  <c r="Q48" i="3"/>
  <c r="Q49" i="3"/>
  <c r="Q39" i="3"/>
  <c r="Q40" i="3"/>
  <c r="Q45" i="3"/>
  <c r="Q46" i="3"/>
  <c r="Q77" i="3"/>
  <c r="Q72" i="3"/>
  <c r="R42" i="3"/>
  <c r="R43" i="3"/>
  <c r="R48" i="3"/>
  <c r="R49" i="3"/>
  <c r="R39" i="3"/>
  <c r="R40" i="3"/>
  <c r="R45" i="3"/>
  <c r="R46" i="3"/>
  <c r="R77" i="3"/>
  <c r="R72" i="3"/>
  <c r="S42" i="3"/>
  <c r="S43" i="3"/>
  <c r="S48" i="3"/>
  <c r="S49" i="3"/>
  <c r="S39" i="3"/>
  <c r="S40" i="3"/>
  <c r="S45" i="3"/>
  <c r="S46" i="3"/>
  <c r="S77" i="3"/>
  <c r="S72" i="3"/>
  <c r="T42" i="3"/>
  <c r="T43" i="3"/>
  <c r="T48" i="3"/>
  <c r="T49" i="3"/>
  <c r="T39" i="3"/>
  <c r="T40" i="3"/>
  <c r="T45" i="3"/>
  <c r="T46" i="3"/>
  <c r="T77" i="3"/>
  <c r="T72" i="3"/>
  <c r="U42" i="3"/>
  <c r="U43" i="3"/>
  <c r="U48" i="3"/>
  <c r="U49" i="3"/>
  <c r="U39" i="3"/>
  <c r="U40" i="3"/>
  <c r="U45" i="3"/>
  <c r="U46" i="3"/>
  <c r="U77" i="3"/>
  <c r="U72" i="3"/>
  <c r="V42" i="3"/>
  <c r="V43" i="3"/>
  <c r="V48" i="3"/>
  <c r="V49" i="3"/>
  <c r="V39" i="3"/>
  <c r="V40" i="3"/>
  <c r="V45" i="3"/>
  <c r="V46" i="3"/>
  <c r="K58" i="3"/>
  <c r="L58" i="3"/>
  <c r="M58" i="3"/>
  <c r="N58" i="3"/>
  <c r="O58" i="3"/>
  <c r="P58" i="3"/>
  <c r="Q58" i="3"/>
  <c r="R58" i="3"/>
  <c r="S58" i="3"/>
  <c r="T58" i="3"/>
  <c r="U58" i="3"/>
  <c r="V58" i="3"/>
  <c r="V77" i="3"/>
  <c r="V72" i="3"/>
  <c r="W42" i="3"/>
  <c r="W43" i="3"/>
  <c r="W48" i="3"/>
  <c r="W49" i="3"/>
  <c r="W39" i="3"/>
  <c r="W40" i="3"/>
  <c r="W45" i="3"/>
  <c r="W46" i="3"/>
  <c r="W77" i="3"/>
  <c r="W72" i="3"/>
  <c r="X42" i="3"/>
  <c r="X43" i="3"/>
  <c r="X48" i="3"/>
  <c r="X49" i="3"/>
  <c r="X39" i="3"/>
  <c r="X40" i="3"/>
  <c r="X45" i="3"/>
  <c r="X46" i="3"/>
  <c r="X77" i="3"/>
  <c r="X72" i="3"/>
  <c r="Y42" i="3"/>
  <c r="Y43" i="3"/>
  <c r="Y48" i="3"/>
  <c r="Y49" i="3"/>
  <c r="Y39" i="3"/>
  <c r="Y40" i="3"/>
  <c r="Y45" i="3"/>
  <c r="Y46" i="3"/>
  <c r="Y77" i="3"/>
  <c r="Y72" i="3"/>
  <c r="Z42" i="3"/>
  <c r="Z43" i="3"/>
  <c r="Z48" i="3"/>
  <c r="Z49" i="3"/>
  <c r="Z39" i="3"/>
  <c r="Z40" i="3"/>
  <c r="Z45" i="3"/>
  <c r="Z46" i="3"/>
  <c r="Z77" i="3"/>
  <c r="Z72" i="3"/>
  <c r="AA42" i="3"/>
  <c r="AA43" i="3"/>
  <c r="AA48" i="3"/>
  <c r="AA49" i="3"/>
  <c r="AA39" i="3"/>
  <c r="AA40" i="3"/>
  <c r="AA45" i="3"/>
  <c r="AA46" i="3"/>
  <c r="AA77" i="3"/>
  <c r="AA72" i="3"/>
  <c r="AB42" i="3"/>
  <c r="AB43" i="3"/>
  <c r="AB48" i="3"/>
  <c r="AB49" i="3"/>
  <c r="AB39" i="3"/>
  <c r="AB40" i="3"/>
  <c r="AB45" i="3"/>
  <c r="AB46" i="3"/>
  <c r="AB77" i="3"/>
  <c r="AB72" i="3"/>
  <c r="AC42" i="3"/>
  <c r="AC43" i="3"/>
  <c r="AC48" i="3"/>
  <c r="AC49" i="3"/>
  <c r="AC39" i="3"/>
  <c r="AC40" i="3"/>
  <c r="AC45" i="3"/>
  <c r="AC46" i="3"/>
  <c r="AC72" i="3"/>
  <c r="D72" i="3"/>
  <c r="E38" i="3"/>
  <c r="E44" i="3"/>
  <c r="E4" i="3"/>
  <c r="E2" i="3"/>
  <c r="F2" i="3"/>
  <c r="G2" i="3"/>
  <c r="H2" i="3"/>
  <c r="I2" i="3"/>
  <c r="J2" i="3"/>
  <c r="K2" i="3"/>
  <c r="L2" i="3"/>
  <c r="M2" i="3"/>
  <c r="N2" i="3"/>
  <c r="O2" i="3"/>
  <c r="P2" i="3"/>
  <c r="F38" i="3"/>
  <c r="G38" i="3"/>
  <c r="F44" i="3"/>
  <c r="G44" i="3"/>
  <c r="G4" i="3"/>
  <c r="H38" i="3"/>
  <c r="H44" i="3"/>
  <c r="H4" i="3"/>
  <c r="I38" i="3"/>
  <c r="I44" i="3"/>
  <c r="I4" i="3"/>
  <c r="J38" i="3"/>
  <c r="J44" i="3"/>
  <c r="J4" i="3"/>
  <c r="K38" i="3"/>
  <c r="K44" i="3"/>
  <c r="K4" i="3"/>
  <c r="L38" i="3"/>
  <c r="L44" i="3"/>
  <c r="L4" i="3"/>
  <c r="M38" i="3"/>
  <c r="M44" i="3"/>
  <c r="M4" i="3"/>
  <c r="N38" i="3"/>
  <c r="N44" i="3"/>
  <c r="N4" i="3"/>
  <c r="O38" i="3"/>
  <c r="O44" i="3"/>
  <c r="O4" i="3"/>
  <c r="P38" i="3"/>
  <c r="P44" i="3"/>
  <c r="P4" i="3"/>
  <c r="Q38" i="3"/>
  <c r="Q44" i="3"/>
  <c r="Q4" i="3"/>
  <c r="R38" i="3"/>
  <c r="R44" i="3"/>
  <c r="R4" i="3"/>
  <c r="S38" i="3"/>
  <c r="S44" i="3"/>
  <c r="S4" i="3"/>
  <c r="T38" i="3"/>
  <c r="T44" i="3"/>
  <c r="T4" i="3"/>
  <c r="U38" i="3"/>
  <c r="U44" i="3"/>
  <c r="U4" i="3"/>
  <c r="V38" i="3"/>
  <c r="V44" i="3"/>
  <c r="V4" i="3"/>
  <c r="W38" i="3"/>
  <c r="W44" i="3"/>
  <c r="W4" i="3"/>
  <c r="X38" i="3"/>
  <c r="X44" i="3"/>
  <c r="X4" i="3"/>
  <c r="Y38" i="3"/>
  <c r="Y44" i="3"/>
  <c r="Y4" i="3"/>
  <c r="Z38" i="3"/>
  <c r="Z44" i="3"/>
  <c r="Z4" i="3"/>
  <c r="AA38" i="3"/>
  <c r="AA44" i="3"/>
  <c r="AA4" i="3"/>
  <c r="AB38" i="3"/>
  <c r="AB44" i="3"/>
  <c r="AB4" i="3"/>
  <c r="AC38" i="3"/>
  <c r="AC44" i="3"/>
  <c r="AC4" i="3"/>
  <c r="F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1" i="3"/>
  <c r="E75" i="3"/>
  <c r="F71" i="3"/>
  <c r="F75" i="3"/>
  <c r="G71" i="3"/>
  <c r="G75" i="3"/>
  <c r="H71" i="3"/>
  <c r="H75" i="3"/>
  <c r="I71" i="3"/>
  <c r="I75" i="3"/>
  <c r="J71" i="3"/>
  <c r="J75" i="3"/>
  <c r="K71" i="3"/>
  <c r="K75" i="3"/>
  <c r="L71" i="3"/>
  <c r="L75" i="3"/>
  <c r="M71" i="3"/>
  <c r="M75" i="3"/>
  <c r="N71" i="3"/>
  <c r="N75" i="3"/>
  <c r="O71" i="3"/>
  <c r="O75" i="3"/>
  <c r="P71" i="3"/>
  <c r="P75" i="3"/>
  <c r="Q2" i="3"/>
  <c r="Q71" i="3"/>
  <c r="Q75" i="3"/>
  <c r="R2" i="3"/>
  <c r="R71" i="3"/>
  <c r="R75" i="3"/>
  <c r="S2" i="3"/>
  <c r="S71" i="3"/>
  <c r="S75" i="3"/>
  <c r="T2" i="3"/>
  <c r="T71" i="3"/>
  <c r="T75" i="3"/>
  <c r="U2" i="3"/>
  <c r="U71" i="3"/>
  <c r="U75" i="3"/>
  <c r="V2" i="3"/>
  <c r="V71" i="3"/>
  <c r="V75" i="3"/>
  <c r="W2" i="3"/>
  <c r="W71" i="3"/>
  <c r="W75" i="3"/>
  <c r="X2" i="3"/>
  <c r="X71" i="3"/>
  <c r="X75" i="3"/>
  <c r="Y2" i="3"/>
  <c r="Y71" i="3"/>
  <c r="Y75" i="3"/>
  <c r="Z2" i="3"/>
  <c r="Z71" i="3"/>
  <c r="Z75" i="3"/>
  <c r="AA2" i="3"/>
  <c r="AA71" i="3"/>
  <c r="AA75" i="3"/>
  <c r="AB2" i="3"/>
  <c r="AB71" i="3"/>
  <c r="AB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D71" i="3"/>
  <c r="D76" i="3"/>
  <c r="D75" i="3"/>
  <c r="D74" i="3"/>
  <c r="AC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D73" i="3"/>
  <c r="AC2" i="3"/>
  <c r="AC71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W58" i="3"/>
  <c r="X58" i="3"/>
  <c r="Y58" i="3"/>
  <c r="Z58" i="3"/>
  <c r="AA58" i="3"/>
  <c r="AB58" i="3"/>
  <c r="AC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B63" i="2"/>
  <c r="AB64" i="2"/>
  <c r="AB67" i="2"/>
  <c r="AB66" i="2"/>
  <c r="AB81" i="2"/>
  <c r="AB89" i="2"/>
  <c r="AB92" i="2"/>
  <c r="AB108" i="2"/>
  <c r="AB112" i="2"/>
  <c r="E63" i="2"/>
  <c r="H63" i="2"/>
  <c r="O63" i="2"/>
  <c r="T63" i="2"/>
  <c r="E64" i="2"/>
  <c r="H64" i="2"/>
  <c r="O64" i="2"/>
  <c r="T64" i="2"/>
  <c r="E67" i="2"/>
  <c r="E66" i="2"/>
  <c r="H67" i="2"/>
  <c r="H66" i="2"/>
  <c r="O67" i="2"/>
  <c r="O66" i="2"/>
  <c r="T67" i="2"/>
  <c r="T66" i="2"/>
  <c r="E81" i="2"/>
  <c r="H81" i="2"/>
  <c r="O81" i="2"/>
  <c r="T81" i="2"/>
  <c r="E89" i="2"/>
  <c r="H89" i="2"/>
  <c r="O89" i="2"/>
  <c r="T89" i="2"/>
  <c r="E92" i="2"/>
  <c r="H92" i="2"/>
  <c r="O92" i="2"/>
  <c r="T92" i="2"/>
  <c r="E108" i="2"/>
  <c r="H108" i="2"/>
  <c r="O108" i="2"/>
  <c r="T108" i="2"/>
  <c r="E112" i="2"/>
  <c r="H112" i="2"/>
  <c r="O112" i="2"/>
  <c r="T112" i="2"/>
  <c r="E61" i="2"/>
  <c r="H61" i="2"/>
  <c r="O61" i="2"/>
  <c r="T61" i="2"/>
  <c r="AB61" i="2"/>
  <c r="E59" i="2"/>
  <c r="H59" i="2"/>
  <c r="O59" i="2"/>
  <c r="T59" i="2"/>
  <c r="AB59" i="2"/>
  <c r="E56" i="2"/>
  <c r="E58" i="2"/>
  <c r="H56" i="2"/>
  <c r="H58" i="2"/>
  <c r="O56" i="2"/>
  <c r="O58" i="2"/>
  <c r="T56" i="2"/>
  <c r="T58" i="2"/>
  <c r="AB56" i="2"/>
  <c r="AB58" i="2"/>
  <c r="E55" i="2"/>
  <c r="H55" i="2"/>
  <c r="O55" i="2"/>
  <c r="T55" i="2"/>
  <c r="AB55" i="2"/>
  <c r="D56" i="2"/>
  <c r="D59" i="2"/>
  <c r="D61" i="2"/>
  <c r="D63" i="2"/>
  <c r="D64" i="2"/>
  <c r="D67" i="2"/>
  <c r="D66" i="2"/>
  <c r="D58" i="2"/>
  <c r="D81" i="2"/>
  <c r="D89" i="2"/>
  <c r="D92" i="2"/>
  <c r="D108" i="2"/>
  <c r="D112" i="2"/>
  <c r="D55" i="2"/>
  <c r="E73" i="7" l="1"/>
  <c r="F73" i="7"/>
  <c r="E77" i="7" l="1"/>
  <c r="E78" i="7"/>
  <c r="G73" i="7"/>
  <c r="F78" i="7"/>
  <c r="F77" i="7"/>
  <c r="H73" i="7" l="1"/>
  <c r="G77" i="7"/>
  <c r="G78" i="7"/>
  <c r="I73" i="7" l="1"/>
  <c r="H78" i="7"/>
  <c r="H77" i="7"/>
  <c r="J73" i="7" l="1"/>
  <c r="I78" i="7"/>
  <c r="I77" i="7"/>
  <c r="K73" i="7" l="1"/>
  <c r="J78" i="7"/>
  <c r="J77" i="7"/>
  <c r="K77" i="7" l="1"/>
  <c r="K78" i="7"/>
  <c r="L73" i="7"/>
  <c r="M73" i="7" l="1"/>
  <c r="L77" i="7"/>
  <c r="L78" i="7"/>
  <c r="M77" i="7" l="1"/>
  <c r="M78" i="7"/>
  <c r="N73" i="7"/>
  <c r="O73" i="7" l="1"/>
  <c r="N78" i="7"/>
  <c r="N77" i="7"/>
  <c r="O77" i="7" l="1"/>
  <c r="O78" i="7"/>
  <c r="P73" i="7"/>
  <c r="P78" i="7" l="1"/>
  <c r="P77" i="7"/>
  <c r="Q73" i="7"/>
  <c r="R73" i="7" l="1"/>
  <c r="Q78" i="7"/>
  <c r="Q77" i="7"/>
  <c r="R78" i="7" l="1"/>
  <c r="R77" i="7"/>
  <c r="S73" i="7"/>
  <c r="S77" i="7" l="1"/>
  <c r="S78" i="7"/>
  <c r="T73" i="7"/>
  <c r="U73" i="7" l="1"/>
  <c r="T77" i="7"/>
  <c r="T78" i="7"/>
  <c r="V73" i="7" l="1"/>
  <c r="U77" i="7"/>
  <c r="U78" i="7"/>
  <c r="W73" i="7" l="1"/>
  <c r="V78" i="7"/>
  <c r="V77" i="7"/>
  <c r="X73" i="7" l="1"/>
  <c r="W77" i="7"/>
  <c r="W78" i="7"/>
  <c r="Y73" i="7" l="1"/>
  <c r="X78" i="7"/>
  <c r="X77" i="7"/>
  <c r="Z73" i="7" l="1"/>
  <c r="Y78" i="7"/>
  <c r="Y77" i="7"/>
  <c r="Z78" i="7" l="1"/>
  <c r="Z77" i="7"/>
  <c r="AA73" i="7"/>
  <c r="AB73" i="7" l="1"/>
  <c r="AA77" i="7"/>
  <c r="AA78" i="7"/>
  <c r="AB77" i="7" l="1"/>
  <c r="AB78" i="7"/>
</calcChain>
</file>

<file path=xl/sharedStrings.xml><?xml version="1.0" encoding="utf-8"?>
<sst xmlns="http://schemas.openxmlformats.org/spreadsheetml/2006/main" count="1363" uniqueCount="260">
  <si>
    <t>1.1.2019-31.1.2019</t>
  </si>
  <si>
    <t>28.2.2019-31.3.2019</t>
  </si>
  <si>
    <t>29.2.2020-31.3.2020</t>
  </si>
  <si>
    <t>30.11.2019-31.12.2019</t>
  </si>
  <si>
    <t>30.11.2020-31.12.2020</t>
  </si>
  <si>
    <t>30.4.2019-31.5.2019</t>
  </si>
  <si>
    <t>30.4.2020-31.5.2020</t>
  </si>
  <si>
    <t>30.6.2019-31.7.2019</t>
  </si>
  <si>
    <t>30.6.2020-31.7.2020</t>
  </si>
  <si>
    <t>30.9.2019-31.10.2019</t>
  </si>
  <si>
    <t>30.9.2020-31.10.2020</t>
  </si>
  <si>
    <t>31.1.2019-28.2.2019</t>
  </si>
  <si>
    <t>31.1.2020-29.2.2020</t>
  </si>
  <si>
    <t>31.10.2019-30.11.2019</t>
  </si>
  <si>
    <t>31.10.2020-30.11.2020</t>
  </si>
  <si>
    <t>31.12.2019-31.1.2020</t>
  </si>
  <si>
    <t>31.3.2019-30.4.2019</t>
  </si>
  <si>
    <t>31.3.2020-30.4.2020</t>
  </si>
  <si>
    <t>31.5.2019-30.6.2019</t>
  </si>
  <si>
    <t>31.5.2020-30.6.2020</t>
  </si>
  <si>
    <t>31.7.2019-31.8.2019</t>
  </si>
  <si>
    <t>31.7.2020-31.8.2020</t>
  </si>
  <si>
    <t>31.8.2019-30.9.2019</t>
  </si>
  <si>
    <t>31.8.2020-30.9.2020</t>
  </si>
  <si>
    <t>до 1.1.2019</t>
  </si>
  <si>
    <t>после 31.12.2020</t>
  </si>
  <si>
    <t>cod_cf</t>
  </si>
  <si>
    <t>C0010041</t>
  </si>
  <si>
    <t>C0020061</t>
  </si>
  <si>
    <t>C0020081</t>
  </si>
  <si>
    <t>C0020091</t>
  </si>
  <si>
    <t>C0030011</t>
  </si>
  <si>
    <t>C0100171</t>
  </si>
  <si>
    <t>C0140061</t>
  </si>
  <si>
    <t>C0140091</t>
  </si>
  <si>
    <t>C0200171</t>
  </si>
  <si>
    <t>C0220171</t>
  </si>
  <si>
    <t>C0010042</t>
  </si>
  <si>
    <t>C0020062</t>
  </si>
  <si>
    <t>C0020082</t>
  </si>
  <si>
    <t>C0020092</t>
  </si>
  <si>
    <t>C0030012</t>
  </si>
  <si>
    <t>C0100172</t>
  </si>
  <si>
    <t>C0140062</t>
  </si>
  <si>
    <t>C0140092</t>
  </si>
  <si>
    <t>C0200172</t>
  </si>
  <si>
    <t>C0220172</t>
  </si>
  <si>
    <t>C0010043</t>
  </si>
  <si>
    <t>C0020063</t>
  </si>
  <si>
    <t>C0020083</t>
  </si>
  <si>
    <t>C0020093</t>
  </si>
  <si>
    <t>C0030013</t>
  </si>
  <si>
    <t>C0100173</t>
  </si>
  <si>
    <t>C0140063</t>
  </si>
  <si>
    <t>C0140093</t>
  </si>
  <si>
    <t>C0200173</t>
  </si>
  <si>
    <t>C0220173</t>
  </si>
  <si>
    <t>C0010044</t>
  </si>
  <si>
    <t>C0020064</t>
  </si>
  <si>
    <t>C0020084</t>
  </si>
  <si>
    <t>C0020094</t>
  </si>
  <si>
    <t>C0030014</t>
  </si>
  <si>
    <t>C0100174</t>
  </si>
  <si>
    <t>C0140064</t>
  </si>
  <si>
    <t>C0140094</t>
  </si>
  <si>
    <t>C0200174</t>
  </si>
  <si>
    <t>C0220174</t>
  </si>
  <si>
    <t>C0010045</t>
  </si>
  <si>
    <t>C0020065</t>
  </si>
  <si>
    <t>C0020085</t>
  </si>
  <si>
    <t>C0020095</t>
  </si>
  <si>
    <t>C0030015</t>
  </si>
  <si>
    <t>C0100175</t>
  </si>
  <si>
    <t>C0140065</t>
  </si>
  <si>
    <t>C0140095</t>
  </si>
  <si>
    <t>C0200175</t>
  </si>
  <si>
    <t>C0220175</t>
  </si>
  <si>
    <t>C001</t>
  </si>
  <si>
    <r>
      <t xml:space="preserve"> С</t>
    </r>
    <r>
      <rPr>
        <sz val="10"/>
        <rFont val="Arial Cyr"/>
        <charset val="204"/>
      </rPr>
      <t>суды и с</t>
    </r>
    <r>
      <rPr>
        <sz val="10"/>
        <rFont val="Arial Cyr"/>
        <charset val="204"/>
      </rPr>
      <t>редства, размещенные в банках (</t>
    </r>
    <r>
      <rPr>
        <sz val="10"/>
        <rFont val="Arial Cyr"/>
        <charset val="204"/>
      </rPr>
      <t xml:space="preserve">Ностро, </t>
    </r>
    <r>
      <rPr>
        <sz val="10"/>
        <rFont val="Arial Cyr"/>
        <charset val="204"/>
      </rPr>
      <t>МБК и МБД)</t>
    </r>
  </si>
  <si>
    <t>C001004</t>
  </si>
  <si>
    <t>Банки-резиденты</t>
  </si>
  <si>
    <t>C001005</t>
  </si>
  <si>
    <t>Банки-нерезиденты</t>
  </si>
  <si>
    <t>C002</t>
  </si>
  <si>
    <t xml:space="preserve"> Ссуды и средства, предоставленные клиентам</t>
  </si>
  <si>
    <t>C002001</t>
  </si>
  <si>
    <t>Органы власти РФ</t>
  </si>
  <si>
    <t>C002002</t>
  </si>
  <si>
    <t>Муниципальные и местные органы власти РФ</t>
  </si>
  <si>
    <t>C002006</t>
  </si>
  <si>
    <t>Корпоративные клиенты-резиденты</t>
  </si>
  <si>
    <t>C002007</t>
  </si>
  <si>
    <t>Корпоративные клиенты-нерезиденты</t>
  </si>
  <si>
    <t>C002008</t>
  </si>
  <si>
    <t>Субъекты малого предпринимательства</t>
  </si>
  <si>
    <t>C002009</t>
  </si>
  <si>
    <t>Частные лица-резиденты</t>
  </si>
  <si>
    <t>C002010</t>
  </si>
  <si>
    <t>Частные лица-нерезиденты</t>
  </si>
  <si>
    <t>C003</t>
  </si>
  <si>
    <r>
      <t xml:space="preserve"> Вложения в ценные бумаги и прочие финансовые активы, </t>
    </r>
    <r>
      <rPr>
        <sz val="10"/>
        <rFont val="Arial Cyr"/>
        <charset val="204"/>
      </rPr>
      <t>оцениваемые через ПУ</t>
    </r>
  </si>
  <si>
    <t>C003001</t>
  </si>
  <si>
    <t xml:space="preserve"> Органы власти РФ</t>
  </si>
  <si>
    <t>C003003</t>
  </si>
  <si>
    <t xml:space="preserve"> Органы власти иностранных государств</t>
  </si>
  <si>
    <t>C003004</t>
  </si>
  <si>
    <t xml:space="preserve"> Банки-резиденты</t>
  </si>
  <si>
    <t>C003005</t>
  </si>
  <si>
    <t xml:space="preserve"> Банки-нерезиденты</t>
  </si>
  <si>
    <t>C003007</t>
  </si>
  <si>
    <t>C004</t>
  </si>
  <si>
    <r>
      <t xml:space="preserve"> Вложения в ценные бумаги и прочие финансовые активы, </t>
    </r>
    <r>
      <rPr>
        <sz val="10"/>
        <rFont val="Arial Cyr"/>
        <charset val="204"/>
      </rPr>
      <t>оцениваемые через ПСД</t>
    </r>
  </si>
  <si>
    <t>C004001</t>
  </si>
  <si>
    <t>C004002</t>
  </si>
  <si>
    <t xml:space="preserve"> Муниципальные и местные органы власти РФ</t>
  </si>
  <si>
    <t>C004003</t>
  </si>
  <si>
    <t>C004004</t>
  </si>
  <si>
    <t>C004005</t>
  </si>
  <si>
    <t>C004007</t>
  </si>
  <si>
    <t>C005</t>
  </si>
  <si>
    <r>
      <t xml:space="preserve"> Вложения в ценные бумаги и прочие финансовые активы, </t>
    </r>
    <r>
      <rPr>
        <sz val="10"/>
        <rFont val="Arial Cyr"/>
        <charset val="204"/>
      </rPr>
      <t>оцениваемые по АС</t>
    </r>
  </si>
  <si>
    <t>C005001</t>
  </si>
  <si>
    <t>C010</t>
  </si>
  <si>
    <r>
      <t xml:space="preserve"> Основные средства и</t>
    </r>
    <r>
      <rPr>
        <sz val="10"/>
        <rFont val="Arial Cyr"/>
        <charset val="204"/>
      </rPr>
      <t xml:space="preserve"> НМА</t>
    </r>
  </si>
  <si>
    <t>C011</t>
  </si>
  <si>
    <t xml:space="preserve"> Прочие активы</t>
  </si>
  <si>
    <t>C012</t>
  </si>
  <si>
    <t>Проблемные активы</t>
  </si>
  <si>
    <t>ОБЯЗАТЕЛЬСВА</t>
  </si>
  <si>
    <t>C013</t>
  </si>
  <si>
    <r>
      <t xml:space="preserve"> Средства </t>
    </r>
    <r>
      <rPr>
        <sz val="10"/>
        <rFont val="Arial Cyr"/>
        <charset val="204"/>
      </rPr>
      <t xml:space="preserve">банков (остатки </t>
    </r>
    <r>
      <rPr>
        <sz val="10"/>
        <rFont val="Arial Cyr"/>
        <charset val="204"/>
      </rPr>
      <t>на счетах ЛОРО</t>
    </r>
    <r>
      <rPr>
        <sz val="10"/>
        <rFont val="Arial Cyr"/>
        <charset val="204"/>
      </rPr>
      <t>,</t>
    </r>
    <r>
      <rPr>
        <sz val="10"/>
        <rFont val="Arial Cyr"/>
        <charset val="204"/>
      </rPr>
      <t xml:space="preserve"> МБК и МБД</t>
    </r>
    <r>
      <rPr>
        <sz val="10"/>
        <rFont val="Arial Cyr"/>
        <charset val="204"/>
      </rPr>
      <t>)</t>
    </r>
  </si>
  <si>
    <t>C013004</t>
  </si>
  <si>
    <t xml:space="preserve">  Банки-резиденты</t>
  </si>
  <si>
    <t>C013005</t>
  </si>
  <si>
    <t xml:space="preserve">  Банки-нерезиденты</t>
  </si>
  <si>
    <t>C014</t>
  </si>
  <si>
    <t xml:space="preserve"> Счета клиентов до востребования</t>
  </si>
  <si>
    <t>C014006</t>
  </si>
  <si>
    <t xml:space="preserve">  Корпоративные клиенты-резиденты</t>
  </si>
  <si>
    <t>C014007</t>
  </si>
  <si>
    <t xml:space="preserve">  Корпоративные клиенты-нерезиденты</t>
  </si>
  <si>
    <t>C014008</t>
  </si>
  <si>
    <t xml:space="preserve">  Субъекты малого предпринимательства</t>
  </si>
  <si>
    <t>C014009</t>
  </si>
  <si>
    <t xml:space="preserve">  Частные лица-резиденты</t>
  </si>
  <si>
    <t>C014010</t>
  </si>
  <si>
    <t xml:space="preserve">  Частные лица-нерезиденты</t>
  </si>
  <si>
    <t>C015</t>
  </si>
  <si>
    <t xml:space="preserve"> Срочные депозиты клиентов</t>
  </si>
  <si>
    <t>C015006</t>
  </si>
  <si>
    <t>C015007</t>
  </si>
  <si>
    <t>C015008</t>
  </si>
  <si>
    <t>C015009</t>
  </si>
  <si>
    <t>C015010</t>
  </si>
  <si>
    <t>C016</t>
  </si>
  <si>
    <t xml:space="preserve"> Векселя</t>
  </si>
  <si>
    <t>C016017</t>
  </si>
  <si>
    <t xml:space="preserve">  Наш банк</t>
  </si>
  <si>
    <t>C017</t>
  </si>
  <si>
    <t xml:space="preserve"> Облигации</t>
  </si>
  <si>
    <t>C017017</t>
  </si>
  <si>
    <t>C018</t>
  </si>
  <si>
    <t xml:space="preserve"> Депозитные сертификаты</t>
  </si>
  <si>
    <t>C018017</t>
  </si>
  <si>
    <t>C019</t>
  </si>
  <si>
    <r>
      <rPr>
        <sz val="10"/>
        <rFont val="Arial Cyr"/>
        <charset val="204"/>
      </rPr>
      <t>Сберегатель</t>
    </r>
    <r>
      <rPr>
        <sz val="10"/>
        <rFont val="Arial Cyr"/>
        <charset val="204"/>
      </rPr>
      <t>ные сертификаты</t>
    </r>
  </si>
  <si>
    <t>C019017</t>
  </si>
  <si>
    <t>C020</t>
  </si>
  <si>
    <t xml:space="preserve"> Субординированный займ</t>
  </si>
  <si>
    <t>C020004</t>
  </si>
  <si>
    <t>C021</t>
  </si>
  <si>
    <t xml:space="preserve"> Прочие пассивы</t>
  </si>
  <si>
    <t>СОБСТВЕННЫЕ СРЕДСТВА</t>
  </si>
  <si>
    <t>C022</t>
  </si>
  <si>
    <t xml:space="preserve"> Уставный капитал и фонды</t>
  </si>
  <si>
    <t>C023</t>
  </si>
  <si>
    <t xml:space="preserve"> Обязательства по налогам</t>
  </si>
  <si>
    <t>C024</t>
  </si>
  <si>
    <r>
      <t xml:space="preserve"> </t>
    </r>
    <r>
      <rPr>
        <sz val="10"/>
        <rFont val="Arial Cyr"/>
        <charset val="204"/>
      </rPr>
      <t>Чистая прибыль отчетного периода</t>
    </r>
  </si>
  <si>
    <t>C024021</t>
  </si>
  <si>
    <r>
      <t xml:space="preserve">   </t>
    </r>
    <r>
      <rPr>
        <sz val="10"/>
        <rFont val="Arial Cyr"/>
        <charset val="204"/>
      </rPr>
      <t>Чистый процентный доход</t>
    </r>
  </si>
  <si>
    <t>C024022</t>
  </si>
  <si>
    <r>
      <t xml:space="preserve">   </t>
    </r>
    <r>
      <rPr>
        <sz val="10"/>
        <rFont val="Arial Cyr"/>
        <charset val="204"/>
      </rPr>
      <t>Чистый торговый доход</t>
    </r>
  </si>
  <si>
    <t>C024023</t>
  </si>
  <si>
    <r>
      <t xml:space="preserve">   </t>
    </r>
    <r>
      <rPr>
        <sz val="10"/>
        <rFont val="Arial Cyr"/>
        <charset val="204"/>
      </rPr>
      <t>Чистый комиссионный доход</t>
    </r>
  </si>
  <si>
    <t>C024024</t>
  </si>
  <si>
    <t>Прочие операционные доходы/расходы</t>
  </si>
  <si>
    <t>C024025</t>
  </si>
  <si>
    <t>Административно-хозяйственные расходы</t>
  </si>
  <si>
    <t>До 01.01.2019</t>
  </si>
  <si>
    <t>C000</t>
  </si>
  <si>
    <t>Денежные средства и их эквиваленты</t>
  </si>
  <si>
    <t>Ликвидные активы</t>
  </si>
  <si>
    <t>Стабильные пассивы</t>
  </si>
  <si>
    <t>Необходимый запас ликвидности</t>
  </si>
  <si>
    <t>Свободные кредитные ресурсы</t>
  </si>
  <si>
    <t>С00</t>
  </si>
  <si>
    <t>после 2020</t>
  </si>
  <si>
    <t>C0000174</t>
  </si>
  <si>
    <t>Фонд Обязательных Резервов</t>
  </si>
  <si>
    <t>C0000171</t>
  </si>
  <si>
    <t>Остатки на кор.счете в Банке России</t>
  </si>
  <si>
    <t>Выплаты по субординированному займу</t>
  </si>
  <si>
    <t>Показатель текущей ликвидности</t>
  </si>
  <si>
    <t>Депозиты до востребования ЮЛ</t>
  </si>
  <si>
    <t>Срочные депозиты ФЛ</t>
  </si>
  <si>
    <t>Новые сделки</t>
  </si>
  <si>
    <t>Новые сделки:</t>
  </si>
  <si>
    <t>Кредиты ФЛ</t>
  </si>
  <si>
    <t>Кредиты ЮЛ</t>
  </si>
  <si>
    <t>Депозиты до востребования ФЛ</t>
  </si>
  <si>
    <t>МБК</t>
  </si>
  <si>
    <t>Кредиты ФЛ (на год)</t>
  </si>
  <si>
    <t>Кредиты ЮЛ (3 года)</t>
  </si>
  <si>
    <t>МБК (ежедневно)</t>
  </si>
  <si>
    <t xml:space="preserve"> Ссуды и средства, размещенные в банках (Ностро, МБК и МБД)</t>
  </si>
  <si>
    <t xml:space="preserve"> Вложения в ценные бумаги и прочие финансовые активы, оцениваемые через ПУ</t>
  </si>
  <si>
    <t xml:space="preserve"> Вложения в ценные бумаги и прочие финансовые активы, оцениваемые через ПСД</t>
  </si>
  <si>
    <t xml:space="preserve"> Вложения в ценные бумаги и прочие финансовые активы, оцениваемые по АС</t>
  </si>
  <si>
    <t xml:space="preserve"> Основные средства и НМА</t>
  </si>
  <si>
    <t xml:space="preserve"> Средства банков (остатки на счетах ЛОРО, МБК и МБД)</t>
  </si>
  <si>
    <t>Сберегательные сертификаты</t>
  </si>
  <si>
    <t xml:space="preserve"> Чистая прибыль отчетного периода</t>
  </si>
  <si>
    <t xml:space="preserve">   Чистый процентный доход</t>
  </si>
  <si>
    <t xml:space="preserve">   Чистый торговый доход</t>
  </si>
  <si>
    <t xml:space="preserve">   Чистый комиссионный доход</t>
  </si>
  <si>
    <t>2 года</t>
  </si>
  <si>
    <t>Срок</t>
  </si>
  <si>
    <t>Ставка</t>
  </si>
  <si>
    <t>Сумма</t>
  </si>
  <si>
    <t>1 год</t>
  </si>
  <si>
    <t>Выплата процентов</t>
  </si>
  <si>
    <t>Ежедневно</t>
  </si>
  <si>
    <t>Ежегодно</t>
  </si>
  <si>
    <t>3 года</t>
  </si>
  <si>
    <t>Дата начала</t>
  </si>
  <si>
    <t xml:space="preserve">Сценарий "Covid-19" </t>
  </si>
  <si>
    <t>Изменения с 1.04.2020</t>
  </si>
  <si>
    <t>Повышение PD, увеличение дефолтов по кредитам</t>
  </si>
  <si>
    <t>После рассматриваемого периода</t>
  </si>
  <si>
    <t>Доля реструктуризированных кредитов</t>
  </si>
  <si>
    <t>LGD</t>
  </si>
  <si>
    <t>Лимиты:</t>
  </si>
  <si>
    <t>Депозиты ФЛ до востребования</t>
  </si>
  <si>
    <t>Депозиты ЮЛ до востребования</t>
  </si>
  <si>
    <t xml:space="preserve">Срочные депозиты ФЛ </t>
  </si>
  <si>
    <t>Нестабильные пассивы</t>
  </si>
  <si>
    <t>1 день</t>
  </si>
  <si>
    <t>1 января 2020</t>
  </si>
  <si>
    <t>1 января 2019</t>
  </si>
  <si>
    <t>Дата</t>
  </si>
  <si>
    <t>1 июня 2019</t>
  </si>
  <si>
    <t xml:space="preserve">1 июня 2020 </t>
  </si>
  <si>
    <t>изменение стоимости</t>
  </si>
  <si>
    <t>Срочные депозиты ЮЛ</t>
  </si>
  <si>
    <t>Изменение ставки резервирования</t>
  </si>
  <si>
    <t>Отток депозитов ЮЛ</t>
  </si>
  <si>
    <t>Отток депозитов ФЛ (накопительно)</t>
  </si>
  <si>
    <t>1% от старых кредитов</t>
  </si>
  <si>
    <t>6% от новых кредитов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</si>
</sst>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3" xfId="0" applyFont="1" applyFill="1" applyBorder="1"/>
    <xf numFmtId="0" fontId="0" fillId="3" borderId="3" xfId="0" applyFont="1" applyFill="1" applyBorder="1"/>
    <xf numFmtId="0" fontId="0" fillId="2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49" fontId="0" fillId="0" borderId="0" xfId="0" quotePrefix="1" applyNumberFormat="1"/>
    <xf numFmtId="4" fontId="0" fillId="4" borderId="1" xfId="0" applyNumberFormat="1" applyFill="1" applyBorder="1"/>
    <xf numFmtId="4" fontId="0" fillId="5" borderId="1" xfId="0" applyNumberFormat="1" applyFill="1" applyBorder="1"/>
    <xf numFmtId="49" fontId="2" fillId="0" borderId="0" xfId="0" applyNumberFormat="1" applyFont="1"/>
    <xf numFmtId="4" fontId="0" fillId="6" borderId="1" xfId="0" applyNumberFormat="1" applyFill="1" applyBorder="1"/>
    <xf numFmtId="4" fontId="2" fillId="5" borderId="1" xfId="0" applyNumberFormat="1" applyFont="1" applyFill="1" applyBorder="1"/>
    <xf numFmtId="4" fontId="2" fillId="4" borderId="1" xfId="0" applyNumberFormat="1" applyFont="1" applyFill="1" applyBorder="1"/>
    <xf numFmtId="4" fontId="2" fillId="6" borderId="1" xfId="0" applyNumberFormat="1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4" fontId="2" fillId="5" borderId="6" xfId="0" applyNumberFormat="1" applyFont="1" applyFill="1" applyBorder="1"/>
    <xf numFmtId="4" fontId="2" fillId="5" borderId="7" xfId="0" applyNumberFormat="1" applyFont="1" applyFill="1" applyBorder="1"/>
    <xf numFmtId="4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7" borderId="0" xfId="0" applyFill="1"/>
    <xf numFmtId="4" fontId="0" fillId="0" borderId="1" xfId="0" applyNumberFormat="1" applyBorder="1" applyAlignment="1">
      <alignment wrapText="1"/>
    </xf>
    <xf numFmtId="4" fontId="2" fillId="0" borderId="1" xfId="0" applyNumberFormat="1" applyFont="1" applyBorder="1"/>
    <xf numFmtId="3" fontId="0" fillId="0" borderId="0" xfId="0" applyNumberFormat="1"/>
    <xf numFmtId="4" fontId="0" fillId="5" borderId="0" xfId="0" applyNumberFormat="1" applyFill="1" applyBorder="1"/>
    <xf numFmtId="1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Ликвидность по договорным сделкам</a:t>
            </a:r>
          </a:p>
        </c:rich>
      </c:tx>
      <c:layout>
        <c:manualLayout>
          <c:xMode val="edge"/>
          <c:yMode val="edge"/>
          <c:x val="0.312712299008740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Баланс!$C$71</c:f>
              <c:strCache>
                <c:ptCount val="1"/>
                <c:pt idx="0">
                  <c:v>Ликвидные активы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Баланс!$D$71:$AB$71</c:f>
              <c:numCache>
                <c:formatCode>#,##0</c:formatCode>
                <c:ptCount val="25"/>
                <c:pt idx="0">
                  <c:v>143491.27298082176</c:v>
                </c:pt>
                <c:pt idx="1">
                  <c:v>137562.96323082177</c:v>
                </c:pt>
                <c:pt idx="2">
                  <c:v>137562.96323082177</c:v>
                </c:pt>
                <c:pt idx="3">
                  <c:v>137562.96323082177</c:v>
                </c:pt>
                <c:pt idx="4">
                  <c:v>137562.96323082177</c:v>
                </c:pt>
                <c:pt idx="5">
                  <c:v>137562.96323082177</c:v>
                </c:pt>
                <c:pt idx="6">
                  <c:v>137562.96323082177</c:v>
                </c:pt>
                <c:pt idx="7">
                  <c:v>137562.96323082177</c:v>
                </c:pt>
                <c:pt idx="8">
                  <c:v>137562.96323082177</c:v>
                </c:pt>
                <c:pt idx="9">
                  <c:v>137562.96323082177</c:v>
                </c:pt>
                <c:pt idx="10">
                  <c:v>137562.96323082177</c:v>
                </c:pt>
                <c:pt idx="11">
                  <c:v>137562.96323082177</c:v>
                </c:pt>
                <c:pt idx="12">
                  <c:v>137562.96323082177</c:v>
                </c:pt>
                <c:pt idx="13">
                  <c:v>137562.96323082177</c:v>
                </c:pt>
                <c:pt idx="14">
                  <c:v>137562.96323082177</c:v>
                </c:pt>
                <c:pt idx="15">
                  <c:v>137562.96323082177</c:v>
                </c:pt>
                <c:pt idx="16">
                  <c:v>137562.96323082177</c:v>
                </c:pt>
                <c:pt idx="17">
                  <c:v>137562.96323082177</c:v>
                </c:pt>
                <c:pt idx="18">
                  <c:v>137562.96323082177</c:v>
                </c:pt>
                <c:pt idx="19">
                  <c:v>137562.96323082177</c:v>
                </c:pt>
                <c:pt idx="20">
                  <c:v>137562.96323082177</c:v>
                </c:pt>
                <c:pt idx="21">
                  <c:v>137562.96323082177</c:v>
                </c:pt>
                <c:pt idx="22">
                  <c:v>137562.96323082177</c:v>
                </c:pt>
                <c:pt idx="23">
                  <c:v>137562.96323082177</c:v>
                </c:pt>
                <c:pt idx="24">
                  <c:v>137562.96323082177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7-4173-9CCD-0A4C4393E2CE}"/>
            </c:ext>
          </c:extLst>
        </c:ser>
        <c:ser>
          <c:idx val="1"/>
          <c:order val="1"/>
          <c:tx>
            <c:strRef>
              <c:f>Баланс!$C$72</c:f>
              <c:strCache>
                <c:ptCount val="1"/>
                <c:pt idx="0">
                  <c:v>Нестабильные пассивы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Баланс!$D$72:$AB$72</c:f>
              <c:numCache>
                <c:formatCode>#,##0</c:formatCode>
                <c:ptCount val="25"/>
                <c:pt idx="0">
                  <c:v>42614.71</c:v>
                </c:pt>
                <c:pt idx="1">
                  <c:v>48743.593000000001</c:v>
                </c:pt>
                <c:pt idx="2">
                  <c:v>54231.91</c:v>
                </c:pt>
                <c:pt idx="3">
                  <c:v>59096.869630000001</c:v>
                </c:pt>
                <c:pt idx="4">
                  <c:v>63472.512067000003</c:v>
                </c:pt>
                <c:pt idx="5">
                  <c:v>67432.237623699999</c:v>
                </c:pt>
                <c:pt idx="6">
                  <c:v>340890.62181765999</c:v>
                </c:pt>
                <c:pt idx="7">
                  <c:v>344017.68390313897</c:v>
                </c:pt>
                <c:pt idx="8">
                  <c:v>346965.9409104127</c:v>
                </c:pt>
                <c:pt idx="9">
                  <c:v>349539.01733333553</c:v>
                </c:pt>
                <c:pt idx="10">
                  <c:v>351835.88076894387</c:v>
                </c:pt>
                <c:pt idx="11">
                  <c:v>353909.59453570796</c:v>
                </c:pt>
                <c:pt idx="12">
                  <c:v>355823.25144300412</c:v>
                </c:pt>
                <c:pt idx="13">
                  <c:v>357754.32844300417</c:v>
                </c:pt>
                <c:pt idx="14">
                  <c:v>359804.05544300412</c:v>
                </c:pt>
                <c:pt idx="15">
                  <c:v>362176.0304430041</c:v>
                </c:pt>
                <c:pt idx="16">
                  <c:v>364426.71244300413</c:v>
                </c:pt>
                <c:pt idx="17">
                  <c:v>366589.27244300413</c:v>
                </c:pt>
                <c:pt idx="18">
                  <c:v>639467.53747040161</c:v>
                </c:pt>
                <c:pt idx="19">
                  <c:v>641708.43647040159</c:v>
                </c:pt>
                <c:pt idx="20">
                  <c:v>643987.58247040154</c:v>
                </c:pt>
                <c:pt idx="21">
                  <c:v>646284.72566306219</c:v>
                </c:pt>
                <c:pt idx="22">
                  <c:v>648599.87502086023</c:v>
                </c:pt>
                <c:pt idx="23">
                  <c:v>650932.44969975937</c:v>
                </c:pt>
                <c:pt idx="24">
                  <c:v>636282.44969975937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7-4173-9CCD-0A4C4393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643968"/>
        <c:axId val="1122642720"/>
      </c:lineChart>
      <c:catAx>
        <c:axId val="112264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2642720"/>
        <c:crosses val="autoZero"/>
        <c:auto val="1"/>
        <c:lblAlgn val="ctr"/>
        <c:lblOffset val="100"/>
        <c:noMultiLvlLbl val="0"/>
      </c:catAx>
      <c:valAx>
        <c:axId val="11226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26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Оптимистичный сценарий</a:t>
            </a:r>
          </a:p>
        </c:rich>
      </c:tx>
      <c:layout>
        <c:manualLayout>
          <c:xMode val="edge"/>
          <c:yMode val="edge"/>
          <c:x val="0.312712299008740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'Оптимистичный сценарий1'!$C$71</c:f>
              <c:strCache>
                <c:ptCount val="1"/>
                <c:pt idx="0">
                  <c:v>Ликвидные активы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'Оптимистичный сценарий1'!$D$71:$AB$71</c:f>
              <c:numCache>
                <c:formatCode>#,##0.00</c:formatCode>
                <c:ptCount val="25"/>
                <c:pt idx="0">
                  <c:v>143491.27298082176</c:v>
                </c:pt>
                <c:pt idx="1">
                  <c:v>150893.57294332178</c:v>
                </c:pt>
                <c:pt idx="2">
                  <c:v>152197.04823082176</c:v>
                </c:pt>
                <c:pt idx="3">
                  <c:v>153352.47614294678</c:v>
                </c:pt>
                <c:pt idx="4">
                  <c:v>154391.69122173428</c:v>
                </c:pt>
                <c:pt idx="5">
                  <c:v>155332.12604145051</c:v>
                </c:pt>
                <c:pt idx="6">
                  <c:v>426153.49228751624</c:v>
                </c:pt>
                <c:pt idx="7">
                  <c:v>426896.1695328175</c:v>
                </c:pt>
                <c:pt idx="8">
                  <c:v>427596.38057204499</c:v>
                </c:pt>
                <c:pt idx="9">
                  <c:v>428207.48622248915</c:v>
                </c:pt>
                <c:pt idx="10">
                  <c:v>428752.99128844618</c:v>
                </c:pt>
                <c:pt idx="11">
                  <c:v>429245.49830805266</c:v>
                </c:pt>
                <c:pt idx="12">
                  <c:v>441574.99182353547</c:v>
                </c:pt>
                <c:pt idx="13">
                  <c:v>442033.62261103548</c:v>
                </c:pt>
                <c:pt idx="14">
                  <c:v>442520.43277353549</c:v>
                </c:pt>
                <c:pt idx="15">
                  <c:v>443083.77683603548</c:v>
                </c:pt>
                <c:pt idx="16">
                  <c:v>443618.31381103548</c:v>
                </c:pt>
                <c:pt idx="17">
                  <c:v>444131.92181103549</c:v>
                </c:pt>
                <c:pt idx="18">
                  <c:v>736514.82482353551</c:v>
                </c:pt>
                <c:pt idx="19">
                  <c:v>737047.03833603545</c:v>
                </c:pt>
                <c:pt idx="20">
                  <c:v>737588.33551103552</c:v>
                </c:pt>
                <c:pt idx="21">
                  <c:v>738133.90701929235</c:v>
                </c:pt>
                <c:pt idx="22">
                  <c:v>738683.75499176944</c:v>
                </c:pt>
                <c:pt idx="23">
                  <c:v>739237.74147800799</c:v>
                </c:pt>
                <c:pt idx="24">
                  <c:v>731720.86647800799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B-4C06-9079-F1A75E9520E6}"/>
            </c:ext>
          </c:extLst>
        </c:ser>
        <c:ser>
          <c:idx val="1"/>
          <c:order val="1"/>
          <c:tx>
            <c:strRef>
              <c:f>'Оптимистичный сценарий1'!$C$72</c:f>
              <c:strCache>
                <c:ptCount val="1"/>
                <c:pt idx="0">
                  <c:v>Нестабильные пассивы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'Оптимистичный сценарий1'!$D$72:$AB$72</c:f>
              <c:numCache>
                <c:formatCode>General</c:formatCode>
                <c:ptCount val="25"/>
                <c:pt idx="0">
                  <c:v>42614.71</c:v>
                </c:pt>
                <c:pt idx="1">
                  <c:v>73743.593000000008</c:v>
                </c:pt>
                <c:pt idx="2">
                  <c:v>79231.91</c:v>
                </c:pt>
                <c:pt idx="3">
                  <c:v>84096.869630000001</c:v>
                </c:pt>
                <c:pt idx="4">
                  <c:v>88472.512067000003</c:v>
                </c:pt>
                <c:pt idx="5">
                  <c:v>92432.237623700014</c:v>
                </c:pt>
                <c:pt idx="6">
                  <c:v>365890.62181765999</c:v>
                </c:pt>
                <c:pt idx="7">
                  <c:v>369017.68390313903</c:v>
                </c:pt>
                <c:pt idx="8">
                  <c:v>371965.9409104127</c:v>
                </c:pt>
                <c:pt idx="9">
                  <c:v>374539.01733333553</c:v>
                </c:pt>
                <c:pt idx="10">
                  <c:v>376835.88076894387</c:v>
                </c:pt>
                <c:pt idx="11">
                  <c:v>378909.59453570796</c:v>
                </c:pt>
                <c:pt idx="12">
                  <c:v>430823.25144300412</c:v>
                </c:pt>
                <c:pt idx="13">
                  <c:v>432754.32844300417</c:v>
                </c:pt>
                <c:pt idx="14">
                  <c:v>434804.05544300412</c:v>
                </c:pt>
                <c:pt idx="15">
                  <c:v>437176.03044300416</c:v>
                </c:pt>
                <c:pt idx="16">
                  <c:v>439426.71244300413</c:v>
                </c:pt>
                <c:pt idx="17">
                  <c:v>441589.27244300413</c:v>
                </c:pt>
                <c:pt idx="18">
                  <c:v>489467.5374704015</c:v>
                </c:pt>
                <c:pt idx="19">
                  <c:v>491708.43647040159</c:v>
                </c:pt>
                <c:pt idx="20">
                  <c:v>493987.58247040154</c:v>
                </c:pt>
                <c:pt idx="21">
                  <c:v>496284.72566306219</c:v>
                </c:pt>
                <c:pt idx="22">
                  <c:v>498599.87502086023</c:v>
                </c:pt>
                <c:pt idx="23">
                  <c:v>500932.44969975937</c:v>
                </c:pt>
                <c:pt idx="24">
                  <c:v>486282.44969975937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B-4C06-9079-F1A75E95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643968"/>
        <c:axId val="1122642720"/>
      </c:lineChart>
      <c:catAx>
        <c:axId val="112264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2642720"/>
        <c:crosses val="autoZero"/>
        <c:auto val="1"/>
        <c:lblAlgn val="ctr"/>
        <c:lblOffset val="100"/>
        <c:noMultiLvlLbl val="0"/>
      </c:catAx>
      <c:valAx>
        <c:axId val="11226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26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Базовый</a:t>
            </a:r>
            <a:r>
              <a:rPr lang="ru-RU" baseline="0"/>
              <a:t> сценарий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'Базовый сценарий_баланс'!$C$73</c:f>
              <c:strCache>
                <c:ptCount val="1"/>
                <c:pt idx="0">
                  <c:v>Ликвидные активы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'Базовый сценарий_баланс'!$D$73:$AB$73</c:f>
              <c:numCache>
                <c:formatCode>#,##0.00</c:formatCode>
                <c:ptCount val="25"/>
                <c:pt idx="0">
                  <c:v>143491.27298082176</c:v>
                </c:pt>
                <c:pt idx="1">
                  <c:v>136088.97301832176</c:v>
                </c:pt>
                <c:pt idx="2">
                  <c:v>134785.49773082178</c:v>
                </c:pt>
                <c:pt idx="3">
                  <c:v>133630.06981869676</c:v>
                </c:pt>
                <c:pt idx="4">
                  <c:v>132590.85473990926</c:v>
                </c:pt>
                <c:pt idx="5">
                  <c:v>131650.419920193</c:v>
                </c:pt>
                <c:pt idx="6">
                  <c:v>400829.05367412756</c:v>
                </c:pt>
                <c:pt idx="7">
                  <c:v>400086.3764288263</c:v>
                </c:pt>
                <c:pt idx="8">
                  <c:v>399386.16538959881</c:v>
                </c:pt>
                <c:pt idx="9">
                  <c:v>398775.05973915465</c:v>
                </c:pt>
                <c:pt idx="10">
                  <c:v>398229.55467319768</c:v>
                </c:pt>
                <c:pt idx="11">
                  <c:v>397737.0476535912</c:v>
                </c:pt>
                <c:pt idx="12">
                  <c:v>397282.55413810833</c:v>
                </c:pt>
                <c:pt idx="13">
                  <c:v>380020.17335060833</c:v>
                </c:pt>
                <c:pt idx="14">
                  <c:v>379533.36318810831</c:v>
                </c:pt>
                <c:pt idx="15">
                  <c:v>378970.01912560832</c:v>
                </c:pt>
                <c:pt idx="16">
                  <c:v>378435.48215060832</c:v>
                </c:pt>
                <c:pt idx="17">
                  <c:v>377921.87415060832</c:v>
                </c:pt>
                <c:pt idx="18">
                  <c:v>637438.97113810829</c:v>
                </c:pt>
                <c:pt idx="19">
                  <c:v>636906.75762560824</c:v>
                </c:pt>
                <c:pt idx="20">
                  <c:v>636365.46045060828</c:v>
                </c:pt>
                <c:pt idx="21">
                  <c:v>635819.88894235145</c:v>
                </c:pt>
                <c:pt idx="22">
                  <c:v>635270.04096987436</c:v>
                </c:pt>
                <c:pt idx="23">
                  <c:v>634716.05448363582</c:v>
                </c:pt>
                <c:pt idx="24">
                  <c:v>905179.17948363582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2-40B6-B1D7-6D1FDBC31CE8}"/>
            </c:ext>
          </c:extLst>
        </c:ser>
        <c:ser>
          <c:idx val="1"/>
          <c:order val="1"/>
          <c:tx>
            <c:strRef>
              <c:f>'Базовый сценарий_баланс'!$C$74</c:f>
              <c:strCache>
                <c:ptCount val="1"/>
                <c:pt idx="0">
                  <c:v>Нестабильные пассивы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'Базовый сценарий_баланс'!$D$74:$AB$74</c:f>
              <c:numCache>
                <c:formatCode>General</c:formatCode>
                <c:ptCount val="25"/>
                <c:pt idx="0">
                  <c:v>42614.71</c:v>
                </c:pt>
                <c:pt idx="1">
                  <c:v>73743.593000000008</c:v>
                </c:pt>
                <c:pt idx="2">
                  <c:v>79231.91</c:v>
                </c:pt>
                <c:pt idx="3">
                  <c:v>84096.869630000001</c:v>
                </c:pt>
                <c:pt idx="4">
                  <c:v>88472.512067000003</c:v>
                </c:pt>
                <c:pt idx="5">
                  <c:v>92432.237623700014</c:v>
                </c:pt>
                <c:pt idx="6">
                  <c:v>365890.62181765999</c:v>
                </c:pt>
                <c:pt idx="7">
                  <c:v>369017.68390313903</c:v>
                </c:pt>
                <c:pt idx="8">
                  <c:v>371965.9409104127</c:v>
                </c:pt>
                <c:pt idx="9">
                  <c:v>374539.01733333553</c:v>
                </c:pt>
                <c:pt idx="10">
                  <c:v>376835.88076894387</c:v>
                </c:pt>
                <c:pt idx="11">
                  <c:v>378909.59453570796</c:v>
                </c:pt>
                <c:pt idx="12">
                  <c:v>380823.25144300412</c:v>
                </c:pt>
                <c:pt idx="13">
                  <c:v>434604.32844300417</c:v>
                </c:pt>
                <c:pt idx="14">
                  <c:v>436654.05544300412</c:v>
                </c:pt>
                <c:pt idx="15">
                  <c:v>439026.03044300416</c:v>
                </c:pt>
                <c:pt idx="16">
                  <c:v>441276.71244300413</c:v>
                </c:pt>
                <c:pt idx="17">
                  <c:v>443439.27244300413</c:v>
                </c:pt>
                <c:pt idx="18">
                  <c:v>766317.53747040161</c:v>
                </c:pt>
                <c:pt idx="19">
                  <c:v>768558.43647040159</c:v>
                </c:pt>
                <c:pt idx="20">
                  <c:v>770837.58247040166</c:v>
                </c:pt>
                <c:pt idx="21">
                  <c:v>773134.72566306219</c:v>
                </c:pt>
                <c:pt idx="22">
                  <c:v>775449.87502086023</c:v>
                </c:pt>
                <c:pt idx="23">
                  <c:v>777782.44969975948</c:v>
                </c:pt>
                <c:pt idx="24">
                  <c:v>769707.44969975937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2-40B6-B1D7-6D1FDBC3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856048"/>
        <c:axId val="866832336"/>
      </c:lineChart>
      <c:catAx>
        <c:axId val="86685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832336"/>
        <c:crosses val="autoZero"/>
        <c:auto val="1"/>
        <c:lblAlgn val="ctr"/>
        <c:lblOffset val="100"/>
        <c:noMultiLvlLbl val="0"/>
      </c:catAx>
      <c:valAx>
        <c:axId val="8668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8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Стрессовый сценарий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'Стрессовый сценарий баланс'!$C$73</c:f>
              <c:strCache>
                <c:ptCount val="1"/>
                <c:pt idx="0">
                  <c:v>Ликвидные активы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'Стрессовый сценарий баланс'!$D$73:$AB$73</c:f>
              <c:numCache>
                <c:formatCode>#,##0.00</c:formatCode>
                <c:ptCount val="25"/>
                <c:pt idx="0">
                  <c:v>143491.27298082176</c:v>
                </c:pt>
                <c:pt idx="1">
                  <c:v>136088.97301832176</c:v>
                </c:pt>
                <c:pt idx="2">
                  <c:v>134785.49773082178</c:v>
                </c:pt>
                <c:pt idx="3">
                  <c:v>133630.06981869676</c:v>
                </c:pt>
                <c:pt idx="4">
                  <c:v>132590.85473990926</c:v>
                </c:pt>
                <c:pt idx="5">
                  <c:v>131650.419920193</c:v>
                </c:pt>
                <c:pt idx="6">
                  <c:v>400829.05367412756</c:v>
                </c:pt>
                <c:pt idx="7">
                  <c:v>400086.3764288263</c:v>
                </c:pt>
                <c:pt idx="8">
                  <c:v>399386.16538959881</c:v>
                </c:pt>
                <c:pt idx="9">
                  <c:v>398775.05973915465</c:v>
                </c:pt>
                <c:pt idx="10">
                  <c:v>398229.55467319768</c:v>
                </c:pt>
                <c:pt idx="11">
                  <c:v>397737.0476535912</c:v>
                </c:pt>
                <c:pt idx="12">
                  <c:v>397282.55413810833</c:v>
                </c:pt>
                <c:pt idx="13">
                  <c:v>379901.42335060833</c:v>
                </c:pt>
                <c:pt idx="14">
                  <c:v>379414.61318810831</c:v>
                </c:pt>
                <c:pt idx="15">
                  <c:v>378851.26912560832</c:v>
                </c:pt>
                <c:pt idx="16">
                  <c:v>239641.33857422654</c:v>
                </c:pt>
                <c:pt idx="17">
                  <c:v>238870.92657422653</c:v>
                </c:pt>
                <c:pt idx="18">
                  <c:v>492196.57205547648</c:v>
                </c:pt>
                <c:pt idx="19">
                  <c:v>491398.25178672647</c:v>
                </c:pt>
                <c:pt idx="20">
                  <c:v>490586.30602422648</c:v>
                </c:pt>
                <c:pt idx="21">
                  <c:v>489767.94876184117</c:v>
                </c:pt>
                <c:pt idx="22">
                  <c:v>488943.17680312553</c:v>
                </c:pt>
                <c:pt idx="23">
                  <c:v>488112.19707376778</c:v>
                </c:pt>
                <c:pt idx="24">
                  <c:v>758361.25957376778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6-46D9-8BCF-12F1A3F73BD9}"/>
            </c:ext>
          </c:extLst>
        </c:ser>
        <c:ser>
          <c:idx val="1"/>
          <c:order val="1"/>
          <c:tx>
            <c:strRef>
              <c:f>'Стрессовый сценарий баланс'!$C$74</c:f>
              <c:strCache>
                <c:ptCount val="1"/>
                <c:pt idx="0">
                  <c:v>Нестабильные пассивы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'Стрессовый сценарий баланс'!$D$74:$AB$74</c:f>
              <c:numCache>
                <c:formatCode>General</c:formatCode>
                <c:ptCount val="25"/>
                <c:pt idx="0">
                  <c:v>42614.71</c:v>
                </c:pt>
                <c:pt idx="1">
                  <c:v>73743.593000000008</c:v>
                </c:pt>
                <c:pt idx="2">
                  <c:v>79231.91</c:v>
                </c:pt>
                <c:pt idx="3">
                  <c:v>84096.869630000001</c:v>
                </c:pt>
                <c:pt idx="4">
                  <c:v>88472.512067000003</c:v>
                </c:pt>
                <c:pt idx="5">
                  <c:v>92432.237623700014</c:v>
                </c:pt>
                <c:pt idx="6">
                  <c:v>365890.62181765999</c:v>
                </c:pt>
                <c:pt idx="7">
                  <c:v>369017.68390313903</c:v>
                </c:pt>
                <c:pt idx="8">
                  <c:v>371965.9409104127</c:v>
                </c:pt>
                <c:pt idx="9">
                  <c:v>374539.01733333553</c:v>
                </c:pt>
                <c:pt idx="10">
                  <c:v>376835.88076894387</c:v>
                </c:pt>
                <c:pt idx="11">
                  <c:v>378909.59453570796</c:v>
                </c:pt>
                <c:pt idx="12">
                  <c:v>380823.25144300412</c:v>
                </c:pt>
                <c:pt idx="13">
                  <c:v>434854.32844300417</c:v>
                </c:pt>
                <c:pt idx="14">
                  <c:v>436904.05544300412</c:v>
                </c:pt>
                <c:pt idx="15">
                  <c:v>439276.03044300416</c:v>
                </c:pt>
                <c:pt idx="16">
                  <c:v>465650.85468730453</c:v>
                </c:pt>
                <c:pt idx="17">
                  <c:v>492370.06893160497</c:v>
                </c:pt>
                <c:pt idx="18">
                  <c:v>855230.29390330287</c:v>
                </c:pt>
                <c:pt idx="19">
                  <c:v>828365.12055900251</c:v>
                </c:pt>
                <c:pt idx="20">
                  <c:v>801093.83911470196</c:v>
                </c:pt>
                <c:pt idx="21">
                  <c:v>803620.69662662863</c:v>
                </c:pt>
                <c:pt idx="22">
                  <c:v>806167.36092020664</c:v>
                </c:pt>
                <c:pt idx="23">
                  <c:v>808733.19306699559</c:v>
                </c:pt>
                <c:pt idx="24">
                  <c:v>799103.19306699559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6-46D9-8BCF-12F1A3F7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932480"/>
        <c:axId val="1337932896"/>
      </c:lineChart>
      <c:catAx>
        <c:axId val="133793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932896"/>
        <c:crosses val="autoZero"/>
        <c:auto val="1"/>
        <c:lblAlgn val="ctr"/>
        <c:lblOffset val="100"/>
        <c:noMultiLvlLbl val="0"/>
      </c:catAx>
      <c:valAx>
        <c:axId val="13379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9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525780</xdr:colOff>
      <xdr:row>80</xdr:row>
      <xdr:rowOff>102870</xdr:rowOff>
    </xdr:from>
    <xdr:to>
      <xdr:col>22</xdr:col>
      <xdr:colOff>365760</xdr:colOff>
      <xdr:row>95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16C758-8A8C-479B-B230-62D5A1C85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90</xdr:row>
      <xdr:rowOff>118110</xdr:rowOff>
    </xdr:from>
    <xdr:to>
      <xdr:col>22</xdr:col>
      <xdr:colOff>213360</xdr:colOff>
      <xdr:row>106</xdr:row>
      <xdr:rowOff>118110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ADFC53-CBE9-43EA-847D-18F0A1EF8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137160</xdr:colOff>
      <xdr:row>80</xdr:row>
      <xdr:rowOff>34290</xdr:rowOff>
    </xdr:from>
    <xdr:to>
      <xdr:col>22</xdr:col>
      <xdr:colOff>640080</xdr:colOff>
      <xdr:row>95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66A2F7-18A2-4315-ACD6-F9B8EB2CD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137160</xdr:colOff>
      <xdr:row>80</xdr:row>
      <xdr:rowOff>3810</xdr:rowOff>
    </xdr:from>
    <xdr:to>
      <xdr:col>20</xdr:col>
      <xdr:colOff>441960</xdr:colOff>
      <xdr:row>95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AC3C1D-A1B6-4B1F-B095-C400E880A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195DE-073F-4952-BF32-682BE3308F6A}" name="Таблица1" displayName="Таблица1" ref="A1:AA1048576" totalsRowShown="0" headerRowDxfId="2" headerRowBorderDxfId="1" tableBorderDxfId="0">
  <autoFilter ref="A1:AA1048576" xr:uid="{7E66D773-594B-4F6E-AB79-A11B732F2CE5}"/>
  <sortState xmlns:xlrd2="http://schemas.microsoft.com/office/spreadsheetml/2017/richdata2" ref="A2:AA1048576">
    <sortCondition ref="A1:A1048576"/>
  </sortState>
  <tableColumns count="27">
    <tableColumn id="1" xr3:uid="{1BA88118-B152-47AB-89FA-1C9F6B572901}" name="cod_cf"/>
    <tableColumn id="2" xr3:uid="{9F8E1AFE-7F31-4242-839E-B3A661591A19}" name="1.1.2019-31.1.2019"/>
    <tableColumn id="3" xr3:uid="{4022AE9A-5C92-4400-A8F5-FB4264A43F4B}" name="28.2.2019-31.3.2019"/>
    <tableColumn id="4" xr3:uid="{EB769EE9-9388-42EE-A9C5-A8E7DAD284F4}" name="29.2.2020-31.3.2020"/>
    <tableColumn id="5" xr3:uid="{24A38F24-A948-4C29-9E97-97C9591CEE8C}" name="30.11.2019-31.12.2019"/>
    <tableColumn id="6" xr3:uid="{E9AEA912-378B-4B17-8688-208A329BCEF8}" name="30.11.2020-31.12.2020"/>
    <tableColumn id="7" xr3:uid="{9C4E65E4-96D6-4759-8342-D36B0C1B2FA9}" name="30.4.2019-31.5.2019"/>
    <tableColumn id="8" xr3:uid="{1C21B230-F72A-40F9-84C7-A0B24B1B2076}" name="30.4.2020-31.5.2020"/>
    <tableColumn id="9" xr3:uid="{49248F0D-A720-489F-BA2A-CF1935496D2D}" name="30.6.2019-31.7.2019"/>
    <tableColumn id="10" xr3:uid="{7F984BCB-B1C2-4087-A7D0-F507B59BD3D8}" name="30.6.2020-31.7.2020"/>
    <tableColumn id="11" xr3:uid="{3EAA6E6A-386E-441B-A464-4D49F68F39EE}" name="30.9.2019-31.10.2019"/>
    <tableColumn id="12" xr3:uid="{C7255E0D-9079-4A57-B4C5-94AB1C1E8086}" name="30.9.2020-31.10.2020"/>
    <tableColumn id="13" xr3:uid="{BD6A1CCA-5D5B-477C-8FDE-B8F717155527}" name="31.1.2019-28.2.2019"/>
    <tableColumn id="14" xr3:uid="{A1049688-B319-4CA3-AD3F-E46D8DD49466}" name="31.1.2020-29.2.2020"/>
    <tableColumn id="15" xr3:uid="{E3FE5E0D-3607-45BE-8E3B-3C02CE38FD68}" name="31.10.2019-30.11.2019"/>
    <tableColumn id="16" xr3:uid="{C3BD93AC-DDBD-4EE3-857D-40EA7AF13FEF}" name="31.10.2020-30.11.2020"/>
    <tableColumn id="17" xr3:uid="{FF21E4DB-BA96-43A5-93B7-3DBCCDE12C70}" name="31.12.2019-31.1.2020"/>
    <tableColumn id="18" xr3:uid="{6B045D4C-6130-4F2B-B8DC-E6FAAEFCCEB1}" name="31.3.2019-30.4.2019"/>
    <tableColumn id="19" xr3:uid="{D733D1D6-5000-4805-82C4-8EF359A7A69B}" name="31.3.2020-30.4.2020"/>
    <tableColumn id="20" xr3:uid="{D25A70F0-FFD1-4CC4-81B4-26216B2D5045}" name="31.5.2019-30.6.2019"/>
    <tableColumn id="21" xr3:uid="{4D2EB1D3-5B30-4AC6-9B2A-14BFA536A04D}" name="31.5.2020-30.6.2020"/>
    <tableColumn id="22" xr3:uid="{DF3D0DC2-CEC2-4C29-892E-E44E6A2D7584}" name="31.7.2019-31.8.2019"/>
    <tableColumn id="23" xr3:uid="{BBDA627F-3911-40BD-BF65-5D86FD62031F}" name="31.7.2020-31.8.2020"/>
    <tableColumn id="24" xr3:uid="{3B79BB2A-C6FC-457C-96EB-B898AACD1E97}" name="31.8.2019-30.9.2019"/>
    <tableColumn id="25" xr3:uid="{DA88FDE0-F1AF-4E5A-9A8B-DCDE9370871B}" name="31.8.2020-30.9.2020"/>
    <tableColumn id="26" xr3:uid="{A50DFD9D-1862-48B5-8C97-1520EF778DD5}" name="до 1.1.2019"/>
    <tableColumn id="27" xr3:uid="{7560EEC3-00FC-48A1-AF34-FC775F426374}" name="после 31.12.20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workbookViewId="0">
      <selection activeCell="B29" sqref="B29"/>
    </sheetView>
  </sheetViews>
  <sheetFormatPr defaultRowHeight="14.4" x14ac:dyDescent="0.3"/>
  <cols>
    <col min="2" max="2" width="18.77734375" customWidth="1"/>
    <col min="3" max="4" width="19.77734375" customWidth="1"/>
    <col min="5" max="6" width="21.77734375" customWidth="1"/>
    <col min="7" max="10" width="19.77734375" customWidth="1"/>
    <col min="11" max="12" width="20.77734375" customWidth="1"/>
    <col min="13" max="14" width="19.77734375" customWidth="1"/>
    <col min="15" max="16" width="21.77734375" customWidth="1"/>
    <col min="17" max="17" width="20.77734375" customWidth="1"/>
    <col min="18" max="25" width="19.77734375" customWidth="1"/>
    <col min="26" max="26" width="12.6640625" customWidth="1"/>
    <col min="27" max="27" width="17.5546875" customWidth="1"/>
  </cols>
  <sheetData>
    <row r="1" spans="1:27" x14ac:dyDescent="0.3">
      <c r="A1" s="2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 s="1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800000</v>
      </c>
      <c r="AA2">
        <v>0</v>
      </c>
    </row>
    <row r="3" spans="1:27" x14ac:dyDescent="0.3">
      <c r="A3" s="1" t="s">
        <v>37</v>
      </c>
      <c r="B3">
        <v>-300000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-500000</v>
      </c>
      <c r="AA3">
        <v>0</v>
      </c>
    </row>
    <row r="4" spans="1:27" x14ac:dyDescent="0.3">
      <c r="A4" s="1" t="s">
        <v>47</v>
      </c>
      <c r="B4">
        <v>-1019.178082191781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2278.0821917808221</v>
      </c>
      <c r="AA4">
        <v>0</v>
      </c>
    </row>
    <row r="5" spans="1:27" x14ac:dyDescent="0.3">
      <c r="A5" s="1" t="s">
        <v>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28</v>
      </c>
      <c r="B7">
        <v>24750</v>
      </c>
      <c r="C7">
        <v>6000</v>
      </c>
      <c r="D7">
        <v>87825.84</v>
      </c>
      <c r="E7">
        <v>0</v>
      </c>
      <c r="F7">
        <v>1170000</v>
      </c>
      <c r="G7">
        <v>6000</v>
      </c>
      <c r="H7">
        <v>0</v>
      </c>
      <c r="I7">
        <v>24750</v>
      </c>
      <c r="J7">
        <v>0</v>
      </c>
      <c r="K7">
        <v>18750</v>
      </c>
      <c r="L7">
        <v>0</v>
      </c>
      <c r="M7">
        <v>315900</v>
      </c>
      <c r="N7">
        <v>0</v>
      </c>
      <c r="O7">
        <v>0</v>
      </c>
      <c r="P7">
        <v>0</v>
      </c>
      <c r="Q7">
        <v>18750</v>
      </c>
      <c r="R7">
        <v>24750</v>
      </c>
      <c r="S7">
        <v>0</v>
      </c>
      <c r="T7">
        <v>266000</v>
      </c>
      <c r="U7">
        <v>260000</v>
      </c>
      <c r="V7">
        <v>6000</v>
      </c>
      <c r="W7">
        <v>0</v>
      </c>
      <c r="X7">
        <v>0</v>
      </c>
      <c r="Y7">
        <v>0</v>
      </c>
      <c r="Z7">
        <v>80250</v>
      </c>
      <c r="AA7">
        <v>8181178.0821917802</v>
      </c>
    </row>
    <row r="8" spans="1:27" x14ac:dyDescent="0.3">
      <c r="A8" s="1" t="s">
        <v>38</v>
      </c>
      <c r="B8">
        <v>0</v>
      </c>
      <c r="C8">
        <v>-392412.6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-7136742</v>
      </c>
      <c r="AA8">
        <v>0</v>
      </c>
    </row>
    <row r="9" spans="1:27" x14ac:dyDescent="0.3">
      <c r="A9" s="1" t="s">
        <v>48</v>
      </c>
      <c r="B9">
        <v>2628</v>
      </c>
      <c r="C9">
        <v>179.50684931506851</v>
      </c>
      <c r="D9">
        <v>22897.279272328771</v>
      </c>
      <c r="E9">
        <v>76050</v>
      </c>
      <c r="F9">
        <v>76258.356164383556</v>
      </c>
      <c r="G9">
        <v>128.2191780821918</v>
      </c>
      <c r="H9">
        <v>0</v>
      </c>
      <c r="I9">
        <v>1466.5068493150691</v>
      </c>
      <c r="J9">
        <v>0</v>
      </c>
      <c r="K9">
        <v>945.20547945205476</v>
      </c>
      <c r="L9">
        <v>0</v>
      </c>
      <c r="M9">
        <v>1679.4780821917809</v>
      </c>
      <c r="N9">
        <v>0</v>
      </c>
      <c r="O9">
        <v>0</v>
      </c>
      <c r="P9">
        <v>0</v>
      </c>
      <c r="Q9">
        <v>472.60273972602738</v>
      </c>
      <c r="R9">
        <v>2014.9315068493149</v>
      </c>
      <c r="S9">
        <v>0</v>
      </c>
      <c r="T9">
        <v>221707.28986301369</v>
      </c>
      <c r="U9">
        <v>210128.29703013701</v>
      </c>
      <c r="V9">
        <v>33.12328767123288</v>
      </c>
      <c r="W9">
        <v>0</v>
      </c>
      <c r="X9">
        <v>0</v>
      </c>
      <c r="Y9">
        <v>0</v>
      </c>
      <c r="Z9">
        <v>87226.315068493146</v>
      </c>
      <c r="AA9">
        <v>1984784.302135485</v>
      </c>
    </row>
    <row r="10" spans="1:27" x14ac:dyDescent="0.3">
      <c r="A10" s="1" t="s">
        <v>58</v>
      </c>
      <c r="B10">
        <v>0</v>
      </c>
      <c r="C10">
        <v>0</v>
      </c>
      <c r="D10">
        <v>2195.6460000000002</v>
      </c>
      <c r="E10">
        <v>7057.1710000000003</v>
      </c>
      <c r="F10">
        <v>5748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5200</v>
      </c>
      <c r="U10">
        <v>3900</v>
      </c>
      <c r="V10">
        <v>0</v>
      </c>
      <c r="W10">
        <v>0</v>
      </c>
      <c r="X10">
        <v>0</v>
      </c>
      <c r="Y10">
        <v>0</v>
      </c>
      <c r="Z10">
        <v>13000</v>
      </c>
      <c r="AA10">
        <v>16229.83561643836</v>
      </c>
    </row>
    <row r="11" spans="1:27" x14ac:dyDescent="0.3">
      <c r="A11" s="1" t="s">
        <v>68</v>
      </c>
      <c r="B11">
        <v>0</v>
      </c>
      <c r="C11">
        <v>-25664.60810646</v>
      </c>
      <c r="D11">
        <v>-25711.260572351999</v>
      </c>
      <c r="E11">
        <v>-22993.894154940001</v>
      </c>
      <c r="F11">
        <v>-28459.200000000001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-13000</v>
      </c>
      <c r="AA11">
        <v>-110176.70497279039</v>
      </c>
    </row>
    <row r="12" spans="1:27" x14ac:dyDescent="0.3">
      <c r="A12" s="1" t="s">
        <v>29</v>
      </c>
      <c r="B12">
        <v>0</v>
      </c>
      <c r="C12">
        <v>0</v>
      </c>
      <c r="D12">
        <v>1000</v>
      </c>
      <c r="E12">
        <v>0</v>
      </c>
      <c r="F12">
        <v>1000</v>
      </c>
      <c r="G12">
        <v>0</v>
      </c>
      <c r="H12">
        <v>1000</v>
      </c>
      <c r="I12">
        <v>0</v>
      </c>
      <c r="J12">
        <v>1000</v>
      </c>
      <c r="K12">
        <v>0</v>
      </c>
      <c r="L12">
        <v>1000</v>
      </c>
      <c r="M12">
        <v>0</v>
      </c>
      <c r="N12">
        <v>1000</v>
      </c>
      <c r="O12">
        <v>0</v>
      </c>
      <c r="P12">
        <v>1000</v>
      </c>
      <c r="Q12">
        <v>1000</v>
      </c>
      <c r="R12">
        <v>0</v>
      </c>
      <c r="S12">
        <v>1000</v>
      </c>
      <c r="T12">
        <v>0</v>
      </c>
      <c r="U12">
        <v>1000</v>
      </c>
      <c r="V12">
        <v>0</v>
      </c>
      <c r="W12">
        <v>1000</v>
      </c>
      <c r="X12">
        <v>0</v>
      </c>
      <c r="Y12">
        <v>1000</v>
      </c>
      <c r="Z12">
        <v>0</v>
      </c>
      <c r="AA12">
        <v>83000</v>
      </c>
    </row>
    <row r="13" spans="1:27" x14ac:dyDescent="0.3">
      <c r="A13" s="1" t="s">
        <v>39</v>
      </c>
      <c r="B13">
        <v>-5000</v>
      </c>
      <c r="C13">
        <v>-5000</v>
      </c>
      <c r="D13">
        <v>0</v>
      </c>
      <c r="E13">
        <v>-5000</v>
      </c>
      <c r="F13">
        <v>0</v>
      </c>
      <c r="G13">
        <v>-5000</v>
      </c>
      <c r="H13">
        <v>0</v>
      </c>
      <c r="I13">
        <v>-5000</v>
      </c>
      <c r="J13">
        <v>0</v>
      </c>
      <c r="K13">
        <v>-5000</v>
      </c>
      <c r="L13">
        <v>0</v>
      </c>
      <c r="M13">
        <v>-5000</v>
      </c>
      <c r="N13">
        <v>0</v>
      </c>
      <c r="O13">
        <v>-5000</v>
      </c>
      <c r="P13">
        <v>0</v>
      </c>
      <c r="Q13">
        <v>0</v>
      </c>
      <c r="R13">
        <v>-5000</v>
      </c>
      <c r="S13">
        <v>0</v>
      </c>
      <c r="T13">
        <v>-5000</v>
      </c>
      <c r="U13">
        <v>0</v>
      </c>
      <c r="V13">
        <v>-5000</v>
      </c>
      <c r="W13">
        <v>0</v>
      </c>
      <c r="X13">
        <v>-5000</v>
      </c>
      <c r="Y13">
        <v>0</v>
      </c>
      <c r="Z13">
        <v>-35000</v>
      </c>
      <c r="AA13">
        <v>0</v>
      </c>
    </row>
    <row r="14" spans="1:27" x14ac:dyDescent="0.3">
      <c r="A14" s="1" t="s">
        <v>49</v>
      </c>
      <c r="B14">
        <v>594.52054794520541</v>
      </c>
      <c r="C14">
        <v>687.94520547945206</v>
      </c>
      <c r="D14">
        <v>1105.808219178082</v>
      </c>
      <c r="E14">
        <v>1146.575342465753</v>
      </c>
      <c r="F14">
        <v>998.79452054794547</v>
      </c>
      <c r="G14">
        <v>840.82191780821915</v>
      </c>
      <c r="H14">
        <v>1082.027397260274</v>
      </c>
      <c r="I14">
        <v>883.28767123287673</v>
      </c>
      <c r="J14">
        <v>1058.246575342466</v>
      </c>
      <c r="K14">
        <v>1019.178082191781</v>
      </c>
      <c r="L14">
        <v>1022.575342465754</v>
      </c>
      <c r="M14">
        <v>552.32876712328766</v>
      </c>
      <c r="N14">
        <v>1045.58904109589</v>
      </c>
      <c r="O14">
        <v>1047.9452054794519</v>
      </c>
      <c r="P14">
        <v>978.08219178082209</v>
      </c>
      <c r="Q14">
        <v>1210.2739726027401</v>
      </c>
      <c r="R14">
        <v>739.72602739726028</v>
      </c>
      <c r="S14">
        <v>1058.630136986302</v>
      </c>
      <c r="T14">
        <v>789.04109589041093</v>
      </c>
      <c r="U14">
        <v>1035.616438356165</v>
      </c>
      <c r="V14">
        <v>951.23287671232868</v>
      </c>
      <c r="W14">
        <v>1046.3561643835619</v>
      </c>
      <c r="X14">
        <v>986.30136986301386</v>
      </c>
      <c r="Y14">
        <v>1001.095890410959</v>
      </c>
      <c r="Z14">
        <v>1872.8356164383561</v>
      </c>
      <c r="AA14">
        <v>22926.19178082193</v>
      </c>
    </row>
    <row r="15" spans="1:27" x14ac:dyDescent="0.3">
      <c r="A15" s="1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30</v>
      </c>
      <c r="B17">
        <v>0</v>
      </c>
      <c r="C17">
        <v>0</v>
      </c>
      <c r="D17">
        <v>16546.5</v>
      </c>
      <c r="E17">
        <v>0</v>
      </c>
      <c r="F17">
        <v>16400</v>
      </c>
      <c r="G17">
        <v>0</v>
      </c>
      <c r="H17">
        <v>15150.4</v>
      </c>
      <c r="I17">
        <v>0</v>
      </c>
      <c r="J17">
        <v>15672.66</v>
      </c>
      <c r="K17">
        <v>0</v>
      </c>
      <c r="L17">
        <v>16167.6623853211</v>
      </c>
      <c r="M17">
        <v>0</v>
      </c>
      <c r="N17">
        <v>14398.18</v>
      </c>
      <c r="O17">
        <v>0</v>
      </c>
      <c r="P17">
        <v>16283.831192660549</v>
      </c>
      <c r="Q17">
        <v>13607.18</v>
      </c>
      <c r="R17">
        <v>0</v>
      </c>
      <c r="S17">
        <v>15737.88</v>
      </c>
      <c r="T17">
        <v>0</v>
      </c>
      <c r="U17">
        <v>14990.26</v>
      </c>
      <c r="V17">
        <v>0</v>
      </c>
      <c r="W17">
        <v>15927.64</v>
      </c>
      <c r="X17">
        <v>0</v>
      </c>
      <c r="Y17">
        <v>16047.621284403671</v>
      </c>
      <c r="Z17">
        <v>0</v>
      </c>
      <c r="AA17">
        <v>2452379.726027397</v>
      </c>
    </row>
    <row r="18" spans="1:27" x14ac:dyDescent="0.3">
      <c r="A18" s="1" t="s">
        <v>40</v>
      </c>
      <c r="B18">
        <v>-68098.7</v>
      </c>
      <c r="C18">
        <v>-66734.700000000012</v>
      </c>
      <c r="D18">
        <v>0</v>
      </c>
      <c r="E18">
        <v>-125811.4</v>
      </c>
      <c r="F18">
        <v>0</v>
      </c>
      <c r="G18">
        <v>-132116.6</v>
      </c>
      <c r="H18">
        <v>0</v>
      </c>
      <c r="I18">
        <v>-128758.2</v>
      </c>
      <c r="J18">
        <v>0</v>
      </c>
      <c r="K18">
        <v>-129746.8</v>
      </c>
      <c r="L18">
        <v>0</v>
      </c>
      <c r="M18">
        <v>-67757</v>
      </c>
      <c r="N18">
        <v>0</v>
      </c>
      <c r="O18">
        <v>-130163.4</v>
      </c>
      <c r="P18">
        <v>0</v>
      </c>
      <c r="Q18">
        <v>0</v>
      </c>
      <c r="R18">
        <v>-131383.4</v>
      </c>
      <c r="S18">
        <v>0</v>
      </c>
      <c r="T18">
        <v>-128151.2</v>
      </c>
      <c r="U18">
        <v>0</v>
      </c>
      <c r="V18">
        <v>-134979.4</v>
      </c>
      <c r="W18">
        <v>0</v>
      </c>
      <c r="X18">
        <v>-130831.2</v>
      </c>
      <c r="Y18">
        <v>0</v>
      </c>
      <c r="Z18">
        <v>-487088.7</v>
      </c>
      <c r="AA18">
        <v>0</v>
      </c>
    </row>
    <row r="19" spans="1:27" x14ac:dyDescent="0.3">
      <c r="A19" s="1" t="s">
        <v>50</v>
      </c>
      <c r="B19">
        <v>3388.921486301369</v>
      </c>
      <c r="C19">
        <v>3345.0883356164381</v>
      </c>
      <c r="D19">
        <v>13368.762739726029</v>
      </c>
      <c r="E19">
        <v>8935.8894575342474</v>
      </c>
      <c r="F19">
        <v>10680.05205479452</v>
      </c>
      <c r="G19">
        <v>4663.9054109589051</v>
      </c>
      <c r="H19">
        <v>12021.314191780821</v>
      </c>
      <c r="I19">
        <v>5856.1563232876706</v>
      </c>
      <c r="J19">
        <v>11452.05302136986</v>
      </c>
      <c r="K19">
        <v>8267.4672876712302</v>
      </c>
      <c r="L19">
        <v>11503.131815106201</v>
      </c>
      <c r="M19">
        <v>2656.5978082191782</v>
      </c>
      <c r="N19">
        <v>10960.998228767119</v>
      </c>
      <c r="O19">
        <v>8212.3422739726029</v>
      </c>
      <c r="P19">
        <v>10357.30547693854</v>
      </c>
      <c r="Q19">
        <v>9812.1939753424649</v>
      </c>
      <c r="R19">
        <v>3663.7002739726022</v>
      </c>
      <c r="S19">
        <v>12194.65536986302</v>
      </c>
      <c r="T19">
        <v>4887.4112876712334</v>
      </c>
      <c r="U19">
        <v>10690.255479452049</v>
      </c>
      <c r="V19">
        <v>6936.22570958904</v>
      </c>
      <c r="W19">
        <v>11536.839431232869</v>
      </c>
      <c r="X19">
        <v>7292.355287671232</v>
      </c>
      <c r="Y19">
        <v>11149.04266592937</v>
      </c>
      <c r="Z19">
        <v>11983.72577863014</v>
      </c>
      <c r="AA19">
        <v>775950.12015012221</v>
      </c>
    </row>
    <row r="20" spans="1:27" x14ac:dyDescent="0.3">
      <c r="A20" s="1" t="s">
        <v>60</v>
      </c>
      <c r="B20">
        <v>2112.9609999999998</v>
      </c>
      <c r="C20">
        <v>2739.3879999999999</v>
      </c>
      <c r="D20">
        <v>10112.0275</v>
      </c>
      <c r="E20">
        <v>8287.741</v>
      </c>
      <c r="F20">
        <v>9281</v>
      </c>
      <c r="G20">
        <v>4073.498</v>
      </c>
      <c r="H20">
        <v>9074</v>
      </c>
      <c r="I20">
        <v>5260.3280000000004</v>
      </c>
      <c r="J20">
        <v>9243.6858999999986</v>
      </c>
      <c r="K20">
        <v>7246.0739999999996</v>
      </c>
      <c r="L20">
        <v>9305.5974311926602</v>
      </c>
      <c r="M20">
        <v>2441.4949999999999</v>
      </c>
      <c r="N20">
        <v>8819.8351999999995</v>
      </c>
      <c r="O20">
        <v>7919.8040000000001</v>
      </c>
      <c r="P20">
        <v>9293.8795596330274</v>
      </c>
      <c r="Q20">
        <v>8381.6310999999987</v>
      </c>
      <c r="R20">
        <v>3394.585</v>
      </c>
      <c r="S20">
        <v>9519.8644000000004</v>
      </c>
      <c r="T20">
        <v>4595.2920000000004</v>
      </c>
      <c r="U20">
        <v>8898.9611999999997</v>
      </c>
      <c r="V20">
        <v>6184.0730000000003</v>
      </c>
      <c r="W20">
        <v>9320.8603999999996</v>
      </c>
      <c r="X20">
        <v>6651.5599999999986</v>
      </c>
      <c r="Y20">
        <v>9313.8108770642193</v>
      </c>
      <c r="Z20">
        <v>9815.700499999999</v>
      </c>
      <c r="AA20">
        <v>669424.86301369814</v>
      </c>
    </row>
    <row r="21" spans="1:27" x14ac:dyDescent="0.3">
      <c r="A21" s="1" t="s">
        <v>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975000</v>
      </c>
      <c r="AA22">
        <v>0</v>
      </c>
    </row>
    <row r="23" spans="1:27" x14ac:dyDescent="0.3">
      <c r="A23" s="1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-1160840</v>
      </c>
      <c r="AA23">
        <v>0</v>
      </c>
    </row>
    <row r="24" spans="1:27" x14ac:dyDescent="0.3">
      <c r="A24" s="1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10383.561643835619</v>
      </c>
      <c r="AA24">
        <v>0</v>
      </c>
    </row>
    <row r="25" spans="1:27" x14ac:dyDescent="0.3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-500000</v>
      </c>
      <c r="AA28">
        <v>0</v>
      </c>
    </row>
    <row r="29" spans="1:27" x14ac:dyDescent="0.3">
      <c r="A29" s="1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1170000</v>
      </c>
      <c r="AA32">
        <v>0</v>
      </c>
    </row>
    <row r="33" spans="1:27" x14ac:dyDescent="0.3">
      <c r="A33" s="1" t="s">
        <v>43</v>
      </c>
      <c r="B33">
        <v>0</v>
      </c>
      <c r="C33">
        <v>0</v>
      </c>
      <c r="D33">
        <v>0</v>
      </c>
      <c r="E33">
        <v>0</v>
      </c>
      <c r="F33">
        <v>-170000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-1000000</v>
      </c>
      <c r="AA33">
        <v>0</v>
      </c>
    </row>
    <row r="34" spans="1:27" x14ac:dyDescent="0.3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">
      <c r="A36" s="1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">
      <c r="A37" s="1" t="s">
        <v>34</v>
      </c>
      <c r="B37">
        <v>30644.415000000001</v>
      </c>
      <c r="C37">
        <v>24324.798149999999</v>
      </c>
      <c r="D37">
        <v>11859.875</v>
      </c>
      <c r="E37">
        <v>9568.284536481</v>
      </c>
      <c r="F37">
        <v>11750</v>
      </c>
      <c r="G37">
        <v>19798.6277835</v>
      </c>
      <c r="H37">
        <v>10812.8</v>
      </c>
      <c r="I37">
        <v>15635.310427394999</v>
      </c>
      <c r="J37">
        <v>11204.495000000001</v>
      </c>
      <c r="K37">
        <v>11484.317178041671</v>
      </c>
      <c r="L37">
        <v>11575.746788990829</v>
      </c>
      <c r="M37">
        <v>27441.584999999999</v>
      </c>
      <c r="N37">
        <v>10248.635</v>
      </c>
      <c r="O37">
        <v>10368.56883382028</v>
      </c>
      <c r="P37">
        <v>11662.873394495409</v>
      </c>
      <c r="Q37">
        <v>9655.3850000000002</v>
      </c>
      <c r="R37">
        <v>21878.212185</v>
      </c>
      <c r="S37">
        <v>11253.41</v>
      </c>
      <c r="T37">
        <v>17291.920969800001</v>
      </c>
      <c r="U37">
        <v>10692.695</v>
      </c>
      <c r="V37">
        <v>14741.285036368499</v>
      </c>
      <c r="W37">
        <v>11395.73</v>
      </c>
      <c r="X37">
        <v>12865.3821146142</v>
      </c>
      <c r="Y37">
        <v>11485.71596330275</v>
      </c>
      <c r="Z37">
        <v>243544.35</v>
      </c>
      <c r="AA37">
        <v>1805184.7945205481</v>
      </c>
    </row>
    <row r="38" spans="1:27" x14ac:dyDescent="0.3">
      <c r="A38" s="1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">
      <c r="A39" s="1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">
      <c r="A40" s="1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">
      <c r="A41" s="1" t="s">
        <v>74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 s="1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6000000</v>
      </c>
      <c r="AA42">
        <v>0</v>
      </c>
    </row>
    <row r="43" spans="1:27" x14ac:dyDescent="0.3">
      <c r="A43" s="1" t="s">
        <v>45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-6000000</v>
      </c>
    </row>
    <row r="44" spans="1:27" x14ac:dyDescent="0.3">
      <c r="A44" s="1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-270000</v>
      </c>
      <c r="U44">
        <v>-270739.72602739732</v>
      </c>
      <c r="V44">
        <v>0</v>
      </c>
      <c r="W44">
        <v>0</v>
      </c>
      <c r="X44">
        <v>0</v>
      </c>
      <c r="Y44">
        <v>0</v>
      </c>
      <c r="Z44">
        <v>0</v>
      </c>
      <c r="AA44">
        <v>-810000</v>
      </c>
    </row>
    <row r="45" spans="1:27" x14ac:dyDescent="0.3">
      <c r="A45" s="1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">
      <c r="A46" s="1" t="s">
        <v>75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">
      <c r="A47" s="1" t="s">
        <v>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2000000</v>
      </c>
      <c r="AA47">
        <v>0</v>
      </c>
    </row>
    <row r="48" spans="1:27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s="1" t="s">
        <v>56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s="1" t="s">
        <v>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">
      <c r="A51" s="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5639-E711-4E34-B90E-5964EC202A22}">
  <dimension ref="A3:AC80"/>
  <sheetViews>
    <sheetView topLeftCell="K55" workbookViewId="0">
      <selection activeCell="T4" sqref="T4"/>
    </sheetView>
  </sheetViews>
  <sheetFormatPr defaultRowHeight="14.4" x14ac:dyDescent="0.3"/>
  <cols>
    <col min="2" max="2" width="75.44140625" bestFit="1" customWidth="1"/>
    <col min="3" max="3" width="37" bestFit="1" customWidth="1"/>
    <col min="4" max="4" width="13.109375" bestFit="1" customWidth="1"/>
    <col min="5" max="5" width="12" bestFit="1" customWidth="1"/>
    <col min="12" max="12" width="12" bestFit="1" customWidth="1"/>
    <col min="16" max="16" width="12" bestFit="1" customWidth="1"/>
    <col min="20" max="28" width="12" bestFit="1" customWidth="1"/>
    <col min="29" max="29" width="9.88671875" bestFit="1" customWidth="1"/>
  </cols>
  <sheetData>
    <row r="3" spans="1:29" x14ac:dyDescent="0.3">
      <c r="D3" t="s">
        <v>189</v>
      </c>
      <c r="E3" s="23">
        <v>43466</v>
      </c>
      <c r="F3" s="23">
        <v>43497</v>
      </c>
      <c r="G3" s="23">
        <v>43525</v>
      </c>
      <c r="H3" s="23">
        <v>43556</v>
      </c>
      <c r="I3" s="23">
        <v>43586</v>
      </c>
      <c r="J3" s="23">
        <v>43617</v>
      </c>
      <c r="K3" s="23">
        <v>43647</v>
      </c>
      <c r="L3" s="23">
        <v>43678</v>
      </c>
      <c r="M3" s="23">
        <v>43709</v>
      </c>
      <c r="N3" s="23">
        <v>43739</v>
      </c>
      <c r="O3" s="23">
        <v>43770</v>
      </c>
      <c r="P3" s="23">
        <v>43800</v>
      </c>
      <c r="Q3" s="23">
        <v>43831</v>
      </c>
      <c r="R3" s="23">
        <v>43862</v>
      </c>
      <c r="S3" s="23">
        <v>43891</v>
      </c>
      <c r="T3" s="23">
        <v>43922</v>
      </c>
      <c r="U3" s="23">
        <v>43952</v>
      </c>
      <c r="V3" s="23">
        <v>43983</v>
      </c>
      <c r="W3" s="23">
        <v>44013</v>
      </c>
      <c r="X3" s="23">
        <v>44044</v>
      </c>
      <c r="Y3" s="23">
        <v>44075</v>
      </c>
      <c r="Z3" s="23">
        <v>44105</v>
      </c>
      <c r="AA3" s="23">
        <v>44136</v>
      </c>
      <c r="AB3" s="23">
        <v>44166</v>
      </c>
      <c r="AC3" t="s">
        <v>25</v>
      </c>
    </row>
    <row r="4" spans="1:29" x14ac:dyDescent="0.3">
      <c r="A4" s="10" t="s">
        <v>190</v>
      </c>
      <c r="B4" s="11" t="s">
        <v>191</v>
      </c>
      <c r="C4" s="16"/>
      <c r="D4" s="16">
        <v>143491.27298082176</v>
      </c>
      <c r="E4" s="22">
        <f>D4+'Стрессовый сценарий_CF'!D3+(D6-E6)</f>
        <v>136088.97301832176</v>
      </c>
      <c r="F4" s="22">
        <f>E4+'Стрессовый сценарий_CF'!E3+(E6-F6)</f>
        <v>134785.49773082178</v>
      </c>
      <c r="G4" s="22">
        <f>F4+'Стрессовый сценарий_CF'!F3+(F6-G6)</f>
        <v>133630.06981869676</v>
      </c>
      <c r="H4" s="22">
        <f>G4+'Стрессовый сценарий_CF'!G3+(G6-H6)</f>
        <v>132590.85473990926</v>
      </c>
      <c r="I4" s="22">
        <f>H4+'Стрессовый сценарий_CF'!H3+(H6-I6)</f>
        <v>131650.419920193</v>
      </c>
      <c r="J4" s="22">
        <f>I4+'Стрессовый сценарий_CF'!I3+(I6-J6)</f>
        <v>400829.05367412756</v>
      </c>
      <c r="K4" s="22">
        <f>J4+'Стрессовый сценарий_CF'!J3+(J6-K6)</f>
        <v>400086.3764288263</v>
      </c>
      <c r="L4" s="22">
        <f>K4+'Стрессовый сценарий_CF'!K3+(K6-L6)</f>
        <v>399386.16538959881</v>
      </c>
      <c r="M4" s="22">
        <f>L4+'Стрессовый сценарий_CF'!L3+(L6-M6)</f>
        <v>398775.05973915465</v>
      </c>
      <c r="N4" s="22">
        <f>M4+'Стрессовый сценарий_CF'!M3+(M6-N6)</f>
        <v>398229.55467319768</v>
      </c>
      <c r="O4" s="22">
        <f>N4+'Стрессовый сценарий_CF'!N3+(N6-O6)</f>
        <v>397737.0476535912</v>
      </c>
      <c r="P4" s="22">
        <f>O4+'Стрессовый сценарий_CF'!O3+(O6-P6)</f>
        <v>397282.55413810833</v>
      </c>
      <c r="Q4" s="22">
        <f>P4+'Стрессовый сценарий_CF'!P3+(P6-Q6)</f>
        <v>379901.42335060833</v>
      </c>
      <c r="R4" s="22">
        <f>Q4+'Стрессовый сценарий_CF'!Q3+(Q6-R6)</f>
        <v>379414.61318810831</v>
      </c>
      <c r="S4" s="22">
        <f>R4+'Стрессовый сценарий_CF'!R3+(R6-S6)</f>
        <v>378851.26912560832</v>
      </c>
      <c r="T4" s="22">
        <f>S4+'Стрессовый сценарий_CF'!S3+(S6-T6)-1%*T10-('План на 2019-2020 год'!F8+'План на 2019-2020 год'!F9)*6%</f>
        <v>239641.33857422654</v>
      </c>
      <c r="U4" s="22">
        <f>T4+'Стрессовый сценарий_CF'!T3+(T6-U6)</f>
        <v>238870.92657422653</v>
      </c>
      <c r="V4" s="22">
        <f>U4+'Стрессовый сценарий_CF'!U3+(U6-V6)</f>
        <v>492196.57205547648</v>
      </c>
      <c r="W4" s="22">
        <f>V4+'Стрессовый сценарий_CF'!V3+(V6-W6)</f>
        <v>491398.25178672647</v>
      </c>
      <c r="X4" s="22">
        <f>W4+'Стрессовый сценарий_CF'!W3+(W6-X6)</f>
        <v>490586.30602422648</v>
      </c>
      <c r="Y4" s="22">
        <f>X4+'Стрессовый сценарий_CF'!X3+(X6-Y6)</f>
        <v>489767.94876184117</v>
      </c>
      <c r="Z4" s="22">
        <f>Y4+'Стрессовый сценарий_CF'!Y3+(Y6-Z6)</f>
        <v>488943.17680312553</v>
      </c>
      <c r="AA4" s="22">
        <f>Z4+'Стрессовый сценарий_CF'!Z3+(Z6-AA6)</f>
        <v>488112.19707376778</v>
      </c>
      <c r="AB4" s="22">
        <f>AA4+'Стрессовый сценарий_CF'!AA3+(AA6-AB6)</f>
        <v>758361.25957376778</v>
      </c>
      <c r="AC4" s="22">
        <f>AB4+'Стрессовый сценарий_CF'!AB3+(AB6-AC6)+('План на 2019-2020 год'!F8+'План на 2019-2020 год'!F9)*6%*(1-'Описание стрессового сценария'!C1)+1%*'Стрессовый сценарий баланс'!T10</f>
        <v>798600.40174390981</v>
      </c>
    </row>
    <row r="5" spans="1:29" x14ac:dyDescent="0.3">
      <c r="A5" s="10" t="s">
        <v>200</v>
      </c>
      <c r="B5" s="26"/>
      <c r="C5" s="16" t="s">
        <v>201</v>
      </c>
      <c r="D5" s="27">
        <v>117320.97598082176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x14ac:dyDescent="0.3">
      <c r="A6" s="10" t="s">
        <v>198</v>
      </c>
      <c r="B6" s="26"/>
      <c r="C6" s="16" t="s">
        <v>199</v>
      </c>
      <c r="D6" s="27">
        <v>26170.297000000002</v>
      </c>
      <c r="E6" s="22">
        <f>(E46+E40)*4.75/100</f>
        <v>33572.596962499993</v>
      </c>
      <c r="F6" s="22">
        <f t="shared" ref="F6:S6" si="0">(F46+F40)*4.75/100</f>
        <v>34876.07224999999</v>
      </c>
      <c r="G6" s="22">
        <f t="shared" si="0"/>
        <v>36031.500162124998</v>
      </c>
      <c r="H6" s="22">
        <f t="shared" si="0"/>
        <v>37070.71524091249</v>
      </c>
      <c r="I6" s="22">
        <f t="shared" si="0"/>
        <v>38011.150060628745</v>
      </c>
      <c r="J6" s="22">
        <f t="shared" si="0"/>
        <v>38832.51630669424</v>
      </c>
      <c r="K6" s="22">
        <f t="shared" si="0"/>
        <v>39575.193551995508</v>
      </c>
      <c r="L6" s="22">
        <f t="shared" si="0"/>
        <v>40275.404591223014</v>
      </c>
      <c r="M6" s="22">
        <f t="shared" si="0"/>
        <v>40886.510241667187</v>
      </c>
      <c r="N6" s="22">
        <f t="shared" si="0"/>
        <v>41432.01530762417</v>
      </c>
      <c r="O6" s="22">
        <f t="shared" si="0"/>
        <v>41924.522327230632</v>
      </c>
      <c r="P6" s="22">
        <f t="shared" si="0"/>
        <v>42379.015842713481</v>
      </c>
      <c r="Q6" s="22">
        <f t="shared" si="0"/>
        <v>55710.146630213487</v>
      </c>
      <c r="R6" s="22">
        <f t="shared" si="0"/>
        <v>56196.956792713485</v>
      </c>
      <c r="S6" s="22">
        <f t="shared" si="0"/>
        <v>56760.300855213485</v>
      </c>
      <c r="T6" s="22">
        <f>(T46+T40)*4.75*(1+'Описание стрессового сценария'!B8)/100</f>
        <v>85942.256745320221</v>
      </c>
      <c r="U6" s="22">
        <f>(U46+U40)*4.75*(1+'Описание стрессового сценария'!C8)/100</f>
        <v>86712.668745320218</v>
      </c>
      <c r="V6" s="22">
        <f>(V46+V40)*4.75*(1+'Описание стрессового сценария'!D8)/100</f>
        <v>105287.02326407023</v>
      </c>
      <c r="W6" s="22">
        <f>(W46+W40)*4.75*(1+'Описание стрессового сценария'!E8)/100</f>
        <v>106085.34353282023</v>
      </c>
      <c r="X6" s="22">
        <f>(X46+X40)*4.75*(1+'Описание стрессового сценария'!F8)/100</f>
        <v>106897.28929532025</v>
      </c>
      <c r="Y6" s="22">
        <f>(Y46+Y40)*4.75*(1+'Описание стрессового сценария'!G8)/100</f>
        <v>107715.64655770555</v>
      </c>
      <c r="Z6" s="22">
        <f>(Z46+Z40)*4.75*(1+'Описание стрессового сценария'!H8)/100</f>
        <v>108540.41851642117</v>
      </c>
      <c r="AA6" s="22">
        <f>(AA46+AA40)*4.75*(1+'Описание стрессового сценария'!I8)/100</f>
        <v>109371.39824577895</v>
      </c>
      <c r="AB6" s="22">
        <f>(AB46+AB40)*4.75*(1+'Описание стрессового сценария'!J8)/100</f>
        <v>101872.33574577895</v>
      </c>
      <c r="AC6" s="22">
        <f>(AC46+AC40)*4.75*(1+'Описание стрессового сценария'!K8)/100</f>
        <v>153661.168236912</v>
      </c>
    </row>
    <row r="7" spans="1:29" x14ac:dyDescent="0.3">
      <c r="A7" s="10" t="s">
        <v>77</v>
      </c>
      <c r="B7" s="11" t="s">
        <v>215</v>
      </c>
      <c r="C7" s="11"/>
      <c r="D7" s="16">
        <v>0</v>
      </c>
      <c r="E7" s="22">
        <f>D7+'Стрессовый сценарий_CF'!D4</f>
        <v>-301019.17808219179</v>
      </c>
      <c r="F7" s="22">
        <f>E7+'Стрессовый сценарий_CF'!E4</f>
        <v>-301019.17808219179</v>
      </c>
      <c r="G7" s="22">
        <f>F7+'Стрессовый сценарий_CF'!F4</f>
        <v>-301019.17808219179</v>
      </c>
      <c r="H7" s="22">
        <f>G7+'Стрессовый сценарий_CF'!G4</f>
        <v>-301019.17808219179</v>
      </c>
      <c r="I7" s="22">
        <f>H7+'Стрессовый сценарий_CF'!H4</f>
        <v>-301019.17808219179</v>
      </c>
      <c r="J7" s="22">
        <f>I7+'Стрессовый сценарий_CF'!I4</f>
        <v>-301019.17808219179</v>
      </c>
      <c r="K7" s="22">
        <f>J7+'Стрессовый сценарий_CF'!J4</f>
        <v>-301019.17808219179</v>
      </c>
      <c r="L7" s="22">
        <f>K7+'Стрессовый сценарий_CF'!K4</f>
        <v>-301019.17808219179</v>
      </c>
      <c r="M7" s="22">
        <f>L7+'Стрессовый сценарий_CF'!L4</f>
        <v>-301019.17808219179</v>
      </c>
      <c r="N7" s="22">
        <f>M7+'Стрессовый сценарий_CF'!M4</f>
        <v>-301019.17808219179</v>
      </c>
      <c r="O7" s="22">
        <f>N7+'Стрессовый сценарий_CF'!N4</f>
        <v>-301019.17808219179</v>
      </c>
      <c r="P7" s="22">
        <f>O7+'Стрессовый сценарий_CF'!O4</f>
        <v>-301019.17808219179</v>
      </c>
      <c r="Q7" s="22">
        <f>P7+'Стрессовый сценарий_CF'!P4</f>
        <v>-301019.17808219179</v>
      </c>
      <c r="R7" s="22">
        <f>Q7+'Стрессовый сценарий_CF'!Q4</f>
        <v>-301019.17808219179</v>
      </c>
      <c r="S7" s="22">
        <f>R7+'Стрессовый сценарий_CF'!R4</f>
        <v>-301019.17808219179</v>
      </c>
      <c r="T7" s="22">
        <f>S7+'Стрессовый сценарий_CF'!S4</f>
        <v>-301019.17808219179</v>
      </c>
      <c r="U7" s="22">
        <f>T7+'Стрессовый сценарий_CF'!T4</f>
        <v>-301019.17808219179</v>
      </c>
      <c r="V7" s="22">
        <f>U7+'Стрессовый сценарий_CF'!U4</f>
        <v>-301019.17808219179</v>
      </c>
      <c r="W7" s="22">
        <f>V7+'Стрессовый сценарий_CF'!V4</f>
        <v>-301019.17808219179</v>
      </c>
      <c r="X7" s="22">
        <f>W7+'Стрессовый сценарий_CF'!W4</f>
        <v>-301019.17808219179</v>
      </c>
      <c r="Y7" s="22">
        <f>X7+'Стрессовый сценарий_CF'!X4</f>
        <v>-301019.17808219179</v>
      </c>
      <c r="Z7" s="22">
        <f>Y7+'Стрессовый сценарий_CF'!Y4</f>
        <v>-301019.17808219179</v>
      </c>
      <c r="AA7" s="22">
        <f>Z7+'Стрессовый сценарий_CF'!Z4</f>
        <v>-301019.17808219179</v>
      </c>
      <c r="AB7" s="22">
        <f>AA7+'Стрессовый сценарий_CF'!AA4</f>
        <v>-301019.17808219179</v>
      </c>
      <c r="AC7" s="22">
        <f>AB7+'Стрессовый сценарий_CF'!AB4</f>
        <v>-301019.17808219179</v>
      </c>
    </row>
    <row r="8" spans="1:29" x14ac:dyDescent="0.3">
      <c r="A8" s="10" t="s">
        <v>79</v>
      </c>
      <c r="B8" s="12" t="s">
        <v>80</v>
      </c>
      <c r="C8" s="12"/>
      <c r="D8" s="16">
        <v>0</v>
      </c>
      <c r="E8" s="22">
        <f>D8+'Стрессовый сценарий_CF'!D5</f>
        <v>-301019.17808219179</v>
      </c>
      <c r="F8" s="22">
        <f>E8+'Стрессовый сценарий_CF'!E5</f>
        <v>-301019.17808219179</v>
      </c>
      <c r="G8" s="22">
        <f>F8+'Стрессовый сценарий_CF'!F5</f>
        <v>-301019.17808219179</v>
      </c>
      <c r="H8" s="22">
        <f>G8+'Стрессовый сценарий_CF'!G5</f>
        <v>-301019.17808219179</v>
      </c>
      <c r="I8" s="22">
        <f>H8+'Стрессовый сценарий_CF'!H5</f>
        <v>-301019.17808219179</v>
      </c>
      <c r="J8" s="22">
        <f>I8+'Стрессовый сценарий_CF'!I5</f>
        <v>-301019.17808219179</v>
      </c>
      <c r="K8" s="22">
        <f>J8+'Стрессовый сценарий_CF'!J5</f>
        <v>-301019.17808219179</v>
      </c>
      <c r="L8" s="22">
        <f>K8+'Стрессовый сценарий_CF'!K5</f>
        <v>-301019.17808219179</v>
      </c>
      <c r="M8" s="22">
        <f>L8+'Стрессовый сценарий_CF'!L5</f>
        <v>-301019.17808219179</v>
      </c>
      <c r="N8" s="22">
        <f>M8+'Стрессовый сценарий_CF'!M5</f>
        <v>-301019.17808219179</v>
      </c>
      <c r="O8" s="22">
        <f>N8+'Стрессовый сценарий_CF'!N5</f>
        <v>-301019.17808219179</v>
      </c>
      <c r="P8" s="22">
        <f>O8+'Стрессовый сценарий_CF'!O5</f>
        <v>-301019.17808219179</v>
      </c>
      <c r="Q8" s="22">
        <f>P8+'Стрессовый сценарий_CF'!P5</f>
        <v>-301019.17808219179</v>
      </c>
      <c r="R8" s="22">
        <f>Q8+'Стрессовый сценарий_CF'!Q5</f>
        <v>-301019.17808219179</v>
      </c>
      <c r="S8" s="22">
        <f>R8+'Стрессовый сценарий_CF'!R5</f>
        <v>-301019.17808219179</v>
      </c>
      <c r="T8" s="22">
        <f>S8+'Стрессовый сценарий_CF'!S5</f>
        <v>-301019.17808219179</v>
      </c>
      <c r="U8" s="22">
        <f>T8+'Стрессовый сценарий_CF'!T5</f>
        <v>-301019.17808219179</v>
      </c>
      <c r="V8" s="22">
        <f>U8+'Стрессовый сценарий_CF'!U5</f>
        <v>-301019.17808219179</v>
      </c>
      <c r="W8" s="22">
        <f>V8+'Стрессовый сценарий_CF'!V5</f>
        <v>-301019.17808219179</v>
      </c>
      <c r="X8" s="22">
        <f>W8+'Стрессовый сценарий_CF'!W5</f>
        <v>-301019.17808219179</v>
      </c>
      <c r="Y8" s="22">
        <f>X8+'Стрессовый сценарий_CF'!X5</f>
        <v>-301019.17808219179</v>
      </c>
      <c r="Z8" s="22">
        <f>Y8+'Стрессовый сценарий_CF'!Y5</f>
        <v>-301019.17808219179</v>
      </c>
      <c r="AA8" s="22">
        <f>Z8+'Стрессовый сценарий_CF'!Z5</f>
        <v>-301019.17808219179</v>
      </c>
      <c r="AB8" s="22">
        <f>AA8+'Стрессовый сценарий_CF'!AA5</f>
        <v>-301019.17808219179</v>
      </c>
      <c r="AC8" s="22">
        <f>AB8+'Стрессовый сценарий_CF'!AB5</f>
        <v>-301019.17808219179</v>
      </c>
    </row>
    <row r="9" spans="1:29" x14ac:dyDescent="0.3">
      <c r="A9" s="10" t="s">
        <v>81</v>
      </c>
      <c r="B9" s="12" t="s">
        <v>82</v>
      </c>
      <c r="C9" s="12"/>
      <c r="D9" s="16">
        <v>0</v>
      </c>
      <c r="E9" s="22">
        <f>D9+'Стрессовый сценарий_CF'!D6</f>
        <v>0</v>
      </c>
      <c r="F9" s="22">
        <f>E9+'Стрессовый сценарий_CF'!E6</f>
        <v>0</v>
      </c>
      <c r="G9" s="22">
        <f>F9+'Стрессовый сценарий_CF'!F6</f>
        <v>0</v>
      </c>
      <c r="H9" s="22">
        <f>G9+'Стрессовый сценарий_CF'!G6</f>
        <v>0</v>
      </c>
      <c r="I9" s="22">
        <f>H9+'Стрессовый сценарий_CF'!H6</f>
        <v>0</v>
      </c>
      <c r="J9" s="22">
        <f>I9+'Стрессовый сценарий_CF'!I6</f>
        <v>0</v>
      </c>
      <c r="K9" s="22">
        <f>J9+'Стрессовый сценарий_CF'!J6</f>
        <v>0</v>
      </c>
      <c r="L9" s="22">
        <f>K9+'Стрессовый сценарий_CF'!K6</f>
        <v>0</v>
      </c>
      <c r="M9" s="22">
        <f>L9+'Стрессовый сценарий_CF'!L6</f>
        <v>0</v>
      </c>
      <c r="N9" s="22">
        <f>M9+'Стрессовый сценарий_CF'!M6</f>
        <v>0</v>
      </c>
      <c r="O9" s="22">
        <f>N9+'Стрессовый сценарий_CF'!N6</f>
        <v>0</v>
      </c>
      <c r="P9" s="22">
        <f>O9+'Стрессовый сценарий_CF'!O6</f>
        <v>0</v>
      </c>
      <c r="Q9" s="22">
        <f>P9+'Стрессовый сценарий_CF'!P6</f>
        <v>0</v>
      </c>
      <c r="R9" s="22">
        <f>Q9+'Стрессовый сценарий_CF'!Q6</f>
        <v>0</v>
      </c>
      <c r="S9" s="22">
        <f>R9+'Стрессовый сценарий_CF'!R6</f>
        <v>0</v>
      </c>
      <c r="T9" s="22">
        <f>S9+'Стрессовый сценарий_CF'!S6</f>
        <v>0</v>
      </c>
      <c r="U9" s="22">
        <f>T9+'Стрессовый сценарий_CF'!T6</f>
        <v>0</v>
      </c>
      <c r="V9" s="22">
        <f>U9+'Стрессовый сценарий_CF'!U6</f>
        <v>0</v>
      </c>
      <c r="W9" s="22">
        <f>V9+'Стрессовый сценарий_CF'!V6</f>
        <v>0</v>
      </c>
      <c r="X9" s="22">
        <f>W9+'Стрессовый сценарий_CF'!W6</f>
        <v>0</v>
      </c>
      <c r="Y9" s="22">
        <f>X9+'Стрессовый сценарий_CF'!X6</f>
        <v>0</v>
      </c>
      <c r="Z9" s="22">
        <f>Y9+'Стрессовый сценарий_CF'!Y6</f>
        <v>0</v>
      </c>
      <c r="AA9" s="22">
        <f>Z9+'Стрессовый сценарий_CF'!Z6</f>
        <v>0</v>
      </c>
      <c r="AB9" s="22">
        <f>AA9+'Стрессовый сценарий_CF'!AA6</f>
        <v>0</v>
      </c>
      <c r="AC9" s="22">
        <f>AB9+'Стрессовый сценарий_CF'!AB6</f>
        <v>0</v>
      </c>
    </row>
    <row r="10" spans="1:29" x14ac:dyDescent="0.3">
      <c r="A10" s="10" t="s">
        <v>83</v>
      </c>
      <c r="B10" s="11" t="s">
        <v>84</v>
      </c>
      <c r="C10" s="11"/>
      <c r="D10">
        <v>7940678.2549176989</v>
      </c>
      <c r="E10" s="22">
        <f>D10+'Стрессовый сценарий_CF'!D7</f>
        <v>8151053.9579519453</v>
      </c>
      <c r="F10" s="22">
        <f>E10+'Стрессовый сценарий_CF'!E7</f>
        <v>8401537.8576094788</v>
      </c>
      <c r="G10" s="22">
        <f>F10+'Стрессовый сценарий_CF'!F7</f>
        <v>7924678.8778934292</v>
      </c>
      <c r="H10" s="22">
        <f>G10+'Стрессовый сценарий_CF'!G7</f>
        <v>7822874.4207016481</v>
      </c>
      <c r="I10" s="22">
        <f>H10+'Стрессовый сценарий_CF'!H7</f>
        <v>7701469.2652084976</v>
      </c>
      <c r="J10" s="22">
        <f>I10+'Стрессовый сценарий_CF'!I7</f>
        <v>8071515.0994550725</v>
      </c>
      <c r="K10" s="22">
        <f>J10+'Стрессовый сценарий_CF'!J7</f>
        <v>7975980.1782989083</v>
      </c>
      <c r="L10" s="22">
        <f>K10+'Стрессовый сценарий_CF'!K7</f>
        <v>7856125.4331728807</v>
      </c>
      <c r="M10" s="22">
        <f>L10+'Стрессовый сценарий_CF'!L7</f>
        <v>7735246.4498304147</v>
      </c>
      <c r="N10" s="22">
        <f>M10+'Стрессовый сценарий_CF'!M7</f>
        <v>7636736.5746797295</v>
      </c>
      <c r="O10" s="22">
        <f>N10+'Стрессовый сценарий_CF'!N7</f>
        <v>7518766.2661591815</v>
      </c>
      <c r="P10" s="22">
        <f>O10+'Стрессовый сценарий_CF'!O7</f>
        <v>7466441.348804241</v>
      </c>
      <c r="Q10" s="22">
        <f>P10+'Стрессовый сценарий_CF'!P7</f>
        <v>7797690.2305919118</v>
      </c>
      <c r="R10" s="22">
        <f>Q10+'Стрессовый сценарий_CF'!Q7</f>
        <v>7833926.8330617752</v>
      </c>
      <c r="S10" s="22">
        <f>R10+'Стрессовый сценарий_CF'!R7</f>
        <v>7963269.4362206561</v>
      </c>
      <c r="T10" s="22">
        <f>S10+'Стрессовый сценарий_CF'!S7</f>
        <v>8002797.4661275055</v>
      </c>
      <c r="U10" s="22">
        <f>T10+'Стрессовый сценарий_CF'!T7</f>
        <v>8041131.207716547</v>
      </c>
      <c r="V10" s="22">
        <f>U10+'Стрессовый сценарий_CF'!U7</f>
        <v>8551793.5978644919</v>
      </c>
      <c r="W10" s="22">
        <f>V10+'Стрессовый сценарий_CF'!V7</f>
        <v>8590228.2433612049</v>
      </c>
      <c r="X10" s="22">
        <f>W10+'Стрессовый сценарий_CF'!W7</f>
        <v>8629080.9393568207</v>
      </c>
      <c r="Y10" s="22">
        <f>X10+'Стрессовый сценарий_CF'!X7</f>
        <v>8667615.5100746285</v>
      </c>
      <c r="Z10" s="22">
        <f>Y10+'Стрессовый сценарий_CF'!Y7</f>
        <v>8706624.4770487137</v>
      </c>
      <c r="AA10" s="22">
        <f>Z10+'Стрессовый сценарий_CF'!Z7</f>
        <v>8744551.5754697267</v>
      </c>
      <c r="AB10" s="22">
        <f>AA10+'Стрессовый сценарий_CF'!AA7</f>
        <v>9756462.5782094486</v>
      </c>
      <c r="AC10" s="22">
        <f>AB10+'Стрессовый сценарий_CF'!AB7</f>
        <v>23832183.994152401</v>
      </c>
    </row>
    <row r="11" spans="1:29" x14ac:dyDescent="0.3">
      <c r="A11" s="10" t="s">
        <v>85</v>
      </c>
      <c r="B11" s="12" t="s">
        <v>86</v>
      </c>
      <c r="C11" s="12"/>
      <c r="D11" s="15">
        <v>0</v>
      </c>
      <c r="E11" s="22">
        <f>D11+'Стрессовый сценарий_CF'!D8</f>
        <v>0</v>
      </c>
      <c r="F11" s="22">
        <f>E11+'Стрессовый сценарий_CF'!E8</f>
        <v>0</v>
      </c>
      <c r="G11" s="22">
        <f>F11+'Стрессовый сценарий_CF'!F8</f>
        <v>0</v>
      </c>
      <c r="H11" s="22">
        <f>G11+'Стрессовый сценарий_CF'!G8</f>
        <v>0</v>
      </c>
      <c r="I11" s="22">
        <f>H11+'Стрессовый сценарий_CF'!H8</f>
        <v>0</v>
      </c>
      <c r="J11" s="22">
        <f>I11+'Стрессовый сценарий_CF'!I8</f>
        <v>0</v>
      </c>
      <c r="K11" s="22">
        <f>J11+'Стрессовый сценарий_CF'!J8</f>
        <v>0</v>
      </c>
      <c r="L11" s="22">
        <f>K11+'Стрессовый сценарий_CF'!K8</f>
        <v>0</v>
      </c>
      <c r="M11" s="22">
        <f>L11+'Стрессовый сценарий_CF'!L8</f>
        <v>0</v>
      </c>
      <c r="N11" s="22">
        <f>M11+'Стрессовый сценарий_CF'!M8</f>
        <v>0</v>
      </c>
      <c r="O11" s="22">
        <f>N11+'Стрессовый сценарий_CF'!N8</f>
        <v>0</v>
      </c>
      <c r="P11" s="22">
        <f>O11+'Стрессовый сценарий_CF'!O8</f>
        <v>0</v>
      </c>
      <c r="Q11" s="22">
        <f>P11+'Стрессовый сценарий_CF'!P8</f>
        <v>0</v>
      </c>
      <c r="R11" s="22">
        <f>Q11+'Стрессовый сценарий_CF'!Q8</f>
        <v>0</v>
      </c>
      <c r="S11" s="22">
        <f>R11+'Стрессовый сценарий_CF'!R8</f>
        <v>0</v>
      </c>
      <c r="T11" s="22">
        <f>S11+'Стрессовый сценарий_CF'!S8</f>
        <v>0</v>
      </c>
      <c r="U11" s="22">
        <f>T11+'Стрессовый сценарий_CF'!T8</f>
        <v>0</v>
      </c>
      <c r="V11" s="22">
        <f>U11+'Стрессовый сценарий_CF'!U8</f>
        <v>0</v>
      </c>
      <c r="W11" s="22">
        <f>V11+'Стрессовый сценарий_CF'!V8</f>
        <v>0</v>
      </c>
      <c r="X11" s="22">
        <f>W11+'Стрессовый сценарий_CF'!W8</f>
        <v>0</v>
      </c>
      <c r="Y11" s="22">
        <f>X11+'Стрессовый сценарий_CF'!X8</f>
        <v>0</v>
      </c>
      <c r="Z11" s="22">
        <f>Y11+'Стрессовый сценарий_CF'!Y8</f>
        <v>0</v>
      </c>
      <c r="AA11" s="22">
        <f>Z11+'Стрессовый сценарий_CF'!Z8</f>
        <v>0</v>
      </c>
      <c r="AB11" s="22">
        <f>AA11+'Стрессовый сценарий_CF'!AA8</f>
        <v>0</v>
      </c>
      <c r="AC11" s="22">
        <f>AB11+'Стрессовый сценарий_CF'!AB8</f>
        <v>0</v>
      </c>
    </row>
    <row r="12" spans="1:29" x14ac:dyDescent="0.3">
      <c r="A12" s="10" t="s">
        <v>87</v>
      </c>
      <c r="B12" s="12" t="s">
        <v>88</v>
      </c>
      <c r="C12" s="12"/>
      <c r="D12" s="15">
        <v>0</v>
      </c>
      <c r="E12" s="22">
        <f>D12+'Стрессовый сценарий_CF'!D9</f>
        <v>0</v>
      </c>
      <c r="F12" s="22">
        <f>E12+'Стрессовый сценарий_CF'!E9</f>
        <v>0</v>
      </c>
      <c r="G12" s="22">
        <f>F12+'Стрессовый сценарий_CF'!F9</f>
        <v>0</v>
      </c>
      <c r="H12" s="22">
        <f>G12+'Стрессовый сценарий_CF'!G9</f>
        <v>0</v>
      </c>
      <c r="I12" s="22">
        <f>H12+'Стрессовый сценарий_CF'!H9</f>
        <v>0</v>
      </c>
      <c r="J12" s="22">
        <f>I12+'Стрессовый сценарий_CF'!I9</f>
        <v>0</v>
      </c>
      <c r="K12" s="22">
        <f>J12+'Стрессовый сценарий_CF'!J9</f>
        <v>0</v>
      </c>
      <c r="L12" s="22">
        <f>K12+'Стрессовый сценарий_CF'!K9</f>
        <v>0</v>
      </c>
      <c r="M12" s="22">
        <f>L12+'Стрессовый сценарий_CF'!L9</f>
        <v>0</v>
      </c>
      <c r="N12" s="22">
        <f>M12+'Стрессовый сценарий_CF'!M9</f>
        <v>0</v>
      </c>
      <c r="O12" s="22">
        <f>N12+'Стрессовый сценарий_CF'!N9</f>
        <v>0</v>
      </c>
      <c r="P12" s="22">
        <f>O12+'Стрессовый сценарий_CF'!O9</f>
        <v>0</v>
      </c>
      <c r="Q12" s="22">
        <f>P12+'Стрессовый сценарий_CF'!P9</f>
        <v>0</v>
      </c>
      <c r="R12" s="22">
        <f>Q12+'Стрессовый сценарий_CF'!Q9</f>
        <v>0</v>
      </c>
      <c r="S12" s="22">
        <f>R12+'Стрессовый сценарий_CF'!R9</f>
        <v>0</v>
      </c>
      <c r="T12" s="22">
        <f>S12+'Стрессовый сценарий_CF'!S9</f>
        <v>0</v>
      </c>
      <c r="U12" s="22">
        <f>T12+'Стрессовый сценарий_CF'!T9</f>
        <v>0</v>
      </c>
      <c r="V12" s="22">
        <f>U12+'Стрессовый сценарий_CF'!U9</f>
        <v>0</v>
      </c>
      <c r="W12" s="22">
        <f>V12+'Стрессовый сценарий_CF'!V9</f>
        <v>0</v>
      </c>
      <c r="X12" s="22">
        <f>W12+'Стрессовый сценарий_CF'!W9</f>
        <v>0</v>
      </c>
      <c r="Y12" s="22">
        <f>X12+'Стрессовый сценарий_CF'!X9</f>
        <v>0</v>
      </c>
      <c r="Z12" s="22">
        <f>Y12+'Стрессовый сценарий_CF'!Y9</f>
        <v>0</v>
      </c>
      <c r="AA12" s="22">
        <f>Z12+'Стрессовый сценарий_CF'!Z9</f>
        <v>0</v>
      </c>
      <c r="AB12" s="22">
        <f>AA12+'Стрессовый сценарий_CF'!AA9</f>
        <v>0</v>
      </c>
      <c r="AC12" s="22">
        <f>AB12+'Стрессовый сценарий_CF'!AB9</f>
        <v>0</v>
      </c>
    </row>
    <row r="13" spans="1:29" x14ac:dyDescent="0.3">
      <c r="A13" s="10" t="s">
        <v>89</v>
      </c>
      <c r="B13" s="12" t="s">
        <v>90</v>
      </c>
      <c r="C13" s="12"/>
      <c r="D13" s="15">
        <v>7394499.6061369861</v>
      </c>
      <c r="E13" s="22">
        <f>D13+'Стрессовый сценарий_CF'!D10</f>
        <v>7671877.6061369861</v>
      </c>
      <c r="F13" s="22">
        <f>E13+'Стрессовый сценарий_CF'!E10</f>
        <v>7989457.0842191782</v>
      </c>
      <c r="G13" s="22">
        <f>F13+'Стрессовый сценарий_CF'!F10</f>
        <v>7577559.3829620332</v>
      </c>
      <c r="H13" s="22">
        <f>G13+'Стрессовый сценарий_CF'!G10</f>
        <v>7604324.314468882</v>
      </c>
      <c r="I13" s="22">
        <f>H13+'Стрессовый сценарий_CF'!H10</f>
        <v>7610452.5336469645</v>
      </c>
      <c r="J13" s="22">
        <f>I13+'Стрессовый сценарий_CF'!I10</f>
        <v>8103359.8235099781</v>
      </c>
      <c r="K13" s="22">
        <f>J13+'Стрессовый сценарий_CF'!J10</f>
        <v>8129576.3303592931</v>
      </c>
      <c r="L13" s="22">
        <f>K13+'Стрессовый сценарий_CF'!K10</f>
        <v>8135609.4536469644</v>
      </c>
      <c r="M13" s="22">
        <f>L13+'Стрессовый сценарий_CF'!L10</f>
        <v>8135609.4536469644</v>
      </c>
      <c r="N13" s="22">
        <f>M13+'Стрессовый сценарий_CF'!M10</f>
        <v>8155304.6591264168</v>
      </c>
      <c r="O13" s="22">
        <f>N13+'Стрессовый сценарий_CF'!N10</f>
        <v>8155304.6591264168</v>
      </c>
      <c r="P13" s="22">
        <f>O13+'Стрессовый сценарий_CF'!O10</f>
        <v>8215417.9359714771</v>
      </c>
      <c r="Q13" s="22">
        <f>P13+'Стрессовый сценарий_CF'!P10</f>
        <v>8262640.5387112033</v>
      </c>
      <c r="R13" s="22">
        <f>Q13+'Стрессовый сценарий_CF'!Q10</f>
        <v>8262640.5387112033</v>
      </c>
      <c r="S13" s="22">
        <f>R13+'Стрессовый сценарий_CF'!R10</f>
        <v>8349848.0434111804</v>
      </c>
      <c r="T13" s="22">
        <f>S13+'Стрессовый сценарий_CF'!S10</f>
        <v>8349848.0434111804</v>
      </c>
      <c r="U13" s="22">
        <f>T13+'Стрессовый сценарий_CF'!T10</f>
        <v>8349848.0434111804</v>
      </c>
      <c r="V13" s="22">
        <f>U13+'Стрессовый сценарий_CF'!U10</f>
        <v>8823876.3404413182</v>
      </c>
      <c r="W13" s="22">
        <f>V13+'Стрессовый сценарий_CF'!V10</f>
        <v>8823876.3404413182</v>
      </c>
      <c r="X13" s="22">
        <f>W13+'Стрессовый сценарий_CF'!W10</f>
        <v>8823876.3404413182</v>
      </c>
      <c r="Y13" s="22">
        <f>X13+'Стрессовый сценарий_CF'!X10</f>
        <v>8823876.3404413182</v>
      </c>
      <c r="Z13" s="22">
        <f>Y13+'Стрессовый сценарий_CF'!Y10</f>
        <v>8823876.3404413182</v>
      </c>
      <c r="AA13" s="22">
        <f>Z13+'Стрессовый сценарий_CF'!Z10</f>
        <v>8823876.3404413182</v>
      </c>
      <c r="AB13" s="22">
        <f>AA13+'Стрессовый сценарий_CF'!AA10</f>
        <v>9797423.496605698</v>
      </c>
      <c r="AC13" s="22">
        <f>AB13+'Стрессовый сценарий_CF'!AB10</f>
        <v>19869439.011576608</v>
      </c>
    </row>
    <row r="14" spans="1:29" x14ac:dyDescent="0.3">
      <c r="A14" s="10" t="s">
        <v>91</v>
      </c>
      <c r="B14" s="12" t="s">
        <v>92</v>
      </c>
      <c r="C14" s="12"/>
      <c r="D14" s="15">
        <v>0</v>
      </c>
      <c r="E14" s="22">
        <f>D14+'Стрессовый сценарий_CF'!D11</f>
        <v>0</v>
      </c>
      <c r="F14" s="22">
        <f>E14+'Стрессовый сценарий_CF'!E11</f>
        <v>0</v>
      </c>
      <c r="G14" s="22">
        <f>F14+'Стрессовый сценарий_CF'!F11</f>
        <v>0</v>
      </c>
      <c r="H14" s="22">
        <f>G14+'Стрессовый сценарий_CF'!G11</f>
        <v>0</v>
      </c>
      <c r="I14" s="22">
        <f>H14+'Стрессовый сценарий_CF'!H11</f>
        <v>0</v>
      </c>
      <c r="J14" s="22">
        <f>I14+'Стрессовый сценарий_CF'!I11</f>
        <v>0</v>
      </c>
      <c r="K14" s="22">
        <f>J14+'Стрессовый сценарий_CF'!J11</f>
        <v>0</v>
      </c>
      <c r="L14" s="22">
        <f>K14+'Стрессовый сценарий_CF'!K11</f>
        <v>0</v>
      </c>
      <c r="M14" s="22">
        <f>L14+'Стрессовый сценарий_CF'!L11</f>
        <v>0</v>
      </c>
      <c r="N14" s="22">
        <f>M14+'Стрессовый сценарий_CF'!M11</f>
        <v>0</v>
      </c>
      <c r="O14" s="22">
        <f>N14+'Стрессовый сценарий_CF'!N11</f>
        <v>0</v>
      </c>
      <c r="P14" s="22">
        <f>O14+'Стрессовый сценарий_CF'!O11</f>
        <v>0</v>
      </c>
      <c r="Q14" s="22">
        <f>P14+'Стрессовый сценарий_CF'!P11</f>
        <v>0</v>
      </c>
      <c r="R14" s="22">
        <f>Q14+'Стрессовый сценарий_CF'!Q11</f>
        <v>0</v>
      </c>
      <c r="S14" s="22">
        <f>R14+'Стрессовый сценарий_CF'!R11</f>
        <v>0</v>
      </c>
      <c r="T14" s="22">
        <f>S14+'Стрессовый сценарий_CF'!S11</f>
        <v>0</v>
      </c>
      <c r="U14" s="22">
        <f>T14+'Стрессовый сценарий_CF'!T11</f>
        <v>0</v>
      </c>
      <c r="V14" s="22">
        <f>U14+'Стрессовый сценарий_CF'!U11</f>
        <v>0</v>
      </c>
      <c r="W14" s="22">
        <f>V14+'Стрессовый сценарий_CF'!V11</f>
        <v>0</v>
      </c>
      <c r="X14" s="22">
        <f>W14+'Стрессовый сценарий_CF'!W11</f>
        <v>0</v>
      </c>
      <c r="Y14" s="22">
        <f>X14+'Стрессовый сценарий_CF'!X11</f>
        <v>0</v>
      </c>
      <c r="Z14" s="22">
        <f>Y14+'Стрессовый сценарий_CF'!Y11</f>
        <v>0</v>
      </c>
      <c r="AA14" s="22">
        <f>Z14+'Стрессовый сценарий_CF'!Z11</f>
        <v>0</v>
      </c>
      <c r="AB14" s="22">
        <f>AA14+'Стрессовый сценарий_CF'!AA11</f>
        <v>0</v>
      </c>
      <c r="AC14" s="22">
        <f>AB14+'Стрессовый сценарий_CF'!AB11</f>
        <v>0</v>
      </c>
    </row>
    <row r="15" spans="1:29" x14ac:dyDescent="0.3">
      <c r="A15" s="10" t="s">
        <v>93</v>
      </c>
      <c r="B15" s="12" t="s">
        <v>94</v>
      </c>
      <c r="C15" s="12"/>
      <c r="D15" s="15">
        <v>34314.013698630137</v>
      </c>
      <c r="E15" s="22">
        <f>D15+'Стрессовый сценарий_CF'!D12</f>
        <v>29908.534246575342</v>
      </c>
      <c r="F15" s="22">
        <f>E15+'Стрессовый сценарий_CF'!E12</f>
        <v>25460.863013698628</v>
      </c>
      <c r="G15" s="22">
        <f>F15+'Стрессовый сценарий_CF'!F12</f>
        <v>21148.808219178081</v>
      </c>
      <c r="H15" s="22">
        <f>G15+'Стрессовый сценарий_CF'!G12</f>
        <v>16888.534246575342</v>
      </c>
      <c r="I15" s="22">
        <f>H15+'Стрессовый сценарий_CF'!H12</f>
        <v>12729.35616438356</v>
      </c>
      <c r="J15" s="22">
        <f>I15+'Стрессовый сценарий_CF'!I12</f>
        <v>8518.3972602739705</v>
      </c>
      <c r="K15" s="22">
        <f>J15+'Стрессовый сценарий_CF'!J12</f>
        <v>4401.6849315068475</v>
      </c>
      <c r="L15" s="22">
        <f>K15+'Стрессовый сценарий_CF'!K12</f>
        <v>352.9178082191761</v>
      </c>
      <c r="M15" s="22">
        <f>L15+'Стрессовый сценарий_CF'!L12</f>
        <v>-3660.78082191781</v>
      </c>
      <c r="N15" s="22">
        <f>M15+'Стрессовый сценарий_CF'!M12</f>
        <v>-7641.6027397260295</v>
      </c>
      <c r="O15" s="22">
        <f>N15+'Стрессовый сценарий_CF'!N12</f>
        <v>-11593.657534246577</v>
      </c>
      <c r="P15" s="22">
        <f>O15+'Стрессовый сценарий_CF'!O12</f>
        <v>-15447.082191780824</v>
      </c>
      <c r="Q15" s="22">
        <f>P15+'Стрессовый сценарий_CF'!P12</f>
        <v>-13236.808219178085</v>
      </c>
      <c r="R15" s="22">
        <f>Q15+'Стрессовый сценарий_CF'!Q12</f>
        <v>-11191.219178082196</v>
      </c>
      <c r="S15" s="22">
        <f>R15+'Стрессовый сценарий_CF'!R12</f>
        <v>-9085.4109589041145</v>
      </c>
      <c r="T15" s="22">
        <f>S15+'Стрессовый сценарий_CF'!S12</f>
        <v>-7026.7808219178123</v>
      </c>
      <c r="U15" s="22">
        <f>T15+'Стрессовый сценарий_CF'!T12</f>
        <v>-4944.7534246575378</v>
      </c>
      <c r="V15" s="22">
        <f>U15+'Стрессовый сценарий_CF'!U12</f>
        <v>-2909.1369863013729</v>
      </c>
      <c r="W15" s="22">
        <f>V15+'Стрессовый сценарий_CF'!V12</f>
        <v>-850.89041095890707</v>
      </c>
      <c r="X15" s="22">
        <f>W15+'Стрессовый сценарий_CF'!W12</f>
        <v>1195.4657534246548</v>
      </c>
      <c r="Y15" s="22">
        <f>X15+'Стрессовый сценарий_CF'!X12</f>
        <v>3196.5616438356137</v>
      </c>
      <c r="Z15" s="22">
        <f>Y15+'Стрессовый сценарий_CF'!Y12</f>
        <v>5219.1369863013679</v>
      </c>
      <c r="AA15" s="22">
        <f>Z15+'Стрессовый сценарий_CF'!Z12</f>
        <v>7197.2191780821904</v>
      </c>
      <c r="AB15" s="22">
        <f>AA15+'Стрессовый сценарий_CF'!AA12</f>
        <v>9196.0136986301368</v>
      </c>
      <c r="AC15" s="22">
        <f>AB15+'Стрессовый сценарий_CF'!AB12</f>
        <v>115122.20547945207</v>
      </c>
    </row>
    <row r="16" spans="1:29" x14ac:dyDescent="0.3">
      <c r="A16" s="10" t="s">
        <v>95</v>
      </c>
      <c r="B16" s="12" t="s">
        <v>96</v>
      </c>
      <c r="C16" s="12"/>
      <c r="D16" s="15">
        <v>511864.63508208218</v>
      </c>
      <c r="E16" s="22">
        <f>D16+'Стрессовый сценарий_CF'!D13</f>
        <v>449267.81756838359</v>
      </c>
      <c r="F16" s="22">
        <f>E16+'Стрессовый сценарий_CF'!E13</f>
        <v>386608.91037660278</v>
      </c>
      <c r="G16" s="22">
        <f>F16+'Стрессовый сценарий_CF'!F13</f>
        <v>325958.68671221921</v>
      </c>
      <c r="H16" s="22">
        <f>G16+'Стрессовый сценарий_CF'!G13</f>
        <v>201633.57198619182</v>
      </c>
      <c r="I16" s="22">
        <f>H16+'Стрессовый сценарий_CF'!H13</f>
        <v>78254.375397150725</v>
      </c>
      <c r="J16" s="22">
        <f>I16+'Стрессовый сценарий_CF'!I13</f>
        <v>-40414.121315178039</v>
      </c>
      <c r="K16" s="22">
        <f>J16+'Стрессовый сценарий_CF'!J13</f>
        <v>-158055.83699189039</v>
      </c>
      <c r="L16" s="22">
        <f>K16+'Стрессовый сценарий_CF'!K13</f>
        <v>-279914.93828230136</v>
      </c>
      <c r="M16" s="22">
        <f>L16+'Стрессовый сценарий_CF'!L13</f>
        <v>-396802.22299463011</v>
      </c>
      <c r="N16" s="22">
        <f>M16+'Стрессовый сценарий_CF'!M13</f>
        <v>-511035.4817069589</v>
      </c>
      <c r="O16" s="22">
        <f>N16+'Стрессовый сценарий_CF'!N13</f>
        <v>-625066.73543298629</v>
      </c>
      <c r="P16" s="22">
        <f>O16+'Стрессовый сценарий_CF'!O13</f>
        <v>-733654.50497545209</v>
      </c>
      <c r="Q16" s="22">
        <f>P16+'Стрессовый сценарий_CF'!P13</f>
        <v>-451853.4999001096</v>
      </c>
      <c r="R16" s="22">
        <f>Q16+'Стрессовый сценарий_CF'!Q13</f>
        <v>-417674.4864713425</v>
      </c>
      <c r="S16" s="22">
        <f>R16+'Стрессовый сценарий_CF'!R13</f>
        <v>-377647.19623161649</v>
      </c>
      <c r="T16" s="22">
        <f>S16+'Стрессовый сценарий_CF'!S13</f>
        <v>-340194.79646175349</v>
      </c>
      <c r="U16" s="22">
        <f>T16+'Стрессовый сценарий_CF'!T13</f>
        <v>-303949.08226997266</v>
      </c>
      <c r="V16" s="22">
        <f>U16+'Стрессовый сценарий_CF'!U13</f>
        <v>-269369.6055905206</v>
      </c>
      <c r="W16" s="22">
        <f>V16+'Стрессовый сценарий_CF'!V13</f>
        <v>-233001.20666915074</v>
      </c>
      <c r="X16" s="22">
        <f>W16+'Стрессовый сценарий_CF'!W13</f>
        <v>-196215.86683791789</v>
      </c>
      <c r="Y16" s="22">
        <f>X16+'Стрессовый сценарий_CF'!X13</f>
        <v>-159705.39201052062</v>
      </c>
      <c r="Z16" s="22">
        <f>Y16+'Стрессовый сценарий_CF'!Y13</f>
        <v>-122729.00037890066</v>
      </c>
      <c r="AA16" s="22">
        <f>Z16+'Стрессовый сценарий_CF'!Z13</f>
        <v>-86793.98414966854</v>
      </c>
      <c r="AB16" s="22">
        <f>AA16+'Стрессовый сценарий_CF'!AA13</f>
        <v>-50432.932094874021</v>
      </c>
      <c r="AC16" s="22">
        <f>AB16+'Стрессовый сценарий_CF'!AB13</f>
        <v>3847321.7770963437</v>
      </c>
    </row>
    <row r="17" spans="1:29" x14ac:dyDescent="0.3">
      <c r="A17" s="10" t="s">
        <v>97</v>
      </c>
      <c r="B17" s="12" t="s">
        <v>98</v>
      </c>
      <c r="C17" s="12"/>
      <c r="D17" s="15">
        <v>0</v>
      </c>
      <c r="E17" s="22">
        <f>D17+'Стрессовый сценарий_CF'!D14</f>
        <v>0</v>
      </c>
      <c r="F17" s="22">
        <f>E17+'Стрессовый сценарий_CF'!E14</f>
        <v>11</v>
      </c>
      <c r="G17" s="22">
        <f>F17+'Стрессовый сценарий_CF'!F14</f>
        <v>12</v>
      </c>
      <c r="H17" s="22">
        <f>G17+'Стрессовый сценарий_CF'!G14</f>
        <v>28</v>
      </c>
      <c r="I17" s="22">
        <f>H17+'Стрессовый сценарий_CF'!H14</f>
        <v>33</v>
      </c>
      <c r="J17" s="22">
        <f>I17+'Стрессовый сценарий_CF'!I14</f>
        <v>51</v>
      </c>
      <c r="K17" s="22">
        <f>J17+'Стрессовый сценарий_CF'!J14</f>
        <v>58</v>
      </c>
      <c r="L17" s="22">
        <f>K17+'Стрессовый сценарий_CF'!K14</f>
        <v>78</v>
      </c>
      <c r="M17" s="22">
        <f>L17+'Стрессовый сценарий_CF'!L14</f>
        <v>100</v>
      </c>
      <c r="N17" s="22">
        <f>M17+'Стрессовый сценарий_CF'!M14</f>
        <v>109</v>
      </c>
      <c r="O17" s="22">
        <f>N17+'Стрессовый сценарий_CF'!N14</f>
        <v>122</v>
      </c>
      <c r="P17" s="22">
        <f>O17+'Стрессовый сценарий_CF'!O14</f>
        <v>125</v>
      </c>
      <c r="Q17" s="22">
        <f>P17+'Стрессовый сценарий_CF'!P14</f>
        <v>140</v>
      </c>
      <c r="R17" s="22">
        <f>Q17+'Стрессовый сценарий_CF'!Q14</f>
        <v>152</v>
      </c>
      <c r="S17" s="22">
        <f>R17+'Стрессовый сценарий_CF'!R14</f>
        <v>154</v>
      </c>
      <c r="T17" s="22">
        <f>S17+'Стрессовый сценарий_CF'!S14</f>
        <v>171</v>
      </c>
      <c r="U17" s="22">
        <f>T17+'Стрессовый сценарий_CF'!T14</f>
        <v>177</v>
      </c>
      <c r="V17" s="22">
        <f>U17+'Стрессовый сценарий_CF'!U14</f>
        <v>196</v>
      </c>
      <c r="W17" s="22">
        <f>V17+'Стрессовый сценарий_CF'!V14</f>
        <v>204</v>
      </c>
      <c r="X17" s="22">
        <f>W17+'Стрессовый сценарий_CF'!W14</f>
        <v>225</v>
      </c>
      <c r="Y17" s="22">
        <f>X17+'Стрессовый сценарий_CF'!X14</f>
        <v>248</v>
      </c>
      <c r="Z17" s="22">
        <f>Y17+'Стрессовый сценарий_CF'!Y14</f>
        <v>258</v>
      </c>
      <c r="AA17" s="22">
        <f>Z17+'Стрессовый сценарий_CF'!Z14</f>
        <v>272</v>
      </c>
      <c r="AB17" s="22">
        <f>AA17+'Стрессовый сценарий_CF'!AA14</f>
        <v>276</v>
      </c>
      <c r="AC17" s="22">
        <f>AB17+'Стрессовый сценарий_CF'!AB14</f>
        <v>301</v>
      </c>
    </row>
    <row r="18" spans="1:29" x14ac:dyDescent="0.3">
      <c r="A18" s="10" t="s">
        <v>99</v>
      </c>
      <c r="B18" s="11" t="s">
        <v>216</v>
      </c>
      <c r="C18" s="11"/>
      <c r="D18" s="16">
        <v>226984.38356164386</v>
      </c>
      <c r="E18" s="22">
        <f>D18+'Стрессовый сценарий_CF'!D15</f>
        <v>226984.38356164386</v>
      </c>
      <c r="F18" s="22">
        <f>E18+'Стрессовый сценарий_CF'!E15</f>
        <v>226984.38356164386</v>
      </c>
      <c r="G18" s="22">
        <f>F18+'Стрессовый сценарий_CF'!F15</f>
        <v>226984.38356164386</v>
      </c>
      <c r="H18" s="22">
        <f>G18+'Стрессовый сценарий_CF'!G15</f>
        <v>226984.38356164386</v>
      </c>
      <c r="I18" s="22">
        <f>H18+'Стрессовый сценарий_CF'!H15</f>
        <v>226984.38356164386</v>
      </c>
      <c r="J18" s="22">
        <f>I18+'Стрессовый сценарий_CF'!I15</f>
        <v>226984.38356164386</v>
      </c>
      <c r="K18" s="22">
        <f>J18+'Стрессовый сценарий_CF'!J15</f>
        <v>226984.38356164386</v>
      </c>
      <c r="L18" s="22">
        <f>K18+'Стрессовый сценарий_CF'!K15</f>
        <v>226984.38356164386</v>
      </c>
      <c r="M18" s="22">
        <f>L18+'Стрессовый сценарий_CF'!L15</f>
        <v>226984.38356164386</v>
      </c>
      <c r="N18" s="22">
        <f>M18+'Стрессовый сценарий_CF'!M15</f>
        <v>226984.38356164386</v>
      </c>
      <c r="O18" s="22">
        <f>N18+'Стрессовый сценарий_CF'!N15</f>
        <v>226984.38356164386</v>
      </c>
      <c r="P18" s="22">
        <f>O18+'Стрессовый сценарий_CF'!O15</f>
        <v>226984.38356164386</v>
      </c>
      <c r="Q18" s="22">
        <f>P18+'Стрессовый сценарий_CF'!P15</f>
        <v>226984.38356164386</v>
      </c>
      <c r="R18" s="22">
        <f>Q18+'Стрессовый сценарий_CF'!Q15</f>
        <v>226984.38356164386</v>
      </c>
      <c r="S18" s="22">
        <f>R18+'Стрессовый сценарий_CF'!R15</f>
        <v>226984.38356164386</v>
      </c>
      <c r="T18" s="22">
        <f>S18+'Стрессовый сценарий_CF'!S15</f>
        <v>226984.38356164386</v>
      </c>
      <c r="U18" s="22">
        <f>T18+'Стрессовый сценарий_CF'!T15</f>
        <v>226984.38356164386</v>
      </c>
      <c r="V18" s="22">
        <f>U18+'Стрессовый сценарий_CF'!U15</f>
        <v>226984.38356164386</v>
      </c>
      <c r="W18" s="22">
        <f>V18+'Стрессовый сценарий_CF'!V15</f>
        <v>226984.38356164386</v>
      </c>
      <c r="X18" s="22">
        <f>W18+'Стрессовый сценарий_CF'!W15</f>
        <v>226984.38356164386</v>
      </c>
      <c r="Y18" s="22">
        <f>X18+'Стрессовый сценарий_CF'!X15</f>
        <v>226984.38356164386</v>
      </c>
      <c r="Z18" s="22">
        <f>Y18+'Стрессовый сценарий_CF'!Y15</f>
        <v>226984.38356164386</v>
      </c>
      <c r="AA18" s="22">
        <f>Z18+'Стрессовый сценарий_CF'!Z15</f>
        <v>226984.38356164386</v>
      </c>
      <c r="AB18" s="22">
        <f>AA18+'Стрессовый сценарий_CF'!AA15</f>
        <v>226984.38356164386</v>
      </c>
      <c r="AC18" s="22">
        <f>AB18+'Стрессовый сценарий_CF'!AB15</f>
        <v>226984.38356164386</v>
      </c>
    </row>
    <row r="19" spans="1:29" x14ac:dyDescent="0.3">
      <c r="A19" s="10" t="s">
        <v>101</v>
      </c>
      <c r="B19" s="12" t="s">
        <v>102</v>
      </c>
      <c r="C19" s="12"/>
      <c r="D19" s="16">
        <v>226984.38356164386</v>
      </c>
      <c r="E19" s="22">
        <f>D19+'Стрессовый сценарий_CF'!D16</f>
        <v>226984.38356164386</v>
      </c>
      <c r="F19" s="22">
        <f>E19+'Стрессовый сценарий_CF'!E16</f>
        <v>226984.38356164386</v>
      </c>
      <c r="G19" s="22">
        <f>F19+'Стрессовый сценарий_CF'!F16</f>
        <v>226984.38356164386</v>
      </c>
      <c r="H19" s="22">
        <f>G19+'Стрессовый сценарий_CF'!G16</f>
        <v>226984.38356164386</v>
      </c>
      <c r="I19" s="22">
        <f>H19+'Стрессовый сценарий_CF'!H16</f>
        <v>226984.38356164386</v>
      </c>
      <c r="J19" s="22">
        <f>I19+'Стрессовый сценарий_CF'!I16</f>
        <v>226984.38356164386</v>
      </c>
      <c r="K19" s="22">
        <f>J19+'Стрессовый сценарий_CF'!J16</f>
        <v>226984.38356164386</v>
      </c>
      <c r="L19" s="22">
        <f>K19+'Стрессовый сценарий_CF'!K16</f>
        <v>226984.38356164386</v>
      </c>
      <c r="M19" s="22">
        <f>L19+'Стрессовый сценарий_CF'!L16</f>
        <v>226984.38356164386</v>
      </c>
      <c r="N19" s="22">
        <f>M19+'Стрессовый сценарий_CF'!M16</f>
        <v>226984.38356164386</v>
      </c>
      <c r="O19" s="22">
        <f>N19+'Стрессовый сценарий_CF'!N16</f>
        <v>226984.38356164386</v>
      </c>
      <c r="P19" s="22">
        <f>O19+'Стрессовый сценарий_CF'!O16</f>
        <v>226984.38356164386</v>
      </c>
      <c r="Q19" s="22">
        <f>P19+'Стрессовый сценарий_CF'!P16</f>
        <v>226984.38356164386</v>
      </c>
      <c r="R19" s="22">
        <f>Q19+'Стрессовый сценарий_CF'!Q16</f>
        <v>226984.38356164386</v>
      </c>
      <c r="S19" s="22">
        <f>R19+'Стрессовый сценарий_CF'!R16</f>
        <v>226984.38356164386</v>
      </c>
      <c r="T19" s="22">
        <f>S19+'Стрессовый сценарий_CF'!S16</f>
        <v>226984.38356164386</v>
      </c>
      <c r="U19" s="22">
        <f>T19+'Стрессовый сценарий_CF'!T16</f>
        <v>226984.38356164386</v>
      </c>
      <c r="V19" s="22">
        <f>U19+'Стрессовый сценарий_CF'!U16</f>
        <v>226984.38356164386</v>
      </c>
      <c r="W19" s="22">
        <f>V19+'Стрессовый сценарий_CF'!V16</f>
        <v>226984.38356164386</v>
      </c>
      <c r="X19" s="22">
        <f>W19+'Стрессовый сценарий_CF'!W16</f>
        <v>226984.38356164386</v>
      </c>
      <c r="Y19" s="22">
        <f>X19+'Стрессовый сценарий_CF'!X16</f>
        <v>226984.38356164386</v>
      </c>
      <c r="Z19" s="22">
        <f>Y19+'Стрессовый сценарий_CF'!Y16</f>
        <v>226984.38356164386</v>
      </c>
      <c r="AA19" s="22">
        <f>Z19+'Стрессовый сценарий_CF'!Z16</f>
        <v>226984.38356164386</v>
      </c>
      <c r="AB19" s="22">
        <f>AA19+'Стрессовый сценарий_CF'!AA16</f>
        <v>226984.38356164386</v>
      </c>
      <c r="AC19" s="22">
        <f>AB19+'Стрессовый сценарий_CF'!AB16</f>
        <v>226984.38356164386</v>
      </c>
    </row>
    <row r="20" spans="1:29" x14ac:dyDescent="0.3">
      <c r="A20" s="10" t="s">
        <v>103</v>
      </c>
      <c r="B20" s="12" t="s">
        <v>104</v>
      </c>
      <c r="C20" s="12"/>
      <c r="D20" s="15">
        <v>0</v>
      </c>
      <c r="E20" s="22">
        <f>D20+'Стрессовый сценарий_CF'!D17</f>
        <v>0</v>
      </c>
      <c r="F20" s="22">
        <f>E20+'Стрессовый сценарий_CF'!E17</f>
        <v>0</v>
      </c>
      <c r="G20" s="22">
        <f>F20+'Стрессовый сценарий_CF'!F17</f>
        <v>0</v>
      </c>
      <c r="H20" s="22">
        <f>G20+'Стрессовый сценарий_CF'!G17</f>
        <v>0</v>
      </c>
      <c r="I20" s="22">
        <f>H20+'Стрессовый сценарий_CF'!H17</f>
        <v>0</v>
      </c>
      <c r="J20" s="22">
        <f>I20+'Стрессовый сценарий_CF'!I17</f>
        <v>0</v>
      </c>
      <c r="K20" s="22">
        <f>J20+'Стрессовый сценарий_CF'!J17</f>
        <v>0</v>
      </c>
      <c r="L20" s="22">
        <f>K20+'Стрессовый сценарий_CF'!K17</f>
        <v>0</v>
      </c>
      <c r="M20" s="22">
        <f>L20+'Стрессовый сценарий_CF'!L17</f>
        <v>0</v>
      </c>
      <c r="N20" s="22">
        <f>M20+'Стрессовый сценарий_CF'!M17</f>
        <v>0</v>
      </c>
      <c r="O20" s="22">
        <f>N20+'Стрессовый сценарий_CF'!N17</f>
        <v>0</v>
      </c>
      <c r="P20" s="22">
        <f>O20+'Стрессовый сценарий_CF'!O17</f>
        <v>0</v>
      </c>
      <c r="Q20" s="22">
        <f>P20+'Стрессовый сценарий_CF'!P17</f>
        <v>0</v>
      </c>
      <c r="R20" s="22">
        <f>Q20+'Стрессовый сценарий_CF'!Q17</f>
        <v>0</v>
      </c>
      <c r="S20" s="22">
        <f>R20+'Стрессовый сценарий_CF'!R17</f>
        <v>0</v>
      </c>
      <c r="T20" s="22">
        <f>S20+'Стрессовый сценарий_CF'!S17</f>
        <v>0</v>
      </c>
      <c r="U20" s="22">
        <f>T20+'Стрессовый сценарий_CF'!T17</f>
        <v>0</v>
      </c>
      <c r="V20" s="22">
        <f>U20+'Стрессовый сценарий_CF'!U17</f>
        <v>0</v>
      </c>
      <c r="W20" s="22">
        <f>V20+'Стрессовый сценарий_CF'!V17</f>
        <v>0</v>
      </c>
      <c r="X20" s="22">
        <f>W20+'Стрессовый сценарий_CF'!W17</f>
        <v>0</v>
      </c>
      <c r="Y20" s="22">
        <f>X20+'Стрессовый сценарий_CF'!X17</f>
        <v>0</v>
      </c>
      <c r="Z20" s="22">
        <f>Y20+'Стрессовый сценарий_CF'!Y17</f>
        <v>0</v>
      </c>
      <c r="AA20" s="22">
        <f>Z20+'Стрессовый сценарий_CF'!Z17</f>
        <v>0</v>
      </c>
      <c r="AB20" s="22">
        <f>AA20+'Стрессовый сценарий_CF'!AA17</f>
        <v>0</v>
      </c>
      <c r="AC20" s="22">
        <f>AB20+'Стрессовый сценарий_CF'!AB17</f>
        <v>0</v>
      </c>
    </row>
    <row r="21" spans="1:29" x14ac:dyDescent="0.3">
      <c r="A21" s="10" t="s">
        <v>105</v>
      </c>
      <c r="B21" s="12" t="s">
        <v>106</v>
      </c>
      <c r="C21" s="12"/>
      <c r="D21" s="15">
        <v>0</v>
      </c>
      <c r="E21" s="22">
        <f>D21+'Стрессовый сценарий_CF'!D18</f>
        <v>0</v>
      </c>
      <c r="F21" s="22">
        <f>E21+'Стрессовый сценарий_CF'!E18</f>
        <v>0</v>
      </c>
      <c r="G21" s="22">
        <f>F21+'Стрессовый сценарий_CF'!F18</f>
        <v>0</v>
      </c>
      <c r="H21" s="22">
        <f>G21+'Стрессовый сценарий_CF'!G18</f>
        <v>0</v>
      </c>
      <c r="I21" s="22">
        <f>H21+'Стрессовый сценарий_CF'!H18</f>
        <v>0</v>
      </c>
      <c r="J21" s="22">
        <f>I21+'Стрессовый сценарий_CF'!I18</f>
        <v>0</v>
      </c>
      <c r="K21" s="22">
        <f>J21+'Стрессовый сценарий_CF'!J18</f>
        <v>0</v>
      </c>
      <c r="L21" s="22">
        <f>K21+'Стрессовый сценарий_CF'!K18</f>
        <v>0</v>
      </c>
      <c r="M21" s="22">
        <f>L21+'Стрессовый сценарий_CF'!L18</f>
        <v>0</v>
      </c>
      <c r="N21" s="22">
        <f>M21+'Стрессовый сценарий_CF'!M18</f>
        <v>0</v>
      </c>
      <c r="O21" s="22">
        <f>N21+'Стрессовый сценарий_CF'!N18</f>
        <v>0</v>
      </c>
      <c r="P21" s="22">
        <f>O21+'Стрессовый сценарий_CF'!O18</f>
        <v>0</v>
      </c>
      <c r="Q21" s="22">
        <f>P21+'Стрессовый сценарий_CF'!P18</f>
        <v>0</v>
      </c>
      <c r="R21" s="22">
        <f>Q21+'Стрессовый сценарий_CF'!Q18</f>
        <v>0</v>
      </c>
      <c r="S21" s="22">
        <f>R21+'Стрессовый сценарий_CF'!R18</f>
        <v>0</v>
      </c>
      <c r="T21" s="22">
        <f>S21+'Стрессовый сценарий_CF'!S18</f>
        <v>0</v>
      </c>
      <c r="U21" s="22">
        <f>T21+'Стрессовый сценарий_CF'!T18</f>
        <v>0</v>
      </c>
      <c r="V21" s="22">
        <f>U21+'Стрессовый сценарий_CF'!U18</f>
        <v>0</v>
      </c>
      <c r="W21" s="22">
        <f>V21+'Стрессовый сценарий_CF'!V18</f>
        <v>0</v>
      </c>
      <c r="X21" s="22">
        <f>W21+'Стрессовый сценарий_CF'!W18</f>
        <v>0</v>
      </c>
      <c r="Y21" s="22">
        <f>X21+'Стрессовый сценарий_CF'!X18</f>
        <v>0</v>
      </c>
      <c r="Z21" s="22">
        <f>Y21+'Стрессовый сценарий_CF'!Y18</f>
        <v>0</v>
      </c>
      <c r="AA21" s="22">
        <f>Z21+'Стрессовый сценарий_CF'!Z18</f>
        <v>0</v>
      </c>
      <c r="AB21" s="22">
        <f>AA21+'Стрессовый сценарий_CF'!AA18</f>
        <v>0</v>
      </c>
      <c r="AC21" s="22">
        <f>AB21+'Стрессовый сценарий_CF'!AB18</f>
        <v>0</v>
      </c>
    </row>
    <row r="22" spans="1:29" x14ac:dyDescent="0.3">
      <c r="A22" s="10" t="s">
        <v>107</v>
      </c>
      <c r="B22" s="12" t="s">
        <v>108</v>
      </c>
      <c r="C22" s="12"/>
      <c r="D22" s="15">
        <v>0</v>
      </c>
      <c r="E22" s="22">
        <f>D22+'Стрессовый сценарий_CF'!D19</f>
        <v>0</v>
      </c>
      <c r="F22" s="22">
        <f>E22+'Стрессовый сценарий_CF'!E19</f>
        <v>0</v>
      </c>
      <c r="G22" s="22">
        <f>F22+'Стрессовый сценарий_CF'!F19</f>
        <v>0</v>
      </c>
      <c r="H22" s="22">
        <f>G22+'Стрессовый сценарий_CF'!G19</f>
        <v>0</v>
      </c>
      <c r="I22" s="22">
        <f>H22+'Стрессовый сценарий_CF'!H19</f>
        <v>0</v>
      </c>
      <c r="J22" s="22">
        <f>I22+'Стрессовый сценарий_CF'!I19</f>
        <v>0</v>
      </c>
      <c r="K22" s="22">
        <f>J22+'Стрессовый сценарий_CF'!J19</f>
        <v>0</v>
      </c>
      <c r="L22" s="22">
        <f>K22+'Стрессовый сценарий_CF'!K19</f>
        <v>0</v>
      </c>
      <c r="M22" s="22">
        <f>L22+'Стрессовый сценарий_CF'!L19</f>
        <v>0</v>
      </c>
      <c r="N22" s="22">
        <f>M22+'Стрессовый сценарий_CF'!M19</f>
        <v>0</v>
      </c>
      <c r="O22" s="22">
        <f>N22+'Стрессовый сценарий_CF'!N19</f>
        <v>0</v>
      </c>
      <c r="P22" s="22">
        <f>O22+'Стрессовый сценарий_CF'!O19</f>
        <v>0</v>
      </c>
      <c r="Q22" s="22">
        <f>P22+'Стрессовый сценарий_CF'!P19</f>
        <v>0</v>
      </c>
      <c r="R22" s="22">
        <f>Q22+'Стрессовый сценарий_CF'!Q19</f>
        <v>0</v>
      </c>
      <c r="S22" s="22">
        <f>R22+'Стрессовый сценарий_CF'!R19</f>
        <v>0</v>
      </c>
      <c r="T22" s="22">
        <f>S22+'Стрессовый сценарий_CF'!S19</f>
        <v>0</v>
      </c>
      <c r="U22" s="22">
        <f>T22+'Стрессовый сценарий_CF'!T19</f>
        <v>0</v>
      </c>
      <c r="V22" s="22">
        <f>U22+'Стрессовый сценарий_CF'!U19</f>
        <v>0</v>
      </c>
      <c r="W22" s="22">
        <f>V22+'Стрессовый сценарий_CF'!V19</f>
        <v>0</v>
      </c>
      <c r="X22" s="22">
        <f>W22+'Стрессовый сценарий_CF'!W19</f>
        <v>0</v>
      </c>
      <c r="Y22" s="22">
        <f>X22+'Стрессовый сценарий_CF'!X19</f>
        <v>0</v>
      </c>
      <c r="Z22" s="22">
        <f>Y22+'Стрессовый сценарий_CF'!Y19</f>
        <v>0</v>
      </c>
      <c r="AA22" s="22">
        <f>Z22+'Стрессовый сценарий_CF'!Z19</f>
        <v>0</v>
      </c>
      <c r="AB22" s="22">
        <f>AA22+'Стрессовый сценарий_CF'!AA19</f>
        <v>0</v>
      </c>
      <c r="AC22" s="22">
        <f>AB22+'Стрессовый сценарий_CF'!AB19</f>
        <v>0</v>
      </c>
    </row>
    <row r="23" spans="1:29" x14ac:dyDescent="0.3">
      <c r="A23" s="10" t="s">
        <v>109</v>
      </c>
      <c r="B23" s="12" t="s">
        <v>92</v>
      </c>
      <c r="C23" s="12"/>
      <c r="D23" s="20">
        <v>0</v>
      </c>
      <c r="E23" s="22">
        <f>D23+'Стрессовый сценарий_CF'!D20</f>
        <v>0</v>
      </c>
      <c r="F23" s="22">
        <f>E23+'Стрессовый сценарий_CF'!E20</f>
        <v>0</v>
      </c>
      <c r="G23" s="22">
        <f>F23+'Стрессовый сценарий_CF'!F20</f>
        <v>0</v>
      </c>
      <c r="H23" s="22">
        <f>G23+'Стрессовый сценарий_CF'!G20</f>
        <v>0</v>
      </c>
      <c r="I23" s="22">
        <f>H23+'Стрессовый сценарий_CF'!H20</f>
        <v>0</v>
      </c>
      <c r="J23" s="22">
        <f>I23+'Стрессовый сценарий_CF'!I20</f>
        <v>0</v>
      </c>
      <c r="K23" s="22">
        <f>J23+'Стрессовый сценарий_CF'!J20</f>
        <v>0</v>
      </c>
      <c r="L23" s="22">
        <f>K23+'Стрессовый сценарий_CF'!K20</f>
        <v>0</v>
      </c>
      <c r="M23" s="22">
        <f>L23+'Стрессовый сценарий_CF'!L20</f>
        <v>0</v>
      </c>
      <c r="N23" s="22">
        <f>M23+'Стрессовый сценарий_CF'!M20</f>
        <v>0</v>
      </c>
      <c r="O23" s="22">
        <f>N23+'Стрессовый сценарий_CF'!N20</f>
        <v>0</v>
      </c>
      <c r="P23" s="22">
        <f>O23+'Стрессовый сценарий_CF'!O20</f>
        <v>0</v>
      </c>
      <c r="Q23" s="22">
        <f>P23+'Стрессовый сценарий_CF'!P20</f>
        <v>0</v>
      </c>
      <c r="R23" s="22">
        <f>Q23+'Стрессовый сценарий_CF'!Q20</f>
        <v>0</v>
      </c>
      <c r="S23" s="22">
        <f>R23+'Стрессовый сценарий_CF'!R20</f>
        <v>0</v>
      </c>
      <c r="T23" s="22">
        <f>S23+'Стрессовый сценарий_CF'!S20</f>
        <v>0</v>
      </c>
      <c r="U23" s="22">
        <f>T23+'Стрессовый сценарий_CF'!T20</f>
        <v>0</v>
      </c>
      <c r="V23" s="22">
        <f>U23+'Стрессовый сценарий_CF'!U20</f>
        <v>0</v>
      </c>
      <c r="W23" s="22">
        <f>V23+'Стрессовый сценарий_CF'!V20</f>
        <v>0</v>
      </c>
      <c r="X23" s="22">
        <f>W23+'Стрессовый сценарий_CF'!W20</f>
        <v>0</v>
      </c>
      <c r="Y23" s="22">
        <f>X23+'Стрессовый сценарий_CF'!X20</f>
        <v>0</v>
      </c>
      <c r="Z23" s="22">
        <f>Y23+'Стрессовый сценарий_CF'!Y20</f>
        <v>0</v>
      </c>
      <c r="AA23" s="22">
        <f>Z23+'Стрессовый сценарий_CF'!Z20</f>
        <v>0</v>
      </c>
      <c r="AB23" s="22">
        <f>AA23+'Стрессовый сценарий_CF'!AA20</f>
        <v>0</v>
      </c>
      <c r="AC23" s="22">
        <f>AB23+'Стрессовый сценарий_CF'!AB20</f>
        <v>0</v>
      </c>
    </row>
    <row r="24" spans="1:29" x14ac:dyDescent="0.3">
      <c r="A24" s="10" t="s">
        <v>110</v>
      </c>
      <c r="B24" s="11" t="s">
        <v>217</v>
      </c>
      <c r="C24" s="11"/>
      <c r="D24" s="16">
        <v>0</v>
      </c>
      <c r="E24" s="22">
        <f>D24+'Стрессовый сценарий_CF'!D21</f>
        <v>0</v>
      </c>
      <c r="F24" s="22">
        <f>E24+'Стрессовый сценарий_CF'!E21</f>
        <v>0</v>
      </c>
      <c r="G24" s="22">
        <f>F24+'Стрессовый сценарий_CF'!F21</f>
        <v>0</v>
      </c>
      <c r="H24" s="22">
        <f>G24+'Стрессовый сценарий_CF'!G21</f>
        <v>0</v>
      </c>
      <c r="I24" s="22">
        <f>H24+'Стрессовый сценарий_CF'!H21</f>
        <v>0</v>
      </c>
      <c r="J24" s="22">
        <f>I24+'Стрессовый сценарий_CF'!I21</f>
        <v>0</v>
      </c>
      <c r="K24" s="22">
        <f>J24+'Стрессовый сценарий_CF'!J21</f>
        <v>0</v>
      </c>
      <c r="L24" s="22">
        <f>K24+'Стрессовый сценарий_CF'!K21</f>
        <v>0</v>
      </c>
      <c r="M24" s="22">
        <f>L24+'Стрессовый сценарий_CF'!L21</f>
        <v>0</v>
      </c>
      <c r="N24" s="22">
        <f>M24+'Стрессовый сценарий_CF'!M21</f>
        <v>0</v>
      </c>
      <c r="O24" s="22">
        <f>N24+'Стрессовый сценарий_CF'!N21</f>
        <v>0</v>
      </c>
      <c r="P24" s="22">
        <f>O24+'Стрессовый сценарий_CF'!O21</f>
        <v>0</v>
      </c>
      <c r="Q24" s="22">
        <f>P24+'Стрессовый сценарий_CF'!P21</f>
        <v>0</v>
      </c>
      <c r="R24" s="22">
        <f>Q24+'Стрессовый сценарий_CF'!Q21</f>
        <v>0</v>
      </c>
      <c r="S24" s="22">
        <f>R24+'Стрессовый сценарий_CF'!R21</f>
        <v>0</v>
      </c>
      <c r="T24" s="22">
        <f>S24+'Стрессовый сценарий_CF'!S21</f>
        <v>0</v>
      </c>
      <c r="U24" s="22">
        <f>T24+'Стрессовый сценарий_CF'!T21</f>
        <v>0</v>
      </c>
      <c r="V24" s="22">
        <f>U24+'Стрессовый сценарий_CF'!U21</f>
        <v>0</v>
      </c>
      <c r="W24" s="22">
        <f>V24+'Стрессовый сценарий_CF'!V21</f>
        <v>0</v>
      </c>
      <c r="X24" s="22">
        <f>W24+'Стрессовый сценарий_CF'!W21</f>
        <v>0</v>
      </c>
      <c r="Y24" s="22">
        <f>X24+'Стрессовый сценарий_CF'!X21</f>
        <v>0</v>
      </c>
      <c r="Z24" s="22">
        <f>Y24+'Стрессовый сценарий_CF'!Y21</f>
        <v>0</v>
      </c>
      <c r="AA24" s="22">
        <f>Z24+'Стрессовый сценарий_CF'!Z21</f>
        <v>0</v>
      </c>
      <c r="AB24" s="22">
        <f>AA24+'Стрессовый сценарий_CF'!AA21</f>
        <v>0</v>
      </c>
      <c r="AC24" s="22">
        <f>AB24+'Стрессовый сценарий_CF'!AB21</f>
        <v>0</v>
      </c>
    </row>
    <row r="25" spans="1:29" x14ac:dyDescent="0.3">
      <c r="A25" s="10" t="s">
        <v>112</v>
      </c>
      <c r="B25" s="12" t="s">
        <v>102</v>
      </c>
      <c r="C25" s="12"/>
      <c r="D25" s="15">
        <v>0</v>
      </c>
      <c r="E25" s="22">
        <f>D25+'Стрессовый сценарий_CF'!D22</f>
        <v>0</v>
      </c>
      <c r="F25" s="22">
        <f>E25+'Стрессовый сценарий_CF'!E22</f>
        <v>0</v>
      </c>
      <c r="G25" s="22">
        <f>F25+'Стрессовый сценарий_CF'!F22</f>
        <v>0</v>
      </c>
      <c r="H25" s="22">
        <f>G25+'Стрессовый сценарий_CF'!G22</f>
        <v>0</v>
      </c>
      <c r="I25" s="22">
        <f>H25+'Стрессовый сценарий_CF'!H22</f>
        <v>0</v>
      </c>
      <c r="J25" s="22">
        <f>I25+'Стрессовый сценарий_CF'!I22</f>
        <v>0</v>
      </c>
      <c r="K25" s="22">
        <f>J25+'Стрессовый сценарий_CF'!J22</f>
        <v>0</v>
      </c>
      <c r="L25" s="22">
        <f>K25+'Стрессовый сценарий_CF'!K22</f>
        <v>0</v>
      </c>
      <c r="M25" s="22">
        <f>L25+'Стрессовый сценарий_CF'!L22</f>
        <v>0</v>
      </c>
      <c r="N25" s="22">
        <f>M25+'Стрессовый сценарий_CF'!M22</f>
        <v>0</v>
      </c>
      <c r="O25" s="22">
        <f>N25+'Стрессовый сценарий_CF'!N22</f>
        <v>0</v>
      </c>
      <c r="P25" s="22">
        <f>O25+'Стрессовый сценарий_CF'!O22</f>
        <v>0</v>
      </c>
      <c r="Q25" s="22">
        <f>P25+'Стрессовый сценарий_CF'!P22</f>
        <v>0</v>
      </c>
      <c r="R25" s="22">
        <f>Q25+'Стрессовый сценарий_CF'!Q22</f>
        <v>0</v>
      </c>
      <c r="S25" s="22">
        <f>R25+'Стрессовый сценарий_CF'!R22</f>
        <v>0</v>
      </c>
      <c r="T25" s="22">
        <f>S25+'Стрессовый сценарий_CF'!S22</f>
        <v>0</v>
      </c>
      <c r="U25" s="22">
        <f>T25+'Стрессовый сценарий_CF'!T22</f>
        <v>0</v>
      </c>
      <c r="V25" s="22">
        <f>U25+'Стрессовый сценарий_CF'!U22</f>
        <v>0</v>
      </c>
      <c r="W25" s="22">
        <f>V25+'Стрессовый сценарий_CF'!V22</f>
        <v>0</v>
      </c>
      <c r="X25" s="22">
        <f>W25+'Стрессовый сценарий_CF'!W22</f>
        <v>0</v>
      </c>
      <c r="Y25" s="22">
        <f>X25+'Стрессовый сценарий_CF'!X22</f>
        <v>0</v>
      </c>
      <c r="Z25" s="22">
        <f>Y25+'Стрессовый сценарий_CF'!Y22</f>
        <v>0</v>
      </c>
      <c r="AA25" s="22">
        <f>Z25+'Стрессовый сценарий_CF'!Z22</f>
        <v>0</v>
      </c>
      <c r="AB25" s="22">
        <f>AA25+'Стрессовый сценарий_CF'!AA22</f>
        <v>0</v>
      </c>
      <c r="AC25" s="22">
        <f>AB25+'Стрессовый сценарий_CF'!AB22</f>
        <v>0</v>
      </c>
    </row>
    <row r="26" spans="1:29" x14ac:dyDescent="0.3">
      <c r="A26" s="10" t="s">
        <v>113</v>
      </c>
      <c r="B26" s="12" t="s">
        <v>114</v>
      </c>
      <c r="C26" s="12"/>
      <c r="D26" s="15">
        <v>0</v>
      </c>
      <c r="E26" s="22">
        <f>D26+'Стрессовый сценарий_CF'!D23</f>
        <v>0</v>
      </c>
      <c r="F26" s="22">
        <f>E26+'Стрессовый сценарий_CF'!E23</f>
        <v>0</v>
      </c>
      <c r="G26" s="22">
        <f>F26+'Стрессовый сценарий_CF'!F23</f>
        <v>0</v>
      </c>
      <c r="H26" s="22">
        <f>G26+'Стрессовый сценарий_CF'!G23</f>
        <v>0</v>
      </c>
      <c r="I26" s="22">
        <f>H26+'Стрессовый сценарий_CF'!H23</f>
        <v>0</v>
      </c>
      <c r="J26" s="22">
        <f>I26+'Стрессовый сценарий_CF'!I23</f>
        <v>0</v>
      </c>
      <c r="K26" s="22">
        <f>J26+'Стрессовый сценарий_CF'!J23</f>
        <v>0</v>
      </c>
      <c r="L26" s="22">
        <f>K26+'Стрессовый сценарий_CF'!K23</f>
        <v>0</v>
      </c>
      <c r="M26" s="22">
        <f>L26+'Стрессовый сценарий_CF'!L23</f>
        <v>0</v>
      </c>
      <c r="N26" s="22">
        <f>M26+'Стрессовый сценарий_CF'!M23</f>
        <v>0</v>
      </c>
      <c r="O26" s="22">
        <f>N26+'Стрессовый сценарий_CF'!N23</f>
        <v>0</v>
      </c>
      <c r="P26" s="22">
        <f>O26+'Стрессовый сценарий_CF'!O23</f>
        <v>0</v>
      </c>
      <c r="Q26" s="22">
        <f>P26+'Стрессовый сценарий_CF'!P23</f>
        <v>0</v>
      </c>
      <c r="R26" s="22">
        <f>Q26+'Стрессовый сценарий_CF'!Q23</f>
        <v>0</v>
      </c>
      <c r="S26" s="22">
        <f>R26+'Стрессовый сценарий_CF'!R23</f>
        <v>0</v>
      </c>
      <c r="T26" s="22">
        <f>S26+'Стрессовый сценарий_CF'!S23</f>
        <v>0</v>
      </c>
      <c r="U26" s="22">
        <f>T26+'Стрессовый сценарий_CF'!T23</f>
        <v>0</v>
      </c>
      <c r="V26" s="22">
        <f>U26+'Стрессовый сценарий_CF'!U23</f>
        <v>0</v>
      </c>
      <c r="W26" s="22">
        <f>V26+'Стрессовый сценарий_CF'!V23</f>
        <v>0</v>
      </c>
      <c r="X26" s="22">
        <f>W26+'Стрессовый сценарий_CF'!W23</f>
        <v>0</v>
      </c>
      <c r="Y26" s="22">
        <f>X26+'Стрессовый сценарий_CF'!X23</f>
        <v>0</v>
      </c>
      <c r="Z26" s="22">
        <f>Y26+'Стрессовый сценарий_CF'!Y23</f>
        <v>0</v>
      </c>
      <c r="AA26" s="22">
        <f>Z26+'Стрессовый сценарий_CF'!Z23</f>
        <v>0</v>
      </c>
      <c r="AB26" s="22">
        <f>AA26+'Стрессовый сценарий_CF'!AA23</f>
        <v>0</v>
      </c>
      <c r="AC26" s="22">
        <f>AB26+'Стрессовый сценарий_CF'!AB23</f>
        <v>0</v>
      </c>
    </row>
    <row r="27" spans="1:29" x14ac:dyDescent="0.3">
      <c r="A27" s="10" t="s">
        <v>115</v>
      </c>
      <c r="B27" s="12" t="s">
        <v>104</v>
      </c>
      <c r="C27" s="12"/>
      <c r="D27" s="15">
        <v>0</v>
      </c>
      <c r="E27" s="22">
        <f>D27+'Стрессовый сценарий_CF'!D24</f>
        <v>0</v>
      </c>
      <c r="F27" s="22">
        <f>E27+'Стрессовый сценарий_CF'!E24</f>
        <v>0</v>
      </c>
      <c r="G27" s="22">
        <f>F27+'Стрессовый сценарий_CF'!F24</f>
        <v>0</v>
      </c>
      <c r="H27" s="22">
        <f>G27+'Стрессовый сценарий_CF'!G24</f>
        <v>0</v>
      </c>
      <c r="I27" s="22">
        <f>H27+'Стрессовый сценарий_CF'!H24</f>
        <v>0</v>
      </c>
      <c r="J27" s="22">
        <f>I27+'Стрессовый сценарий_CF'!I24</f>
        <v>0</v>
      </c>
      <c r="K27" s="22">
        <f>J27+'Стрессовый сценарий_CF'!J24</f>
        <v>0</v>
      </c>
      <c r="L27" s="22">
        <f>K27+'Стрессовый сценарий_CF'!K24</f>
        <v>0</v>
      </c>
      <c r="M27" s="22">
        <f>L27+'Стрессовый сценарий_CF'!L24</f>
        <v>0</v>
      </c>
      <c r="N27" s="22">
        <f>M27+'Стрессовый сценарий_CF'!M24</f>
        <v>0</v>
      </c>
      <c r="O27" s="22">
        <f>N27+'Стрессовый сценарий_CF'!N24</f>
        <v>0</v>
      </c>
      <c r="P27" s="22">
        <f>O27+'Стрессовый сценарий_CF'!O24</f>
        <v>0</v>
      </c>
      <c r="Q27" s="22">
        <f>P27+'Стрессовый сценарий_CF'!P24</f>
        <v>0</v>
      </c>
      <c r="R27" s="22">
        <f>Q27+'Стрессовый сценарий_CF'!Q24</f>
        <v>0</v>
      </c>
      <c r="S27" s="22">
        <f>R27+'Стрессовый сценарий_CF'!R24</f>
        <v>0</v>
      </c>
      <c r="T27" s="22">
        <f>S27+'Стрессовый сценарий_CF'!S24</f>
        <v>0</v>
      </c>
      <c r="U27" s="22">
        <f>T27+'Стрессовый сценарий_CF'!T24</f>
        <v>0</v>
      </c>
      <c r="V27" s="22">
        <f>U27+'Стрессовый сценарий_CF'!U24</f>
        <v>0</v>
      </c>
      <c r="W27" s="22">
        <f>V27+'Стрессовый сценарий_CF'!V24</f>
        <v>0</v>
      </c>
      <c r="X27" s="22">
        <f>W27+'Стрессовый сценарий_CF'!W24</f>
        <v>0</v>
      </c>
      <c r="Y27" s="22">
        <f>X27+'Стрессовый сценарий_CF'!X24</f>
        <v>0</v>
      </c>
      <c r="Z27" s="22">
        <f>Y27+'Стрессовый сценарий_CF'!Y24</f>
        <v>0</v>
      </c>
      <c r="AA27" s="22">
        <f>Z27+'Стрессовый сценарий_CF'!Z24</f>
        <v>0</v>
      </c>
      <c r="AB27" s="22">
        <f>AA27+'Стрессовый сценарий_CF'!AA24</f>
        <v>0</v>
      </c>
      <c r="AC27" s="22">
        <f>AB27+'Стрессовый сценарий_CF'!AB24</f>
        <v>0</v>
      </c>
    </row>
    <row r="28" spans="1:29" x14ac:dyDescent="0.3">
      <c r="A28" s="10" t="s">
        <v>116</v>
      </c>
      <c r="B28" s="12" t="s">
        <v>106</v>
      </c>
      <c r="C28" s="12"/>
      <c r="D28" s="15">
        <v>0</v>
      </c>
      <c r="E28" s="22">
        <f>D28+'Стрессовый сценарий_CF'!D25</f>
        <v>0</v>
      </c>
      <c r="F28" s="22">
        <f>E28+'Стрессовый сценарий_CF'!E25</f>
        <v>0</v>
      </c>
      <c r="G28" s="22">
        <f>F28+'Стрессовый сценарий_CF'!F25</f>
        <v>0</v>
      </c>
      <c r="H28" s="22">
        <f>G28+'Стрессовый сценарий_CF'!G25</f>
        <v>0</v>
      </c>
      <c r="I28" s="22">
        <f>H28+'Стрессовый сценарий_CF'!H25</f>
        <v>0</v>
      </c>
      <c r="J28" s="22">
        <f>I28+'Стрессовый сценарий_CF'!I25</f>
        <v>0</v>
      </c>
      <c r="K28" s="22">
        <f>J28+'Стрессовый сценарий_CF'!J25</f>
        <v>0</v>
      </c>
      <c r="L28" s="22">
        <f>K28+'Стрессовый сценарий_CF'!K25</f>
        <v>0</v>
      </c>
      <c r="M28" s="22">
        <f>L28+'Стрессовый сценарий_CF'!L25</f>
        <v>0</v>
      </c>
      <c r="N28" s="22">
        <f>M28+'Стрессовый сценарий_CF'!M25</f>
        <v>0</v>
      </c>
      <c r="O28" s="22">
        <f>N28+'Стрессовый сценарий_CF'!N25</f>
        <v>0</v>
      </c>
      <c r="P28" s="22">
        <f>O28+'Стрессовый сценарий_CF'!O25</f>
        <v>0</v>
      </c>
      <c r="Q28" s="22">
        <f>P28+'Стрессовый сценарий_CF'!P25</f>
        <v>0</v>
      </c>
      <c r="R28" s="22">
        <f>Q28+'Стрессовый сценарий_CF'!Q25</f>
        <v>0</v>
      </c>
      <c r="S28" s="22">
        <f>R28+'Стрессовый сценарий_CF'!R25</f>
        <v>0</v>
      </c>
      <c r="T28" s="22">
        <f>S28+'Стрессовый сценарий_CF'!S25</f>
        <v>0</v>
      </c>
      <c r="U28" s="22">
        <f>T28+'Стрессовый сценарий_CF'!T25</f>
        <v>0</v>
      </c>
      <c r="V28" s="22">
        <f>U28+'Стрессовый сценарий_CF'!U25</f>
        <v>0</v>
      </c>
      <c r="W28" s="22">
        <f>V28+'Стрессовый сценарий_CF'!V25</f>
        <v>0</v>
      </c>
      <c r="X28" s="22">
        <f>W28+'Стрессовый сценарий_CF'!W25</f>
        <v>0</v>
      </c>
      <c r="Y28" s="22">
        <f>X28+'Стрессовый сценарий_CF'!X25</f>
        <v>0</v>
      </c>
      <c r="Z28" s="22">
        <f>Y28+'Стрессовый сценарий_CF'!Y25</f>
        <v>0</v>
      </c>
      <c r="AA28" s="22">
        <f>Z28+'Стрессовый сценарий_CF'!Z25</f>
        <v>0</v>
      </c>
      <c r="AB28" s="22">
        <f>AA28+'Стрессовый сценарий_CF'!AA25</f>
        <v>0</v>
      </c>
      <c r="AC28" s="22">
        <f>AB28+'Стрессовый сценарий_CF'!AB25</f>
        <v>0</v>
      </c>
    </row>
    <row r="29" spans="1:29" x14ac:dyDescent="0.3">
      <c r="A29" s="10" t="s">
        <v>117</v>
      </c>
      <c r="B29" s="12" t="s">
        <v>108</v>
      </c>
      <c r="C29" s="12"/>
      <c r="D29" s="15">
        <v>0</v>
      </c>
      <c r="E29" s="22">
        <f>D29+'Стрессовый сценарий_CF'!D26</f>
        <v>0</v>
      </c>
      <c r="F29" s="22">
        <f>E29+'Стрессовый сценарий_CF'!E26</f>
        <v>0</v>
      </c>
      <c r="G29" s="22">
        <f>F29+'Стрессовый сценарий_CF'!F26</f>
        <v>0</v>
      </c>
      <c r="H29" s="22">
        <f>G29+'Стрессовый сценарий_CF'!G26</f>
        <v>0</v>
      </c>
      <c r="I29" s="22">
        <f>H29+'Стрессовый сценарий_CF'!H26</f>
        <v>0</v>
      </c>
      <c r="J29" s="22">
        <f>I29+'Стрессовый сценарий_CF'!I26</f>
        <v>0</v>
      </c>
      <c r="K29" s="22">
        <f>J29+'Стрессовый сценарий_CF'!J26</f>
        <v>0</v>
      </c>
      <c r="L29" s="22">
        <f>K29+'Стрессовый сценарий_CF'!K26</f>
        <v>0</v>
      </c>
      <c r="M29" s="22">
        <f>L29+'Стрессовый сценарий_CF'!L26</f>
        <v>0</v>
      </c>
      <c r="N29" s="22">
        <f>M29+'Стрессовый сценарий_CF'!M26</f>
        <v>0</v>
      </c>
      <c r="O29" s="22">
        <f>N29+'Стрессовый сценарий_CF'!N26</f>
        <v>0</v>
      </c>
      <c r="P29" s="22">
        <f>O29+'Стрессовый сценарий_CF'!O26</f>
        <v>0</v>
      </c>
      <c r="Q29" s="22">
        <f>P29+'Стрессовый сценарий_CF'!P26</f>
        <v>0</v>
      </c>
      <c r="R29" s="22">
        <f>Q29+'Стрессовый сценарий_CF'!Q26</f>
        <v>0</v>
      </c>
      <c r="S29" s="22">
        <f>R29+'Стрессовый сценарий_CF'!R26</f>
        <v>0</v>
      </c>
      <c r="T29" s="22">
        <f>S29+'Стрессовый сценарий_CF'!S26</f>
        <v>0</v>
      </c>
      <c r="U29" s="22">
        <f>T29+'Стрессовый сценарий_CF'!T26</f>
        <v>0</v>
      </c>
      <c r="V29" s="22">
        <f>U29+'Стрессовый сценарий_CF'!U26</f>
        <v>0</v>
      </c>
      <c r="W29" s="22">
        <f>V29+'Стрессовый сценарий_CF'!V26</f>
        <v>0</v>
      </c>
      <c r="X29" s="22">
        <f>W29+'Стрессовый сценарий_CF'!W26</f>
        <v>0</v>
      </c>
      <c r="Y29" s="22">
        <f>X29+'Стрессовый сценарий_CF'!X26</f>
        <v>0</v>
      </c>
      <c r="Z29" s="22">
        <f>Y29+'Стрессовый сценарий_CF'!Y26</f>
        <v>0</v>
      </c>
      <c r="AA29" s="22">
        <f>Z29+'Стрессовый сценарий_CF'!Z26</f>
        <v>0</v>
      </c>
      <c r="AB29" s="22">
        <f>AA29+'Стрессовый сценарий_CF'!AA26</f>
        <v>0</v>
      </c>
      <c r="AC29" s="22">
        <f>AB29+'Стрессовый сценарий_CF'!AB26</f>
        <v>0</v>
      </c>
    </row>
    <row r="30" spans="1:29" x14ac:dyDescent="0.3">
      <c r="A30" s="10" t="s">
        <v>118</v>
      </c>
      <c r="B30" s="12" t="s">
        <v>92</v>
      </c>
      <c r="C30" s="12"/>
      <c r="D30" s="15">
        <v>0</v>
      </c>
      <c r="E30" s="22">
        <f>D30+'Стрессовый сценарий_CF'!D27</f>
        <v>0</v>
      </c>
      <c r="F30" s="22">
        <f>E30+'Стрессовый сценарий_CF'!E27</f>
        <v>0</v>
      </c>
      <c r="G30" s="22">
        <f>F30+'Стрессовый сценарий_CF'!F27</f>
        <v>0</v>
      </c>
      <c r="H30" s="22">
        <f>G30+'Стрессовый сценарий_CF'!G27</f>
        <v>0</v>
      </c>
      <c r="I30" s="22">
        <f>H30+'Стрессовый сценарий_CF'!H27</f>
        <v>0</v>
      </c>
      <c r="J30" s="22">
        <f>I30+'Стрессовый сценарий_CF'!I27</f>
        <v>0</v>
      </c>
      <c r="K30" s="22">
        <f>J30+'Стрессовый сценарий_CF'!J27</f>
        <v>0</v>
      </c>
      <c r="L30" s="22">
        <f>K30+'Стрессовый сценарий_CF'!K27</f>
        <v>0</v>
      </c>
      <c r="M30" s="22">
        <f>L30+'Стрессовый сценарий_CF'!L27</f>
        <v>0</v>
      </c>
      <c r="N30" s="22">
        <f>M30+'Стрессовый сценарий_CF'!M27</f>
        <v>0</v>
      </c>
      <c r="O30" s="22">
        <f>N30+'Стрессовый сценарий_CF'!N27</f>
        <v>0</v>
      </c>
      <c r="P30" s="22">
        <f>O30+'Стрессовый сценарий_CF'!O27</f>
        <v>0</v>
      </c>
      <c r="Q30" s="22">
        <f>P30+'Стрессовый сценарий_CF'!P27</f>
        <v>0</v>
      </c>
      <c r="R30" s="22">
        <f>Q30+'Стрессовый сценарий_CF'!Q27</f>
        <v>0</v>
      </c>
      <c r="S30" s="22">
        <f>R30+'Стрессовый сценарий_CF'!R27</f>
        <v>0</v>
      </c>
      <c r="T30" s="22">
        <f>S30+'Стрессовый сценарий_CF'!S27</f>
        <v>0</v>
      </c>
      <c r="U30" s="22">
        <f>T30+'Стрессовый сценарий_CF'!T27</f>
        <v>0</v>
      </c>
      <c r="V30" s="22">
        <f>U30+'Стрессовый сценарий_CF'!U27</f>
        <v>0</v>
      </c>
      <c r="W30" s="22">
        <f>V30+'Стрессовый сценарий_CF'!V27</f>
        <v>0</v>
      </c>
      <c r="X30" s="22">
        <f>W30+'Стрессовый сценарий_CF'!W27</f>
        <v>0</v>
      </c>
      <c r="Y30" s="22">
        <f>X30+'Стрессовый сценарий_CF'!X27</f>
        <v>0</v>
      </c>
      <c r="Z30" s="22">
        <f>Y30+'Стрессовый сценарий_CF'!Y27</f>
        <v>0</v>
      </c>
      <c r="AA30" s="22">
        <f>Z30+'Стрессовый сценарий_CF'!Z27</f>
        <v>0</v>
      </c>
      <c r="AB30" s="22">
        <f>AA30+'Стрессовый сценарий_CF'!AA27</f>
        <v>0</v>
      </c>
      <c r="AC30" s="22">
        <f>AB30+'Стрессовый сценарий_CF'!AB27</f>
        <v>0</v>
      </c>
    </row>
    <row r="31" spans="1:29" x14ac:dyDescent="0.3">
      <c r="A31" s="10" t="s">
        <v>119</v>
      </c>
      <c r="B31" s="11" t="s">
        <v>218</v>
      </c>
      <c r="C31" s="11"/>
      <c r="D31" s="20">
        <v>0</v>
      </c>
      <c r="E31" s="22">
        <f>D31+'Стрессовый сценарий_CF'!D28</f>
        <v>0</v>
      </c>
      <c r="F31" s="22">
        <f>E31+'Стрессовый сценарий_CF'!E28</f>
        <v>0</v>
      </c>
      <c r="G31" s="22">
        <f>F31+'Стрессовый сценарий_CF'!F28</f>
        <v>0</v>
      </c>
      <c r="H31" s="22">
        <f>G31+'Стрессовый сценарий_CF'!G28</f>
        <v>0</v>
      </c>
      <c r="I31" s="22">
        <f>H31+'Стрессовый сценарий_CF'!H28</f>
        <v>0</v>
      </c>
      <c r="J31" s="22">
        <f>I31+'Стрессовый сценарий_CF'!I28</f>
        <v>0</v>
      </c>
      <c r="K31" s="22">
        <f>J31+'Стрессовый сценарий_CF'!J28</f>
        <v>0</v>
      </c>
      <c r="L31" s="22">
        <f>K31+'Стрессовый сценарий_CF'!K28</f>
        <v>0</v>
      </c>
      <c r="M31" s="22">
        <f>L31+'Стрессовый сценарий_CF'!L28</f>
        <v>0</v>
      </c>
      <c r="N31" s="22">
        <f>M31+'Стрессовый сценарий_CF'!M28</f>
        <v>0</v>
      </c>
      <c r="O31" s="22">
        <f>N31+'Стрессовый сценарий_CF'!N28</f>
        <v>0</v>
      </c>
      <c r="P31" s="22">
        <f>O31+'Стрессовый сценарий_CF'!O28</f>
        <v>0</v>
      </c>
      <c r="Q31" s="22">
        <f>P31+'Стрессовый сценарий_CF'!P28</f>
        <v>0</v>
      </c>
      <c r="R31" s="22">
        <f>Q31+'Стрессовый сценарий_CF'!Q28</f>
        <v>0</v>
      </c>
      <c r="S31" s="22">
        <f>R31+'Стрессовый сценарий_CF'!R28</f>
        <v>0</v>
      </c>
      <c r="T31" s="22">
        <f>S31+'Стрессовый сценарий_CF'!S28</f>
        <v>0</v>
      </c>
      <c r="U31" s="22">
        <f>T31+'Стрессовый сценарий_CF'!T28</f>
        <v>0</v>
      </c>
      <c r="V31" s="22">
        <f>U31+'Стрессовый сценарий_CF'!U28</f>
        <v>0</v>
      </c>
      <c r="W31" s="22">
        <f>V31+'Стрессовый сценарий_CF'!V28</f>
        <v>0</v>
      </c>
      <c r="X31" s="22">
        <f>W31+'Стрессовый сценарий_CF'!W28</f>
        <v>0</v>
      </c>
      <c r="Y31" s="22">
        <f>X31+'Стрессовый сценарий_CF'!X28</f>
        <v>0</v>
      </c>
      <c r="Z31" s="22">
        <f>Y31+'Стрессовый сценарий_CF'!Y28</f>
        <v>0</v>
      </c>
      <c r="AA31" s="22">
        <f>Z31+'Стрессовый сценарий_CF'!Z28</f>
        <v>0</v>
      </c>
      <c r="AB31" s="22">
        <f>AA31+'Стрессовый сценарий_CF'!AA28</f>
        <v>0</v>
      </c>
      <c r="AC31" s="22">
        <f>AB31+'Стрессовый сценарий_CF'!AB28</f>
        <v>0</v>
      </c>
    </row>
    <row r="32" spans="1:29" x14ac:dyDescent="0.3">
      <c r="A32" s="10" t="s">
        <v>121</v>
      </c>
      <c r="B32" s="12" t="s">
        <v>102</v>
      </c>
      <c r="C32" s="12"/>
      <c r="D32" s="20">
        <v>0</v>
      </c>
      <c r="E32" s="22">
        <f>D32+'Стрессовый сценарий_CF'!D29</f>
        <v>0</v>
      </c>
      <c r="F32" s="22">
        <f>E32+'Стрессовый сценарий_CF'!E29</f>
        <v>0</v>
      </c>
      <c r="G32" s="22">
        <f>F32+'Стрессовый сценарий_CF'!F29</f>
        <v>0</v>
      </c>
      <c r="H32" s="22">
        <f>G32+'Стрессовый сценарий_CF'!G29</f>
        <v>0</v>
      </c>
      <c r="I32" s="22">
        <f>H32+'Стрессовый сценарий_CF'!H29</f>
        <v>0</v>
      </c>
      <c r="J32" s="22">
        <f>I32+'Стрессовый сценарий_CF'!I29</f>
        <v>0</v>
      </c>
      <c r="K32" s="22">
        <f>J32+'Стрессовый сценарий_CF'!J29</f>
        <v>0</v>
      </c>
      <c r="L32" s="22">
        <f>K32+'Стрессовый сценарий_CF'!K29</f>
        <v>0</v>
      </c>
      <c r="M32" s="22">
        <f>L32+'Стрессовый сценарий_CF'!L29</f>
        <v>0</v>
      </c>
      <c r="N32" s="22">
        <f>M32+'Стрессовый сценарий_CF'!M29</f>
        <v>0</v>
      </c>
      <c r="O32" s="22">
        <f>N32+'Стрессовый сценарий_CF'!N29</f>
        <v>0</v>
      </c>
      <c r="P32" s="22">
        <f>O32+'Стрессовый сценарий_CF'!O29</f>
        <v>0</v>
      </c>
      <c r="Q32" s="22">
        <f>P32+'Стрессовый сценарий_CF'!P29</f>
        <v>0</v>
      </c>
      <c r="R32" s="22">
        <f>Q32+'Стрессовый сценарий_CF'!Q29</f>
        <v>0</v>
      </c>
      <c r="S32" s="22">
        <f>R32+'Стрессовый сценарий_CF'!R29</f>
        <v>0</v>
      </c>
      <c r="T32" s="22">
        <f>S32+'Стрессовый сценарий_CF'!S29</f>
        <v>0</v>
      </c>
      <c r="U32" s="22">
        <f>T32+'Стрессовый сценарий_CF'!T29</f>
        <v>0</v>
      </c>
      <c r="V32" s="22">
        <f>U32+'Стрессовый сценарий_CF'!U29</f>
        <v>0</v>
      </c>
      <c r="W32" s="22">
        <f>V32+'Стрессовый сценарий_CF'!V29</f>
        <v>0</v>
      </c>
      <c r="X32" s="22">
        <f>W32+'Стрессовый сценарий_CF'!W29</f>
        <v>0</v>
      </c>
      <c r="Y32" s="22">
        <f>X32+'Стрессовый сценарий_CF'!X29</f>
        <v>0</v>
      </c>
      <c r="Z32" s="22">
        <f>Y32+'Стрессовый сценарий_CF'!Y29</f>
        <v>0</v>
      </c>
      <c r="AA32" s="22">
        <f>Z32+'Стрессовый сценарий_CF'!Z29</f>
        <v>0</v>
      </c>
      <c r="AB32" s="22">
        <f>AA32+'Стрессовый сценарий_CF'!AA29</f>
        <v>0</v>
      </c>
      <c r="AC32" s="22">
        <f>AB32+'Стрессовый сценарий_CF'!AB29</f>
        <v>0</v>
      </c>
    </row>
    <row r="33" spans="1:29" x14ac:dyDescent="0.3">
      <c r="A33" s="10" t="s">
        <v>122</v>
      </c>
      <c r="B33" s="11" t="s">
        <v>219</v>
      </c>
      <c r="C33" s="11"/>
      <c r="D33" s="16">
        <v>499520.54794520547</v>
      </c>
      <c r="E33" s="22">
        <f>D33+'Стрессовый сценарий_CF'!D30</f>
        <v>499520.54794520547</v>
      </c>
      <c r="F33" s="22">
        <f>E33+'Стрессовый сценарий_CF'!E30</f>
        <v>499520.54794520547</v>
      </c>
      <c r="G33" s="22">
        <f>F33+'Стрессовый сценарий_CF'!F30</f>
        <v>499520.54794520547</v>
      </c>
      <c r="H33" s="22">
        <f>G33+'Стрессовый сценарий_CF'!G30</f>
        <v>499520.54794520547</v>
      </c>
      <c r="I33" s="22">
        <f>H33+'Стрессовый сценарий_CF'!H30</f>
        <v>499520.54794520547</v>
      </c>
      <c r="J33" s="22">
        <f>I33+'Стрессовый сценарий_CF'!I30</f>
        <v>499520.54794520547</v>
      </c>
      <c r="K33" s="22">
        <f>J33+'Стрессовый сценарий_CF'!J30</f>
        <v>499520.54794520547</v>
      </c>
      <c r="L33" s="22">
        <f>K33+'Стрессовый сценарий_CF'!K30</f>
        <v>499520.54794520547</v>
      </c>
      <c r="M33" s="22">
        <f>L33+'Стрессовый сценарий_CF'!L30</f>
        <v>499520.54794520547</v>
      </c>
      <c r="N33" s="22">
        <f>M33+'Стрессовый сценарий_CF'!M30</f>
        <v>499520.54794520547</v>
      </c>
      <c r="O33" s="22">
        <f>N33+'Стрессовый сценарий_CF'!N30</f>
        <v>499520.54794520547</v>
      </c>
      <c r="P33" s="22">
        <f>O33+'Стрессовый сценарий_CF'!O30</f>
        <v>499520.54794520547</v>
      </c>
      <c r="Q33" s="22">
        <f>P33+'Стрессовый сценарий_CF'!P30</f>
        <v>499520.54794520547</v>
      </c>
      <c r="R33" s="22">
        <f>Q33+'Стрессовый сценарий_CF'!Q30</f>
        <v>499520.54794520547</v>
      </c>
      <c r="S33" s="22">
        <f>R33+'Стрессовый сценарий_CF'!R30</f>
        <v>499520.54794520547</v>
      </c>
      <c r="T33" s="22">
        <f>S33+'Стрессовый сценарий_CF'!S30</f>
        <v>499520.54794520547</v>
      </c>
      <c r="U33" s="22">
        <f>T33+'Стрессовый сценарий_CF'!T30</f>
        <v>499520.54794520547</v>
      </c>
      <c r="V33" s="22">
        <f>U33+'Стрессовый сценарий_CF'!U30</f>
        <v>499520.54794520547</v>
      </c>
      <c r="W33" s="22">
        <f>V33+'Стрессовый сценарий_CF'!V30</f>
        <v>499520.54794520547</v>
      </c>
      <c r="X33" s="22">
        <f>W33+'Стрессовый сценарий_CF'!W30</f>
        <v>499520.54794520547</v>
      </c>
      <c r="Y33" s="22">
        <f>X33+'Стрессовый сценарий_CF'!X30</f>
        <v>499520.54794520547</v>
      </c>
      <c r="Z33" s="22">
        <f>Y33+'Стрессовый сценарий_CF'!Y30</f>
        <v>499520.54794520547</v>
      </c>
      <c r="AA33" s="22">
        <f>Z33+'Стрессовый сценарий_CF'!Z30</f>
        <v>499520.54794520547</v>
      </c>
      <c r="AB33" s="22">
        <f>AA33+'Стрессовый сценарий_CF'!AA30</f>
        <v>499520.54794520547</v>
      </c>
      <c r="AC33" s="22">
        <f>AB33+'Стрессовый сценарий_CF'!AB30</f>
        <v>499520.54794520547</v>
      </c>
    </row>
    <row r="34" spans="1:29" x14ac:dyDescent="0.3">
      <c r="A34" s="10" t="s">
        <v>124</v>
      </c>
      <c r="B34" s="11" t="s">
        <v>125</v>
      </c>
      <c r="C34" s="11"/>
      <c r="D34" s="20">
        <v>0</v>
      </c>
      <c r="E34" s="22">
        <f>D34+'Стрессовый сценарий_CF'!D31</f>
        <v>0</v>
      </c>
      <c r="F34" s="22">
        <f>E34+'Стрессовый сценарий_CF'!E31</f>
        <v>0</v>
      </c>
      <c r="G34" s="22">
        <f>F34+'Стрессовый сценарий_CF'!F31</f>
        <v>0</v>
      </c>
      <c r="H34" s="22">
        <f>G34+'Стрессовый сценарий_CF'!G31</f>
        <v>0</v>
      </c>
      <c r="I34" s="22">
        <f>H34+'Стрессовый сценарий_CF'!H31</f>
        <v>0</v>
      </c>
      <c r="J34" s="22">
        <f>I34+'Стрессовый сценарий_CF'!I31</f>
        <v>0</v>
      </c>
      <c r="K34" s="22">
        <f>J34+'Стрессовый сценарий_CF'!J31</f>
        <v>0</v>
      </c>
      <c r="L34" s="22">
        <f>K34+'Стрессовый сценарий_CF'!K31</f>
        <v>0</v>
      </c>
      <c r="M34" s="22">
        <f>L34+'Стрессовый сценарий_CF'!L31</f>
        <v>0</v>
      </c>
      <c r="N34" s="22">
        <f>M34+'Стрессовый сценарий_CF'!M31</f>
        <v>0</v>
      </c>
      <c r="O34" s="22">
        <f>N34+'Стрессовый сценарий_CF'!N31</f>
        <v>0</v>
      </c>
      <c r="P34" s="22">
        <f>O34+'Стрессовый сценарий_CF'!O31</f>
        <v>0</v>
      </c>
      <c r="Q34" s="22">
        <f>P34+'Стрессовый сценарий_CF'!P31</f>
        <v>0</v>
      </c>
      <c r="R34" s="22">
        <f>Q34+'Стрессовый сценарий_CF'!Q31</f>
        <v>0</v>
      </c>
      <c r="S34" s="22">
        <f>R34+'Стрессовый сценарий_CF'!R31</f>
        <v>0</v>
      </c>
      <c r="T34" s="22">
        <f>S34+'Стрессовый сценарий_CF'!S31</f>
        <v>0</v>
      </c>
      <c r="U34" s="22">
        <f>T34+'Стрессовый сценарий_CF'!T31</f>
        <v>0</v>
      </c>
      <c r="V34" s="22">
        <f>U34+'Стрессовый сценарий_CF'!U31</f>
        <v>0</v>
      </c>
      <c r="W34" s="22">
        <f>V34+'Стрессовый сценарий_CF'!V31</f>
        <v>0</v>
      </c>
      <c r="X34" s="22">
        <f>W34+'Стрессовый сценарий_CF'!W31</f>
        <v>0</v>
      </c>
      <c r="Y34" s="22">
        <f>X34+'Стрессовый сценарий_CF'!X31</f>
        <v>0</v>
      </c>
      <c r="Z34" s="22">
        <f>Y34+'Стрессовый сценарий_CF'!Y31</f>
        <v>0</v>
      </c>
      <c r="AA34" s="22">
        <f>Z34+'Стрессовый сценарий_CF'!Z31</f>
        <v>0</v>
      </c>
      <c r="AB34" s="22">
        <f>AA34+'Стрессовый сценарий_CF'!AA31</f>
        <v>0</v>
      </c>
      <c r="AC34" s="22">
        <f>AB34+'Стрессовый сценарий_CF'!AB31</f>
        <v>0</v>
      </c>
    </row>
    <row r="35" spans="1:29" x14ac:dyDescent="0.3">
      <c r="A35" s="10" t="s">
        <v>126</v>
      </c>
      <c r="B35" s="11" t="s">
        <v>127</v>
      </c>
      <c r="C35" s="11"/>
      <c r="D35" s="21">
        <v>0</v>
      </c>
      <c r="E35" s="22">
        <f>D35+'Стрессовый сценарий_CF'!D32</f>
        <v>0</v>
      </c>
      <c r="F35" s="22">
        <f>E35+'Стрессовый сценарий_CF'!E32</f>
        <v>0</v>
      </c>
      <c r="G35" s="22">
        <f>F35+'Стрессовый сценарий_CF'!F32</f>
        <v>0</v>
      </c>
      <c r="H35" s="22">
        <f>G35+'Стрессовый сценарий_CF'!G32</f>
        <v>0</v>
      </c>
      <c r="I35" s="22">
        <f>H35+'Стрессовый сценарий_CF'!H32</f>
        <v>0</v>
      </c>
      <c r="J35" s="22">
        <f>I35+'Стрессовый сценарий_CF'!I32</f>
        <v>0</v>
      </c>
      <c r="K35" s="22">
        <f>J35+'Стрессовый сценарий_CF'!J32</f>
        <v>0</v>
      </c>
      <c r="L35" s="22">
        <f>K35+'Стрессовый сценарий_CF'!K32</f>
        <v>0</v>
      </c>
      <c r="M35" s="22">
        <f>L35+'Стрессовый сценарий_CF'!L32</f>
        <v>0</v>
      </c>
      <c r="N35" s="22">
        <f>M35+'Стрессовый сценарий_CF'!M32</f>
        <v>0</v>
      </c>
      <c r="O35" s="22">
        <f>N35+'Стрессовый сценарий_CF'!N32</f>
        <v>0</v>
      </c>
      <c r="P35" s="22">
        <f>O35+'Стрессовый сценарий_CF'!O32</f>
        <v>0</v>
      </c>
      <c r="Q35" s="22">
        <f>P35+'Стрессовый сценарий_CF'!P32</f>
        <v>0</v>
      </c>
      <c r="R35" s="22">
        <f>Q35+'Стрессовый сценарий_CF'!Q32</f>
        <v>0</v>
      </c>
      <c r="S35" s="22">
        <f>R35+'Стрессовый сценарий_CF'!R32</f>
        <v>0</v>
      </c>
      <c r="T35" s="22">
        <f>S35+'Стрессовый сценарий_CF'!S32</f>
        <v>0</v>
      </c>
      <c r="U35" s="22">
        <f>T35+'Стрессовый сценарий_CF'!T32</f>
        <v>0</v>
      </c>
      <c r="V35" s="22">
        <f>U35+'Стрессовый сценарий_CF'!U32</f>
        <v>0</v>
      </c>
      <c r="W35" s="22">
        <f>V35+'Стрессовый сценарий_CF'!V32</f>
        <v>0</v>
      </c>
      <c r="X35" s="22">
        <f>W35+'Стрессовый сценарий_CF'!W32</f>
        <v>0</v>
      </c>
      <c r="Y35" s="22">
        <f>X35+'Стрессовый сценарий_CF'!X32</f>
        <v>0</v>
      </c>
      <c r="Z35" s="22">
        <f>Y35+'Стрессовый сценарий_CF'!Y32</f>
        <v>0</v>
      </c>
      <c r="AA35" s="22">
        <f>Z35+'Стрессовый сценарий_CF'!Z32</f>
        <v>0</v>
      </c>
      <c r="AB35" s="22">
        <f>AA35+'Стрессовый сценарий_CF'!AA32</f>
        <v>0</v>
      </c>
      <c r="AC35" s="22">
        <f>AB35+'Стрессовый сценарий_CF'!AB32</f>
        <v>0</v>
      </c>
    </row>
    <row r="36" spans="1:29" x14ac:dyDescent="0.3">
      <c r="A36" s="13"/>
      <c r="B36" s="14" t="s">
        <v>128</v>
      </c>
      <c r="C36" s="14"/>
      <c r="D36" s="21"/>
      <c r="E36" s="22">
        <f>D36+'Стрессовый сценарий_CF'!D33</f>
        <v>0</v>
      </c>
      <c r="F36" s="22">
        <f>E36+'Стрессовый сценарий_CF'!E33</f>
        <v>0</v>
      </c>
      <c r="G36" s="22">
        <f>F36+'Стрессовый сценарий_CF'!F33</f>
        <v>0</v>
      </c>
      <c r="H36" s="22">
        <f>G36+'Стрессовый сценарий_CF'!G33</f>
        <v>0</v>
      </c>
      <c r="I36" s="22">
        <f>H36+'Стрессовый сценарий_CF'!H33</f>
        <v>0</v>
      </c>
      <c r="J36" s="22">
        <f>I36+'Стрессовый сценарий_CF'!I33</f>
        <v>0</v>
      </c>
      <c r="K36" s="22">
        <f>J36+'Стрессовый сценарий_CF'!J33</f>
        <v>0</v>
      </c>
      <c r="L36" s="22">
        <f>K36+'Стрессовый сценарий_CF'!K33</f>
        <v>0</v>
      </c>
      <c r="M36" s="22">
        <f>L36+'Стрессовый сценарий_CF'!L33</f>
        <v>0</v>
      </c>
      <c r="N36" s="22">
        <f>M36+'Стрессовый сценарий_CF'!M33</f>
        <v>0</v>
      </c>
      <c r="O36" s="22">
        <f>N36+'Стрессовый сценарий_CF'!N33</f>
        <v>0</v>
      </c>
      <c r="P36" s="22">
        <f>O36+'Стрессовый сценарий_CF'!O33</f>
        <v>0</v>
      </c>
      <c r="Q36" s="22">
        <f>P36+'Стрессовый сценарий_CF'!P33</f>
        <v>0</v>
      </c>
      <c r="R36" s="22">
        <f>Q36+'Стрессовый сценарий_CF'!Q33</f>
        <v>0</v>
      </c>
      <c r="S36" s="22">
        <f>R36+'Стрессовый сценарий_CF'!R33</f>
        <v>0</v>
      </c>
      <c r="T36" s="22">
        <f>S36+'Стрессовый сценарий_CF'!S33</f>
        <v>0</v>
      </c>
      <c r="U36" s="22">
        <f>T36+'Стрессовый сценарий_CF'!T33</f>
        <v>0</v>
      </c>
      <c r="V36" s="22">
        <f>U36+'Стрессовый сценарий_CF'!U33</f>
        <v>0</v>
      </c>
      <c r="W36" s="22">
        <f>V36+'Стрессовый сценарий_CF'!V33</f>
        <v>0</v>
      </c>
      <c r="X36" s="22">
        <f>W36+'Стрессовый сценарий_CF'!W33</f>
        <v>0</v>
      </c>
      <c r="Y36" s="22">
        <f>X36+'Стрессовый сценарий_CF'!X33</f>
        <v>0</v>
      </c>
      <c r="Z36" s="22">
        <f>Y36+'Стрессовый сценарий_CF'!Y33</f>
        <v>0</v>
      </c>
      <c r="AA36" s="22">
        <f>Z36+'Стрессовый сценарий_CF'!Z33</f>
        <v>0</v>
      </c>
      <c r="AB36" s="22">
        <f>AA36+'Стрессовый сценарий_CF'!AA33</f>
        <v>0</v>
      </c>
      <c r="AC36" s="22">
        <f>AB36+'Стрессовый сценарий_CF'!AB33</f>
        <v>0</v>
      </c>
    </row>
    <row r="37" spans="1:29" x14ac:dyDescent="0.3">
      <c r="A37" s="10" t="s">
        <v>129</v>
      </c>
      <c r="B37" s="11" t="s">
        <v>220</v>
      </c>
      <c r="C37" s="11"/>
      <c r="D37" s="16">
        <v>300000</v>
      </c>
      <c r="E37" s="22">
        <f>D37+'Стрессовый сценарий_CF'!D34</f>
        <v>300000</v>
      </c>
      <c r="F37" s="22">
        <f>E37+'Стрессовый сценарий_CF'!E34</f>
        <v>300000</v>
      </c>
      <c r="G37" s="22">
        <f>F37+'Стрессовый сценарий_CF'!F34</f>
        <v>300000</v>
      </c>
      <c r="H37" s="22">
        <f>G37+'Стрессовый сценарий_CF'!G34</f>
        <v>300000</v>
      </c>
      <c r="I37" s="22">
        <f>H37+'Стрессовый сценарий_CF'!H34</f>
        <v>300000</v>
      </c>
      <c r="J37" s="22">
        <f>I37+'Стрессовый сценарий_CF'!I34</f>
        <v>300000</v>
      </c>
      <c r="K37" s="22">
        <f>J37+'Стрессовый сценарий_CF'!J34</f>
        <v>300000</v>
      </c>
      <c r="L37" s="22">
        <f>K37+'Стрессовый сценарий_CF'!K34</f>
        <v>300000</v>
      </c>
      <c r="M37" s="22">
        <f>L37+'Стрессовый сценарий_CF'!L34</f>
        <v>300000</v>
      </c>
      <c r="N37" s="22">
        <f>M37+'Стрессовый сценарий_CF'!M34</f>
        <v>300000</v>
      </c>
      <c r="O37" s="22">
        <f>N37+'Стрессовый сценарий_CF'!N34</f>
        <v>300000</v>
      </c>
      <c r="P37" s="22">
        <f>O37+'Стрессовый сценарий_CF'!O34</f>
        <v>300000</v>
      </c>
      <c r="Q37" s="22">
        <f>P37+'Стрессовый сценарий_CF'!P34</f>
        <v>300000</v>
      </c>
      <c r="R37" s="22">
        <f>Q37+'Стрессовый сценарий_CF'!Q34</f>
        <v>300000</v>
      </c>
      <c r="S37" s="22">
        <f>R37+'Стрессовый сценарий_CF'!R34</f>
        <v>300000</v>
      </c>
      <c r="T37" s="22">
        <f>S37+'Стрессовый сценарий_CF'!S34</f>
        <v>300000</v>
      </c>
      <c r="U37" s="22">
        <f>T37+'Стрессовый сценарий_CF'!T34</f>
        <v>300000</v>
      </c>
      <c r="V37" s="22">
        <f>U37+'Стрессовый сценарий_CF'!U34</f>
        <v>300000</v>
      </c>
      <c r="W37" s="22">
        <f>V37+'Стрессовый сценарий_CF'!V34</f>
        <v>300000</v>
      </c>
      <c r="X37" s="22">
        <f>W37+'Стрессовый сценарий_CF'!W34</f>
        <v>300000</v>
      </c>
      <c r="Y37" s="22">
        <f>X37+'Стрессовый сценарий_CF'!X34</f>
        <v>300000</v>
      </c>
      <c r="Z37" s="22">
        <f>Y37+'Стрессовый сценарий_CF'!Y34</f>
        <v>300000</v>
      </c>
      <c r="AA37" s="22">
        <f>Z37+'Стрессовый сценарий_CF'!Z34</f>
        <v>300000</v>
      </c>
      <c r="AB37" s="22">
        <f>AA37+'Стрессовый сценарий_CF'!AA34</f>
        <v>300000</v>
      </c>
      <c r="AC37" s="22">
        <f>AB37+'Стрессовый сценарий_CF'!AB34</f>
        <v>300000</v>
      </c>
    </row>
    <row r="38" spans="1:29" x14ac:dyDescent="0.3">
      <c r="A38" s="10" t="s">
        <v>131</v>
      </c>
      <c r="B38" s="15" t="s">
        <v>132</v>
      </c>
      <c r="C38" s="15"/>
      <c r="D38" s="15">
        <v>300000</v>
      </c>
      <c r="E38" s="22">
        <f>D38+'Стрессовый сценарий_CF'!D35</f>
        <v>300000</v>
      </c>
      <c r="F38" s="22">
        <f>E38+'Стрессовый сценарий_CF'!E35</f>
        <v>300000</v>
      </c>
      <c r="G38" s="22">
        <f>F38+'Стрессовый сценарий_CF'!F35</f>
        <v>300000</v>
      </c>
      <c r="H38" s="22">
        <f>G38+'Стрессовый сценарий_CF'!G35</f>
        <v>300000</v>
      </c>
      <c r="I38" s="22">
        <f>H38+'Стрессовый сценарий_CF'!H35</f>
        <v>300000</v>
      </c>
      <c r="J38" s="22">
        <f>I38+'Стрессовый сценарий_CF'!I35</f>
        <v>300000</v>
      </c>
      <c r="K38" s="22">
        <f>J38+'Стрессовый сценарий_CF'!J35</f>
        <v>300000</v>
      </c>
      <c r="L38" s="22">
        <f>K38+'Стрессовый сценарий_CF'!K35</f>
        <v>300000</v>
      </c>
      <c r="M38" s="22">
        <f>L38+'Стрессовый сценарий_CF'!L35</f>
        <v>300000</v>
      </c>
      <c r="N38" s="22">
        <f>M38+'Стрессовый сценарий_CF'!M35</f>
        <v>300000</v>
      </c>
      <c r="O38" s="22">
        <f>N38+'Стрессовый сценарий_CF'!N35</f>
        <v>300000</v>
      </c>
      <c r="P38" s="22">
        <f>O38+'Стрессовый сценарий_CF'!O35</f>
        <v>300000</v>
      </c>
      <c r="Q38" s="22">
        <f>P38+'Стрессовый сценарий_CF'!P35</f>
        <v>300000</v>
      </c>
      <c r="R38" s="22">
        <f>Q38+'Стрессовый сценарий_CF'!Q35</f>
        <v>300000</v>
      </c>
      <c r="S38" s="22">
        <f>R38+'Стрессовый сценарий_CF'!R35</f>
        <v>300000</v>
      </c>
      <c r="T38" s="22">
        <f>S38+'Стрессовый сценарий_CF'!S35</f>
        <v>300000</v>
      </c>
      <c r="U38" s="22">
        <f>T38+'Стрессовый сценарий_CF'!T35</f>
        <v>300000</v>
      </c>
      <c r="V38" s="22">
        <f>U38+'Стрессовый сценарий_CF'!U35</f>
        <v>300000</v>
      </c>
      <c r="W38" s="22">
        <f>V38+'Стрессовый сценарий_CF'!V35</f>
        <v>300000</v>
      </c>
      <c r="X38" s="22">
        <f>W38+'Стрессовый сценарий_CF'!W35</f>
        <v>300000</v>
      </c>
      <c r="Y38" s="22">
        <f>X38+'Стрессовый сценарий_CF'!X35</f>
        <v>300000</v>
      </c>
      <c r="Z38" s="22">
        <f>Y38+'Стрессовый сценарий_CF'!Y35</f>
        <v>300000</v>
      </c>
      <c r="AA38" s="22">
        <f>Z38+'Стрессовый сценарий_CF'!Z35</f>
        <v>300000</v>
      </c>
      <c r="AB38" s="22">
        <f>AA38+'Стрессовый сценарий_CF'!AA35</f>
        <v>300000</v>
      </c>
      <c r="AC38" s="22">
        <f>AB38+'Стрессовый сценарий_CF'!AB35</f>
        <v>300000</v>
      </c>
    </row>
    <row r="39" spans="1:29" x14ac:dyDescent="0.3">
      <c r="A39" s="10" t="s">
        <v>133</v>
      </c>
      <c r="B39" s="15" t="s">
        <v>134</v>
      </c>
      <c r="C39" s="15"/>
      <c r="D39" s="15">
        <v>0</v>
      </c>
      <c r="E39" s="22">
        <f>D39+'Стрессовый сценарий_CF'!D36</f>
        <v>0</v>
      </c>
      <c r="F39" s="22">
        <f>E39+'Стрессовый сценарий_CF'!E36</f>
        <v>0</v>
      </c>
      <c r="G39" s="22">
        <f>F39+'Стрессовый сценарий_CF'!F36</f>
        <v>0</v>
      </c>
      <c r="H39" s="22">
        <f>G39+'Стрессовый сценарий_CF'!G36</f>
        <v>0</v>
      </c>
      <c r="I39" s="22">
        <f>H39+'Стрессовый сценарий_CF'!H36</f>
        <v>0</v>
      </c>
      <c r="J39" s="22">
        <f>I39+'Стрессовый сценарий_CF'!I36</f>
        <v>0</v>
      </c>
      <c r="K39" s="22">
        <f>J39+'Стрессовый сценарий_CF'!J36</f>
        <v>0</v>
      </c>
      <c r="L39" s="22">
        <f>K39+'Стрессовый сценарий_CF'!K36</f>
        <v>0</v>
      </c>
      <c r="M39" s="22">
        <f>L39+'Стрессовый сценарий_CF'!L36</f>
        <v>0</v>
      </c>
      <c r="N39" s="22">
        <f>M39+'Стрессовый сценарий_CF'!M36</f>
        <v>0</v>
      </c>
      <c r="O39" s="22">
        <f>N39+'Стрессовый сценарий_CF'!N36</f>
        <v>0</v>
      </c>
      <c r="P39" s="22">
        <f>O39+'Стрессовый сценарий_CF'!O36</f>
        <v>0</v>
      </c>
      <c r="Q39" s="22">
        <f>P39+'Стрессовый сценарий_CF'!P36</f>
        <v>0</v>
      </c>
      <c r="R39" s="22">
        <f>Q39+'Стрессовый сценарий_CF'!Q36</f>
        <v>0</v>
      </c>
      <c r="S39" s="22">
        <f>R39+'Стрессовый сценарий_CF'!R36</f>
        <v>0</v>
      </c>
      <c r="T39" s="22">
        <f>S39+'Стрессовый сценарий_CF'!S36</f>
        <v>0</v>
      </c>
      <c r="U39" s="22">
        <f>T39+'Стрессовый сценарий_CF'!T36</f>
        <v>0</v>
      </c>
      <c r="V39" s="22">
        <f>U39+'Стрессовый сценарий_CF'!U36</f>
        <v>0</v>
      </c>
      <c r="W39" s="22">
        <f>V39+'Стрессовый сценарий_CF'!V36</f>
        <v>0</v>
      </c>
      <c r="X39" s="22">
        <f>W39+'Стрессовый сценарий_CF'!W36</f>
        <v>0</v>
      </c>
      <c r="Y39" s="22">
        <f>X39+'Стрессовый сценарий_CF'!X36</f>
        <v>0</v>
      </c>
      <c r="Z39" s="22">
        <f>Y39+'Стрессовый сценарий_CF'!Y36</f>
        <v>0</v>
      </c>
      <c r="AA39" s="22">
        <f>Z39+'Стрессовый сценарий_CF'!Z36</f>
        <v>0</v>
      </c>
      <c r="AB39" s="22">
        <f>AA39+'Стрессовый сценарий_CF'!AA36</f>
        <v>0</v>
      </c>
      <c r="AC39" s="22">
        <f>AB39+'Стрессовый сценарий_CF'!AB36</f>
        <v>0</v>
      </c>
    </row>
    <row r="40" spans="1:29" x14ac:dyDescent="0.3">
      <c r="A40" s="10" t="s">
        <v>135</v>
      </c>
      <c r="B40" s="11" t="s">
        <v>136</v>
      </c>
      <c r="C40" s="11"/>
      <c r="D40" s="16">
        <v>426147.1</v>
      </c>
      <c r="E40" s="22">
        <f>D40+'Стрессовый сценарий_CF'!D37</f>
        <v>706791.5149999999</v>
      </c>
      <c r="F40" s="22">
        <f>E40+'Стрессовый сценарий_CF'!E37</f>
        <v>734233.09999999986</v>
      </c>
      <c r="G40" s="22">
        <f>F40+'Стрессовый сценарий_CF'!F37</f>
        <v>758557.89814999991</v>
      </c>
      <c r="H40" s="22">
        <f>G40+'Стрессовый сценарий_CF'!G37</f>
        <v>780436.11033499986</v>
      </c>
      <c r="I40" s="22">
        <f>H40+'Стрессовый сценарий_CF'!H37</f>
        <v>800234.73811849987</v>
      </c>
      <c r="J40" s="22">
        <f>I40+'Стрессовый сценарий_CF'!I37</f>
        <v>817526.65908829984</v>
      </c>
      <c r="K40" s="22">
        <f>J40+'Стрессовый сценарий_CF'!J37</f>
        <v>833161.96951569489</v>
      </c>
      <c r="L40" s="22">
        <f>K40+'Стрессовый сценарий_CF'!K37</f>
        <v>847903.25455206342</v>
      </c>
      <c r="M40" s="22">
        <f>L40+'Стрессовый сценарий_CF'!L37</f>
        <v>860768.63666667766</v>
      </c>
      <c r="N40" s="22">
        <f>M40+'Стрессовый сценарий_CF'!M37</f>
        <v>872252.95384471933</v>
      </c>
      <c r="O40" s="22">
        <f>N40+'Стрессовый сценарий_CF'!N37</f>
        <v>882621.52267853962</v>
      </c>
      <c r="P40" s="22">
        <f>O40+'Стрессовый сценарий_CF'!O37</f>
        <v>892189.80721502064</v>
      </c>
      <c r="Q40" s="22">
        <f>P40+'Стрессовый сценарий_CF'!P37</f>
        <v>1172845.1922150208</v>
      </c>
      <c r="R40" s="22">
        <f>Q40+'Стрессовый сценарий_CF'!Q37</f>
        <v>1183093.8272150208</v>
      </c>
      <c r="S40" s="22">
        <f>R40+'Стрессовый сценарий_CF'!R37</f>
        <v>1194953.7022150208</v>
      </c>
      <c r="T40" s="22">
        <f>S40+'Стрессовый сценарий_CF'!S37</f>
        <v>1206207.1122150207</v>
      </c>
      <c r="U40" s="22">
        <f>T40+'Стрессовый сценарий_CF'!T37</f>
        <v>1217019.9122150207</v>
      </c>
      <c r="V40" s="22">
        <f>U40+'Стрессовый сценарий_CF'!U37</f>
        <v>1477712.6072150208</v>
      </c>
      <c r="W40" s="22">
        <f>V40+'Стрессовый сценарий_CF'!V37</f>
        <v>1488917.1022150209</v>
      </c>
      <c r="X40" s="22">
        <f>W40+'Стрессовый сценарий_CF'!W37</f>
        <v>1500312.8322150209</v>
      </c>
      <c r="Y40" s="22">
        <f>X40+'Стрессовый сценарий_CF'!X37</f>
        <v>1511798.5481783235</v>
      </c>
      <c r="Z40" s="22">
        <f>Y40+'Стрессовый сценарий_CF'!Y37</f>
        <v>1523374.2949673145</v>
      </c>
      <c r="AA40" s="22">
        <f>Z40+'Стрессовый сценарий_CF'!Z37</f>
        <v>1535037.1683618098</v>
      </c>
      <c r="AB40" s="22">
        <f>AA40+'Стрессовый сценарий_CF'!AA37</f>
        <v>1429787.1683618098</v>
      </c>
      <c r="AC40" s="22">
        <f>AB40+'Стрессовый сценарий_CF'!AB37</f>
        <v>3234971.9628823576</v>
      </c>
    </row>
    <row r="41" spans="1:29" x14ac:dyDescent="0.3">
      <c r="A41" s="10" t="s">
        <v>137</v>
      </c>
      <c r="B41" s="15" t="s">
        <v>138</v>
      </c>
      <c r="C41" s="15"/>
      <c r="D41" s="15">
        <v>426147.1</v>
      </c>
      <c r="E41" s="22">
        <f>D41+'Стрессовый сценарий_CF'!D38</f>
        <v>676147.1</v>
      </c>
      <c r="F41" s="22">
        <f>E41+'Стрессовый сценарий_CF'!E38</f>
        <v>676147.1</v>
      </c>
      <c r="G41" s="22">
        <f>F41+'Стрессовый сценарий_CF'!F38</f>
        <v>676147.1</v>
      </c>
      <c r="H41" s="22">
        <f>G41+'Стрессовый сценарий_CF'!G38</f>
        <v>676147.1</v>
      </c>
      <c r="I41" s="22">
        <f>H41+'Стрессовый сценарий_CF'!H38</f>
        <v>676147.1</v>
      </c>
      <c r="J41" s="22">
        <f>I41+'Стрессовый сценарий_CF'!I38</f>
        <v>676147.1</v>
      </c>
      <c r="K41" s="22">
        <f>J41+'Стрессовый сценарий_CF'!J38</f>
        <v>676147.1</v>
      </c>
      <c r="L41" s="22">
        <f>K41+'Стрессовый сценарий_CF'!K38</f>
        <v>676147.1</v>
      </c>
      <c r="M41" s="22">
        <f>L41+'Стрессовый сценарий_CF'!L38</f>
        <v>676147.1</v>
      </c>
      <c r="N41" s="22">
        <f>M41+'Стрессовый сценарий_CF'!M38</f>
        <v>676147.1</v>
      </c>
      <c r="O41" s="22">
        <f>N41+'Стрессовый сценарий_CF'!N38</f>
        <v>676147.1</v>
      </c>
      <c r="P41" s="22">
        <f>O41+'Стрессовый сценарий_CF'!O38</f>
        <v>676147.1</v>
      </c>
      <c r="Q41" s="22">
        <f>P41+'Стрессовый сценарий_CF'!P38</f>
        <v>676147.1</v>
      </c>
      <c r="R41" s="22">
        <f>Q41+'Стрессовый сценарий_CF'!Q38</f>
        <v>676147.1</v>
      </c>
      <c r="S41" s="22">
        <f>R41+'Стрессовый сценарий_CF'!R38</f>
        <v>676147.1</v>
      </c>
      <c r="T41" s="22">
        <f>S41+'Стрессовый сценарий_CF'!S38</f>
        <v>676147.1</v>
      </c>
      <c r="U41" s="22">
        <f>T41+'Стрессовый сценарий_CF'!T38</f>
        <v>676147.1</v>
      </c>
      <c r="V41" s="22">
        <f>U41+'Стрессовый сценарий_CF'!U38</f>
        <v>676147.1</v>
      </c>
      <c r="W41" s="22">
        <f>V41+'Стрессовый сценарий_CF'!V38</f>
        <v>676147.1</v>
      </c>
      <c r="X41" s="22">
        <f>W41+'Стрессовый сценарий_CF'!W38</f>
        <v>676147.1</v>
      </c>
      <c r="Y41" s="22">
        <f>X41+'Стрессовый сценарий_CF'!X38</f>
        <v>676147.1</v>
      </c>
      <c r="Z41" s="22">
        <f>Y41+'Стрессовый сценарий_CF'!Y38</f>
        <v>676147.1</v>
      </c>
      <c r="AA41" s="22">
        <f>Z41+'Стрессовый сценарий_CF'!Z38</f>
        <v>676147.1</v>
      </c>
      <c r="AB41" s="22">
        <f>AA41+'Стрессовый сценарий_CF'!AA38</f>
        <v>540897.1</v>
      </c>
      <c r="AC41" s="22">
        <f>AB41+'Стрессовый сценарий_CF'!AB38</f>
        <v>540897.1</v>
      </c>
    </row>
    <row r="42" spans="1:29" x14ac:dyDescent="0.3">
      <c r="A42" s="10" t="s">
        <v>139</v>
      </c>
      <c r="B42" s="15" t="s">
        <v>140</v>
      </c>
      <c r="C42" s="15"/>
      <c r="D42" s="15">
        <v>0</v>
      </c>
      <c r="E42" s="22">
        <f>D42+'Стрессовый сценарий_CF'!D39</f>
        <v>0</v>
      </c>
      <c r="F42" s="22">
        <f>E42+'Стрессовый сценарий_CF'!E39</f>
        <v>0</v>
      </c>
      <c r="G42" s="22">
        <f>F42+'Стрессовый сценарий_CF'!F39</f>
        <v>0</v>
      </c>
      <c r="H42" s="22">
        <f>G42+'Стрессовый сценарий_CF'!G39</f>
        <v>0</v>
      </c>
      <c r="I42" s="22">
        <f>H42+'Стрессовый сценарий_CF'!H39</f>
        <v>0</v>
      </c>
      <c r="J42" s="22">
        <f>I42+'Стрессовый сценарий_CF'!I39</f>
        <v>0</v>
      </c>
      <c r="K42" s="22">
        <f>J42+'Стрессовый сценарий_CF'!J39</f>
        <v>0</v>
      </c>
      <c r="L42" s="22">
        <f>K42+'Стрессовый сценарий_CF'!K39</f>
        <v>0</v>
      </c>
      <c r="M42" s="22">
        <f>L42+'Стрессовый сценарий_CF'!L39</f>
        <v>0</v>
      </c>
      <c r="N42" s="22">
        <f>M42+'Стрессовый сценарий_CF'!M39</f>
        <v>0</v>
      </c>
      <c r="O42" s="22">
        <f>N42+'Стрессовый сценарий_CF'!N39</f>
        <v>0</v>
      </c>
      <c r="P42" s="22">
        <f>O42+'Стрессовый сценарий_CF'!O39</f>
        <v>0</v>
      </c>
      <c r="Q42" s="22">
        <f>P42+'Стрессовый сценарий_CF'!P39</f>
        <v>21000</v>
      </c>
      <c r="R42" s="22">
        <f>Q42+'Стрессовый сценарий_CF'!Q39</f>
        <v>21000</v>
      </c>
      <c r="S42" s="22">
        <f>R42+'Стрессовый сценарий_CF'!R39</f>
        <v>21000</v>
      </c>
      <c r="T42" s="22">
        <f>S42+'Стрессовый сценарий_CF'!S39</f>
        <v>21000</v>
      </c>
      <c r="U42" s="22">
        <f>T42+'Стрессовый сценарий_CF'!T39</f>
        <v>21000</v>
      </c>
      <c r="V42" s="22">
        <f>U42+'Стрессовый сценарий_CF'!U39</f>
        <v>21000</v>
      </c>
      <c r="W42" s="22">
        <f>V42+'Стрессовый сценарий_CF'!V39</f>
        <v>21000</v>
      </c>
      <c r="X42" s="22">
        <f>W42+'Стрессовый сценарий_CF'!W39</f>
        <v>21000</v>
      </c>
      <c r="Y42" s="22">
        <f>X42+'Стрессовый сценарий_CF'!X39</f>
        <v>21000</v>
      </c>
      <c r="Z42" s="22">
        <f>Y42+'Стрессовый сценарий_CF'!Y39</f>
        <v>21000</v>
      </c>
      <c r="AA42" s="22">
        <f>Z42+'Стрессовый сценарий_CF'!Z39</f>
        <v>21000</v>
      </c>
      <c r="AB42" s="22">
        <f>AA42+'Стрессовый сценарий_CF'!AA39</f>
        <v>21000</v>
      </c>
      <c r="AC42" s="22">
        <f>AB42+'Стрессовый сценарий_CF'!AB39</f>
        <v>21000</v>
      </c>
    </row>
    <row r="43" spans="1:29" x14ac:dyDescent="0.3">
      <c r="A43" s="10" t="s">
        <v>141</v>
      </c>
      <c r="B43" s="15" t="s">
        <v>142</v>
      </c>
      <c r="C43" s="15"/>
      <c r="D43" s="15">
        <v>0</v>
      </c>
      <c r="E43" s="22">
        <f>D43+'Стрессовый сценарий_CF'!D40</f>
        <v>0</v>
      </c>
      <c r="F43" s="22">
        <f>E43+'Стрессовый сценарий_CF'!E40</f>
        <v>0</v>
      </c>
      <c r="G43" s="22">
        <f>F43+'Стрессовый сценарий_CF'!F40</f>
        <v>0</v>
      </c>
      <c r="H43" s="22">
        <f>G43+'Стрессовый сценарий_CF'!G40</f>
        <v>0</v>
      </c>
      <c r="I43" s="22">
        <f>H43+'Стрессовый сценарий_CF'!H40</f>
        <v>0</v>
      </c>
      <c r="J43" s="22">
        <f>I43+'Стрессовый сценарий_CF'!I40</f>
        <v>0</v>
      </c>
      <c r="K43" s="22">
        <f>J43+'Стрессовый сценарий_CF'!J40</f>
        <v>0</v>
      </c>
      <c r="L43" s="22">
        <f>K43+'Стрессовый сценарий_CF'!K40</f>
        <v>0</v>
      </c>
      <c r="M43" s="22">
        <f>L43+'Стрессовый сценарий_CF'!L40</f>
        <v>0</v>
      </c>
      <c r="N43" s="22">
        <f>M43+'Стрессовый сценарий_CF'!M40</f>
        <v>0</v>
      </c>
      <c r="O43" s="22">
        <f>N43+'Стрессовый сценарий_CF'!N40</f>
        <v>0</v>
      </c>
      <c r="P43" s="22">
        <f>O43+'Стрессовый сценарий_CF'!O40</f>
        <v>0</v>
      </c>
      <c r="Q43" s="22">
        <f>P43+'Стрессовый сценарий_CF'!P40</f>
        <v>0</v>
      </c>
      <c r="R43" s="22">
        <f>Q43+'Стрессовый сценарий_CF'!Q40</f>
        <v>0</v>
      </c>
      <c r="S43" s="22">
        <f>R43+'Стрессовый сценарий_CF'!R40</f>
        <v>0</v>
      </c>
      <c r="T43" s="22">
        <f>S43+'Стрессовый сценарий_CF'!S40</f>
        <v>0</v>
      </c>
      <c r="U43" s="22">
        <f>T43+'Стрессовый сценарий_CF'!T40</f>
        <v>0</v>
      </c>
      <c r="V43" s="22">
        <f>U43+'Стрессовый сценарий_CF'!U40</f>
        <v>0</v>
      </c>
      <c r="W43" s="22">
        <f>V43+'Стрессовый сценарий_CF'!V40</f>
        <v>0</v>
      </c>
      <c r="X43" s="22">
        <f>W43+'Стрессовый сценарий_CF'!W40</f>
        <v>0</v>
      </c>
      <c r="Y43" s="22">
        <f>X43+'Стрессовый сценарий_CF'!X40</f>
        <v>0</v>
      </c>
      <c r="Z43" s="22">
        <f>Y43+'Стрессовый сценарий_CF'!Y40</f>
        <v>0</v>
      </c>
      <c r="AA43" s="22">
        <f>Z43+'Стрессовый сценарий_CF'!Z40</f>
        <v>0</v>
      </c>
      <c r="AB43" s="22">
        <f>AA43+'Стрессовый сценарий_CF'!AA40</f>
        <v>0</v>
      </c>
      <c r="AC43" s="22">
        <f>AB43+'Стрессовый сценарий_CF'!AB40</f>
        <v>0</v>
      </c>
    </row>
    <row r="44" spans="1:29" x14ac:dyDescent="0.3">
      <c r="A44" s="10" t="s">
        <v>143</v>
      </c>
      <c r="B44" s="15" t="s">
        <v>144</v>
      </c>
      <c r="C44" s="15"/>
      <c r="D44" s="15">
        <v>0</v>
      </c>
      <c r="E44" s="22">
        <f>D44+'Стрессовый сценарий_CF'!D41</f>
        <v>30644.415000000001</v>
      </c>
      <c r="F44" s="22">
        <f>E44+'Стрессовый сценарий_CF'!E41</f>
        <v>58086</v>
      </c>
      <c r="G44" s="22">
        <f>F44+'Стрессовый сценарий_CF'!F41</f>
        <v>82410.798150000002</v>
      </c>
      <c r="H44" s="22">
        <f>G44+'Стрессовый сценарий_CF'!G41</f>
        <v>104289.010335</v>
      </c>
      <c r="I44" s="22">
        <f>H44+'Стрессовый сценарий_CF'!H41</f>
        <v>124087.63811850001</v>
      </c>
      <c r="J44" s="22">
        <f>I44+'Стрессовый сценарий_CF'!I41</f>
        <v>141379.55908830001</v>
      </c>
      <c r="K44" s="22">
        <f>J44+'Стрессовый сценарий_CF'!J41</f>
        <v>157014.869515695</v>
      </c>
      <c r="L44" s="22">
        <f>K44+'Стрессовый сценарий_CF'!K41</f>
        <v>171756.1545520635</v>
      </c>
      <c r="M44" s="22">
        <f>L44+'Стрессовый сценарий_CF'!L41</f>
        <v>184621.53666667768</v>
      </c>
      <c r="N44" s="22">
        <f>M44+'Стрессовый сценарий_CF'!M41</f>
        <v>196105.85384471936</v>
      </c>
      <c r="O44" s="22">
        <f>N44+'Стрессовый сценарий_CF'!N41</f>
        <v>206474.42267853965</v>
      </c>
      <c r="P44" s="22">
        <f>O44+'Стрессовый сценарий_CF'!O41</f>
        <v>216042.70721502064</v>
      </c>
      <c r="Q44" s="22">
        <f>P44+'Стрессовый сценарий_CF'!P41</f>
        <v>475698.09221502068</v>
      </c>
      <c r="R44" s="22">
        <f>Q44+'Стрессовый сценарий_CF'!Q41</f>
        <v>485946.72721502068</v>
      </c>
      <c r="S44" s="22">
        <f>R44+'Стрессовый сценарий_CF'!R41</f>
        <v>497806.60221502068</v>
      </c>
      <c r="T44" s="22">
        <f>S44+'Стрессовый сценарий_CF'!S41</f>
        <v>509060.01221502066</v>
      </c>
      <c r="U44" s="22">
        <f>T44+'Стрессовый сценарий_CF'!T41</f>
        <v>519872.81221502065</v>
      </c>
      <c r="V44" s="22">
        <f>U44+'Стрессовый сценарий_CF'!U41</f>
        <v>780565.50721502071</v>
      </c>
      <c r="W44" s="22">
        <f>V44+'Стрессовый сценарий_CF'!V41</f>
        <v>791770.00221502071</v>
      </c>
      <c r="X44" s="22">
        <f>W44+'Стрессовый сценарий_CF'!W41</f>
        <v>803165.73221502069</v>
      </c>
      <c r="Y44" s="22">
        <f>X44+'Стрессовый сценарий_CF'!X41</f>
        <v>814651.44817832345</v>
      </c>
      <c r="Z44" s="22">
        <f>Y44+'Стрессовый сценарий_CF'!Y41</f>
        <v>826227.19496731425</v>
      </c>
      <c r="AA44" s="22">
        <f>Z44+'Стрессовый сценарий_CF'!Z41</f>
        <v>837890.06836180971</v>
      </c>
      <c r="AB44" s="22">
        <f>AA44+'Стрессовый сценарий_CF'!AA41</f>
        <v>867890.06836180971</v>
      </c>
      <c r="AC44" s="22">
        <f>AB44+'Стрессовый сценарий_CF'!AB41</f>
        <v>2673074.862882358</v>
      </c>
    </row>
    <row r="45" spans="1:29" x14ac:dyDescent="0.3">
      <c r="A45" s="10" t="s">
        <v>145</v>
      </c>
      <c r="B45" s="15" t="s">
        <v>146</v>
      </c>
      <c r="C45" s="15"/>
      <c r="D45" s="15">
        <v>0</v>
      </c>
      <c r="E45" s="22">
        <f>D45+'Стрессовый сценарий_CF'!D42</f>
        <v>0</v>
      </c>
      <c r="F45" s="22">
        <f>E45+'Стрессовый сценарий_CF'!E42</f>
        <v>0</v>
      </c>
      <c r="G45" s="22">
        <f>F45+'Стрессовый сценарий_CF'!F42</f>
        <v>0</v>
      </c>
      <c r="H45" s="22">
        <f>G45+'Стрессовый сценарий_CF'!G42</f>
        <v>0</v>
      </c>
      <c r="I45" s="22">
        <f>H45+'Стрессовый сценарий_CF'!H42</f>
        <v>0</v>
      </c>
      <c r="J45" s="22">
        <f>I45+'Стрессовый сценарий_CF'!I42</f>
        <v>0</v>
      </c>
      <c r="K45" s="22">
        <f>J45+'Стрессовый сценарий_CF'!J42</f>
        <v>0</v>
      </c>
      <c r="L45" s="22">
        <f>K45+'Стрессовый сценарий_CF'!K42</f>
        <v>0</v>
      </c>
      <c r="M45" s="22">
        <f>L45+'Стрессовый сценарий_CF'!L42</f>
        <v>0</v>
      </c>
      <c r="N45" s="22">
        <f>M45+'Стрессовый сценарий_CF'!M42</f>
        <v>0</v>
      </c>
      <c r="O45" s="22">
        <f>N45+'Стрессовый сценарий_CF'!N42</f>
        <v>0</v>
      </c>
      <c r="P45" s="22">
        <f>O45+'Стрессовый сценарий_CF'!O42</f>
        <v>0</v>
      </c>
      <c r="Q45" s="22">
        <f>P45+'Стрессовый сценарий_CF'!P42</f>
        <v>0</v>
      </c>
      <c r="R45" s="22">
        <f>Q45+'Стрессовый сценарий_CF'!Q42</f>
        <v>0</v>
      </c>
      <c r="S45" s="22">
        <f>R45+'Стрессовый сценарий_CF'!R42</f>
        <v>0</v>
      </c>
      <c r="T45" s="22">
        <f>S45+'Стрессовый сценарий_CF'!S42</f>
        <v>0</v>
      </c>
      <c r="U45" s="22">
        <f>T45+'Стрессовый сценарий_CF'!T42</f>
        <v>0</v>
      </c>
      <c r="V45" s="22">
        <f>U45+'Стрессовый сценарий_CF'!U42</f>
        <v>0</v>
      </c>
      <c r="W45" s="22">
        <f>V45+'Стрессовый сценарий_CF'!V42</f>
        <v>0</v>
      </c>
      <c r="X45" s="22">
        <f>W45+'Стрессовый сценарий_CF'!W42</f>
        <v>0</v>
      </c>
      <c r="Y45" s="22">
        <f>X45+'Стрессовый сценарий_CF'!X42</f>
        <v>0</v>
      </c>
      <c r="Z45" s="22">
        <f>Y45+'Стрессовый сценарий_CF'!Y42</f>
        <v>0</v>
      </c>
      <c r="AA45" s="22">
        <f>Z45+'Стрессовый сценарий_CF'!Z42</f>
        <v>0</v>
      </c>
      <c r="AB45" s="22">
        <f>AA45+'Стрессовый сценарий_CF'!AA42</f>
        <v>0</v>
      </c>
      <c r="AC45" s="22">
        <f>AB45+'Стрессовый сценарий_CF'!AB42</f>
        <v>0</v>
      </c>
    </row>
    <row r="46" spans="1:29" x14ac:dyDescent="0.3">
      <c r="A46" s="10" t="s">
        <v>147</v>
      </c>
      <c r="B46" s="16" t="s">
        <v>148</v>
      </c>
      <c r="C46" s="16"/>
      <c r="D46" s="16">
        <v>0</v>
      </c>
      <c r="E46" s="22">
        <f>D46+'Стрессовый сценарий_CF'!D43</f>
        <v>0</v>
      </c>
      <c r="F46" s="22">
        <f>E46+'Стрессовый сценарий_CF'!E43</f>
        <v>0</v>
      </c>
      <c r="G46" s="22">
        <f>F46+'Стрессовый сценарий_CF'!F43</f>
        <v>0</v>
      </c>
      <c r="H46" s="22">
        <f>G46+'Стрессовый сценарий_CF'!G43</f>
        <v>0</v>
      </c>
      <c r="I46" s="22">
        <f>H46+'Стрессовый сценарий_CF'!H43</f>
        <v>0</v>
      </c>
      <c r="J46" s="22">
        <f>I46+'Стрессовый сценарий_CF'!I43</f>
        <v>0</v>
      </c>
      <c r="K46" s="22">
        <f>J46+'Стрессовый сценарий_CF'!J43</f>
        <v>0</v>
      </c>
      <c r="L46" s="22">
        <f>K46+'Стрессовый сценарий_CF'!K43</f>
        <v>0</v>
      </c>
      <c r="M46" s="22">
        <f>L46+'Стрессовый сценарий_CF'!L43</f>
        <v>0</v>
      </c>
      <c r="N46" s="22">
        <f>M46+'Стрессовый сценарий_CF'!M43</f>
        <v>0</v>
      </c>
      <c r="O46" s="22">
        <f>N46+'Стрессовый сценарий_CF'!N43</f>
        <v>0</v>
      </c>
      <c r="P46" s="22">
        <f>O46+'Стрессовый сценарий_CF'!O43</f>
        <v>0</v>
      </c>
      <c r="Q46" s="22">
        <f>P46+'Стрессовый сценарий_CF'!P43</f>
        <v>0</v>
      </c>
      <c r="R46" s="22">
        <f>Q46+'Стрессовый сценарий_CF'!Q43</f>
        <v>0</v>
      </c>
      <c r="S46" s="22">
        <f>R46+'Стрессовый сценарий_CF'!R43</f>
        <v>0</v>
      </c>
      <c r="T46" s="22">
        <f>S46+'Стрессовый сценарий_CF'!S43</f>
        <v>0</v>
      </c>
      <c r="U46" s="22">
        <f>T46+'Стрессовый сценарий_CF'!T43</f>
        <v>0</v>
      </c>
      <c r="V46" s="22">
        <f>U46+'Стрессовый сценарий_CF'!U43</f>
        <v>0</v>
      </c>
      <c r="W46" s="22">
        <f>V46+'Стрессовый сценарий_CF'!V43</f>
        <v>0</v>
      </c>
      <c r="X46" s="22">
        <f>W46+'Стрессовый сценарий_CF'!W43</f>
        <v>0</v>
      </c>
      <c r="Y46" s="22">
        <f>X46+'Стрессовый сценарий_CF'!X43</f>
        <v>0</v>
      </c>
      <c r="Z46" s="22">
        <f>Y46+'Стрессовый сценарий_CF'!Y43</f>
        <v>0</v>
      </c>
      <c r="AA46" s="22">
        <f>Z46+'Стрессовый сценарий_CF'!Z43</f>
        <v>0</v>
      </c>
      <c r="AB46" s="22">
        <f>AA46+'Стрессовый сценарий_CF'!AA43</f>
        <v>0</v>
      </c>
      <c r="AC46" s="22">
        <f>AB46+'Стрессовый сценарий_CF'!AB43</f>
        <v>0</v>
      </c>
    </row>
    <row r="47" spans="1:29" x14ac:dyDescent="0.3">
      <c r="A47" s="10" t="s">
        <v>149</v>
      </c>
      <c r="B47" s="15" t="s">
        <v>138</v>
      </c>
      <c r="C47" s="15"/>
      <c r="D47" s="15">
        <v>0</v>
      </c>
      <c r="E47" s="22">
        <f>D47+'Стрессовый сценарий_CF'!D44</f>
        <v>0</v>
      </c>
      <c r="F47" s="22">
        <f>E47+'Стрессовый сценарий_CF'!E44</f>
        <v>0</v>
      </c>
      <c r="G47" s="22">
        <f>F47+'Стрессовый сценарий_CF'!F44</f>
        <v>0</v>
      </c>
      <c r="H47" s="22">
        <f>G47+'Стрессовый сценарий_CF'!G44</f>
        <v>0</v>
      </c>
      <c r="I47" s="22">
        <f>H47+'Стрессовый сценарий_CF'!H44</f>
        <v>0</v>
      </c>
      <c r="J47" s="22">
        <f>I47+'Стрессовый сценарий_CF'!I44</f>
        <v>0</v>
      </c>
      <c r="K47" s="22">
        <f>J47+'Стрессовый сценарий_CF'!J44</f>
        <v>0</v>
      </c>
      <c r="L47" s="22">
        <f>K47+'Стрессовый сценарий_CF'!K44</f>
        <v>0</v>
      </c>
      <c r="M47" s="22">
        <f>L47+'Стрессовый сценарий_CF'!L44</f>
        <v>0</v>
      </c>
      <c r="N47" s="22">
        <f>M47+'Стрессовый сценарий_CF'!M44</f>
        <v>0</v>
      </c>
      <c r="O47" s="22">
        <f>N47+'Стрессовый сценарий_CF'!N44</f>
        <v>0</v>
      </c>
      <c r="P47" s="22">
        <f>O47+'Стрессовый сценарий_CF'!O44</f>
        <v>0</v>
      </c>
      <c r="Q47" s="22">
        <f>P47+'Стрессовый сценарий_CF'!P44</f>
        <v>0</v>
      </c>
      <c r="R47" s="22">
        <f>Q47+'Стрессовый сценарий_CF'!Q44</f>
        <v>0</v>
      </c>
      <c r="S47" s="22">
        <f>R47+'Стрессовый сценарий_CF'!R44</f>
        <v>0</v>
      </c>
      <c r="T47" s="22">
        <f>S47+'Стрессовый сценарий_CF'!S44</f>
        <v>0</v>
      </c>
      <c r="U47" s="22">
        <f>T47+'Стрессовый сценарий_CF'!T44</f>
        <v>0</v>
      </c>
      <c r="V47" s="22">
        <f>U47+'Стрессовый сценарий_CF'!U44</f>
        <v>0</v>
      </c>
      <c r="W47" s="22">
        <f>V47+'Стрессовый сценарий_CF'!V44</f>
        <v>0</v>
      </c>
      <c r="X47" s="22">
        <f>W47+'Стрессовый сценарий_CF'!W44</f>
        <v>0</v>
      </c>
      <c r="Y47" s="22">
        <f>X47+'Стрессовый сценарий_CF'!X44</f>
        <v>0</v>
      </c>
      <c r="Z47" s="22">
        <f>Y47+'Стрессовый сценарий_CF'!Y44</f>
        <v>0</v>
      </c>
      <c r="AA47" s="22">
        <f>Z47+'Стрессовый сценарий_CF'!Z44</f>
        <v>0</v>
      </c>
      <c r="AB47" s="22">
        <f>AA47+'Стрессовый сценарий_CF'!AA44</f>
        <v>0</v>
      </c>
      <c r="AC47" s="22">
        <f>AB47+'Стрессовый сценарий_CF'!AB44</f>
        <v>0</v>
      </c>
    </row>
    <row r="48" spans="1:29" x14ac:dyDescent="0.3">
      <c r="A48" s="10" t="s">
        <v>150</v>
      </c>
      <c r="B48" s="15" t="s">
        <v>140</v>
      </c>
      <c r="C48" s="15"/>
      <c r="D48" s="15">
        <v>0</v>
      </c>
      <c r="E48" s="22">
        <f>D48+'Стрессовый сценарий_CF'!D45</f>
        <v>0</v>
      </c>
      <c r="F48" s="22">
        <f>E48+'Стрессовый сценарий_CF'!E45</f>
        <v>0</v>
      </c>
      <c r="G48" s="22">
        <f>F48+'Стрессовый сценарий_CF'!F45</f>
        <v>0</v>
      </c>
      <c r="H48" s="22">
        <f>G48+'Стрессовый сценарий_CF'!G45</f>
        <v>0</v>
      </c>
      <c r="I48" s="22">
        <f>H48+'Стрессовый сценарий_CF'!H45</f>
        <v>0</v>
      </c>
      <c r="J48" s="22">
        <f>I48+'Стрессовый сценарий_CF'!I45</f>
        <v>0</v>
      </c>
      <c r="K48" s="22">
        <f>J48+'Стрессовый сценарий_CF'!J45</f>
        <v>0</v>
      </c>
      <c r="L48" s="22">
        <f>K48+'Стрессовый сценарий_CF'!K45</f>
        <v>0</v>
      </c>
      <c r="M48" s="22">
        <f>L48+'Стрессовый сценарий_CF'!L45</f>
        <v>0</v>
      </c>
      <c r="N48" s="22">
        <f>M48+'Стрессовый сценарий_CF'!M45</f>
        <v>0</v>
      </c>
      <c r="O48" s="22">
        <f>N48+'Стрессовый сценарий_CF'!N45</f>
        <v>0</v>
      </c>
      <c r="P48" s="22">
        <f>O48+'Стрессовый сценарий_CF'!O45</f>
        <v>0</v>
      </c>
      <c r="Q48" s="22">
        <f>P48+'Стрессовый сценарий_CF'!P45</f>
        <v>0</v>
      </c>
      <c r="R48" s="22">
        <f>Q48+'Стрессовый сценарий_CF'!Q45</f>
        <v>0</v>
      </c>
      <c r="S48" s="22">
        <f>R48+'Стрессовый сценарий_CF'!R45</f>
        <v>0</v>
      </c>
      <c r="T48" s="22">
        <f>S48+'Стрессовый сценарий_CF'!S45</f>
        <v>0</v>
      </c>
      <c r="U48" s="22">
        <f>T48+'Стрессовый сценарий_CF'!T45</f>
        <v>0</v>
      </c>
      <c r="V48" s="22">
        <f>U48+'Стрессовый сценарий_CF'!U45</f>
        <v>0</v>
      </c>
      <c r="W48" s="22">
        <f>V48+'Стрессовый сценарий_CF'!V45</f>
        <v>0</v>
      </c>
      <c r="X48" s="22">
        <f>W48+'Стрессовый сценарий_CF'!W45</f>
        <v>0</v>
      </c>
      <c r="Y48" s="22">
        <f>X48+'Стрессовый сценарий_CF'!X45</f>
        <v>0</v>
      </c>
      <c r="Z48" s="22">
        <f>Y48+'Стрессовый сценарий_CF'!Y45</f>
        <v>0</v>
      </c>
      <c r="AA48" s="22">
        <f>Z48+'Стрессовый сценарий_CF'!Z45</f>
        <v>0</v>
      </c>
      <c r="AB48" s="22">
        <f>AA48+'Стрессовый сценарий_CF'!AA45</f>
        <v>0</v>
      </c>
      <c r="AC48" s="22">
        <f>AB48+'Стрессовый сценарий_CF'!AB45</f>
        <v>0</v>
      </c>
    </row>
    <row r="49" spans="1:29" x14ac:dyDescent="0.3">
      <c r="A49" s="10" t="s">
        <v>151</v>
      </c>
      <c r="B49" s="15" t="s">
        <v>142</v>
      </c>
      <c r="C49" s="15"/>
      <c r="D49" s="15">
        <v>0</v>
      </c>
      <c r="E49" s="22">
        <f>D49+'Стрессовый сценарий_CF'!D46</f>
        <v>0</v>
      </c>
      <c r="F49" s="22">
        <f>E49+'Стрессовый сценарий_CF'!E46</f>
        <v>0</v>
      </c>
      <c r="G49" s="22">
        <f>F49+'Стрессовый сценарий_CF'!F46</f>
        <v>0</v>
      </c>
      <c r="H49" s="22">
        <f>G49+'Стрессовый сценарий_CF'!G46</f>
        <v>0</v>
      </c>
      <c r="I49" s="22">
        <f>H49+'Стрессовый сценарий_CF'!H46</f>
        <v>0</v>
      </c>
      <c r="J49" s="22">
        <f>I49+'Стрессовый сценарий_CF'!I46</f>
        <v>0</v>
      </c>
      <c r="K49" s="22">
        <f>J49+'Стрессовый сценарий_CF'!J46</f>
        <v>0</v>
      </c>
      <c r="L49" s="22">
        <f>K49+'Стрессовый сценарий_CF'!K46</f>
        <v>0</v>
      </c>
      <c r="M49" s="22">
        <f>L49+'Стрессовый сценарий_CF'!L46</f>
        <v>0</v>
      </c>
      <c r="N49" s="22">
        <f>M49+'Стрессовый сценарий_CF'!M46</f>
        <v>0</v>
      </c>
      <c r="O49" s="22">
        <f>N49+'Стрессовый сценарий_CF'!N46</f>
        <v>0</v>
      </c>
      <c r="P49" s="22">
        <f>O49+'Стрессовый сценарий_CF'!O46</f>
        <v>0</v>
      </c>
      <c r="Q49" s="22">
        <f>P49+'Стрессовый сценарий_CF'!P46</f>
        <v>0</v>
      </c>
      <c r="R49" s="22">
        <f>Q49+'Стрессовый сценарий_CF'!Q46</f>
        <v>0</v>
      </c>
      <c r="S49" s="22">
        <f>R49+'Стрессовый сценарий_CF'!R46</f>
        <v>0</v>
      </c>
      <c r="T49" s="22">
        <f>S49+'Стрессовый сценарий_CF'!S46</f>
        <v>0</v>
      </c>
      <c r="U49" s="22">
        <f>T49+'Стрессовый сценарий_CF'!T46</f>
        <v>0</v>
      </c>
      <c r="V49" s="22">
        <f>U49+'Стрессовый сценарий_CF'!U46</f>
        <v>0</v>
      </c>
      <c r="W49" s="22">
        <f>V49+'Стрессовый сценарий_CF'!V46</f>
        <v>0</v>
      </c>
      <c r="X49" s="22">
        <f>W49+'Стрессовый сценарий_CF'!W46</f>
        <v>0</v>
      </c>
      <c r="Y49" s="22">
        <f>X49+'Стрессовый сценарий_CF'!X46</f>
        <v>0</v>
      </c>
      <c r="Z49" s="22">
        <f>Y49+'Стрессовый сценарий_CF'!Y46</f>
        <v>0</v>
      </c>
      <c r="AA49" s="22">
        <f>Z49+'Стрессовый сценарий_CF'!Z46</f>
        <v>0</v>
      </c>
      <c r="AB49" s="22">
        <f>AA49+'Стрессовый сценарий_CF'!AA46</f>
        <v>0</v>
      </c>
      <c r="AC49" s="22">
        <f>AB49+'Стрессовый сценарий_CF'!AB46</f>
        <v>0</v>
      </c>
    </row>
    <row r="50" spans="1:29" x14ac:dyDescent="0.3">
      <c r="A50" s="10" t="s">
        <v>152</v>
      </c>
      <c r="B50" s="15" t="s">
        <v>144</v>
      </c>
      <c r="C50" s="15"/>
      <c r="D50" s="15">
        <v>0</v>
      </c>
      <c r="E50" s="22">
        <f>D50+'Стрессовый сценарий_CF'!D47</f>
        <v>0</v>
      </c>
      <c r="F50" s="22">
        <f>E50+'Стрессовый сценарий_CF'!E47</f>
        <v>0</v>
      </c>
      <c r="G50" s="22">
        <f>F50+'Стрессовый сценарий_CF'!F47</f>
        <v>0</v>
      </c>
      <c r="H50" s="22">
        <f>G50+'Стрессовый сценарий_CF'!G47</f>
        <v>0</v>
      </c>
      <c r="I50" s="22">
        <f>H50+'Стрессовый сценарий_CF'!H47</f>
        <v>0</v>
      </c>
      <c r="J50" s="22">
        <f>I50+'Стрессовый сценарий_CF'!I47</f>
        <v>0</v>
      </c>
      <c r="K50" s="22">
        <f>J50+'Стрессовый сценарий_CF'!J47</f>
        <v>0</v>
      </c>
      <c r="L50" s="22">
        <f>K50+'Стрессовый сценарий_CF'!K47</f>
        <v>0</v>
      </c>
      <c r="M50" s="22">
        <f>L50+'Стрессовый сценарий_CF'!L47</f>
        <v>0</v>
      </c>
      <c r="N50" s="22">
        <f>M50+'Стрессовый сценарий_CF'!M47</f>
        <v>0</v>
      </c>
      <c r="O50" s="22">
        <f>N50+'Стрессовый сценарий_CF'!N47</f>
        <v>0</v>
      </c>
      <c r="P50" s="22">
        <f>O50+'Стрессовый сценарий_CF'!O47</f>
        <v>0</v>
      </c>
      <c r="Q50" s="22">
        <f>P50+'Стрессовый сценарий_CF'!P47</f>
        <v>0</v>
      </c>
      <c r="R50" s="22">
        <f>Q50+'Стрессовый сценарий_CF'!Q47</f>
        <v>0</v>
      </c>
      <c r="S50" s="22">
        <f>R50+'Стрессовый сценарий_CF'!R47</f>
        <v>0</v>
      </c>
      <c r="T50" s="22">
        <f>S50+'Стрессовый сценарий_CF'!S47</f>
        <v>0</v>
      </c>
      <c r="U50" s="22">
        <f>T50+'Стрессовый сценарий_CF'!T47</f>
        <v>0</v>
      </c>
      <c r="V50" s="22">
        <f>U50+'Стрессовый сценарий_CF'!U47</f>
        <v>0</v>
      </c>
      <c r="W50" s="22">
        <f>V50+'Стрессовый сценарий_CF'!V47</f>
        <v>0</v>
      </c>
      <c r="X50" s="22">
        <f>W50+'Стрессовый сценарий_CF'!W47</f>
        <v>0</v>
      </c>
      <c r="Y50" s="22">
        <f>X50+'Стрессовый сценарий_CF'!X47</f>
        <v>0</v>
      </c>
      <c r="Z50" s="22">
        <f>Y50+'Стрессовый сценарий_CF'!Y47</f>
        <v>0</v>
      </c>
      <c r="AA50" s="22">
        <f>Z50+'Стрессовый сценарий_CF'!Z47</f>
        <v>0</v>
      </c>
      <c r="AB50" s="22">
        <f>AA50+'Стрессовый сценарий_CF'!AA47</f>
        <v>0</v>
      </c>
      <c r="AC50" s="22">
        <f>AB50+'Стрессовый сценарий_CF'!AB47</f>
        <v>0</v>
      </c>
    </row>
    <row r="51" spans="1:29" x14ac:dyDescent="0.3">
      <c r="A51" s="10" t="s">
        <v>153</v>
      </c>
      <c r="B51" s="15" t="s">
        <v>146</v>
      </c>
      <c r="C51" s="15"/>
      <c r="D51" s="15">
        <v>0</v>
      </c>
      <c r="E51" s="22">
        <f>D51+'Стрессовый сценарий_CF'!D48</f>
        <v>0</v>
      </c>
      <c r="F51" s="22">
        <f>E51+'Стрессовый сценарий_CF'!E48</f>
        <v>0</v>
      </c>
      <c r="G51" s="22">
        <f>F51+'Стрессовый сценарий_CF'!F48</f>
        <v>0</v>
      </c>
      <c r="H51" s="22">
        <f>G51+'Стрессовый сценарий_CF'!G48</f>
        <v>0</v>
      </c>
      <c r="I51" s="22">
        <f>H51+'Стрессовый сценарий_CF'!H48</f>
        <v>0</v>
      </c>
      <c r="J51" s="22">
        <f>I51+'Стрессовый сценарий_CF'!I48</f>
        <v>0</v>
      </c>
      <c r="K51" s="22">
        <f>J51+'Стрессовый сценарий_CF'!J48</f>
        <v>0</v>
      </c>
      <c r="L51" s="22">
        <f>K51+'Стрессовый сценарий_CF'!K48</f>
        <v>0</v>
      </c>
      <c r="M51" s="22">
        <f>L51+'Стрессовый сценарий_CF'!L48</f>
        <v>0</v>
      </c>
      <c r="N51" s="22">
        <f>M51+'Стрессовый сценарий_CF'!M48</f>
        <v>0</v>
      </c>
      <c r="O51" s="22">
        <f>N51+'Стрессовый сценарий_CF'!N48</f>
        <v>0</v>
      </c>
      <c r="P51" s="22">
        <f>O51+'Стрессовый сценарий_CF'!O48</f>
        <v>0</v>
      </c>
      <c r="Q51" s="22">
        <f>P51+'Стрессовый сценарий_CF'!P48</f>
        <v>0</v>
      </c>
      <c r="R51" s="22">
        <f>Q51+'Стрессовый сценарий_CF'!Q48</f>
        <v>0</v>
      </c>
      <c r="S51" s="22">
        <f>R51+'Стрессовый сценарий_CF'!R48</f>
        <v>0</v>
      </c>
      <c r="T51" s="22">
        <f>S51+'Стрессовый сценарий_CF'!S48</f>
        <v>0</v>
      </c>
      <c r="U51" s="22">
        <f>T51+'Стрессовый сценарий_CF'!T48</f>
        <v>0</v>
      </c>
      <c r="V51" s="22">
        <f>U51+'Стрессовый сценарий_CF'!U48</f>
        <v>0</v>
      </c>
      <c r="W51" s="22">
        <f>V51+'Стрессовый сценарий_CF'!V48</f>
        <v>0</v>
      </c>
      <c r="X51" s="22">
        <f>W51+'Стрессовый сценарий_CF'!W48</f>
        <v>0</v>
      </c>
      <c r="Y51" s="22">
        <f>X51+'Стрессовый сценарий_CF'!X48</f>
        <v>0</v>
      </c>
      <c r="Z51" s="22">
        <f>Y51+'Стрессовый сценарий_CF'!Y48</f>
        <v>0</v>
      </c>
      <c r="AA51" s="22">
        <f>Z51+'Стрессовый сценарий_CF'!Z48</f>
        <v>0</v>
      </c>
      <c r="AB51" s="22">
        <f>AA51+'Стрессовый сценарий_CF'!AA48</f>
        <v>0</v>
      </c>
      <c r="AC51" s="22">
        <f>AB51+'Стрессовый сценарий_CF'!AB48</f>
        <v>0</v>
      </c>
    </row>
    <row r="52" spans="1:29" x14ac:dyDescent="0.3">
      <c r="A52" s="10" t="s">
        <v>154</v>
      </c>
      <c r="B52" s="16" t="s">
        <v>155</v>
      </c>
      <c r="C52" s="16"/>
      <c r="D52" s="20">
        <v>0</v>
      </c>
      <c r="E52" s="22">
        <f>D52+'Стрессовый сценарий_CF'!D49</f>
        <v>0</v>
      </c>
      <c r="F52" s="22">
        <f>E52+'Стрессовый сценарий_CF'!E49</f>
        <v>0</v>
      </c>
      <c r="G52" s="22">
        <f>F52+'Стрессовый сценарий_CF'!F49</f>
        <v>0</v>
      </c>
      <c r="H52" s="22">
        <f>G52+'Стрессовый сценарий_CF'!G49</f>
        <v>0</v>
      </c>
      <c r="I52" s="22">
        <f>H52+'Стрессовый сценарий_CF'!H49</f>
        <v>0</v>
      </c>
      <c r="J52" s="22">
        <f>I52+'Стрессовый сценарий_CF'!I49</f>
        <v>0</v>
      </c>
      <c r="K52" s="22">
        <f>J52+'Стрессовый сценарий_CF'!J49</f>
        <v>0</v>
      </c>
      <c r="L52" s="22">
        <f>K52+'Стрессовый сценарий_CF'!K49</f>
        <v>0</v>
      </c>
      <c r="M52" s="22">
        <f>L52+'Стрессовый сценарий_CF'!L49</f>
        <v>0</v>
      </c>
      <c r="N52" s="22">
        <f>M52+'Стрессовый сценарий_CF'!M49</f>
        <v>0</v>
      </c>
      <c r="O52" s="22">
        <f>N52+'Стрессовый сценарий_CF'!N49</f>
        <v>0</v>
      </c>
      <c r="P52" s="22">
        <f>O52+'Стрессовый сценарий_CF'!O49</f>
        <v>0</v>
      </c>
      <c r="Q52" s="22">
        <f>P52+'Стрессовый сценарий_CF'!P49</f>
        <v>0</v>
      </c>
      <c r="R52" s="22">
        <f>Q52+'Стрессовый сценарий_CF'!Q49</f>
        <v>0</v>
      </c>
      <c r="S52" s="22">
        <f>R52+'Стрессовый сценарий_CF'!R49</f>
        <v>0</v>
      </c>
      <c r="T52" s="22">
        <f>S52+'Стрессовый сценарий_CF'!S49</f>
        <v>0</v>
      </c>
      <c r="U52" s="22">
        <f>T52+'Стрессовый сценарий_CF'!T49</f>
        <v>0</v>
      </c>
      <c r="V52" s="22">
        <f>U52+'Стрессовый сценарий_CF'!U49</f>
        <v>0</v>
      </c>
      <c r="W52" s="22">
        <f>V52+'Стрессовый сценарий_CF'!V49</f>
        <v>0</v>
      </c>
      <c r="X52" s="22">
        <f>W52+'Стрессовый сценарий_CF'!W49</f>
        <v>0</v>
      </c>
      <c r="Y52" s="22">
        <f>X52+'Стрессовый сценарий_CF'!X49</f>
        <v>0</v>
      </c>
      <c r="Z52" s="22">
        <f>Y52+'Стрессовый сценарий_CF'!Y49</f>
        <v>0</v>
      </c>
      <c r="AA52" s="22">
        <f>Z52+'Стрессовый сценарий_CF'!Z49</f>
        <v>0</v>
      </c>
      <c r="AB52" s="22">
        <f>AA52+'Стрессовый сценарий_CF'!AA49</f>
        <v>0</v>
      </c>
      <c r="AC52" s="22">
        <f>AB52+'Стрессовый сценарий_CF'!AB49</f>
        <v>0</v>
      </c>
    </row>
    <row r="53" spans="1:29" x14ac:dyDescent="0.3">
      <c r="A53" s="10" t="s">
        <v>156</v>
      </c>
      <c r="B53" s="15" t="s">
        <v>157</v>
      </c>
      <c r="C53" s="15"/>
      <c r="D53" s="20">
        <v>0</v>
      </c>
      <c r="E53" s="22">
        <f>D53+'Стрессовый сценарий_CF'!D50</f>
        <v>0</v>
      </c>
      <c r="F53" s="22">
        <f>E53+'Стрессовый сценарий_CF'!E50</f>
        <v>0</v>
      </c>
      <c r="G53" s="22">
        <f>F53+'Стрессовый сценарий_CF'!F50</f>
        <v>0</v>
      </c>
      <c r="H53" s="22">
        <f>G53+'Стрессовый сценарий_CF'!G50</f>
        <v>0</v>
      </c>
      <c r="I53" s="22">
        <f>H53+'Стрессовый сценарий_CF'!H50</f>
        <v>0</v>
      </c>
      <c r="J53" s="22">
        <f>I53+'Стрессовый сценарий_CF'!I50</f>
        <v>0</v>
      </c>
      <c r="K53" s="22">
        <f>J53+'Стрессовый сценарий_CF'!J50</f>
        <v>0</v>
      </c>
      <c r="L53" s="22">
        <f>K53+'Стрессовый сценарий_CF'!K50</f>
        <v>0</v>
      </c>
      <c r="M53" s="22">
        <f>L53+'Стрессовый сценарий_CF'!L50</f>
        <v>0</v>
      </c>
      <c r="N53" s="22">
        <f>M53+'Стрессовый сценарий_CF'!M50</f>
        <v>0</v>
      </c>
      <c r="O53" s="22">
        <f>N53+'Стрессовый сценарий_CF'!N50</f>
        <v>0</v>
      </c>
      <c r="P53" s="22">
        <f>O53+'Стрессовый сценарий_CF'!O50</f>
        <v>0</v>
      </c>
      <c r="Q53" s="22">
        <f>P53+'Стрессовый сценарий_CF'!P50</f>
        <v>0</v>
      </c>
      <c r="R53" s="22">
        <f>Q53+'Стрессовый сценарий_CF'!Q50</f>
        <v>0</v>
      </c>
      <c r="S53" s="22">
        <f>R53+'Стрессовый сценарий_CF'!R50</f>
        <v>0</v>
      </c>
      <c r="T53" s="22">
        <f>S53+'Стрессовый сценарий_CF'!S50</f>
        <v>0</v>
      </c>
      <c r="U53" s="22">
        <f>T53+'Стрессовый сценарий_CF'!T50</f>
        <v>0</v>
      </c>
      <c r="V53" s="22">
        <f>U53+'Стрессовый сценарий_CF'!U50</f>
        <v>0</v>
      </c>
      <c r="W53" s="22">
        <f>V53+'Стрессовый сценарий_CF'!V50</f>
        <v>0</v>
      </c>
      <c r="X53" s="22">
        <f>W53+'Стрессовый сценарий_CF'!W50</f>
        <v>0</v>
      </c>
      <c r="Y53" s="22">
        <f>X53+'Стрессовый сценарий_CF'!X50</f>
        <v>0</v>
      </c>
      <c r="Z53" s="22">
        <f>Y53+'Стрессовый сценарий_CF'!Y50</f>
        <v>0</v>
      </c>
      <c r="AA53" s="22">
        <f>Z53+'Стрессовый сценарий_CF'!Z50</f>
        <v>0</v>
      </c>
      <c r="AB53" s="22">
        <f>AA53+'Стрессовый сценарий_CF'!AA50</f>
        <v>0</v>
      </c>
      <c r="AC53" s="22">
        <f>AB53+'Стрессовый сценарий_CF'!AB50</f>
        <v>0</v>
      </c>
    </row>
    <row r="54" spans="1:29" x14ac:dyDescent="0.3">
      <c r="A54" s="10" t="s">
        <v>158</v>
      </c>
      <c r="B54" s="16" t="s">
        <v>159</v>
      </c>
      <c r="C54" s="16"/>
      <c r="D54" s="20">
        <v>0</v>
      </c>
      <c r="E54" s="22">
        <f>D54+'Стрессовый сценарий_CF'!D51</f>
        <v>0</v>
      </c>
      <c r="F54" s="22">
        <f>E54+'Стрессовый сценарий_CF'!E51</f>
        <v>0</v>
      </c>
      <c r="G54" s="22">
        <f>F54+'Стрессовый сценарий_CF'!F51</f>
        <v>0</v>
      </c>
      <c r="H54" s="22">
        <f>G54+'Стрессовый сценарий_CF'!G51</f>
        <v>0</v>
      </c>
      <c r="I54" s="22">
        <f>H54+'Стрессовый сценарий_CF'!H51</f>
        <v>0</v>
      </c>
      <c r="J54" s="22">
        <f>I54+'Стрессовый сценарий_CF'!I51</f>
        <v>0</v>
      </c>
      <c r="K54" s="22">
        <f>J54+'Стрессовый сценарий_CF'!J51</f>
        <v>0</v>
      </c>
      <c r="L54" s="22">
        <f>K54+'Стрессовый сценарий_CF'!K51</f>
        <v>0</v>
      </c>
      <c r="M54" s="22">
        <f>L54+'Стрессовый сценарий_CF'!L51</f>
        <v>0</v>
      </c>
      <c r="N54" s="22">
        <f>M54+'Стрессовый сценарий_CF'!M51</f>
        <v>0</v>
      </c>
      <c r="O54" s="22">
        <f>N54+'Стрессовый сценарий_CF'!N51</f>
        <v>0</v>
      </c>
      <c r="P54" s="22">
        <f>O54+'Стрессовый сценарий_CF'!O51</f>
        <v>0</v>
      </c>
      <c r="Q54" s="22">
        <f>P54+'Стрессовый сценарий_CF'!P51</f>
        <v>0</v>
      </c>
      <c r="R54" s="22">
        <f>Q54+'Стрессовый сценарий_CF'!Q51</f>
        <v>0</v>
      </c>
      <c r="S54" s="22">
        <f>R54+'Стрессовый сценарий_CF'!R51</f>
        <v>0</v>
      </c>
      <c r="T54" s="22">
        <f>S54+'Стрессовый сценарий_CF'!S51</f>
        <v>0</v>
      </c>
      <c r="U54" s="22">
        <f>T54+'Стрессовый сценарий_CF'!T51</f>
        <v>0</v>
      </c>
      <c r="V54" s="22">
        <f>U54+'Стрессовый сценарий_CF'!U51</f>
        <v>0</v>
      </c>
      <c r="W54" s="22">
        <f>V54+'Стрессовый сценарий_CF'!V51</f>
        <v>0</v>
      </c>
      <c r="X54" s="22">
        <f>W54+'Стрессовый сценарий_CF'!W51</f>
        <v>0</v>
      </c>
      <c r="Y54" s="22">
        <f>X54+'Стрессовый сценарий_CF'!X51</f>
        <v>0</v>
      </c>
      <c r="Z54" s="22">
        <f>Y54+'Стрессовый сценарий_CF'!Y51</f>
        <v>0</v>
      </c>
      <c r="AA54" s="22">
        <f>Z54+'Стрессовый сценарий_CF'!Z51</f>
        <v>0</v>
      </c>
      <c r="AB54" s="22">
        <f>AA54+'Стрессовый сценарий_CF'!AA51</f>
        <v>0</v>
      </c>
      <c r="AC54" s="22">
        <f>AB54+'Стрессовый сценарий_CF'!AB51</f>
        <v>0</v>
      </c>
    </row>
    <row r="55" spans="1:29" x14ac:dyDescent="0.3">
      <c r="A55" s="10" t="s">
        <v>160</v>
      </c>
      <c r="B55" s="15" t="s">
        <v>157</v>
      </c>
      <c r="C55" s="15"/>
      <c r="D55" s="20">
        <v>0</v>
      </c>
      <c r="E55" s="22">
        <f>D55+'Стрессовый сценарий_CF'!D52</f>
        <v>0</v>
      </c>
      <c r="F55" s="22">
        <f>E55+'Стрессовый сценарий_CF'!E52</f>
        <v>0</v>
      </c>
      <c r="G55" s="22">
        <f>F55+'Стрессовый сценарий_CF'!F52</f>
        <v>0</v>
      </c>
      <c r="H55" s="22">
        <f>G55+'Стрессовый сценарий_CF'!G52</f>
        <v>0</v>
      </c>
      <c r="I55" s="22">
        <f>H55+'Стрессовый сценарий_CF'!H52</f>
        <v>0</v>
      </c>
      <c r="J55" s="22">
        <f>I55+'Стрессовый сценарий_CF'!I52</f>
        <v>0</v>
      </c>
      <c r="K55" s="22">
        <f>J55+'Стрессовый сценарий_CF'!J52</f>
        <v>0</v>
      </c>
      <c r="L55" s="22">
        <f>K55+'Стрессовый сценарий_CF'!K52</f>
        <v>0</v>
      </c>
      <c r="M55" s="22">
        <f>L55+'Стрессовый сценарий_CF'!L52</f>
        <v>0</v>
      </c>
      <c r="N55" s="22">
        <f>M55+'Стрессовый сценарий_CF'!M52</f>
        <v>0</v>
      </c>
      <c r="O55" s="22">
        <f>N55+'Стрессовый сценарий_CF'!N52</f>
        <v>0</v>
      </c>
      <c r="P55" s="22">
        <f>O55+'Стрессовый сценарий_CF'!O52</f>
        <v>0</v>
      </c>
      <c r="Q55" s="22">
        <f>P55+'Стрессовый сценарий_CF'!P52</f>
        <v>0</v>
      </c>
      <c r="R55" s="22">
        <f>Q55+'Стрессовый сценарий_CF'!Q52</f>
        <v>0</v>
      </c>
      <c r="S55" s="22">
        <f>R55+'Стрессовый сценарий_CF'!R52</f>
        <v>0</v>
      </c>
      <c r="T55" s="22">
        <f>S55+'Стрессовый сценарий_CF'!S52</f>
        <v>0</v>
      </c>
      <c r="U55" s="22">
        <f>T55+'Стрессовый сценарий_CF'!T52</f>
        <v>0</v>
      </c>
      <c r="V55" s="22">
        <f>U55+'Стрессовый сценарий_CF'!U52</f>
        <v>0</v>
      </c>
      <c r="W55" s="22">
        <f>V55+'Стрессовый сценарий_CF'!V52</f>
        <v>0</v>
      </c>
      <c r="X55" s="22">
        <f>W55+'Стрессовый сценарий_CF'!W52</f>
        <v>0</v>
      </c>
      <c r="Y55" s="22">
        <f>X55+'Стрессовый сценарий_CF'!X52</f>
        <v>0</v>
      </c>
      <c r="Z55" s="22">
        <f>Y55+'Стрессовый сценарий_CF'!Y52</f>
        <v>0</v>
      </c>
      <c r="AA55" s="22">
        <f>Z55+'Стрессовый сценарий_CF'!Z52</f>
        <v>0</v>
      </c>
      <c r="AB55" s="22">
        <f>AA55+'Стрессовый сценарий_CF'!AA52</f>
        <v>0</v>
      </c>
      <c r="AC55" s="22">
        <f>AB55+'Стрессовый сценарий_CF'!AB52</f>
        <v>0</v>
      </c>
    </row>
    <row r="56" spans="1:29" x14ac:dyDescent="0.3">
      <c r="A56" s="10" t="s">
        <v>161</v>
      </c>
      <c r="B56" s="11" t="s">
        <v>162</v>
      </c>
      <c r="C56" s="11"/>
      <c r="D56" s="20">
        <v>0</v>
      </c>
      <c r="E56" s="22">
        <f>D56+'Стрессовый сценарий_CF'!D53</f>
        <v>0</v>
      </c>
      <c r="F56" s="22">
        <f>E56+'Стрессовый сценарий_CF'!E53</f>
        <v>0</v>
      </c>
      <c r="G56" s="22">
        <f>F56+'Стрессовый сценарий_CF'!F53</f>
        <v>0</v>
      </c>
      <c r="H56" s="22">
        <f>G56+'Стрессовый сценарий_CF'!G53</f>
        <v>0</v>
      </c>
      <c r="I56" s="22">
        <f>H56+'Стрессовый сценарий_CF'!H53</f>
        <v>0</v>
      </c>
      <c r="J56" s="22">
        <f>I56+'Стрессовый сценарий_CF'!I53</f>
        <v>0</v>
      </c>
      <c r="K56" s="22">
        <f>J56+'Стрессовый сценарий_CF'!J53</f>
        <v>0</v>
      </c>
      <c r="L56" s="22">
        <f>K56+'Стрессовый сценарий_CF'!K53</f>
        <v>0</v>
      </c>
      <c r="M56" s="22">
        <f>L56+'Стрессовый сценарий_CF'!L53</f>
        <v>0</v>
      </c>
      <c r="N56" s="22">
        <f>M56+'Стрессовый сценарий_CF'!M53</f>
        <v>0</v>
      </c>
      <c r="O56" s="22">
        <f>N56+'Стрессовый сценарий_CF'!N53</f>
        <v>0</v>
      </c>
      <c r="P56" s="22">
        <f>O56+'Стрессовый сценарий_CF'!O53</f>
        <v>0</v>
      </c>
      <c r="Q56" s="22">
        <f>P56+'Стрессовый сценарий_CF'!P53</f>
        <v>0</v>
      </c>
      <c r="R56" s="22">
        <f>Q56+'Стрессовый сценарий_CF'!Q53</f>
        <v>0</v>
      </c>
      <c r="S56" s="22">
        <f>R56+'Стрессовый сценарий_CF'!R53</f>
        <v>0</v>
      </c>
      <c r="T56" s="22">
        <f>S56+'Стрессовый сценарий_CF'!S53</f>
        <v>0</v>
      </c>
      <c r="U56" s="22">
        <f>T56+'Стрессовый сценарий_CF'!T53</f>
        <v>0</v>
      </c>
      <c r="V56" s="22">
        <f>U56+'Стрессовый сценарий_CF'!U53</f>
        <v>0</v>
      </c>
      <c r="W56" s="22">
        <f>V56+'Стрессовый сценарий_CF'!V53</f>
        <v>0</v>
      </c>
      <c r="X56" s="22">
        <f>W56+'Стрессовый сценарий_CF'!W53</f>
        <v>0</v>
      </c>
      <c r="Y56" s="22">
        <f>X56+'Стрессовый сценарий_CF'!X53</f>
        <v>0</v>
      </c>
      <c r="Z56" s="22">
        <f>Y56+'Стрессовый сценарий_CF'!Y53</f>
        <v>0</v>
      </c>
      <c r="AA56" s="22">
        <f>Z56+'Стрессовый сценарий_CF'!Z53</f>
        <v>0</v>
      </c>
      <c r="AB56" s="22">
        <f>AA56+'Стрессовый сценарий_CF'!AA53</f>
        <v>0</v>
      </c>
      <c r="AC56" s="22">
        <f>AB56+'Стрессовый сценарий_CF'!AB53</f>
        <v>0</v>
      </c>
    </row>
    <row r="57" spans="1:29" x14ac:dyDescent="0.3">
      <c r="A57" s="10" t="s">
        <v>163</v>
      </c>
      <c r="B57" s="15" t="s">
        <v>157</v>
      </c>
      <c r="C57" s="15"/>
      <c r="D57" s="20">
        <v>0</v>
      </c>
      <c r="E57" s="22">
        <f>D57+'Стрессовый сценарий_CF'!D54</f>
        <v>0</v>
      </c>
      <c r="F57" s="22">
        <f>E57+'Стрессовый сценарий_CF'!E54</f>
        <v>0</v>
      </c>
      <c r="G57" s="22">
        <f>F57+'Стрессовый сценарий_CF'!F54</f>
        <v>0</v>
      </c>
      <c r="H57" s="22">
        <f>G57+'Стрессовый сценарий_CF'!G54</f>
        <v>0</v>
      </c>
      <c r="I57" s="22">
        <f>H57+'Стрессовый сценарий_CF'!H54</f>
        <v>0</v>
      </c>
      <c r="J57" s="22">
        <f>I57+'Стрессовый сценарий_CF'!I54</f>
        <v>0</v>
      </c>
      <c r="K57" s="22">
        <f>J57+'Стрессовый сценарий_CF'!J54</f>
        <v>0</v>
      </c>
      <c r="L57" s="22">
        <f>K57+'Стрессовый сценарий_CF'!K54</f>
        <v>0</v>
      </c>
      <c r="M57" s="22">
        <f>L57+'Стрессовый сценарий_CF'!L54</f>
        <v>0</v>
      </c>
      <c r="N57" s="22">
        <f>M57+'Стрессовый сценарий_CF'!M54</f>
        <v>0</v>
      </c>
      <c r="O57" s="22">
        <f>N57+'Стрессовый сценарий_CF'!N54</f>
        <v>0</v>
      </c>
      <c r="P57" s="22">
        <f>O57+'Стрессовый сценарий_CF'!O54</f>
        <v>0</v>
      </c>
      <c r="Q57" s="22">
        <f>P57+'Стрессовый сценарий_CF'!P54</f>
        <v>0</v>
      </c>
      <c r="R57" s="22">
        <f>Q57+'Стрессовый сценарий_CF'!Q54</f>
        <v>0</v>
      </c>
      <c r="S57" s="22">
        <f>R57+'Стрессовый сценарий_CF'!R54</f>
        <v>0</v>
      </c>
      <c r="T57" s="22">
        <f>S57+'Стрессовый сценарий_CF'!S54</f>
        <v>0</v>
      </c>
      <c r="U57" s="22">
        <f>T57+'Стрессовый сценарий_CF'!T54</f>
        <v>0</v>
      </c>
      <c r="V57" s="22">
        <f>U57+'Стрессовый сценарий_CF'!U54</f>
        <v>0</v>
      </c>
      <c r="W57" s="22">
        <f>V57+'Стрессовый сценарий_CF'!V54</f>
        <v>0</v>
      </c>
      <c r="X57" s="22">
        <f>W57+'Стрессовый сценарий_CF'!W54</f>
        <v>0</v>
      </c>
      <c r="Y57" s="22">
        <f>X57+'Стрессовый сценарий_CF'!X54</f>
        <v>0</v>
      </c>
      <c r="Z57" s="22">
        <f>Y57+'Стрессовый сценарий_CF'!Y54</f>
        <v>0</v>
      </c>
      <c r="AA57" s="22">
        <f>Z57+'Стрессовый сценарий_CF'!Z54</f>
        <v>0</v>
      </c>
      <c r="AB57" s="22">
        <f>AA57+'Стрессовый сценарий_CF'!AA54</f>
        <v>0</v>
      </c>
      <c r="AC57" s="22">
        <f>AB57+'Стрессовый сценарий_CF'!AB54</f>
        <v>0</v>
      </c>
    </row>
    <row r="58" spans="1:29" x14ac:dyDescent="0.3">
      <c r="A58" s="10" t="s">
        <v>164</v>
      </c>
      <c r="B58" s="11" t="s">
        <v>221</v>
      </c>
      <c r="C58" s="11"/>
      <c r="D58" s="20">
        <v>0</v>
      </c>
      <c r="E58" s="22">
        <f>D58+'Стрессовый сценарий_CF'!D55</f>
        <v>0</v>
      </c>
      <c r="F58" s="22">
        <f>E58+'Стрессовый сценарий_CF'!E55</f>
        <v>0</v>
      </c>
      <c r="G58" s="22">
        <f>F58+'Стрессовый сценарий_CF'!F55</f>
        <v>0</v>
      </c>
      <c r="H58" s="22">
        <f>G58+'Стрессовый сценарий_CF'!G55</f>
        <v>0</v>
      </c>
      <c r="I58" s="22">
        <f>H58+'Стрессовый сценарий_CF'!H55</f>
        <v>0</v>
      </c>
      <c r="J58" s="22">
        <f>I58+'Стрессовый сценарий_CF'!I55</f>
        <v>0</v>
      </c>
      <c r="K58" s="22">
        <f>J58+'Стрессовый сценарий_CF'!J55</f>
        <v>0</v>
      </c>
      <c r="L58" s="22">
        <f>K58+'Стрессовый сценарий_CF'!K55</f>
        <v>0</v>
      </c>
      <c r="M58" s="22">
        <f>L58+'Стрессовый сценарий_CF'!L55</f>
        <v>0</v>
      </c>
      <c r="N58" s="22">
        <f>M58+'Стрессовый сценарий_CF'!M55</f>
        <v>0</v>
      </c>
      <c r="O58" s="22">
        <f>N58+'Стрессовый сценарий_CF'!N55</f>
        <v>0</v>
      </c>
      <c r="P58" s="22">
        <f>O58+'Стрессовый сценарий_CF'!O55</f>
        <v>0</v>
      </c>
      <c r="Q58" s="22">
        <f>P58+'Стрессовый сценарий_CF'!P55</f>
        <v>0</v>
      </c>
      <c r="R58" s="22">
        <f>Q58+'Стрессовый сценарий_CF'!Q55</f>
        <v>0</v>
      </c>
      <c r="S58" s="22">
        <f>R58+'Стрессовый сценарий_CF'!R55</f>
        <v>0</v>
      </c>
      <c r="T58" s="22">
        <f>S58+'Стрессовый сценарий_CF'!S55</f>
        <v>0</v>
      </c>
      <c r="U58" s="22">
        <f>T58+'Стрессовый сценарий_CF'!T55</f>
        <v>0</v>
      </c>
      <c r="V58" s="22">
        <f>U58+'Стрессовый сценарий_CF'!U55</f>
        <v>0</v>
      </c>
      <c r="W58" s="22">
        <f>V58+'Стрессовый сценарий_CF'!V55</f>
        <v>0</v>
      </c>
      <c r="X58" s="22">
        <f>W58+'Стрессовый сценарий_CF'!W55</f>
        <v>0</v>
      </c>
      <c r="Y58" s="22">
        <f>X58+'Стрессовый сценарий_CF'!X55</f>
        <v>0</v>
      </c>
      <c r="Z58" s="22">
        <f>Y58+'Стрессовый сценарий_CF'!Y55</f>
        <v>0</v>
      </c>
      <c r="AA58" s="22">
        <f>Z58+'Стрессовый сценарий_CF'!Z55</f>
        <v>0</v>
      </c>
      <c r="AB58" s="22">
        <f>AA58+'Стрессовый сценарий_CF'!AA55</f>
        <v>0</v>
      </c>
      <c r="AC58" s="22">
        <f>AB58+'Стрессовый сценарий_CF'!AB55</f>
        <v>0</v>
      </c>
    </row>
    <row r="59" spans="1:29" x14ac:dyDescent="0.3">
      <c r="A59" s="10" t="s">
        <v>166</v>
      </c>
      <c r="B59" s="15" t="s">
        <v>157</v>
      </c>
      <c r="C59" s="15"/>
      <c r="D59" s="20">
        <v>0</v>
      </c>
      <c r="E59" s="22">
        <f>D59+'Стрессовый сценарий_CF'!D56</f>
        <v>0</v>
      </c>
      <c r="F59" s="22">
        <f>E59+'Стрессовый сценарий_CF'!E56</f>
        <v>0</v>
      </c>
      <c r="G59" s="22">
        <f>F59+'Стрессовый сценарий_CF'!F56</f>
        <v>0</v>
      </c>
      <c r="H59" s="22">
        <f>G59+'Стрессовый сценарий_CF'!G56</f>
        <v>0</v>
      </c>
      <c r="I59" s="22">
        <f>H59+'Стрессовый сценарий_CF'!H56</f>
        <v>0</v>
      </c>
      <c r="J59" s="22">
        <f>I59+'Стрессовый сценарий_CF'!I56</f>
        <v>0</v>
      </c>
      <c r="K59" s="22">
        <f>J59+'Стрессовый сценарий_CF'!J56</f>
        <v>0</v>
      </c>
      <c r="L59" s="22">
        <f>K59+'Стрессовый сценарий_CF'!K56</f>
        <v>0</v>
      </c>
      <c r="M59" s="22">
        <f>L59+'Стрессовый сценарий_CF'!L56</f>
        <v>0</v>
      </c>
      <c r="N59" s="22">
        <f>M59+'Стрессовый сценарий_CF'!M56</f>
        <v>0</v>
      </c>
      <c r="O59" s="22">
        <f>N59+'Стрессовый сценарий_CF'!N56</f>
        <v>0</v>
      </c>
      <c r="P59" s="22">
        <f>O59+'Стрессовый сценарий_CF'!O56</f>
        <v>0</v>
      </c>
      <c r="Q59" s="22">
        <f>P59+'Стрессовый сценарий_CF'!P56</f>
        <v>0</v>
      </c>
      <c r="R59" s="22">
        <f>Q59+'Стрессовый сценарий_CF'!Q56</f>
        <v>0</v>
      </c>
      <c r="S59" s="22">
        <f>R59+'Стрессовый сценарий_CF'!R56</f>
        <v>0</v>
      </c>
      <c r="T59" s="22">
        <f>S59+'Стрессовый сценарий_CF'!S56</f>
        <v>0</v>
      </c>
      <c r="U59" s="22">
        <f>T59+'Стрессовый сценарий_CF'!T56</f>
        <v>0</v>
      </c>
      <c r="V59" s="22">
        <f>U59+'Стрессовый сценарий_CF'!U56</f>
        <v>0</v>
      </c>
      <c r="W59" s="22">
        <f>V59+'Стрессовый сценарий_CF'!V56</f>
        <v>0</v>
      </c>
      <c r="X59" s="22">
        <f>W59+'Стрессовый сценарий_CF'!W56</f>
        <v>0</v>
      </c>
      <c r="Y59" s="22">
        <f>X59+'Стрессовый сценарий_CF'!X56</f>
        <v>0</v>
      </c>
      <c r="Z59" s="22">
        <f>Y59+'Стрессовый сценарий_CF'!Y56</f>
        <v>0</v>
      </c>
      <c r="AA59" s="22">
        <f>Z59+'Стрессовый сценарий_CF'!Z56</f>
        <v>0</v>
      </c>
      <c r="AB59" s="22">
        <f>AA59+'Стрессовый сценарий_CF'!AA56</f>
        <v>0</v>
      </c>
      <c r="AC59" s="22">
        <f>AB59+'Стрессовый сценарий_CF'!AB56</f>
        <v>0</v>
      </c>
    </row>
    <row r="60" spans="1:29" x14ac:dyDescent="0.3">
      <c r="A60" s="10" t="s">
        <v>167</v>
      </c>
      <c r="B60" s="16" t="s">
        <v>168</v>
      </c>
      <c r="C60" s="16"/>
      <c r="D60" s="16">
        <v>6136109.5890410999</v>
      </c>
      <c r="E60" s="22">
        <f>D60+'Стрессовый сценарий_CF'!D57</f>
        <v>6136109.5890410999</v>
      </c>
      <c r="F60" s="22">
        <f>E60+'Стрессовый сценарий_CF'!E57</f>
        <v>6136109.5890410999</v>
      </c>
      <c r="G60" s="22">
        <f>F60+'Стрессовый сценарий_CF'!F57</f>
        <v>6136109.5890410999</v>
      </c>
      <c r="H60" s="22">
        <f>G60+'Стрессовый сценарий_CF'!G57</f>
        <v>6136109.5890410999</v>
      </c>
      <c r="I60" s="22">
        <f>H60+'Стрессовый сценарий_CF'!H57</f>
        <v>6136109.5890410999</v>
      </c>
      <c r="J60" s="22">
        <f>I60+'Стрессовый сценарий_CF'!I57</f>
        <v>5866109.5890410999</v>
      </c>
      <c r="K60" s="22">
        <f>J60+'Стрессовый сценарий_CF'!J57</f>
        <v>5866109.5890410999</v>
      </c>
      <c r="L60" s="22">
        <f>K60+'Стрессовый сценарий_CF'!K57</f>
        <v>5866109.5890410999</v>
      </c>
      <c r="M60" s="22">
        <f>L60+'Стрессовый сценарий_CF'!L57</f>
        <v>5866109.5890410999</v>
      </c>
      <c r="N60" s="22">
        <f>M60+'Стрессовый сценарий_CF'!M57</f>
        <v>5866109.5890410999</v>
      </c>
      <c r="O60" s="22">
        <f>N60+'Стрессовый сценарий_CF'!N57</f>
        <v>5866109.5890410999</v>
      </c>
      <c r="P60" s="22">
        <f>O60+'Стрессовый сценарий_CF'!O57</f>
        <v>5866109.5890410999</v>
      </c>
      <c r="Q60" s="22">
        <f>P60+'Стрессовый сценарий_CF'!P57</f>
        <v>5866109.5890410999</v>
      </c>
      <c r="R60" s="22">
        <f>Q60+'Стрессовый сценарий_CF'!Q57</f>
        <v>5866109.5890410999</v>
      </c>
      <c r="S60" s="22">
        <f>R60+'Стрессовый сценарий_CF'!R57</f>
        <v>5866109.5890410999</v>
      </c>
      <c r="T60" s="22">
        <f>S60+'Стрессовый сценарий_CF'!S57</f>
        <v>5866109.5890410999</v>
      </c>
      <c r="U60" s="22">
        <f>T60+'Стрессовый сценарий_CF'!T57</f>
        <v>5866109.5890410999</v>
      </c>
      <c r="V60" s="22">
        <f>U60+'Стрессовый сценарий_CF'!U57</f>
        <v>5595369.8630137024</v>
      </c>
      <c r="W60" s="22">
        <f>V60+'Стрессовый сценарий_CF'!V57</f>
        <v>5595369.8630137024</v>
      </c>
      <c r="X60" s="22">
        <f>W60+'Стрессовый сценарий_CF'!W57</f>
        <v>5595369.8630137024</v>
      </c>
      <c r="Y60" s="22">
        <f>X60+'Стрессовый сценарий_CF'!X57</f>
        <v>5595369.8630137024</v>
      </c>
      <c r="Z60" s="22">
        <f>Y60+'Стрессовый сценарий_CF'!Y57</f>
        <v>5595369.8630137024</v>
      </c>
      <c r="AA60" s="22">
        <f>Z60+'Стрессовый сценарий_CF'!Z57</f>
        <v>5595369.8630137024</v>
      </c>
      <c r="AB60" s="22">
        <f>AA60+'Стрессовый сценарий_CF'!AA57</f>
        <v>5595369.8630137024</v>
      </c>
      <c r="AC60" s="22">
        <f>AB60+'Стрессовый сценарий_CF'!AB57</f>
        <v>-1214630.1369862976</v>
      </c>
    </row>
    <row r="61" spans="1:29" x14ac:dyDescent="0.3">
      <c r="A61" s="10" t="s">
        <v>169</v>
      </c>
      <c r="B61" s="15" t="s">
        <v>132</v>
      </c>
      <c r="C61" s="15"/>
      <c r="D61" s="16">
        <v>6136109.5890410999</v>
      </c>
      <c r="E61" s="22">
        <f>D61+'Стрессовый сценарий_CF'!D58</f>
        <v>6136109.5890410999</v>
      </c>
      <c r="F61" s="22">
        <f>E61+'Стрессовый сценарий_CF'!E58</f>
        <v>6136109.5890410999</v>
      </c>
      <c r="G61" s="22">
        <f>F61+'Стрессовый сценарий_CF'!F58</f>
        <v>6136109.5890410999</v>
      </c>
      <c r="H61" s="22">
        <f>G61+'Стрессовый сценарий_CF'!G58</f>
        <v>6136109.5890410999</v>
      </c>
      <c r="I61" s="22">
        <f>H61+'Стрессовый сценарий_CF'!H58</f>
        <v>6136109.5890410999</v>
      </c>
      <c r="J61" s="22">
        <f>I61+'Стрессовый сценарий_CF'!I58</f>
        <v>6136109.5890410999</v>
      </c>
      <c r="K61" s="22">
        <f>J61+'Стрессовый сценарий_CF'!J58</f>
        <v>6136109.5890410999</v>
      </c>
      <c r="L61" s="22">
        <f>K61+'Стрессовый сценарий_CF'!K58</f>
        <v>6136109.5890410999</v>
      </c>
      <c r="M61" s="22">
        <f>L61+'Стрессовый сценарий_CF'!L58</f>
        <v>6136109.5890410999</v>
      </c>
      <c r="N61" s="22">
        <f>M61+'Стрессовый сценарий_CF'!M58</f>
        <v>6136109.5890410999</v>
      </c>
      <c r="O61" s="22">
        <f>N61+'Стрессовый сценарий_CF'!N58</f>
        <v>6136109.5890410999</v>
      </c>
      <c r="P61" s="22">
        <f>O61+'Стрессовый сценарий_CF'!O58</f>
        <v>6136109.5890410999</v>
      </c>
      <c r="Q61" s="22">
        <f>P61+'Стрессовый сценарий_CF'!P58</f>
        <v>6136109.5890410999</v>
      </c>
      <c r="R61" s="22">
        <f>Q61+'Стрессовый сценарий_CF'!Q58</f>
        <v>6136109.5890410999</v>
      </c>
      <c r="S61" s="22">
        <f>R61+'Стрессовый сценарий_CF'!R58</f>
        <v>6136109.5890410999</v>
      </c>
      <c r="T61" s="22">
        <f>S61+'Стрессовый сценарий_CF'!S58</f>
        <v>6136109.5890410999</v>
      </c>
      <c r="U61" s="22">
        <f>T61+'Стрессовый сценарий_CF'!T58</f>
        <v>6136109.5890410999</v>
      </c>
      <c r="V61" s="22">
        <f>U61+'Стрессовый сценарий_CF'!U58</f>
        <v>6136109.5890410999</v>
      </c>
      <c r="W61" s="22">
        <f>V61+'Стрессовый сценарий_CF'!V58</f>
        <v>6136109.5890410999</v>
      </c>
      <c r="X61" s="22">
        <f>W61+'Стрессовый сценарий_CF'!W58</f>
        <v>6136109.5890410999</v>
      </c>
      <c r="Y61" s="22">
        <f>X61+'Стрессовый сценарий_CF'!X58</f>
        <v>6136109.5890410999</v>
      </c>
      <c r="Z61" s="22">
        <f>Y61+'Стрессовый сценарий_CF'!Y58</f>
        <v>6136109.5890410999</v>
      </c>
      <c r="AA61" s="22">
        <f>Z61+'Стрессовый сценарий_CF'!Z58</f>
        <v>6136109.5890410999</v>
      </c>
      <c r="AB61" s="22">
        <f>AA61+'Стрессовый сценарий_CF'!AA58</f>
        <v>6136109.5890410999</v>
      </c>
      <c r="AC61" s="22">
        <f>AB61+'Стрессовый сценарий_CF'!AB58</f>
        <v>6136109.5890410999</v>
      </c>
    </row>
    <row r="62" spans="1:29" x14ac:dyDescent="0.3">
      <c r="A62" s="10" t="s">
        <v>170</v>
      </c>
      <c r="B62" s="16" t="s">
        <v>171</v>
      </c>
      <c r="C62" s="16"/>
      <c r="D62" s="21">
        <v>0</v>
      </c>
      <c r="E62" s="22">
        <f>D62+'Стрессовый сценарий_CF'!D59</f>
        <v>0</v>
      </c>
      <c r="F62" s="22">
        <f>E62+'Стрессовый сценарий_CF'!E59</f>
        <v>0</v>
      </c>
      <c r="G62" s="22">
        <f>F62+'Стрессовый сценарий_CF'!F59</f>
        <v>0</v>
      </c>
      <c r="H62" s="22">
        <f>G62+'Стрессовый сценарий_CF'!G59</f>
        <v>0</v>
      </c>
      <c r="I62" s="22">
        <f>H62+'Стрессовый сценарий_CF'!H59</f>
        <v>0</v>
      </c>
      <c r="J62" s="22">
        <f>I62+'Стрессовый сценарий_CF'!I59</f>
        <v>0</v>
      </c>
      <c r="K62" s="22">
        <f>J62+'Стрессовый сценарий_CF'!J59</f>
        <v>0</v>
      </c>
      <c r="L62" s="22">
        <f>K62+'Стрессовый сценарий_CF'!K59</f>
        <v>0</v>
      </c>
      <c r="M62" s="22">
        <f>L62+'Стрессовый сценарий_CF'!L59</f>
        <v>0</v>
      </c>
      <c r="N62" s="22">
        <f>M62+'Стрессовый сценарий_CF'!M59</f>
        <v>0</v>
      </c>
      <c r="O62" s="22">
        <f>N62+'Стрессовый сценарий_CF'!N59</f>
        <v>0</v>
      </c>
      <c r="P62" s="22">
        <f>O62+'Стрессовый сценарий_CF'!O59</f>
        <v>0</v>
      </c>
      <c r="Q62" s="22">
        <f>P62+'Стрессовый сценарий_CF'!P59</f>
        <v>0</v>
      </c>
      <c r="R62" s="22">
        <f>Q62+'Стрессовый сценарий_CF'!Q59</f>
        <v>0</v>
      </c>
      <c r="S62" s="22">
        <f>R62+'Стрессовый сценарий_CF'!R59</f>
        <v>0</v>
      </c>
      <c r="T62" s="22">
        <f>S62+'Стрессовый сценарий_CF'!S59</f>
        <v>0</v>
      </c>
      <c r="U62" s="22">
        <f>T62+'Стрессовый сценарий_CF'!T59</f>
        <v>0</v>
      </c>
      <c r="V62" s="22">
        <f>U62+'Стрессовый сценарий_CF'!U59</f>
        <v>0</v>
      </c>
      <c r="W62" s="22">
        <f>V62+'Стрессовый сценарий_CF'!V59</f>
        <v>0</v>
      </c>
      <c r="X62" s="22">
        <f>W62+'Стрессовый сценарий_CF'!W59</f>
        <v>0</v>
      </c>
      <c r="Y62" s="22">
        <f>X62+'Стрессовый сценарий_CF'!X59</f>
        <v>0</v>
      </c>
      <c r="Z62" s="22">
        <f>Y62+'Стрессовый сценарий_CF'!Y59</f>
        <v>0</v>
      </c>
      <c r="AA62" s="22">
        <f>Z62+'Стрессовый сценарий_CF'!Z59</f>
        <v>0</v>
      </c>
      <c r="AB62" s="22">
        <f>AA62+'Стрессовый сценарий_CF'!AA59</f>
        <v>0</v>
      </c>
      <c r="AC62" s="22">
        <f>AB62+'Стрессовый сценарий_CF'!AB59</f>
        <v>0</v>
      </c>
    </row>
    <row r="63" spans="1:29" x14ac:dyDescent="0.3">
      <c r="A63" s="13"/>
      <c r="B63" s="17" t="s">
        <v>172</v>
      </c>
      <c r="C63" s="17"/>
      <c r="E63" s="22">
        <f>D63+'Стрессовый сценарий_CF'!D60</f>
        <v>0</v>
      </c>
      <c r="F63" s="22">
        <f>E63+'Стрессовый сценарий_CF'!E60</f>
        <v>0</v>
      </c>
      <c r="G63" s="22">
        <f>F63+'Стрессовый сценарий_CF'!F60</f>
        <v>0</v>
      </c>
      <c r="H63" s="22">
        <f>G63+'Стрессовый сценарий_CF'!G60</f>
        <v>0</v>
      </c>
      <c r="I63" s="22">
        <f>H63+'Стрессовый сценарий_CF'!H60</f>
        <v>0</v>
      </c>
      <c r="J63" s="22">
        <f>I63+'Стрессовый сценарий_CF'!I60</f>
        <v>0</v>
      </c>
      <c r="K63" s="22">
        <f>J63+'Стрессовый сценарий_CF'!J60</f>
        <v>0</v>
      </c>
      <c r="L63" s="22">
        <f>K63+'Стрессовый сценарий_CF'!K60</f>
        <v>0</v>
      </c>
      <c r="M63" s="22">
        <f>L63+'Стрессовый сценарий_CF'!L60</f>
        <v>0</v>
      </c>
      <c r="N63" s="22">
        <f>M63+'Стрессовый сценарий_CF'!M60</f>
        <v>0</v>
      </c>
      <c r="O63" s="22">
        <f>N63+'Стрессовый сценарий_CF'!N60</f>
        <v>0</v>
      </c>
      <c r="P63" s="22">
        <f>O63+'Стрессовый сценарий_CF'!O60</f>
        <v>0</v>
      </c>
      <c r="Q63" s="22">
        <f>P63+'Стрессовый сценарий_CF'!P60</f>
        <v>0</v>
      </c>
      <c r="R63" s="22">
        <f>Q63+'Стрессовый сценарий_CF'!Q60</f>
        <v>0</v>
      </c>
      <c r="S63" s="22">
        <f>R63+'Стрессовый сценарий_CF'!R60</f>
        <v>0</v>
      </c>
      <c r="T63" s="22">
        <f>S63+'Стрессовый сценарий_CF'!S60</f>
        <v>0</v>
      </c>
      <c r="U63" s="22">
        <f>T63+'Стрессовый сценарий_CF'!T60</f>
        <v>0</v>
      </c>
      <c r="V63" s="22">
        <f>U63+'Стрессовый сценарий_CF'!U60</f>
        <v>0</v>
      </c>
      <c r="W63" s="22">
        <f>V63+'Стрессовый сценарий_CF'!V60</f>
        <v>0</v>
      </c>
      <c r="X63" s="22">
        <f>W63+'Стрессовый сценарий_CF'!W60</f>
        <v>0</v>
      </c>
      <c r="Y63" s="22">
        <f>X63+'Стрессовый сценарий_CF'!X60</f>
        <v>0</v>
      </c>
      <c r="Z63" s="22">
        <f>Y63+'Стрессовый сценарий_CF'!Y60</f>
        <v>0</v>
      </c>
      <c r="AA63" s="22">
        <f>Z63+'Стрессовый сценарий_CF'!Z60</f>
        <v>0</v>
      </c>
      <c r="AB63" s="22">
        <f>AA63+'Стрессовый сценарий_CF'!AA60</f>
        <v>0</v>
      </c>
      <c r="AC63" s="22">
        <f>AB63+'Стрессовый сценарий_CF'!AB60</f>
        <v>0</v>
      </c>
    </row>
    <row r="64" spans="1:29" x14ac:dyDescent="0.3">
      <c r="A64" s="10" t="s">
        <v>173</v>
      </c>
      <c r="B64" s="11" t="s">
        <v>174</v>
      </c>
      <c r="C64" s="11"/>
      <c r="D64" s="16">
        <v>1986795.5780821899</v>
      </c>
      <c r="E64" s="22">
        <f>D64+'Стрессовый сценарий_CF'!D61</f>
        <v>1986795.5780821899</v>
      </c>
      <c r="F64" s="22">
        <f>E64+'Стрессовый сценарий_CF'!E61</f>
        <v>1986795.5780821899</v>
      </c>
      <c r="G64" s="22">
        <f>F64+'Стрессовый сценарий_CF'!F61</f>
        <v>1986795.5780821899</v>
      </c>
      <c r="H64" s="22">
        <f>G64+'Стрессовый сценарий_CF'!G61</f>
        <v>1986795.5780821899</v>
      </c>
      <c r="I64" s="22">
        <f>H64+'Стрессовый сценарий_CF'!H61</f>
        <v>1986795.5780821899</v>
      </c>
      <c r="J64" s="22">
        <f>I64+'Стрессовый сценарий_CF'!I61</f>
        <v>1986795.5780821899</v>
      </c>
      <c r="K64" s="22">
        <f>J64+'Стрессовый сценарий_CF'!J61</f>
        <v>1986795.5780821899</v>
      </c>
      <c r="L64" s="22">
        <f>K64+'Стрессовый сценарий_CF'!K61</f>
        <v>1986795.5780821899</v>
      </c>
      <c r="M64" s="22">
        <f>L64+'Стрессовый сценарий_CF'!L61</f>
        <v>1986795.5780821899</v>
      </c>
      <c r="N64" s="22">
        <f>M64+'Стрессовый сценарий_CF'!M61</f>
        <v>1986795.5780821899</v>
      </c>
      <c r="O64" s="22">
        <f>N64+'Стрессовый сценарий_CF'!N61</f>
        <v>1986795.5780821899</v>
      </c>
      <c r="P64" s="22">
        <f>O64+'Стрессовый сценарий_CF'!O61</f>
        <v>1986795.5780821899</v>
      </c>
      <c r="Q64" s="22">
        <f>P64+'Стрессовый сценарий_CF'!P61</f>
        <v>1986795.5780821899</v>
      </c>
      <c r="R64" s="22">
        <f>Q64+'Стрессовый сценарий_CF'!Q61</f>
        <v>1986795.5780821899</v>
      </c>
      <c r="S64" s="22">
        <f>R64+'Стрессовый сценарий_CF'!R61</f>
        <v>1986795.5780821899</v>
      </c>
      <c r="T64" s="22">
        <f>S64+'Стрессовый сценарий_CF'!S61</f>
        <v>1986795.5780821899</v>
      </c>
      <c r="U64" s="22">
        <f>T64+'Стрессовый сценарий_CF'!T61</f>
        <v>1986795.5780821899</v>
      </c>
      <c r="V64" s="22">
        <f>U64+'Стрессовый сценарий_CF'!U61</f>
        <v>1986795.5780821899</v>
      </c>
      <c r="W64" s="22">
        <f>V64+'Стрессовый сценарий_CF'!V61</f>
        <v>1986795.5780821899</v>
      </c>
      <c r="X64" s="22">
        <f>W64+'Стрессовый сценарий_CF'!W61</f>
        <v>1986795.5780821899</v>
      </c>
      <c r="Y64" s="22">
        <f>X64+'Стрессовый сценарий_CF'!X61</f>
        <v>1986795.5780821899</v>
      </c>
      <c r="Z64" s="22">
        <f>Y64+'Стрессовый сценарий_CF'!Y61</f>
        <v>1986795.5780821899</v>
      </c>
      <c r="AA64" s="22">
        <f>Z64+'Стрессовый сценарий_CF'!Z61</f>
        <v>1986795.5780821899</v>
      </c>
      <c r="AB64" s="22">
        <f>AA64+'Стрессовый сценарий_CF'!AA61</f>
        <v>1986795.5780821899</v>
      </c>
      <c r="AC64" s="22">
        <f>AB64+'Стрессовый сценарий_CF'!AB61</f>
        <v>1986795.5780821899</v>
      </c>
    </row>
    <row r="65" spans="1:29" x14ac:dyDescent="0.3">
      <c r="A65" s="10" t="s">
        <v>175</v>
      </c>
      <c r="B65" s="16" t="s">
        <v>176</v>
      </c>
      <c r="C65" s="16"/>
      <c r="D65" s="16">
        <v>0</v>
      </c>
      <c r="E65" s="22">
        <f>D65+'Стрессовый сценарий_CF'!D62</f>
        <v>0</v>
      </c>
      <c r="F65" s="22">
        <f>E65+'Стрессовый сценарий_CF'!E62</f>
        <v>0</v>
      </c>
      <c r="G65" s="22">
        <f>F65+'Стрессовый сценарий_CF'!F62</f>
        <v>0</v>
      </c>
      <c r="H65" s="22">
        <f>G65+'Стрессовый сценарий_CF'!G62</f>
        <v>0</v>
      </c>
      <c r="I65" s="22">
        <f>H65+'Стрессовый сценарий_CF'!H62</f>
        <v>0</v>
      </c>
      <c r="J65" s="22">
        <f>I65+'Стрессовый сценарий_CF'!I62</f>
        <v>0</v>
      </c>
      <c r="K65" s="22">
        <f>J65+'Стрессовый сценарий_CF'!J62</f>
        <v>0</v>
      </c>
      <c r="L65" s="22">
        <f>K65+'Стрессовый сценарий_CF'!K62</f>
        <v>0</v>
      </c>
      <c r="M65" s="22">
        <f>L65+'Стрессовый сценарий_CF'!L62</f>
        <v>0</v>
      </c>
      <c r="N65" s="22">
        <f>M65+'Стрессовый сценарий_CF'!M62</f>
        <v>0</v>
      </c>
      <c r="O65" s="22">
        <f>N65+'Стрессовый сценарий_CF'!N62</f>
        <v>0</v>
      </c>
      <c r="P65" s="22">
        <f>O65+'Стрессовый сценарий_CF'!O62</f>
        <v>0</v>
      </c>
      <c r="Q65" s="22">
        <f>P65+'Стрессовый сценарий_CF'!P62</f>
        <v>0</v>
      </c>
      <c r="R65" s="22">
        <f>Q65+'Стрессовый сценарий_CF'!Q62</f>
        <v>0</v>
      </c>
      <c r="S65" s="22">
        <f>R65+'Стрессовый сценарий_CF'!R62</f>
        <v>0</v>
      </c>
      <c r="T65" s="22">
        <f>S65+'Стрессовый сценарий_CF'!S62</f>
        <v>0</v>
      </c>
      <c r="U65" s="22">
        <f>T65+'Стрессовый сценарий_CF'!T62</f>
        <v>0</v>
      </c>
      <c r="V65" s="22">
        <f>U65+'Стрессовый сценарий_CF'!U62</f>
        <v>0</v>
      </c>
      <c r="W65" s="22">
        <f>V65+'Стрессовый сценарий_CF'!V62</f>
        <v>0</v>
      </c>
      <c r="X65" s="22">
        <f>W65+'Стрессовый сценарий_CF'!W62</f>
        <v>0</v>
      </c>
      <c r="Y65" s="22">
        <f>X65+'Стрессовый сценарий_CF'!X62</f>
        <v>0</v>
      </c>
      <c r="Z65" s="22">
        <f>Y65+'Стрессовый сценарий_CF'!Y62</f>
        <v>0</v>
      </c>
      <c r="AA65" s="22">
        <f>Z65+'Стрессовый сценарий_CF'!Z62</f>
        <v>0</v>
      </c>
      <c r="AB65" s="22">
        <f>AA65+'Стрессовый сценарий_CF'!AA62</f>
        <v>0</v>
      </c>
      <c r="AC65" s="22">
        <f>AB65+'Стрессовый сценарий_CF'!AB62</f>
        <v>0</v>
      </c>
    </row>
    <row r="66" spans="1:29" x14ac:dyDescent="0.3">
      <c r="A66" s="10" t="s">
        <v>177</v>
      </c>
      <c r="B66" s="11" t="s">
        <v>222</v>
      </c>
      <c r="C66" s="11"/>
      <c r="D66" s="16">
        <v>38377.8077179178</v>
      </c>
      <c r="E66" s="22">
        <f>D66+'Стрессовый сценарий_CF'!D63</f>
        <v>38377.8077179178</v>
      </c>
      <c r="F66" s="22">
        <f>E66+'Стрессовый сценарий_CF'!E63</f>
        <v>38377.8077179178</v>
      </c>
      <c r="G66" s="22">
        <f>F66+'Стрессовый сценарий_CF'!F63</f>
        <v>38377.8077179178</v>
      </c>
      <c r="H66" s="22">
        <f>G66+'Стрессовый сценарий_CF'!G63</f>
        <v>38377.8077179178</v>
      </c>
      <c r="I66" s="22">
        <f>H66+'Стрессовый сценарий_CF'!H63</f>
        <v>38377.8077179178</v>
      </c>
      <c r="J66" s="22">
        <f>I66+'Стрессовый сценарий_CF'!I63</f>
        <v>38377.8077179178</v>
      </c>
      <c r="K66" s="22">
        <f>J66+'Стрессовый сценарий_CF'!J63</f>
        <v>38377.8077179178</v>
      </c>
      <c r="L66" s="22">
        <f>K66+'Стрессовый сценарий_CF'!K63</f>
        <v>38377.8077179178</v>
      </c>
      <c r="M66" s="22">
        <f>L66+'Стрессовый сценарий_CF'!L63</f>
        <v>38377.8077179178</v>
      </c>
      <c r="N66" s="22">
        <f>M66+'Стрессовый сценарий_CF'!M63</f>
        <v>38377.8077179178</v>
      </c>
      <c r="O66" s="22">
        <f>N66+'Стрессовый сценарий_CF'!N63</f>
        <v>38377.8077179178</v>
      </c>
      <c r="P66" s="22">
        <f>O66+'Стрессовый сценарий_CF'!O63</f>
        <v>38377.8077179178</v>
      </c>
      <c r="Q66" s="22">
        <f>P66+'Стрессовый сценарий_CF'!P63</f>
        <v>38377.8077179178</v>
      </c>
      <c r="R66" s="22">
        <f>Q66+'Стрессовый сценарий_CF'!Q63</f>
        <v>38377.8077179178</v>
      </c>
      <c r="S66" s="22">
        <f>R66+'Стрессовый сценарий_CF'!R63</f>
        <v>38377.8077179178</v>
      </c>
      <c r="T66" s="22">
        <f>S66+'Стрессовый сценарий_CF'!S63</f>
        <v>38377.8077179178</v>
      </c>
      <c r="U66" s="22">
        <f>T66+'Стрессовый сценарий_CF'!T63</f>
        <v>38377.8077179178</v>
      </c>
      <c r="V66" s="22">
        <f>U66+'Стрессовый сценарий_CF'!U63</f>
        <v>38377.8077179178</v>
      </c>
      <c r="W66" s="22">
        <f>V66+'Стрессовый сценарий_CF'!V63</f>
        <v>38377.8077179178</v>
      </c>
      <c r="X66" s="22">
        <f>W66+'Стрессовый сценарий_CF'!W63</f>
        <v>38377.8077179178</v>
      </c>
      <c r="Y66" s="22">
        <f>X66+'Стрессовый сценарий_CF'!X63</f>
        <v>38377.8077179178</v>
      </c>
      <c r="Z66" s="22">
        <f>Y66+'Стрессовый сценарий_CF'!Y63</f>
        <v>38377.8077179178</v>
      </c>
      <c r="AA66" s="22">
        <f>Z66+'Стрессовый сценарий_CF'!Z63</f>
        <v>38377.8077179178</v>
      </c>
      <c r="AB66" s="22">
        <f>AA66+'Стрессовый сценарий_CF'!AA63</f>
        <v>38377.8077179178</v>
      </c>
      <c r="AC66" s="22">
        <f>AB66+'Стрессовый сценарий_CF'!AB63</f>
        <v>38377.8077179178</v>
      </c>
    </row>
    <row r="67" spans="1:29" x14ac:dyDescent="0.3">
      <c r="A67" s="10" t="s">
        <v>179</v>
      </c>
      <c r="B67" s="12" t="s">
        <v>223</v>
      </c>
      <c r="C67" s="12"/>
      <c r="D67" s="15">
        <v>24357.807717917851</v>
      </c>
      <c r="E67" s="22">
        <f>D67+'Стрессовый сценарий_CF'!D64</f>
        <v>24357.807717917851</v>
      </c>
      <c r="F67" s="22">
        <f>E67+'Стрессовый сценарий_CF'!E64</f>
        <v>24357.807717917851</v>
      </c>
      <c r="G67" s="22">
        <f>F67+'Стрессовый сценарий_CF'!F64</f>
        <v>24357.807717917851</v>
      </c>
      <c r="H67" s="22">
        <f>G67+'Стрессовый сценарий_CF'!G64</f>
        <v>24357.807717917851</v>
      </c>
      <c r="I67" s="22">
        <f>H67+'Стрессовый сценарий_CF'!H64</f>
        <v>24357.807717917851</v>
      </c>
      <c r="J67" s="22">
        <f>I67+'Стрессовый сценарий_CF'!I64</f>
        <v>24357.807717917851</v>
      </c>
      <c r="K67" s="22">
        <f>J67+'Стрессовый сценарий_CF'!J64</f>
        <v>24357.807717917851</v>
      </c>
      <c r="L67" s="22">
        <f>K67+'Стрессовый сценарий_CF'!K64</f>
        <v>24357.807717917851</v>
      </c>
      <c r="M67" s="22">
        <f>L67+'Стрессовый сценарий_CF'!L64</f>
        <v>24357.807717917851</v>
      </c>
      <c r="N67" s="22">
        <f>M67+'Стрессовый сценарий_CF'!M64</f>
        <v>24357.807717917851</v>
      </c>
      <c r="O67" s="22">
        <f>N67+'Стрессовый сценарий_CF'!N64</f>
        <v>24357.807717917851</v>
      </c>
      <c r="P67" s="22">
        <f>O67+'Стрессовый сценарий_CF'!O64</f>
        <v>24357.807717917851</v>
      </c>
      <c r="Q67" s="22">
        <f>P67+'Стрессовый сценарий_CF'!P64</f>
        <v>24357.807717917851</v>
      </c>
      <c r="R67" s="22">
        <f>Q67+'Стрессовый сценарий_CF'!Q64</f>
        <v>24357.807717917851</v>
      </c>
      <c r="S67" s="22">
        <f>R67+'Стрессовый сценарий_CF'!R64</f>
        <v>24357.807717917851</v>
      </c>
      <c r="T67" s="22">
        <f>S67+'Стрессовый сценарий_CF'!S64</f>
        <v>24357.807717917851</v>
      </c>
      <c r="U67" s="22">
        <f>T67+'Стрессовый сценарий_CF'!T64</f>
        <v>24357.807717917851</v>
      </c>
      <c r="V67" s="22">
        <f>U67+'Стрессовый сценарий_CF'!U64</f>
        <v>24357.807717917851</v>
      </c>
      <c r="W67" s="22">
        <f>V67+'Стрессовый сценарий_CF'!V64</f>
        <v>24357.807717917851</v>
      </c>
      <c r="X67" s="22">
        <f>W67+'Стрессовый сценарий_CF'!W64</f>
        <v>24357.807717917851</v>
      </c>
      <c r="Y67" s="22">
        <f>X67+'Стрессовый сценарий_CF'!X64</f>
        <v>24357.807717917851</v>
      </c>
      <c r="Z67" s="22">
        <f>Y67+'Стрессовый сценарий_CF'!Y64</f>
        <v>24357.807717917851</v>
      </c>
      <c r="AA67" s="22">
        <f>Z67+'Стрессовый сценарий_CF'!Z64</f>
        <v>24357.807717917851</v>
      </c>
      <c r="AB67" s="22">
        <f>AA67+'Стрессовый сценарий_CF'!AA64</f>
        <v>24357.807717917851</v>
      </c>
      <c r="AC67" s="22">
        <f>AB67+'Стрессовый сценарий_CF'!AB64</f>
        <v>24357.807717917851</v>
      </c>
    </row>
    <row r="68" spans="1:29" x14ac:dyDescent="0.3">
      <c r="A68" s="10" t="s">
        <v>181</v>
      </c>
      <c r="B68" s="12" t="s">
        <v>224</v>
      </c>
      <c r="C68" s="12"/>
      <c r="D68" s="15">
        <v>-10980.000000000018</v>
      </c>
      <c r="E68" s="22">
        <f>D68+'Стрессовый сценарий_CF'!D65</f>
        <v>-10980.000000000018</v>
      </c>
      <c r="F68" s="22">
        <f>E68+'Стрессовый сценарий_CF'!E65</f>
        <v>-10980.000000000018</v>
      </c>
      <c r="G68" s="22">
        <f>F68+'Стрессовый сценарий_CF'!F65</f>
        <v>-10980.000000000018</v>
      </c>
      <c r="H68" s="22">
        <f>G68+'Стрессовый сценарий_CF'!G65</f>
        <v>-10980.000000000018</v>
      </c>
      <c r="I68" s="22">
        <f>H68+'Стрессовый сценарий_CF'!H65</f>
        <v>-10980.000000000018</v>
      </c>
      <c r="J68" s="22">
        <f>I68+'Стрессовый сценарий_CF'!I65</f>
        <v>-10980.000000000018</v>
      </c>
      <c r="K68" s="22">
        <f>J68+'Стрессовый сценарий_CF'!J65</f>
        <v>-10980.000000000018</v>
      </c>
      <c r="L68" s="22">
        <f>K68+'Стрессовый сценарий_CF'!K65</f>
        <v>-10980.000000000018</v>
      </c>
      <c r="M68" s="22">
        <f>L68+'Стрессовый сценарий_CF'!L65</f>
        <v>-10980.000000000018</v>
      </c>
      <c r="N68" s="22">
        <f>M68+'Стрессовый сценарий_CF'!M65</f>
        <v>-10980.000000000018</v>
      </c>
      <c r="O68" s="22">
        <f>N68+'Стрессовый сценарий_CF'!N65</f>
        <v>-10980.000000000018</v>
      </c>
      <c r="P68" s="22">
        <f>O68+'Стрессовый сценарий_CF'!O65</f>
        <v>-10980.000000000018</v>
      </c>
      <c r="Q68" s="22">
        <f>P68+'Стрессовый сценарий_CF'!P65</f>
        <v>-10980.000000000018</v>
      </c>
      <c r="R68" s="22">
        <f>Q68+'Стрессовый сценарий_CF'!Q65</f>
        <v>-10980.000000000018</v>
      </c>
      <c r="S68" s="22">
        <f>R68+'Стрессовый сценарий_CF'!R65</f>
        <v>-10980.000000000018</v>
      </c>
      <c r="T68" s="22">
        <f>S68+'Стрессовый сценарий_CF'!S65</f>
        <v>-10980.000000000018</v>
      </c>
      <c r="U68" s="22">
        <f>T68+'Стрессовый сценарий_CF'!T65</f>
        <v>-10980.000000000018</v>
      </c>
      <c r="V68" s="22">
        <f>U68+'Стрессовый сценарий_CF'!U65</f>
        <v>-10980.000000000018</v>
      </c>
      <c r="W68" s="22">
        <f>V68+'Стрессовый сценарий_CF'!V65</f>
        <v>-10980.000000000018</v>
      </c>
      <c r="X68" s="22">
        <f>W68+'Стрессовый сценарий_CF'!W65</f>
        <v>-10980.000000000018</v>
      </c>
      <c r="Y68" s="22">
        <f>X68+'Стрессовый сценарий_CF'!X65</f>
        <v>-10980.000000000018</v>
      </c>
      <c r="Z68" s="22">
        <f>Y68+'Стрессовый сценарий_CF'!Y65</f>
        <v>-10980.000000000018</v>
      </c>
      <c r="AA68" s="22">
        <f>Z68+'Стрессовый сценарий_CF'!Z65</f>
        <v>-10980.000000000018</v>
      </c>
      <c r="AB68" s="22">
        <f>AA68+'Стрессовый сценарий_CF'!AA65</f>
        <v>-10980.000000000018</v>
      </c>
      <c r="AC68" s="22">
        <f>AB68+'Стрессовый сценарий_CF'!AB65</f>
        <v>-10980.000000000018</v>
      </c>
    </row>
    <row r="69" spans="1:29" x14ac:dyDescent="0.3">
      <c r="A69" s="10" t="s">
        <v>183</v>
      </c>
      <c r="B69" s="12" t="s">
        <v>225</v>
      </c>
      <c r="C69" s="12"/>
      <c r="D69" s="15">
        <v>0</v>
      </c>
      <c r="E69" s="22">
        <f>D69+'Стрессовый сценарий_CF'!D66</f>
        <v>0</v>
      </c>
      <c r="F69" s="22">
        <f>E69+'Стрессовый сценарий_CF'!E66</f>
        <v>0</v>
      </c>
      <c r="G69" s="22">
        <f>F69+'Стрессовый сценарий_CF'!F66</f>
        <v>0</v>
      </c>
      <c r="H69" s="22">
        <f>G69+'Стрессовый сценарий_CF'!G66</f>
        <v>0</v>
      </c>
      <c r="I69" s="22">
        <f>H69+'Стрессовый сценарий_CF'!H66</f>
        <v>0</v>
      </c>
      <c r="J69" s="22">
        <f>I69+'Стрессовый сценарий_CF'!I66</f>
        <v>0</v>
      </c>
      <c r="K69" s="22">
        <f>J69+'Стрессовый сценарий_CF'!J66</f>
        <v>0</v>
      </c>
      <c r="L69" s="22">
        <f>K69+'Стрессовый сценарий_CF'!K66</f>
        <v>0</v>
      </c>
      <c r="M69" s="22">
        <f>L69+'Стрессовый сценарий_CF'!L66</f>
        <v>0</v>
      </c>
      <c r="N69" s="22">
        <f>M69+'Стрессовый сценарий_CF'!M66</f>
        <v>0</v>
      </c>
      <c r="O69" s="22">
        <f>N69+'Стрессовый сценарий_CF'!N66</f>
        <v>0</v>
      </c>
      <c r="P69" s="22">
        <f>O69+'Стрессовый сценарий_CF'!O66</f>
        <v>0</v>
      </c>
      <c r="Q69" s="22">
        <f>P69+'Стрессовый сценарий_CF'!P66</f>
        <v>0</v>
      </c>
      <c r="R69" s="22">
        <f>Q69+'Стрессовый сценарий_CF'!Q66</f>
        <v>0</v>
      </c>
      <c r="S69" s="22">
        <f>R69+'Стрессовый сценарий_CF'!R66</f>
        <v>0</v>
      </c>
      <c r="T69" s="22">
        <f>S69+'Стрессовый сценарий_CF'!S66</f>
        <v>0</v>
      </c>
      <c r="U69" s="22">
        <f>T69+'Стрессовый сценарий_CF'!T66</f>
        <v>0</v>
      </c>
      <c r="V69" s="22">
        <f>U69+'Стрессовый сценарий_CF'!U66</f>
        <v>0</v>
      </c>
      <c r="W69" s="22">
        <f>V69+'Стрессовый сценарий_CF'!V66</f>
        <v>0</v>
      </c>
      <c r="X69" s="22">
        <f>W69+'Стрессовый сценарий_CF'!W66</f>
        <v>0</v>
      </c>
      <c r="Y69" s="22">
        <f>X69+'Стрессовый сценарий_CF'!X66</f>
        <v>0</v>
      </c>
      <c r="Z69" s="22">
        <f>Y69+'Стрессовый сценарий_CF'!Y66</f>
        <v>0</v>
      </c>
      <c r="AA69" s="22">
        <f>Z69+'Стрессовый сценарий_CF'!Z66</f>
        <v>0</v>
      </c>
      <c r="AB69" s="22">
        <f>AA69+'Стрессовый сценарий_CF'!AA66</f>
        <v>0</v>
      </c>
      <c r="AC69" s="22">
        <f>AB69+'Стрессовый сценарий_CF'!AB66</f>
        <v>0</v>
      </c>
    </row>
    <row r="70" spans="1:29" x14ac:dyDescent="0.3">
      <c r="A70" s="10" t="s">
        <v>185</v>
      </c>
      <c r="B70" s="12" t="s">
        <v>186</v>
      </c>
      <c r="C70" s="12"/>
      <c r="D70" s="15">
        <v>0</v>
      </c>
      <c r="E70" s="22">
        <f>D70+'Стрессовый сценарий_CF'!D67</f>
        <v>0</v>
      </c>
      <c r="F70" s="22">
        <f>E70+'Стрессовый сценарий_CF'!E67</f>
        <v>0</v>
      </c>
      <c r="G70" s="22">
        <f>F70+'Стрессовый сценарий_CF'!F67</f>
        <v>0</v>
      </c>
      <c r="H70" s="22">
        <f>G70+'Стрессовый сценарий_CF'!G67</f>
        <v>0</v>
      </c>
      <c r="I70" s="22">
        <f>H70+'Стрессовый сценарий_CF'!H67</f>
        <v>0</v>
      </c>
      <c r="J70" s="22">
        <f>I70+'Стрессовый сценарий_CF'!I67</f>
        <v>0</v>
      </c>
      <c r="K70" s="22">
        <f>J70+'Стрессовый сценарий_CF'!J67</f>
        <v>0</v>
      </c>
      <c r="L70" s="22">
        <f>K70+'Стрессовый сценарий_CF'!K67</f>
        <v>0</v>
      </c>
      <c r="M70" s="22">
        <f>L70+'Стрессовый сценарий_CF'!L67</f>
        <v>0</v>
      </c>
      <c r="N70" s="22">
        <f>M70+'Стрессовый сценарий_CF'!M67</f>
        <v>0</v>
      </c>
      <c r="O70" s="22">
        <f>N70+'Стрессовый сценарий_CF'!N67</f>
        <v>0</v>
      </c>
      <c r="P70" s="22">
        <f>O70+'Стрессовый сценарий_CF'!O67</f>
        <v>0</v>
      </c>
      <c r="Q70" s="22">
        <f>P70+'Стрессовый сценарий_CF'!P67</f>
        <v>0</v>
      </c>
      <c r="R70" s="22">
        <f>Q70+'Стрессовый сценарий_CF'!Q67</f>
        <v>0</v>
      </c>
      <c r="S70" s="22">
        <f>R70+'Стрессовый сценарий_CF'!R67</f>
        <v>0</v>
      </c>
      <c r="T70" s="22">
        <f>S70+'Стрессовый сценарий_CF'!S67</f>
        <v>0</v>
      </c>
      <c r="U70" s="22">
        <f>T70+'Стрессовый сценарий_CF'!T67</f>
        <v>0</v>
      </c>
      <c r="V70" s="22">
        <f>U70+'Стрессовый сценарий_CF'!U67</f>
        <v>0</v>
      </c>
      <c r="W70" s="22">
        <f>V70+'Стрессовый сценарий_CF'!V67</f>
        <v>0</v>
      </c>
      <c r="X70" s="22">
        <f>W70+'Стрессовый сценарий_CF'!W67</f>
        <v>0</v>
      </c>
      <c r="Y70" s="22">
        <f>X70+'Стрессовый сценарий_CF'!X67</f>
        <v>0</v>
      </c>
      <c r="Z70" s="22">
        <f>Y70+'Стрессовый сценарий_CF'!Y67</f>
        <v>0</v>
      </c>
      <c r="AA70" s="22">
        <f>Z70+'Стрессовый сценарий_CF'!Z67</f>
        <v>0</v>
      </c>
      <c r="AB70" s="22">
        <f>AA70+'Стрессовый сценарий_CF'!AA67</f>
        <v>0</v>
      </c>
      <c r="AC70" s="22">
        <f>AB70+'Стрессовый сценарий_CF'!AB67</f>
        <v>0</v>
      </c>
    </row>
    <row r="71" spans="1:29" x14ac:dyDescent="0.3">
      <c r="A71" s="10" t="s">
        <v>187</v>
      </c>
      <c r="B71" s="12" t="s">
        <v>188</v>
      </c>
      <c r="C71" s="12"/>
      <c r="D71" s="15">
        <v>25000</v>
      </c>
      <c r="E71" s="22">
        <f>D71+'Стрессовый сценарий_CF'!D68</f>
        <v>25000</v>
      </c>
      <c r="F71" s="22">
        <f>E71+'Стрессовый сценарий_CF'!E68</f>
        <v>25000</v>
      </c>
      <c r="G71" s="22">
        <f>F71+'Стрессовый сценарий_CF'!F68</f>
        <v>25000</v>
      </c>
      <c r="H71" s="22">
        <f>G71+'Стрессовый сценарий_CF'!G68</f>
        <v>25000</v>
      </c>
      <c r="I71" s="22">
        <f>H71+'Стрессовый сценарий_CF'!H68</f>
        <v>25000</v>
      </c>
      <c r="J71" s="22">
        <f>I71+'Стрессовый сценарий_CF'!I68</f>
        <v>25000</v>
      </c>
      <c r="K71" s="22">
        <f>J71+'Стрессовый сценарий_CF'!J68</f>
        <v>25000</v>
      </c>
      <c r="L71" s="22">
        <f>K71+'Стрессовый сценарий_CF'!K68</f>
        <v>25000</v>
      </c>
      <c r="M71" s="22">
        <f>L71+'Стрессовый сценарий_CF'!L68</f>
        <v>25000</v>
      </c>
      <c r="N71" s="22">
        <f>M71+'Стрессовый сценарий_CF'!M68</f>
        <v>25000</v>
      </c>
      <c r="O71" s="22">
        <f>N71+'Стрессовый сценарий_CF'!N68</f>
        <v>25000</v>
      </c>
      <c r="P71" s="22">
        <f>O71+'Стрессовый сценарий_CF'!O68</f>
        <v>25000</v>
      </c>
      <c r="Q71" s="22">
        <f>P71+'Стрессовый сценарий_CF'!P68</f>
        <v>25000</v>
      </c>
      <c r="R71" s="22">
        <f>Q71+'Стрессовый сценарий_CF'!Q68</f>
        <v>25000</v>
      </c>
      <c r="S71" s="22">
        <f>R71+'Стрессовый сценарий_CF'!R68</f>
        <v>25000</v>
      </c>
      <c r="T71" s="22">
        <f>S71+'Стрессовый сценарий_CF'!S68</f>
        <v>25000</v>
      </c>
      <c r="U71" s="22">
        <f>T71+'Стрессовый сценарий_CF'!T68</f>
        <v>25000</v>
      </c>
      <c r="V71" s="22">
        <f>U71+'Стрессовый сценарий_CF'!U68</f>
        <v>25000</v>
      </c>
      <c r="W71" s="22">
        <f>V71+'Стрессовый сценарий_CF'!V68</f>
        <v>25000</v>
      </c>
      <c r="X71" s="22">
        <f>W71+'Стрессовый сценарий_CF'!W68</f>
        <v>25000</v>
      </c>
      <c r="Y71" s="22">
        <f>X71+'Стрессовый сценарий_CF'!X68</f>
        <v>25000</v>
      </c>
      <c r="Z71" s="22">
        <f>Y71+'Стрессовый сценарий_CF'!Y68</f>
        <v>25000</v>
      </c>
      <c r="AA71" s="22">
        <f>Z71+'Стрессовый сценарий_CF'!Z68</f>
        <v>25000</v>
      </c>
      <c r="AB71" s="22">
        <f>AA71+'Стрессовый сценарий_CF'!AA68</f>
        <v>25000</v>
      </c>
      <c r="AC71" s="22">
        <f>AB71+'Стрессовый сценарий_CF'!AB68</f>
        <v>25000</v>
      </c>
    </row>
    <row r="73" spans="1:29" x14ac:dyDescent="0.3">
      <c r="C73" s="25" t="s">
        <v>192</v>
      </c>
      <c r="D73" s="22">
        <f>D4</f>
        <v>143491.27298082176</v>
      </c>
      <c r="E73" s="22">
        <f t="shared" ref="E73:AB73" si="1">E4</f>
        <v>136088.97301832176</v>
      </c>
      <c r="F73" s="22">
        <f t="shared" si="1"/>
        <v>134785.49773082178</v>
      </c>
      <c r="G73" s="22">
        <f t="shared" si="1"/>
        <v>133630.06981869676</v>
      </c>
      <c r="H73" s="22">
        <f t="shared" si="1"/>
        <v>132590.85473990926</v>
      </c>
      <c r="I73" s="22">
        <f t="shared" si="1"/>
        <v>131650.419920193</v>
      </c>
      <c r="J73" s="22">
        <f t="shared" si="1"/>
        <v>400829.05367412756</v>
      </c>
      <c r="K73" s="22">
        <f t="shared" si="1"/>
        <v>400086.3764288263</v>
      </c>
      <c r="L73" s="22">
        <f t="shared" si="1"/>
        <v>399386.16538959881</v>
      </c>
      <c r="M73" s="22">
        <f t="shared" si="1"/>
        <v>398775.05973915465</v>
      </c>
      <c r="N73" s="22">
        <f t="shared" si="1"/>
        <v>398229.55467319768</v>
      </c>
      <c r="O73" s="22">
        <f t="shared" si="1"/>
        <v>397737.0476535912</v>
      </c>
      <c r="P73" s="22">
        <f t="shared" si="1"/>
        <v>397282.55413810833</v>
      </c>
      <c r="Q73" s="22">
        <f t="shared" si="1"/>
        <v>379901.42335060833</v>
      </c>
      <c r="R73" s="22">
        <f t="shared" si="1"/>
        <v>379414.61318810831</v>
      </c>
      <c r="S73" s="22">
        <f t="shared" si="1"/>
        <v>378851.26912560832</v>
      </c>
      <c r="T73" s="22">
        <f t="shared" si="1"/>
        <v>239641.33857422654</v>
      </c>
      <c r="U73" s="22">
        <f t="shared" si="1"/>
        <v>238870.92657422653</v>
      </c>
      <c r="V73" s="22">
        <f t="shared" si="1"/>
        <v>492196.57205547648</v>
      </c>
      <c r="W73" s="22">
        <f t="shared" si="1"/>
        <v>491398.25178672647</v>
      </c>
      <c r="X73" s="22">
        <f t="shared" si="1"/>
        <v>490586.30602422648</v>
      </c>
      <c r="Y73" s="22">
        <f t="shared" si="1"/>
        <v>489767.94876184117</v>
      </c>
      <c r="Z73" s="22">
        <f t="shared" si="1"/>
        <v>488943.17680312553</v>
      </c>
      <c r="AA73" s="22">
        <f t="shared" si="1"/>
        <v>488112.19707376778</v>
      </c>
      <c r="AB73" s="22">
        <f t="shared" si="1"/>
        <v>758361.25957376778</v>
      </c>
    </row>
    <row r="74" spans="1:29" x14ac:dyDescent="0.3">
      <c r="B74" s="25"/>
      <c r="C74" s="25" t="s">
        <v>246</v>
      </c>
      <c r="D74">
        <f>0.2*(D44+D45)+0.5*(D50+D51)+0.1*(D41+D42)+0.3*(D47+D48)+D79</f>
        <v>42614.71</v>
      </c>
      <c r="E74">
        <f t="shared" ref="E74:U74" si="2">0.2*(E44+E45)+0.5*(E50+E51)+0.1*(E41+E42)+0.3*(E47+E48)+E79</f>
        <v>73743.593000000008</v>
      </c>
      <c r="F74">
        <f t="shared" si="2"/>
        <v>79231.91</v>
      </c>
      <c r="G74">
        <f t="shared" si="2"/>
        <v>84096.869630000001</v>
      </c>
      <c r="H74">
        <f t="shared" si="2"/>
        <v>88472.512067000003</v>
      </c>
      <c r="I74">
        <f t="shared" si="2"/>
        <v>92432.237623700014</v>
      </c>
      <c r="J74">
        <f t="shared" si="2"/>
        <v>365890.62181765999</v>
      </c>
      <c r="K74">
        <f t="shared" si="2"/>
        <v>369017.68390313903</v>
      </c>
      <c r="L74">
        <f t="shared" si="2"/>
        <v>371965.9409104127</v>
      </c>
      <c r="M74">
        <f t="shared" si="2"/>
        <v>374539.01733333553</v>
      </c>
      <c r="N74">
        <f t="shared" si="2"/>
        <v>376835.88076894387</v>
      </c>
      <c r="O74">
        <f t="shared" si="2"/>
        <v>378909.59453570796</v>
      </c>
      <c r="P74">
        <f t="shared" si="2"/>
        <v>380823.25144300412</v>
      </c>
      <c r="Q74">
        <f t="shared" si="2"/>
        <v>434854.32844300417</v>
      </c>
      <c r="R74">
        <f t="shared" si="2"/>
        <v>436904.05544300412</v>
      </c>
      <c r="S74">
        <f t="shared" si="2"/>
        <v>439276.03044300416</v>
      </c>
      <c r="T74">
        <f>(0.2+'Описание стрессового сценария'!B4)*(T44+T45)+(0.5+'Описание стрессового сценария'!B5)*(T50+T51)+(0.1+'Описание стрессового сценария'!B5)*(T41+T42)+(0.3+'Описание стрессового сценария'!B4)*(T47+T48)+T79</f>
        <v>465650.85468730453</v>
      </c>
      <c r="U74">
        <f>(0.2+'Описание стрессового сценария'!C4)*(U44+U45)+(0.5+'Описание стрессового сценария'!C5)*(U50+U51)+(0.1+'Описание стрессового сценария'!C5)*(U41+U42)+(0.3+'Описание стрессового сценария'!C4)*(U47+U48)+U79</f>
        <v>492370.06893160497</v>
      </c>
      <c r="V74">
        <f>(0.2+'Описание стрессового сценария'!D4)*(V44+V45)+(0.5+'Описание стрессового сценария'!D5)*(V50+V51)+(0.1+'Описание стрессового сценария'!D5)*(V41+V42)+(0.3+'Описание стрессового сценария'!D4)*(V47+V48)+V79</f>
        <v>855230.29390330287</v>
      </c>
      <c r="W74">
        <f>(0.2+'Описание стрессового сценария'!E4)*(W44+W45)+(0.5+'Описание стрессового сценария'!E5)*(W50+W51)+(0.1+'Описание стрессового сценария'!E5)*(W41+W42)+(0.3+'Описание стрессового сценария'!E4)*(W47+W48)+W79</f>
        <v>828365.12055900251</v>
      </c>
      <c r="X74">
        <f>(0.2+'Описание стрессового сценария'!F4)*(X44+X45)+(0.5+'Описание стрессового сценария'!F5)*(X50+X51)+(0.1+'Описание стрессового сценария'!F5)*(X41+X42)+(0.3+'Описание стрессового сценария'!F4)*(X47+X48)+X79</f>
        <v>801093.83911470196</v>
      </c>
      <c r="Y74">
        <f>(0.2+'Описание стрессового сценария'!G4)*(Y44+Y45)+(0.5+'Описание стрессового сценария'!G5)*(Y50+Y51)+(0.1+'Описание стрессового сценария'!G5)*(Y41+Y42)+(0.3+'Описание стрессового сценария'!G4)*(Y47+Y48)+Y79</f>
        <v>803620.69662662863</v>
      </c>
      <c r="Z74">
        <f>(0.2+'Описание стрессового сценария'!H4)*(Z44+Z45)+(0.5+'Описание стрессового сценария'!H5)*(Z50+Z51)+(0.1+'Описание стрессового сценария'!H5)*(Z41+Z42)+(0.3+'Описание стрессового сценария'!H4)*(Z47+Z48)+Z79</f>
        <v>806167.36092020664</v>
      </c>
      <c r="AA74">
        <f>(0.2+'Описание стрессового сценария'!I4)*(AA44+AA45)+(0.5+'Описание стрессового сценария'!I5)*(AA50+AA51)+(0.1+'Описание стрессового сценария'!I5)*(AA41+AA42)+(0.3+'Описание стрессового сценария'!I4)*(AA47+AA48)+AA79</f>
        <v>808733.19306699559</v>
      </c>
      <c r="AB74">
        <f>(0.2+'Описание стрессового сценария'!J4)*(AB44+AB45)+(0.5+'Описание стрессового сценария'!J5)*(AB50+AB51)+(0.1+'Описание стрессового сценария'!J5)*(AB41+AB42)+(0.3+'Описание стрессового сценария'!J4)*(AB47+AB48)+AB79</f>
        <v>799103.19306699559</v>
      </c>
    </row>
    <row r="75" spans="1:29" x14ac:dyDescent="0.3">
      <c r="B75" s="25"/>
      <c r="C75" s="25" t="s">
        <v>193</v>
      </c>
      <c r="D75" s="22">
        <f>D40+D46-D74</f>
        <v>383532.38999999996</v>
      </c>
      <c r="E75" s="22">
        <f t="shared" ref="E75:AB75" si="3">E40+E46-E74</f>
        <v>633047.9219999999</v>
      </c>
      <c r="F75" s="22">
        <f t="shared" si="3"/>
        <v>655001.18999999983</v>
      </c>
      <c r="G75" s="22">
        <f t="shared" si="3"/>
        <v>674461.02851999993</v>
      </c>
      <c r="H75" s="22">
        <f t="shared" si="3"/>
        <v>691963.59826799983</v>
      </c>
      <c r="I75" s="22">
        <f t="shared" si="3"/>
        <v>707802.50049479981</v>
      </c>
      <c r="J75" s="22">
        <f t="shared" si="3"/>
        <v>451636.03727063985</v>
      </c>
      <c r="K75" s="22">
        <f t="shared" si="3"/>
        <v>464144.28561255586</v>
      </c>
      <c r="L75" s="22">
        <f t="shared" si="3"/>
        <v>475937.31364165072</v>
      </c>
      <c r="M75" s="22">
        <f t="shared" si="3"/>
        <v>486229.61933334213</v>
      </c>
      <c r="N75" s="22">
        <f t="shared" si="3"/>
        <v>495417.07307577546</v>
      </c>
      <c r="O75" s="22">
        <f t="shared" si="3"/>
        <v>503711.92814283166</v>
      </c>
      <c r="P75" s="22">
        <f t="shared" si="3"/>
        <v>511366.55577201652</v>
      </c>
      <c r="Q75" s="22">
        <f t="shared" si="3"/>
        <v>737990.8637720166</v>
      </c>
      <c r="R75" s="22">
        <f t="shared" si="3"/>
        <v>746189.77177201665</v>
      </c>
      <c r="S75" s="22">
        <f t="shared" si="3"/>
        <v>755677.67177201668</v>
      </c>
      <c r="T75" s="22">
        <f t="shared" si="3"/>
        <v>740556.25752771623</v>
      </c>
      <c r="U75" s="22">
        <f t="shared" si="3"/>
        <v>724649.84328341577</v>
      </c>
      <c r="V75" s="22">
        <f t="shared" si="3"/>
        <v>622482.31331171794</v>
      </c>
      <c r="W75" s="22">
        <f t="shared" si="3"/>
        <v>660551.98165601841</v>
      </c>
      <c r="X75" s="22">
        <f t="shared" si="3"/>
        <v>699218.99310031894</v>
      </c>
      <c r="Y75" s="22">
        <f t="shared" si="3"/>
        <v>708177.85155169491</v>
      </c>
      <c r="Z75" s="22">
        <f t="shared" si="3"/>
        <v>717206.93404710782</v>
      </c>
      <c r="AA75" s="22">
        <f t="shared" si="3"/>
        <v>726303.97529481421</v>
      </c>
      <c r="AB75" s="22">
        <f t="shared" si="3"/>
        <v>630683.97529481421</v>
      </c>
    </row>
    <row r="76" spans="1:29" x14ac:dyDescent="0.3">
      <c r="B76" s="25"/>
      <c r="C76" s="25" t="s">
        <v>194</v>
      </c>
      <c r="D76">
        <f>0.8*(D40+D46)</f>
        <v>340917.68</v>
      </c>
      <c r="E76">
        <f t="shared" ref="E76:AB76" si="4">0.8*(E40+E46)</f>
        <v>565433.21199999994</v>
      </c>
      <c r="F76">
        <f t="shared" si="4"/>
        <v>587386.47999999986</v>
      </c>
      <c r="G76">
        <f t="shared" si="4"/>
        <v>606846.31851999997</v>
      </c>
      <c r="H76">
        <f t="shared" si="4"/>
        <v>624348.88826799986</v>
      </c>
      <c r="I76">
        <f t="shared" si="4"/>
        <v>640187.79049479996</v>
      </c>
      <c r="J76">
        <f t="shared" si="4"/>
        <v>654021.32727063994</v>
      </c>
      <c r="K76">
        <f t="shared" si="4"/>
        <v>666529.57561255596</v>
      </c>
      <c r="L76">
        <f t="shared" si="4"/>
        <v>678322.60364165076</v>
      </c>
      <c r="M76">
        <f t="shared" si="4"/>
        <v>688614.90933334222</v>
      </c>
      <c r="N76">
        <f t="shared" si="4"/>
        <v>697802.36307577556</v>
      </c>
      <c r="O76">
        <f t="shared" si="4"/>
        <v>706097.2181428317</v>
      </c>
      <c r="P76">
        <f t="shared" si="4"/>
        <v>713751.84577201656</v>
      </c>
      <c r="Q76">
        <f t="shared" si="4"/>
        <v>938276.15377201664</v>
      </c>
      <c r="R76">
        <f t="shared" si="4"/>
        <v>946475.06177201669</v>
      </c>
      <c r="S76">
        <f t="shared" si="4"/>
        <v>955962.96177201672</v>
      </c>
      <c r="T76">
        <f t="shared" si="4"/>
        <v>964965.6897720166</v>
      </c>
      <c r="U76">
        <f t="shared" si="4"/>
        <v>973615.92977201659</v>
      </c>
      <c r="V76">
        <f t="shared" si="4"/>
        <v>1182170.0857720168</v>
      </c>
      <c r="W76">
        <f t="shared" si="4"/>
        <v>1191133.6817720167</v>
      </c>
      <c r="X76">
        <f t="shared" si="4"/>
        <v>1200250.2657720167</v>
      </c>
      <c r="Y76">
        <f t="shared" si="4"/>
        <v>1209438.8385426588</v>
      </c>
      <c r="Z76">
        <f t="shared" si="4"/>
        <v>1218699.4359738517</v>
      </c>
      <c r="AA76">
        <f t="shared" si="4"/>
        <v>1228029.7346894478</v>
      </c>
      <c r="AB76">
        <f t="shared" si="4"/>
        <v>1143829.7346894478</v>
      </c>
    </row>
    <row r="77" spans="1:29" x14ac:dyDescent="0.3">
      <c r="B77" s="25"/>
      <c r="C77" s="25" t="s">
        <v>203</v>
      </c>
      <c r="D77">
        <f>D73/D74</f>
        <v>3.3671770377135446</v>
      </c>
      <c r="E77">
        <f t="shared" ref="E77:AB77" si="5">E73/E74</f>
        <v>1.8454345317609049</v>
      </c>
      <c r="F77">
        <f t="shared" si="5"/>
        <v>1.7011516916709666</v>
      </c>
      <c r="G77">
        <f t="shared" si="5"/>
        <v>1.5890017120331279</v>
      </c>
      <c r="H77">
        <f t="shared" si="5"/>
        <v>1.4986672316877196</v>
      </c>
      <c r="I77">
        <f t="shared" si="5"/>
        <v>1.4242911705346111</v>
      </c>
      <c r="J77">
        <f t="shared" si="5"/>
        <v>1.0954887328975569</v>
      </c>
      <c r="K77">
        <f t="shared" si="5"/>
        <v>1.0841929638630605</v>
      </c>
      <c r="L77">
        <f t="shared" si="5"/>
        <v>1.0737170301454837</v>
      </c>
      <c r="M77">
        <f t="shared" si="5"/>
        <v>1.0647089923457809</v>
      </c>
      <c r="N77">
        <f t="shared" si="5"/>
        <v>1.0567718601015366</v>
      </c>
      <c r="O77">
        <f t="shared" si="5"/>
        <v>1.0496885098434976</v>
      </c>
      <c r="P77">
        <f t="shared" si="5"/>
        <v>1.0432203197486947</v>
      </c>
      <c r="Q77">
        <f t="shared" si="5"/>
        <v>0.87362916384170597</v>
      </c>
      <c r="R77">
        <f t="shared" si="5"/>
        <v>0.86841632267156754</v>
      </c>
      <c r="S77">
        <f t="shared" si="5"/>
        <v>0.86244466547273646</v>
      </c>
      <c r="T77">
        <f t="shared" si="5"/>
        <v>0.51463738584814001</v>
      </c>
      <c r="U77">
        <f t="shared" si="5"/>
        <v>0.48514510049839776</v>
      </c>
      <c r="V77">
        <f t="shared" si="5"/>
        <v>0.57551349100260818</v>
      </c>
      <c r="W77">
        <f t="shared" si="5"/>
        <v>0.59321456153914109</v>
      </c>
      <c r="X77">
        <f t="shared" si="5"/>
        <v>0.61239555476594232</v>
      </c>
      <c r="Y77">
        <f t="shared" si="5"/>
        <v>0.60945163659640411</v>
      </c>
      <c r="Z77">
        <f t="shared" si="5"/>
        <v>0.6065033149506539</v>
      </c>
      <c r="AA77">
        <f t="shared" si="5"/>
        <v>0.60355158074157655</v>
      </c>
      <c r="AB77">
        <f t="shared" si="5"/>
        <v>0.9490154289875149</v>
      </c>
    </row>
    <row r="78" spans="1:29" x14ac:dyDescent="0.3">
      <c r="B78" s="25"/>
      <c r="C78" s="25" t="s">
        <v>195</v>
      </c>
      <c r="D78" s="22">
        <f>D73-D74</f>
        <v>100876.56298082176</v>
      </c>
      <c r="E78" s="22">
        <f t="shared" ref="E78:AB78" si="6">E73-E74</f>
        <v>62345.380018321754</v>
      </c>
      <c r="F78" s="22">
        <f t="shared" si="6"/>
        <v>55553.587730821775</v>
      </c>
      <c r="G78" s="22">
        <f t="shared" si="6"/>
        <v>49533.200188696763</v>
      </c>
      <c r="H78" s="22">
        <f t="shared" si="6"/>
        <v>44118.342672909261</v>
      </c>
      <c r="I78" s="22">
        <f t="shared" si="6"/>
        <v>39218.182296492989</v>
      </c>
      <c r="J78" s="22">
        <f t="shared" si="6"/>
        <v>34938.431856467563</v>
      </c>
      <c r="K78" s="22">
        <f t="shared" si="6"/>
        <v>31068.692525687278</v>
      </c>
      <c r="L78" s="22">
        <f t="shared" si="6"/>
        <v>27420.224479186116</v>
      </c>
      <c r="M78" s="22">
        <f t="shared" si="6"/>
        <v>24236.042405819113</v>
      </c>
      <c r="N78" s="22">
        <f t="shared" si="6"/>
        <v>21393.67390425381</v>
      </c>
      <c r="O78" s="22">
        <f t="shared" si="6"/>
        <v>18827.45311788324</v>
      </c>
      <c r="P78" s="22">
        <f t="shared" si="6"/>
        <v>16459.302695104212</v>
      </c>
      <c r="Q78" s="22">
        <f t="shared" si="6"/>
        <v>-54952.905092395842</v>
      </c>
      <c r="R78" s="22">
        <f t="shared" si="6"/>
        <v>-57489.44225489581</v>
      </c>
      <c r="S78" s="22">
        <f t="shared" si="6"/>
        <v>-60424.761317395838</v>
      </c>
      <c r="T78" s="22">
        <f t="shared" si="6"/>
        <v>-226009.51611307799</v>
      </c>
      <c r="U78" s="22">
        <f t="shared" si="6"/>
        <v>-253499.14235737844</v>
      </c>
      <c r="V78" s="22">
        <f t="shared" si="6"/>
        <v>-363033.72184782638</v>
      </c>
      <c r="W78" s="22">
        <f t="shared" si="6"/>
        <v>-336966.86877227604</v>
      </c>
      <c r="X78" s="22">
        <f t="shared" si="6"/>
        <v>-310507.53309047548</v>
      </c>
      <c r="Y78" s="22">
        <f t="shared" si="6"/>
        <v>-313852.74786478747</v>
      </c>
      <c r="Z78" s="22">
        <f t="shared" si="6"/>
        <v>-317224.18411708111</v>
      </c>
      <c r="AA78" s="22">
        <f t="shared" si="6"/>
        <v>-320620.99599322781</v>
      </c>
      <c r="AB78" s="22">
        <f t="shared" si="6"/>
        <v>-40741.933493227814</v>
      </c>
    </row>
    <row r="79" spans="1:29" x14ac:dyDescent="0.3">
      <c r="B79" s="25"/>
      <c r="C79" s="25" t="s">
        <v>202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22">
        <f>I60-J60</f>
        <v>270000</v>
      </c>
      <c r="K79" s="22">
        <f>J79</f>
        <v>270000</v>
      </c>
      <c r="L79" s="22">
        <f t="shared" ref="L79:U79" si="7">K79</f>
        <v>270000</v>
      </c>
      <c r="M79" s="22">
        <f t="shared" si="7"/>
        <v>270000</v>
      </c>
      <c r="N79" s="22">
        <f t="shared" si="7"/>
        <v>270000</v>
      </c>
      <c r="O79" s="22">
        <f t="shared" si="7"/>
        <v>270000</v>
      </c>
      <c r="P79" s="22">
        <f t="shared" si="7"/>
        <v>270000</v>
      </c>
      <c r="Q79" s="22">
        <f t="shared" si="7"/>
        <v>270000</v>
      </c>
      <c r="R79" s="22">
        <f t="shared" si="7"/>
        <v>270000</v>
      </c>
      <c r="S79" s="22">
        <f t="shared" si="7"/>
        <v>270000</v>
      </c>
      <c r="T79" s="22">
        <f t="shared" si="7"/>
        <v>270000</v>
      </c>
      <c r="U79" s="22">
        <f t="shared" si="7"/>
        <v>270000</v>
      </c>
      <c r="V79" s="22">
        <f>U60-V60+U79</f>
        <v>540739.72602739744</v>
      </c>
      <c r="W79" s="22">
        <f>V79</f>
        <v>540739.72602739744</v>
      </c>
      <c r="X79" s="22">
        <f t="shared" ref="X79:AB79" si="8">W79</f>
        <v>540739.72602739744</v>
      </c>
      <c r="Y79" s="22">
        <f t="shared" si="8"/>
        <v>540739.72602739744</v>
      </c>
      <c r="Z79" s="22">
        <f t="shared" si="8"/>
        <v>540739.72602739744</v>
      </c>
      <c r="AA79" s="22">
        <f t="shared" si="8"/>
        <v>540739.72602739744</v>
      </c>
      <c r="AB79" s="22">
        <f t="shared" si="8"/>
        <v>540739.72602739744</v>
      </c>
    </row>
    <row r="80" spans="1:29" x14ac:dyDescent="0.3">
      <c r="B80" s="25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7993-CE4A-4804-B3E4-74F8231ADB6B}">
  <dimension ref="A1:AB187"/>
  <sheetViews>
    <sheetView topLeftCell="A166" workbookViewId="0">
      <selection activeCell="J114" sqref="J114"/>
    </sheetView>
  </sheetViews>
  <sheetFormatPr defaultRowHeight="14.4" x14ac:dyDescent="0.3"/>
  <cols>
    <col min="2" max="2" width="57.77734375" customWidth="1"/>
    <col min="3" max="3" width="11" customWidth="1"/>
    <col min="4" max="4" width="17" bestFit="1" customWidth="1"/>
    <col min="5" max="5" width="12" customWidth="1"/>
    <col min="6" max="6" width="9.44140625" customWidth="1"/>
    <col min="8" max="8" width="10.33203125" customWidth="1"/>
    <col min="9" max="9" width="12.109375" customWidth="1"/>
    <col min="10" max="11" width="18.109375" bestFit="1" customWidth="1"/>
    <col min="22" max="22" width="11.109375" customWidth="1"/>
  </cols>
  <sheetData>
    <row r="1" spans="1:28" x14ac:dyDescent="0.3">
      <c r="A1" t="s">
        <v>26</v>
      </c>
      <c r="C1" t="s">
        <v>189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25</v>
      </c>
    </row>
    <row r="2" spans="1:28" x14ac:dyDescent="0.3">
      <c r="A2" s="8" t="s">
        <v>27</v>
      </c>
      <c r="B2" s="18"/>
      <c r="C2" s="18"/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7">
        <v>0</v>
      </c>
    </row>
    <row r="3" spans="1:28" x14ac:dyDescent="0.3">
      <c r="A3" s="9" t="s">
        <v>37</v>
      </c>
      <c r="B3" s="19"/>
      <c r="C3" s="19"/>
      <c r="D3" s="4">
        <v>-300000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6">
        <v>0</v>
      </c>
    </row>
    <row r="4" spans="1:28" x14ac:dyDescent="0.3">
      <c r="A4" s="8" t="s">
        <v>47</v>
      </c>
      <c r="B4" s="18"/>
      <c r="C4" s="18"/>
      <c r="D4" s="3">
        <v>-1019.178082191781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7">
        <v>0</v>
      </c>
    </row>
    <row r="5" spans="1:28" x14ac:dyDescent="0.3">
      <c r="A5" s="9" t="s">
        <v>57</v>
      </c>
      <c r="B5" s="19"/>
      <c r="C5" s="19"/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6">
        <v>0</v>
      </c>
    </row>
    <row r="6" spans="1:28" x14ac:dyDescent="0.3">
      <c r="A6" s="8" t="s">
        <v>67</v>
      </c>
      <c r="B6" s="18"/>
      <c r="C6" s="18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7">
        <v>0</v>
      </c>
    </row>
    <row r="7" spans="1:28" x14ac:dyDescent="0.3">
      <c r="A7" s="9" t="s">
        <v>28</v>
      </c>
      <c r="B7" s="19"/>
      <c r="C7" s="19"/>
      <c r="D7" s="4">
        <v>24750</v>
      </c>
      <c r="E7" s="4">
        <v>6000</v>
      </c>
      <c r="F7" s="4">
        <v>87825.84</v>
      </c>
      <c r="G7" s="4">
        <v>0</v>
      </c>
      <c r="H7" s="4">
        <v>1170000</v>
      </c>
      <c r="I7" s="4">
        <v>6000</v>
      </c>
      <c r="J7" s="4">
        <v>0</v>
      </c>
      <c r="K7" s="4">
        <v>24750</v>
      </c>
      <c r="L7" s="4">
        <v>0</v>
      </c>
      <c r="M7" s="4">
        <v>18750</v>
      </c>
      <c r="N7" s="4">
        <v>0</v>
      </c>
      <c r="O7" s="4">
        <v>315900</v>
      </c>
      <c r="P7" s="4">
        <v>0</v>
      </c>
      <c r="Q7" s="4">
        <v>0</v>
      </c>
      <c r="R7" s="4">
        <v>0</v>
      </c>
      <c r="S7" s="4">
        <v>18750</v>
      </c>
      <c r="T7" s="4">
        <v>24750</v>
      </c>
      <c r="U7" s="4">
        <v>0</v>
      </c>
      <c r="V7" s="4">
        <v>266000</v>
      </c>
      <c r="W7" s="4">
        <v>260000</v>
      </c>
      <c r="X7" s="4">
        <v>6000</v>
      </c>
      <c r="Y7" s="4">
        <v>0</v>
      </c>
      <c r="Z7" s="4">
        <v>0</v>
      </c>
      <c r="AA7" s="4">
        <v>0</v>
      </c>
      <c r="AB7" s="6">
        <v>8181178.0821917802</v>
      </c>
    </row>
    <row r="8" spans="1:28" x14ac:dyDescent="0.3">
      <c r="A8" s="8" t="s">
        <v>38</v>
      </c>
      <c r="B8" s="18"/>
      <c r="C8" s="18"/>
      <c r="D8" s="3">
        <v>0</v>
      </c>
      <c r="E8" s="3">
        <v>-392412.6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7">
        <v>0</v>
      </c>
    </row>
    <row r="9" spans="1:28" x14ac:dyDescent="0.3">
      <c r="A9" s="9" t="s">
        <v>48</v>
      </c>
      <c r="B9" s="19"/>
      <c r="C9" s="19"/>
      <c r="D9" s="4">
        <v>2628</v>
      </c>
      <c r="E9" s="4">
        <v>179.50684931506851</v>
      </c>
      <c r="F9" s="4">
        <v>22897.279272328771</v>
      </c>
      <c r="G9" s="4">
        <v>76050</v>
      </c>
      <c r="H9" s="4">
        <v>76258.356164383556</v>
      </c>
      <c r="I9" s="4">
        <v>128.2191780821918</v>
      </c>
      <c r="J9" s="4">
        <v>0</v>
      </c>
      <c r="K9" s="4">
        <v>1466.5068493150691</v>
      </c>
      <c r="L9" s="4">
        <v>0</v>
      </c>
      <c r="M9" s="4">
        <v>945.20547945205476</v>
      </c>
      <c r="N9" s="4">
        <v>0</v>
      </c>
      <c r="O9" s="4">
        <v>1679.4780821917809</v>
      </c>
      <c r="P9" s="4">
        <v>0</v>
      </c>
      <c r="Q9" s="4">
        <v>0</v>
      </c>
      <c r="R9" s="4">
        <v>0</v>
      </c>
      <c r="S9" s="4">
        <v>472.60273972602738</v>
      </c>
      <c r="T9" s="4">
        <v>2014.9315068493149</v>
      </c>
      <c r="U9" s="4">
        <v>0</v>
      </c>
      <c r="V9" s="4">
        <v>221707.28986301369</v>
      </c>
      <c r="W9" s="4">
        <v>210128.29703013701</v>
      </c>
      <c r="X9" s="4">
        <v>33.12328767123288</v>
      </c>
      <c r="Y9" s="4">
        <v>0</v>
      </c>
      <c r="Z9" s="4">
        <v>0</v>
      </c>
      <c r="AA9" s="4">
        <v>0</v>
      </c>
      <c r="AB9" s="6">
        <v>1984784.302135485</v>
      </c>
    </row>
    <row r="10" spans="1:28" x14ac:dyDescent="0.3">
      <c r="A10" s="8" t="s">
        <v>58</v>
      </c>
      <c r="B10" s="18"/>
      <c r="C10" s="18"/>
      <c r="D10" s="3">
        <v>0</v>
      </c>
      <c r="E10" s="3">
        <v>0</v>
      </c>
      <c r="F10" s="3">
        <v>2195.6460000000002</v>
      </c>
      <c r="G10" s="3">
        <v>7057.1710000000003</v>
      </c>
      <c r="H10" s="3">
        <v>5748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5200</v>
      </c>
      <c r="W10" s="3">
        <v>3900</v>
      </c>
      <c r="X10" s="3">
        <v>0</v>
      </c>
      <c r="Y10" s="3">
        <v>0</v>
      </c>
      <c r="Z10" s="3">
        <v>0</v>
      </c>
      <c r="AA10" s="3">
        <v>0</v>
      </c>
      <c r="AB10" s="7">
        <v>16229.83561643836</v>
      </c>
    </row>
    <row r="11" spans="1:28" x14ac:dyDescent="0.3">
      <c r="A11" s="9" t="s">
        <v>68</v>
      </c>
      <c r="B11" s="19"/>
      <c r="C11" s="19"/>
      <c r="D11" s="4">
        <v>0</v>
      </c>
      <c r="E11" s="4">
        <v>-25664.60810646</v>
      </c>
      <c r="F11" s="4">
        <v>-25711.260572351999</v>
      </c>
      <c r="G11" s="4">
        <v>-22993.894154940001</v>
      </c>
      <c r="H11" s="4">
        <v>-28459.200000000001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v>-110176.70497279039</v>
      </c>
    </row>
    <row r="12" spans="1:28" x14ac:dyDescent="0.3">
      <c r="A12" s="8" t="s">
        <v>29</v>
      </c>
      <c r="B12" s="18"/>
      <c r="C12" s="18"/>
      <c r="D12" s="3">
        <v>0</v>
      </c>
      <c r="E12" s="3">
        <v>0</v>
      </c>
      <c r="F12" s="3">
        <v>1000</v>
      </c>
      <c r="G12" s="3">
        <v>0</v>
      </c>
      <c r="H12" s="3">
        <v>1000</v>
      </c>
      <c r="I12" s="3">
        <v>0</v>
      </c>
      <c r="J12" s="3">
        <v>1000</v>
      </c>
      <c r="K12" s="3">
        <v>0</v>
      </c>
      <c r="L12" s="3">
        <v>1000</v>
      </c>
      <c r="M12" s="3">
        <v>0</v>
      </c>
      <c r="N12" s="3">
        <v>1000</v>
      </c>
      <c r="O12" s="3">
        <v>0</v>
      </c>
      <c r="P12" s="3">
        <v>1000</v>
      </c>
      <c r="Q12" s="3">
        <v>0</v>
      </c>
      <c r="R12" s="3">
        <v>1000</v>
      </c>
      <c r="S12" s="3">
        <v>1000</v>
      </c>
      <c r="T12" s="3">
        <v>0</v>
      </c>
      <c r="U12" s="3">
        <v>1000</v>
      </c>
      <c r="V12" s="3">
        <v>0</v>
      </c>
      <c r="W12" s="3">
        <v>1000</v>
      </c>
      <c r="X12" s="3">
        <v>0</v>
      </c>
      <c r="Y12" s="3">
        <v>1000</v>
      </c>
      <c r="Z12" s="3">
        <v>0</v>
      </c>
      <c r="AA12" s="3">
        <v>1000</v>
      </c>
      <c r="AB12" s="7">
        <v>83000</v>
      </c>
    </row>
    <row r="13" spans="1:28" x14ac:dyDescent="0.3">
      <c r="A13" s="9" t="s">
        <v>39</v>
      </c>
      <c r="B13" s="19"/>
      <c r="C13" s="19"/>
      <c r="D13" s="4">
        <v>-5000</v>
      </c>
      <c r="E13" s="4">
        <v>-5000</v>
      </c>
      <c r="F13" s="4">
        <v>0</v>
      </c>
      <c r="G13" s="4">
        <v>-5000</v>
      </c>
      <c r="H13" s="4">
        <v>0</v>
      </c>
      <c r="I13" s="4">
        <v>-5000</v>
      </c>
      <c r="J13" s="4">
        <v>0</v>
      </c>
      <c r="K13" s="4">
        <v>-5000</v>
      </c>
      <c r="L13" s="4">
        <v>0</v>
      </c>
      <c r="M13" s="4">
        <v>-5000</v>
      </c>
      <c r="N13" s="4">
        <v>0</v>
      </c>
      <c r="O13" s="4">
        <v>-5000</v>
      </c>
      <c r="P13" s="4">
        <v>0</v>
      </c>
      <c r="Q13" s="4">
        <v>-5000</v>
      </c>
      <c r="R13" s="4">
        <v>0</v>
      </c>
      <c r="S13" s="4">
        <v>0</v>
      </c>
      <c r="T13" s="4">
        <v>-5000</v>
      </c>
      <c r="U13" s="4">
        <v>0</v>
      </c>
      <c r="V13" s="4">
        <v>-5000</v>
      </c>
      <c r="W13" s="4">
        <v>0</v>
      </c>
      <c r="X13" s="4">
        <v>-5000</v>
      </c>
      <c r="Y13" s="4">
        <v>0</v>
      </c>
      <c r="Z13" s="4">
        <v>-5000</v>
      </c>
      <c r="AA13" s="4">
        <v>0</v>
      </c>
      <c r="AB13" s="6">
        <v>0</v>
      </c>
    </row>
    <row r="14" spans="1:28" x14ac:dyDescent="0.3">
      <c r="A14" s="8" t="s">
        <v>49</v>
      </c>
      <c r="B14" s="18"/>
      <c r="C14" s="18"/>
      <c r="D14" s="3">
        <v>594.52054794520541</v>
      </c>
      <c r="E14" s="3">
        <v>687.94520547945206</v>
      </c>
      <c r="F14" s="3">
        <v>1105.808219178082</v>
      </c>
      <c r="G14" s="3">
        <v>1146.575342465753</v>
      </c>
      <c r="H14" s="3">
        <v>998.79452054794547</v>
      </c>
      <c r="I14" s="3">
        <v>840.82191780821915</v>
      </c>
      <c r="J14" s="3">
        <v>1082.027397260274</v>
      </c>
      <c r="K14" s="3">
        <v>883.28767123287673</v>
      </c>
      <c r="L14" s="3">
        <v>1058.246575342466</v>
      </c>
      <c r="M14" s="3">
        <v>1019.178082191781</v>
      </c>
      <c r="N14" s="3">
        <v>1022.575342465754</v>
      </c>
      <c r="O14" s="3">
        <v>552.32876712328766</v>
      </c>
      <c r="P14" s="3">
        <v>1045.58904109589</v>
      </c>
      <c r="Q14" s="3">
        <v>1047.9452054794519</v>
      </c>
      <c r="R14" s="3">
        <v>978.08219178082209</v>
      </c>
      <c r="S14" s="3">
        <v>1210.2739726027401</v>
      </c>
      <c r="T14" s="3">
        <v>739.72602739726028</v>
      </c>
      <c r="U14" s="3">
        <v>1058.630136986302</v>
      </c>
      <c r="V14" s="3">
        <v>789.04109589041093</v>
      </c>
      <c r="W14" s="3">
        <v>1035.616438356165</v>
      </c>
      <c r="X14" s="3">
        <v>951.23287671232868</v>
      </c>
      <c r="Y14" s="3">
        <v>1046.3561643835619</v>
      </c>
      <c r="Z14" s="3">
        <v>986.30136986301386</v>
      </c>
      <c r="AA14" s="3">
        <v>1001.095890410959</v>
      </c>
      <c r="AB14" s="7">
        <v>22926.19178082193</v>
      </c>
    </row>
    <row r="15" spans="1:28" x14ac:dyDescent="0.3">
      <c r="A15" s="9" t="s">
        <v>59</v>
      </c>
      <c r="B15" s="19"/>
      <c r="C15" s="19"/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6">
        <v>0</v>
      </c>
    </row>
    <row r="16" spans="1:28" x14ac:dyDescent="0.3">
      <c r="A16" s="8" t="s">
        <v>69</v>
      </c>
      <c r="B16" s="18"/>
      <c r="C16" s="18"/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7">
        <v>0</v>
      </c>
    </row>
    <row r="17" spans="1:28" x14ac:dyDescent="0.3">
      <c r="A17" s="9" t="s">
        <v>30</v>
      </c>
      <c r="B17" s="19"/>
      <c r="C17" s="19"/>
      <c r="D17" s="4">
        <v>0</v>
      </c>
      <c r="E17" s="4">
        <v>0</v>
      </c>
      <c r="F17" s="4">
        <v>16546.5</v>
      </c>
      <c r="G17" s="4">
        <v>0</v>
      </c>
      <c r="H17" s="4">
        <v>16400</v>
      </c>
      <c r="I17" s="4">
        <v>0</v>
      </c>
      <c r="J17" s="4">
        <v>15150.4</v>
      </c>
      <c r="K17" s="4">
        <v>0</v>
      </c>
      <c r="L17" s="4">
        <v>15672.66</v>
      </c>
      <c r="M17" s="4">
        <v>0</v>
      </c>
      <c r="N17" s="4">
        <v>16167.6623853211</v>
      </c>
      <c r="O17" s="4">
        <v>0</v>
      </c>
      <c r="P17" s="4">
        <v>14398.18</v>
      </c>
      <c r="Q17" s="4">
        <v>0</v>
      </c>
      <c r="R17" s="4">
        <v>16283.831192660549</v>
      </c>
      <c r="S17" s="4">
        <v>13607.18</v>
      </c>
      <c r="T17" s="4">
        <v>0</v>
      </c>
      <c r="U17" s="4">
        <v>15737.88</v>
      </c>
      <c r="V17" s="4">
        <v>0</v>
      </c>
      <c r="W17" s="4">
        <v>14990.26</v>
      </c>
      <c r="X17" s="4">
        <v>0</v>
      </c>
      <c r="Y17" s="4">
        <v>15927.64</v>
      </c>
      <c r="Z17" s="4">
        <v>0</v>
      </c>
      <c r="AA17" s="4">
        <v>16047.621284403671</v>
      </c>
      <c r="AB17" s="6">
        <v>2452379.726027397</v>
      </c>
    </row>
    <row r="18" spans="1:28" x14ac:dyDescent="0.3">
      <c r="A18" s="8" t="s">
        <v>40</v>
      </c>
      <c r="B18" s="18"/>
      <c r="C18" s="18"/>
      <c r="D18" s="3">
        <v>-68098.7</v>
      </c>
      <c r="E18" s="3">
        <v>-66734.700000000012</v>
      </c>
      <c r="F18" s="3">
        <v>0</v>
      </c>
      <c r="G18" s="3">
        <v>-125811.4</v>
      </c>
      <c r="H18" s="3">
        <v>0</v>
      </c>
      <c r="I18" s="3">
        <v>-132116.6</v>
      </c>
      <c r="J18" s="3">
        <v>0</v>
      </c>
      <c r="K18" s="3">
        <v>-128758.2</v>
      </c>
      <c r="L18" s="3">
        <v>0</v>
      </c>
      <c r="M18" s="3">
        <v>-129746.8</v>
      </c>
      <c r="N18" s="3">
        <v>0</v>
      </c>
      <c r="O18" s="3">
        <v>-67757</v>
      </c>
      <c r="P18" s="3">
        <v>0</v>
      </c>
      <c r="Q18" s="3">
        <v>-130163.4</v>
      </c>
      <c r="R18" s="3">
        <v>0</v>
      </c>
      <c r="S18" s="3">
        <v>0</v>
      </c>
      <c r="T18" s="3">
        <v>-131383.4</v>
      </c>
      <c r="U18" s="3">
        <v>0</v>
      </c>
      <c r="V18" s="3">
        <v>-128151.2</v>
      </c>
      <c r="W18" s="3">
        <v>0</v>
      </c>
      <c r="X18" s="3">
        <v>-134979.4</v>
      </c>
      <c r="Y18" s="3">
        <v>0</v>
      </c>
      <c r="Z18" s="3">
        <v>-130831.2</v>
      </c>
      <c r="AA18" s="3">
        <v>0</v>
      </c>
      <c r="AB18" s="7">
        <v>0</v>
      </c>
    </row>
    <row r="19" spans="1:28" x14ac:dyDescent="0.3">
      <c r="A19" s="9" t="s">
        <v>50</v>
      </c>
      <c r="B19" s="19"/>
      <c r="C19" s="19"/>
      <c r="D19" s="4">
        <v>3388.921486301369</v>
      </c>
      <c r="E19" s="4">
        <v>3345.0883356164381</v>
      </c>
      <c r="F19" s="4">
        <v>13368.762739726029</v>
      </c>
      <c r="G19" s="4">
        <v>8935.8894575342474</v>
      </c>
      <c r="H19" s="4">
        <v>10680.05205479452</v>
      </c>
      <c r="I19" s="4">
        <v>4663.9054109589051</v>
      </c>
      <c r="J19" s="4">
        <v>12021.314191780821</v>
      </c>
      <c r="K19" s="4">
        <v>5856.1563232876706</v>
      </c>
      <c r="L19" s="4">
        <v>11452.05302136986</v>
      </c>
      <c r="M19" s="4">
        <v>8267.4672876712302</v>
      </c>
      <c r="N19" s="4">
        <v>11503.131815106201</v>
      </c>
      <c r="O19" s="4">
        <v>2656.5978082191782</v>
      </c>
      <c r="P19" s="4">
        <v>10960.998228767119</v>
      </c>
      <c r="Q19" s="4">
        <v>8212.3422739726029</v>
      </c>
      <c r="R19" s="4">
        <v>10357.30547693854</v>
      </c>
      <c r="S19" s="4">
        <v>9812.1939753424649</v>
      </c>
      <c r="T19" s="4">
        <v>3663.7002739726022</v>
      </c>
      <c r="U19" s="4">
        <v>12194.65536986302</v>
      </c>
      <c r="V19" s="4">
        <v>4887.4112876712334</v>
      </c>
      <c r="W19" s="4">
        <v>10690.255479452049</v>
      </c>
      <c r="X19" s="4">
        <v>6936.22570958904</v>
      </c>
      <c r="Y19" s="4">
        <v>11536.839431232869</v>
      </c>
      <c r="Z19" s="4">
        <v>7292.355287671232</v>
      </c>
      <c r="AA19" s="4">
        <v>11149.04266592937</v>
      </c>
      <c r="AB19" s="6">
        <v>775950.12015012221</v>
      </c>
    </row>
    <row r="20" spans="1:28" x14ac:dyDescent="0.3">
      <c r="A20" s="8" t="s">
        <v>60</v>
      </c>
      <c r="B20" s="18"/>
      <c r="C20" s="18"/>
      <c r="D20" s="3">
        <v>2112.9609999999998</v>
      </c>
      <c r="E20" s="3">
        <v>2739.3879999999999</v>
      </c>
      <c r="F20" s="3">
        <v>10112.0275</v>
      </c>
      <c r="G20" s="3">
        <v>8287.741</v>
      </c>
      <c r="H20" s="3">
        <v>9281</v>
      </c>
      <c r="I20" s="3">
        <v>4073.498</v>
      </c>
      <c r="J20" s="3">
        <v>9074</v>
      </c>
      <c r="K20" s="3">
        <v>5260.3280000000004</v>
      </c>
      <c r="L20" s="3">
        <v>9243.6858999999986</v>
      </c>
      <c r="M20" s="3">
        <v>7246.0739999999996</v>
      </c>
      <c r="N20" s="3">
        <v>9305.5974311926602</v>
      </c>
      <c r="O20" s="3">
        <v>2441.4949999999999</v>
      </c>
      <c r="P20" s="3">
        <v>8819.8351999999995</v>
      </c>
      <c r="Q20" s="3">
        <v>7919.8040000000001</v>
      </c>
      <c r="R20" s="3">
        <v>9293.8795596330274</v>
      </c>
      <c r="S20" s="3">
        <v>8381.6310999999987</v>
      </c>
      <c r="T20" s="3">
        <v>3394.585</v>
      </c>
      <c r="U20" s="3">
        <v>9519.8644000000004</v>
      </c>
      <c r="V20" s="3">
        <v>4595.2920000000004</v>
      </c>
      <c r="W20" s="3">
        <v>8898.9611999999997</v>
      </c>
      <c r="X20" s="3">
        <v>6184.0730000000003</v>
      </c>
      <c r="Y20" s="3">
        <v>9320.8603999999996</v>
      </c>
      <c r="Z20" s="3">
        <v>6651.5599999999986</v>
      </c>
      <c r="AA20" s="3">
        <v>9313.8108770642193</v>
      </c>
      <c r="AB20" s="7">
        <v>669424.86301369814</v>
      </c>
    </row>
    <row r="21" spans="1:28" x14ac:dyDescent="0.3">
      <c r="A21" s="9" t="s">
        <v>70</v>
      </c>
      <c r="B21" s="19"/>
      <c r="C21" s="19"/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6">
        <v>0</v>
      </c>
    </row>
    <row r="22" spans="1:28" x14ac:dyDescent="0.3">
      <c r="A22" s="8" t="s">
        <v>31</v>
      </c>
      <c r="B22" s="18"/>
      <c r="C22" s="18"/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7">
        <v>0</v>
      </c>
    </row>
    <row r="23" spans="1:28" x14ac:dyDescent="0.3">
      <c r="A23" s="9" t="s">
        <v>41</v>
      </c>
      <c r="B23" s="19"/>
      <c r="C23" s="19"/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6">
        <v>0</v>
      </c>
    </row>
    <row r="24" spans="1:28" x14ac:dyDescent="0.3">
      <c r="A24" s="8" t="s">
        <v>51</v>
      </c>
      <c r="B24" s="18"/>
      <c r="C24" s="18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7">
        <v>0</v>
      </c>
    </row>
    <row r="25" spans="1:28" x14ac:dyDescent="0.3">
      <c r="A25" s="9" t="s">
        <v>61</v>
      </c>
      <c r="B25" s="19"/>
      <c r="C25" s="19"/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6">
        <v>0</v>
      </c>
    </row>
    <row r="26" spans="1:28" x14ac:dyDescent="0.3">
      <c r="A26" s="8" t="s">
        <v>71</v>
      </c>
      <c r="B26" s="18"/>
      <c r="C26" s="18"/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7">
        <v>0</v>
      </c>
    </row>
    <row r="27" spans="1:28" x14ac:dyDescent="0.3">
      <c r="A27" s="9" t="s">
        <v>32</v>
      </c>
      <c r="B27" s="19"/>
      <c r="C27" s="19"/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6">
        <v>0</v>
      </c>
    </row>
    <row r="28" spans="1:28" x14ac:dyDescent="0.3">
      <c r="A28" s="8" t="s">
        <v>42</v>
      </c>
      <c r="B28" s="18"/>
      <c r="C28" s="18"/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7">
        <v>0</v>
      </c>
    </row>
    <row r="29" spans="1:28" x14ac:dyDescent="0.3">
      <c r="A29" s="9" t="s">
        <v>52</v>
      </c>
      <c r="B29" s="19"/>
      <c r="C29" s="19"/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6">
        <v>0</v>
      </c>
    </row>
    <row r="30" spans="1:28" x14ac:dyDescent="0.3">
      <c r="A30" s="8" t="s">
        <v>62</v>
      </c>
      <c r="B30" s="18"/>
      <c r="C30" s="18"/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7">
        <v>0</v>
      </c>
    </row>
    <row r="31" spans="1:28" x14ac:dyDescent="0.3">
      <c r="A31" s="9" t="s">
        <v>72</v>
      </c>
      <c r="B31" s="19"/>
      <c r="C31" s="19"/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6">
        <v>0</v>
      </c>
    </row>
    <row r="32" spans="1:28" x14ac:dyDescent="0.3">
      <c r="A32" s="8" t="s">
        <v>33</v>
      </c>
      <c r="B32" s="18"/>
      <c r="C32" s="18"/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7">
        <v>0</v>
      </c>
    </row>
    <row r="33" spans="1:28" x14ac:dyDescent="0.3">
      <c r="A33" s="9" t="s">
        <v>43</v>
      </c>
      <c r="B33" s="19"/>
      <c r="C33" s="19"/>
      <c r="D33" s="4">
        <v>0</v>
      </c>
      <c r="E33" s="4">
        <v>0</v>
      </c>
      <c r="F33" s="4">
        <v>0</v>
      </c>
      <c r="G33" s="4">
        <v>0</v>
      </c>
      <c r="H33" s="4">
        <v>-170000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6">
        <v>0</v>
      </c>
    </row>
    <row r="34" spans="1:28" x14ac:dyDescent="0.3">
      <c r="A34" s="8" t="s">
        <v>53</v>
      </c>
      <c r="B34" s="18"/>
      <c r="C34" s="18"/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7">
        <v>0</v>
      </c>
    </row>
    <row r="35" spans="1:28" x14ac:dyDescent="0.3">
      <c r="A35" s="9" t="s">
        <v>63</v>
      </c>
      <c r="B35" s="19"/>
      <c r="C35" s="19"/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6">
        <v>0</v>
      </c>
    </row>
    <row r="36" spans="1:28" x14ac:dyDescent="0.3">
      <c r="A36" s="8" t="s">
        <v>73</v>
      </c>
      <c r="B36" s="18"/>
      <c r="C36" s="18"/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7">
        <v>0</v>
      </c>
    </row>
    <row r="37" spans="1:28" x14ac:dyDescent="0.3">
      <c r="A37" s="9" t="s">
        <v>34</v>
      </c>
      <c r="B37" s="19"/>
      <c r="C37" s="19"/>
      <c r="D37" s="4">
        <v>30644.415000000001</v>
      </c>
      <c r="E37" s="4">
        <v>24324.798149999999</v>
      </c>
      <c r="F37" s="4">
        <v>11859.875</v>
      </c>
      <c r="G37" s="4">
        <v>9568.284536481</v>
      </c>
      <c r="H37" s="4">
        <v>11750</v>
      </c>
      <c r="I37" s="4">
        <v>19798.6277835</v>
      </c>
      <c r="J37" s="4">
        <v>10812.8</v>
      </c>
      <c r="K37" s="4">
        <v>15635.310427394999</v>
      </c>
      <c r="L37" s="4">
        <v>11204.495000000001</v>
      </c>
      <c r="M37" s="4">
        <v>11484.317178041671</v>
      </c>
      <c r="N37" s="4">
        <v>11575.746788990829</v>
      </c>
      <c r="O37" s="4">
        <v>27441.584999999999</v>
      </c>
      <c r="P37" s="4">
        <v>10248.635</v>
      </c>
      <c r="Q37" s="4">
        <v>10368.56883382028</v>
      </c>
      <c r="R37" s="4">
        <v>11662.873394495409</v>
      </c>
      <c r="S37" s="4">
        <v>9655.3850000000002</v>
      </c>
      <c r="T37" s="4">
        <v>21878.212185</v>
      </c>
      <c r="U37" s="4">
        <v>11253.41</v>
      </c>
      <c r="V37" s="4">
        <v>17291.920969800001</v>
      </c>
      <c r="W37" s="4">
        <v>10692.695</v>
      </c>
      <c r="X37" s="4">
        <v>14741.285036368499</v>
      </c>
      <c r="Y37" s="4">
        <v>11395.73</v>
      </c>
      <c r="Z37" s="4">
        <v>12865.3821146142</v>
      </c>
      <c r="AA37" s="4">
        <v>11485.71596330275</v>
      </c>
      <c r="AB37" s="6">
        <v>1805184.7945205481</v>
      </c>
    </row>
    <row r="38" spans="1:28" x14ac:dyDescent="0.3">
      <c r="A38" s="8" t="s">
        <v>44</v>
      </c>
      <c r="B38" s="18"/>
      <c r="C38" s="18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7">
        <v>0</v>
      </c>
    </row>
    <row r="39" spans="1:28" x14ac:dyDescent="0.3">
      <c r="A39" s="9" t="s">
        <v>54</v>
      </c>
      <c r="B39" s="19"/>
      <c r="C39" s="19"/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6">
        <v>0</v>
      </c>
    </row>
    <row r="40" spans="1:28" x14ac:dyDescent="0.3">
      <c r="A40" s="8" t="s">
        <v>64</v>
      </c>
      <c r="B40" s="18"/>
      <c r="C40" s="18"/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7">
        <v>0</v>
      </c>
    </row>
    <row r="41" spans="1:28" x14ac:dyDescent="0.3">
      <c r="A41" s="9" t="s">
        <v>74</v>
      </c>
      <c r="B41" s="19"/>
      <c r="C41" s="19"/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6">
        <v>0</v>
      </c>
    </row>
    <row r="42" spans="1:28" x14ac:dyDescent="0.3">
      <c r="A42" s="8" t="s">
        <v>35</v>
      </c>
      <c r="B42" s="18"/>
      <c r="C42" s="18"/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7">
        <v>0</v>
      </c>
    </row>
    <row r="43" spans="1:28" x14ac:dyDescent="0.3">
      <c r="A43" s="9" t="s">
        <v>45</v>
      </c>
      <c r="B43" s="19"/>
      <c r="C43" s="19"/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6">
        <v>-6000000</v>
      </c>
    </row>
    <row r="44" spans="1:28" x14ac:dyDescent="0.3">
      <c r="A44" s="8" t="s">
        <v>55</v>
      </c>
      <c r="B44" s="18"/>
      <c r="C44" s="18"/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-270000</v>
      </c>
      <c r="W44" s="3">
        <v>-270739.72602739732</v>
      </c>
      <c r="X44" s="3">
        <v>0</v>
      </c>
      <c r="Y44" s="3">
        <v>0</v>
      </c>
      <c r="Z44" s="3">
        <v>0</v>
      </c>
      <c r="AA44" s="3">
        <v>0</v>
      </c>
      <c r="AB44" s="7">
        <v>-810000</v>
      </c>
    </row>
    <row r="45" spans="1:28" x14ac:dyDescent="0.3">
      <c r="A45" s="9" t="s">
        <v>65</v>
      </c>
      <c r="B45" s="19"/>
      <c r="C45" s="19"/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6">
        <v>0</v>
      </c>
    </row>
    <row r="46" spans="1:28" x14ac:dyDescent="0.3">
      <c r="A46" s="8" t="s">
        <v>75</v>
      </c>
      <c r="B46" s="18"/>
      <c r="C46" s="18"/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7">
        <v>0</v>
      </c>
    </row>
    <row r="47" spans="1:28" x14ac:dyDescent="0.3">
      <c r="A47" s="9" t="s">
        <v>36</v>
      </c>
      <c r="B47" s="19"/>
      <c r="C47" s="19"/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6">
        <v>0</v>
      </c>
    </row>
    <row r="48" spans="1:28" x14ac:dyDescent="0.3">
      <c r="A48" s="8" t="s">
        <v>46</v>
      </c>
      <c r="B48" s="18"/>
      <c r="C48" s="18"/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7">
        <v>0</v>
      </c>
    </row>
    <row r="49" spans="1:28" x14ac:dyDescent="0.3">
      <c r="A49" s="9" t="s">
        <v>56</v>
      </c>
      <c r="B49" s="19"/>
      <c r="C49" s="19"/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6">
        <v>0</v>
      </c>
    </row>
    <row r="50" spans="1:28" x14ac:dyDescent="0.3">
      <c r="A50" s="8" t="s">
        <v>66</v>
      </c>
      <c r="B50" s="18"/>
      <c r="C50" s="18"/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7">
        <v>0</v>
      </c>
    </row>
    <row r="51" spans="1:28" x14ac:dyDescent="0.3">
      <c r="A51" s="9" t="s">
        <v>76</v>
      </c>
      <c r="B51" s="19"/>
      <c r="C51" s="19"/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6">
        <v>0</v>
      </c>
    </row>
    <row r="52" spans="1:28" x14ac:dyDescent="0.3">
      <c r="A52" s="5"/>
      <c r="B52" s="5"/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7"/>
    </row>
    <row r="54" spans="1:28" x14ac:dyDescent="0.3">
      <c r="A54" s="10" t="s">
        <v>190</v>
      </c>
      <c r="B54" s="11" t="s">
        <v>191</v>
      </c>
      <c r="C54" s="16"/>
      <c r="D54" s="23">
        <v>43466</v>
      </c>
      <c r="E54" s="23">
        <v>43525</v>
      </c>
      <c r="F54" s="23">
        <v>43891</v>
      </c>
      <c r="G54" s="23">
        <v>43800</v>
      </c>
      <c r="H54" s="23">
        <v>44166</v>
      </c>
      <c r="I54" s="23">
        <v>43586</v>
      </c>
      <c r="J54" s="23">
        <v>43952</v>
      </c>
      <c r="K54" s="23">
        <v>43647</v>
      </c>
      <c r="L54" s="23">
        <v>44013</v>
      </c>
      <c r="M54" s="23">
        <v>43739</v>
      </c>
      <c r="N54" s="23">
        <v>44105</v>
      </c>
      <c r="O54" s="23">
        <v>43497</v>
      </c>
      <c r="P54" s="23">
        <v>43862</v>
      </c>
      <c r="Q54" s="23">
        <v>43770</v>
      </c>
      <c r="R54" s="23">
        <v>44136</v>
      </c>
      <c r="S54" s="23">
        <v>43831</v>
      </c>
      <c r="T54" s="23">
        <v>43556</v>
      </c>
      <c r="U54" s="23">
        <v>43922</v>
      </c>
      <c r="V54" s="23">
        <v>43617</v>
      </c>
      <c r="W54" s="23">
        <v>43983</v>
      </c>
      <c r="X54" s="23">
        <v>43678</v>
      </c>
      <c r="Y54" s="23">
        <v>44044</v>
      </c>
      <c r="Z54" s="23">
        <v>43709</v>
      </c>
      <c r="AA54" s="23">
        <v>44075</v>
      </c>
      <c r="AB54" t="s">
        <v>25</v>
      </c>
    </row>
    <row r="55" spans="1:28" x14ac:dyDescent="0.3">
      <c r="A55" s="10" t="s">
        <v>77</v>
      </c>
      <c r="B55" s="11" t="s">
        <v>78</v>
      </c>
      <c r="C55" s="11">
        <v>0</v>
      </c>
      <c r="D55" s="11">
        <f>D56+D57</f>
        <v>-301019.17808219179</v>
      </c>
      <c r="E55" s="11">
        <f t="shared" ref="E55:AB55" si="0">E56+E57</f>
        <v>0</v>
      </c>
      <c r="H55" s="11">
        <f t="shared" si="0"/>
        <v>0</v>
      </c>
      <c r="O55" s="11">
        <f t="shared" si="0"/>
        <v>0</v>
      </c>
      <c r="T55" s="11">
        <f t="shared" si="0"/>
        <v>0</v>
      </c>
      <c r="AB55" s="11">
        <f t="shared" si="0"/>
        <v>0</v>
      </c>
    </row>
    <row r="56" spans="1:28" x14ac:dyDescent="0.3">
      <c r="A56" s="10" t="s">
        <v>79</v>
      </c>
      <c r="B56" s="12" t="s">
        <v>80</v>
      </c>
      <c r="C56" s="12"/>
      <c r="D56" s="12">
        <f>SUM(D2:D6)</f>
        <v>-301019.17808219179</v>
      </c>
      <c r="E56" s="12">
        <f>SUM(E2:E6)</f>
        <v>0</v>
      </c>
      <c r="H56" s="12">
        <f>SUM(H2:H6)</f>
        <v>0</v>
      </c>
      <c r="O56" s="12">
        <f>SUM(O2:O6)</f>
        <v>0</v>
      </c>
      <c r="T56" s="12">
        <f>SUM(T2:T6)</f>
        <v>0</v>
      </c>
      <c r="AB56" s="12">
        <f>SUM(AB2:AB6)</f>
        <v>0</v>
      </c>
    </row>
    <row r="57" spans="1:28" x14ac:dyDescent="0.3">
      <c r="A57" s="10" t="s">
        <v>81</v>
      </c>
      <c r="B57" s="12" t="s">
        <v>82</v>
      </c>
      <c r="C57" s="12"/>
      <c r="D57" s="12">
        <v>0</v>
      </c>
      <c r="E57" s="12">
        <v>0</v>
      </c>
      <c r="H57" s="12">
        <v>0</v>
      </c>
      <c r="O57" s="12">
        <v>0</v>
      </c>
      <c r="T57" s="12">
        <v>0</v>
      </c>
      <c r="AB57" s="12">
        <v>0</v>
      </c>
    </row>
    <row r="58" spans="1:28" x14ac:dyDescent="0.3">
      <c r="A58" s="10" t="s">
        <v>83</v>
      </c>
      <c r="B58" s="11" t="s">
        <v>84</v>
      </c>
      <c r="C58" s="11"/>
      <c r="D58" s="11">
        <f>SUM(D59:D65)</f>
        <v>-39624.296965753419</v>
      </c>
      <c r="E58" s="11">
        <f>SUM(E59:E65)</f>
        <v>-476858.97971604904</v>
      </c>
      <c r="H58" s="11">
        <f>SUM(H59:H65)</f>
        <v>1261911.0027397259</v>
      </c>
      <c r="O58" s="11">
        <f>SUM(O59:O65)</f>
        <v>250483.89965753426</v>
      </c>
      <c r="T58" s="11">
        <f>SUM(T59:T65)</f>
        <v>-101804.45719178081</v>
      </c>
      <c r="AB58" s="11">
        <f>SUM(AB59:AB65)</f>
        <v>14075721.415942952</v>
      </c>
    </row>
    <row r="59" spans="1:28" x14ac:dyDescent="0.3">
      <c r="A59" s="10" t="s">
        <v>85</v>
      </c>
      <c r="B59" s="12" t="s">
        <v>86</v>
      </c>
      <c r="C59" s="12"/>
      <c r="D59" s="12">
        <f>0</f>
        <v>0</v>
      </c>
      <c r="E59" s="12">
        <f>0</f>
        <v>0</v>
      </c>
      <c r="H59" s="12">
        <f>0</f>
        <v>0</v>
      </c>
      <c r="O59" s="12">
        <f>0</f>
        <v>0</v>
      </c>
      <c r="T59" s="12">
        <f>0</f>
        <v>0</v>
      </c>
      <c r="AB59" s="12">
        <f>0</f>
        <v>0</v>
      </c>
    </row>
    <row r="60" spans="1:28" x14ac:dyDescent="0.3">
      <c r="A60" s="10" t="s">
        <v>87</v>
      </c>
      <c r="B60" s="12" t="s">
        <v>88</v>
      </c>
      <c r="C60" s="12"/>
      <c r="D60" s="12">
        <v>0</v>
      </c>
      <c r="E60" s="12">
        <v>0</v>
      </c>
      <c r="H60" s="12">
        <v>0</v>
      </c>
      <c r="O60" s="12">
        <v>0</v>
      </c>
      <c r="T60" s="12">
        <v>0</v>
      </c>
      <c r="AB60" s="12">
        <v>0</v>
      </c>
    </row>
    <row r="61" spans="1:28" x14ac:dyDescent="0.3">
      <c r="A61" s="10" t="s">
        <v>89</v>
      </c>
      <c r="B61" s="12" t="s">
        <v>90</v>
      </c>
      <c r="C61" s="12"/>
      <c r="D61" s="12">
        <f>SUM(D7:D11)</f>
        <v>27378</v>
      </c>
      <c r="E61" s="12">
        <f>SUM(E7:E11)</f>
        <v>-411897.70125714492</v>
      </c>
      <c r="H61" s="12">
        <f>SUM(H7:H11)</f>
        <v>1223547.1561643835</v>
      </c>
      <c r="O61" s="12">
        <f>SUM(O7:O11)</f>
        <v>317579.47808219178</v>
      </c>
      <c r="T61" s="12">
        <f>SUM(T7:T11)</f>
        <v>26764.931506849316</v>
      </c>
      <c r="AB61" s="12">
        <f>SUM(AB7:AB11)</f>
        <v>10072015.514970912</v>
      </c>
    </row>
    <row r="62" spans="1:28" x14ac:dyDescent="0.3">
      <c r="A62" s="10" t="s">
        <v>91</v>
      </c>
      <c r="B62" s="12" t="s">
        <v>92</v>
      </c>
      <c r="C62" s="12"/>
      <c r="D62" s="12">
        <v>0</v>
      </c>
      <c r="E62" s="12">
        <v>0</v>
      </c>
      <c r="H62" s="12">
        <v>0</v>
      </c>
      <c r="O62" s="12">
        <v>0</v>
      </c>
      <c r="T62" s="12">
        <v>0</v>
      </c>
      <c r="AB62" s="12">
        <v>0</v>
      </c>
    </row>
    <row r="63" spans="1:28" x14ac:dyDescent="0.3">
      <c r="A63" s="10" t="s">
        <v>93</v>
      </c>
      <c r="B63" s="12" t="s">
        <v>94</v>
      </c>
      <c r="C63" s="12"/>
      <c r="D63" s="12">
        <f>SUM('Денежные потоки'!D12:D16)</f>
        <v>-4405.4794520547948</v>
      </c>
      <c r="E63" s="12">
        <f>SUM('Денежные потоки'!E12:E16)</f>
        <v>-4312.0547945205481</v>
      </c>
      <c r="H63" s="12">
        <f>SUM('Денежные потоки'!H12:H16)</f>
        <v>1998.7945205479455</v>
      </c>
      <c r="O63" s="12">
        <f>SUM('Денежные потоки'!O12:O16)</f>
        <v>-4447.6712328767126</v>
      </c>
      <c r="T63" s="12">
        <f>SUM('Денежные потоки'!T12:T16)</f>
        <v>-4260.2739726027394</v>
      </c>
      <c r="AB63" s="12">
        <f>SUM('Денежные потоки'!AB12:AB16)</f>
        <v>105926.19178082193</v>
      </c>
    </row>
    <row r="64" spans="1:28" x14ac:dyDescent="0.3">
      <c r="A64" s="10" t="s">
        <v>95</v>
      </c>
      <c r="B64" s="12" t="s">
        <v>96</v>
      </c>
      <c r="C64" s="12"/>
      <c r="D64" s="12">
        <f>SUM(D17:D21)</f>
        <v>-62596.817513698625</v>
      </c>
      <c r="E64" s="12">
        <f>SUM(E17:E21)</f>
        <v>-60650.223664383571</v>
      </c>
      <c r="H64" s="12">
        <f>SUM(H17:H21)</f>
        <v>36361.05205479452</v>
      </c>
      <c r="O64" s="12">
        <f>SUM(O17:O21)</f>
        <v>-62658.907191780818</v>
      </c>
      <c r="T64" s="12">
        <f>SUM(T17:T21)</f>
        <v>-124325.11472602739</v>
      </c>
      <c r="AB64" s="12">
        <f>SUM(AB17:AB21)</f>
        <v>3897754.7091912176</v>
      </c>
    </row>
    <row r="65" spans="1:28" x14ac:dyDescent="0.3">
      <c r="A65" s="10" t="s">
        <v>97</v>
      </c>
      <c r="B65" s="12" t="s">
        <v>98</v>
      </c>
      <c r="C65" s="12"/>
      <c r="D65" s="12">
        <v>0</v>
      </c>
      <c r="E65" s="12">
        <v>1</v>
      </c>
      <c r="H65" s="12">
        <v>4</v>
      </c>
      <c r="O65" s="12">
        <v>11</v>
      </c>
      <c r="T65" s="12">
        <v>16</v>
      </c>
      <c r="AB65" s="12">
        <v>25</v>
      </c>
    </row>
    <row r="66" spans="1:28" x14ac:dyDescent="0.3">
      <c r="A66" s="10" t="s">
        <v>99</v>
      </c>
      <c r="B66" s="11" t="s">
        <v>100</v>
      </c>
      <c r="C66" s="11"/>
      <c r="D66" s="11">
        <f>SUM(D67:D71)</f>
        <v>0</v>
      </c>
      <c r="E66" s="11">
        <f>SUM(E67:E71)</f>
        <v>0</v>
      </c>
      <c r="H66" s="11">
        <f>SUM(H67:H71)</f>
        <v>0</v>
      </c>
      <c r="O66" s="11">
        <f>SUM(O67:O71)</f>
        <v>0</v>
      </c>
      <c r="T66" s="11">
        <f>SUM(T67:T71)</f>
        <v>0</v>
      </c>
      <c r="AB66" s="11">
        <f>SUM(AB67:AB71)</f>
        <v>0</v>
      </c>
    </row>
    <row r="67" spans="1:28" x14ac:dyDescent="0.3">
      <c r="A67" s="10" t="s">
        <v>101</v>
      </c>
      <c r="B67" s="12" t="s">
        <v>102</v>
      </c>
      <c r="C67" s="12"/>
      <c r="D67" s="12">
        <f>SUM(D22:D26)</f>
        <v>0</v>
      </c>
      <c r="E67" s="12">
        <f>SUM(E22:E26)</f>
        <v>0</v>
      </c>
      <c r="H67" s="12">
        <f>SUM(H22:H26)</f>
        <v>0</v>
      </c>
      <c r="O67" s="12">
        <f>SUM(O22:O26)</f>
        <v>0</v>
      </c>
      <c r="T67" s="12">
        <f>SUM(T22:T26)</f>
        <v>0</v>
      </c>
      <c r="AB67" s="12">
        <f>SUM(AB22:AB26)</f>
        <v>0</v>
      </c>
    </row>
    <row r="68" spans="1:28" x14ac:dyDescent="0.3">
      <c r="A68" s="10" t="s">
        <v>103</v>
      </c>
      <c r="B68" s="12" t="s">
        <v>104</v>
      </c>
      <c r="C68" s="12"/>
      <c r="D68" s="12">
        <v>0</v>
      </c>
      <c r="E68" s="12">
        <v>0</v>
      </c>
      <c r="H68" s="12">
        <v>0</v>
      </c>
      <c r="O68" s="12">
        <v>0</v>
      </c>
      <c r="T68" s="12">
        <v>0</v>
      </c>
      <c r="AB68" s="12">
        <v>0</v>
      </c>
    </row>
    <row r="69" spans="1:28" x14ac:dyDescent="0.3">
      <c r="A69" s="10" t="s">
        <v>105</v>
      </c>
      <c r="B69" s="12" t="s">
        <v>106</v>
      </c>
      <c r="C69" s="12"/>
      <c r="D69" s="12">
        <v>0</v>
      </c>
      <c r="E69" s="12">
        <v>0</v>
      </c>
      <c r="H69" s="12">
        <v>0</v>
      </c>
      <c r="O69" s="12">
        <v>0</v>
      </c>
      <c r="T69" s="12">
        <v>0</v>
      </c>
      <c r="AB69" s="12">
        <v>0</v>
      </c>
    </row>
    <row r="70" spans="1:28" x14ac:dyDescent="0.3">
      <c r="A70" s="10" t="s">
        <v>107</v>
      </c>
      <c r="B70" s="12" t="s">
        <v>108</v>
      </c>
      <c r="C70" s="12"/>
      <c r="D70" s="12">
        <v>0</v>
      </c>
      <c r="E70" s="12">
        <v>0</v>
      </c>
      <c r="H70" s="12">
        <v>0</v>
      </c>
      <c r="O70" s="12">
        <v>0</v>
      </c>
      <c r="T70" s="12">
        <v>0</v>
      </c>
      <c r="AB70" s="12">
        <v>0</v>
      </c>
    </row>
    <row r="71" spans="1:28" x14ac:dyDescent="0.3">
      <c r="A71" s="10" t="s">
        <v>109</v>
      </c>
      <c r="B71" s="12" t="s">
        <v>92</v>
      </c>
      <c r="C71" s="12"/>
      <c r="D71" s="12">
        <v>0</v>
      </c>
      <c r="E71" s="12">
        <v>0</v>
      </c>
      <c r="H71" s="12">
        <v>0</v>
      </c>
      <c r="O71" s="12">
        <v>0</v>
      </c>
      <c r="T71" s="12">
        <v>0</v>
      </c>
      <c r="AB71" s="12">
        <v>0</v>
      </c>
    </row>
    <row r="72" spans="1:28" x14ac:dyDescent="0.3">
      <c r="A72" s="10" t="s">
        <v>110</v>
      </c>
      <c r="B72" s="11" t="s">
        <v>111</v>
      </c>
      <c r="C72" s="11"/>
      <c r="D72" s="11">
        <v>0</v>
      </c>
      <c r="E72" s="11">
        <v>0</v>
      </c>
      <c r="H72" s="11">
        <v>0</v>
      </c>
      <c r="O72" s="11">
        <v>0</v>
      </c>
      <c r="T72" s="11">
        <v>0</v>
      </c>
      <c r="AB72" s="11">
        <v>0</v>
      </c>
    </row>
    <row r="73" spans="1:28" x14ac:dyDescent="0.3">
      <c r="A73" s="10" t="s">
        <v>112</v>
      </c>
      <c r="B73" s="12" t="s">
        <v>102</v>
      </c>
      <c r="C73" s="12"/>
      <c r="D73" s="12"/>
      <c r="E73" s="12"/>
      <c r="H73" s="12"/>
      <c r="O73" s="12"/>
      <c r="T73" s="12"/>
      <c r="AB73" s="12"/>
    </row>
    <row r="74" spans="1:28" x14ac:dyDescent="0.3">
      <c r="A74" s="10" t="s">
        <v>113</v>
      </c>
      <c r="B74" s="12" t="s">
        <v>114</v>
      </c>
      <c r="C74" s="12"/>
      <c r="D74" s="12"/>
      <c r="E74" s="12"/>
      <c r="H74" s="12"/>
      <c r="O74" s="12"/>
      <c r="T74" s="12"/>
      <c r="AB74" s="12"/>
    </row>
    <row r="75" spans="1:28" x14ac:dyDescent="0.3">
      <c r="A75" s="10" t="s">
        <v>115</v>
      </c>
      <c r="B75" s="12" t="s">
        <v>104</v>
      </c>
      <c r="C75" s="12"/>
      <c r="D75" s="12"/>
      <c r="E75" s="12"/>
      <c r="H75" s="12"/>
      <c r="O75" s="12"/>
      <c r="T75" s="12"/>
      <c r="AB75" s="12"/>
    </row>
    <row r="76" spans="1:28" x14ac:dyDescent="0.3">
      <c r="A76" s="10" t="s">
        <v>116</v>
      </c>
      <c r="B76" s="12" t="s">
        <v>106</v>
      </c>
      <c r="C76" s="12"/>
      <c r="D76" s="12"/>
      <c r="E76" s="12"/>
      <c r="H76" s="12"/>
      <c r="O76" s="12"/>
      <c r="T76" s="12"/>
      <c r="AB76" s="12"/>
    </row>
    <row r="77" spans="1:28" x14ac:dyDescent="0.3">
      <c r="A77" s="10" t="s">
        <v>117</v>
      </c>
      <c r="B77" s="12" t="s">
        <v>108</v>
      </c>
      <c r="C77" s="12"/>
      <c r="D77" s="12"/>
      <c r="E77" s="12"/>
      <c r="H77" s="12"/>
      <c r="O77" s="12"/>
      <c r="T77" s="12"/>
      <c r="AB77" s="12"/>
    </row>
    <row r="78" spans="1:28" x14ac:dyDescent="0.3">
      <c r="A78" s="10" t="s">
        <v>118</v>
      </c>
      <c r="B78" s="12" t="s">
        <v>92</v>
      </c>
      <c r="C78" s="12"/>
      <c r="D78" s="12"/>
      <c r="E78" s="12"/>
      <c r="H78" s="12"/>
      <c r="O78" s="12"/>
      <c r="T78" s="12"/>
      <c r="AB78" s="12"/>
    </row>
    <row r="79" spans="1:28" x14ac:dyDescent="0.3">
      <c r="A79" s="10" t="s">
        <v>119</v>
      </c>
      <c r="B79" s="11" t="s">
        <v>120</v>
      </c>
      <c r="C79" s="11"/>
      <c r="D79" s="11">
        <v>0</v>
      </c>
      <c r="E79" s="11">
        <v>0</v>
      </c>
      <c r="H79" s="11">
        <v>0</v>
      </c>
      <c r="O79" s="11">
        <v>0</v>
      </c>
      <c r="T79" s="11">
        <v>0</v>
      </c>
      <c r="AB79" s="11">
        <v>0</v>
      </c>
    </row>
    <row r="80" spans="1:28" x14ac:dyDescent="0.3">
      <c r="A80" s="10" t="s">
        <v>121</v>
      </c>
      <c r="B80" s="12" t="s">
        <v>102</v>
      </c>
      <c r="C80" s="12"/>
      <c r="D80" s="12"/>
      <c r="E80" s="12"/>
      <c r="H80" s="12"/>
      <c r="O80" s="12"/>
      <c r="T80" s="12"/>
      <c r="AB80" s="12"/>
    </row>
    <row r="81" spans="1:28" x14ac:dyDescent="0.3">
      <c r="A81" s="10" t="s">
        <v>122</v>
      </c>
      <c r="B81" s="11" t="s">
        <v>123</v>
      </c>
      <c r="C81" s="11"/>
      <c r="D81" s="11">
        <f>SUM(D27:D31)</f>
        <v>0</v>
      </c>
      <c r="E81" s="11">
        <f>SUM(E27:E31)</f>
        <v>0</v>
      </c>
      <c r="H81" s="11">
        <f>SUM(H27:H31)</f>
        <v>0</v>
      </c>
      <c r="O81" s="11">
        <f>SUM(O27:O31)</f>
        <v>0</v>
      </c>
      <c r="T81" s="11">
        <f>SUM(T27:T31)</f>
        <v>0</v>
      </c>
      <c r="AB81" s="11">
        <f>SUM(AB27:AB31)</f>
        <v>0</v>
      </c>
    </row>
    <row r="82" spans="1:28" x14ac:dyDescent="0.3">
      <c r="A82" s="10" t="s">
        <v>124</v>
      </c>
      <c r="B82" s="11" t="s">
        <v>125</v>
      </c>
      <c r="C82" s="11"/>
      <c r="D82" s="11">
        <v>0</v>
      </c>
      <c r="E82" s="11">
        <v>0</v>
      </c>
      <c r="H82" s="11">
        <v>0</v>
      </c>
      <c r="O82" s="11">
        <v>0</v>
      </c>
      <c r="T82" s="11">
        <v>0</v>
      </c>
      <c r="AB82" s="11">
        <v>0</v>
      </c>
    </row>
    <row r="83" spans="1:28" x14ac:dyDescent="0.3">
      <c r="A83" s="10" t="s">
        <v>126</v>
      </c>
      <c r="B83" s="11" t="s">
        <v>127</v>
      </c>
      <c r="C83" s="11"/>
      <c r="D83" s="11">
        <v>0</v>
      </c>
      <c r="E83" s="11">
        <v>0</v>
      </c>
      <c r="H83" s="11">
        <v>0</v>
      </c>
      <c r="O83" s="11">
        <v>0</v>
      </c>
      <c r="T83" s="11">
        <v>0</v>
      </c>
      <c r="AB83" s="11">
        <v>0</v>
      </c>
    </row>
    <row r="84" spans="1:28" x14ac:dyDescent="0.3">
      <c r="A84" s="13"/>
      <c r="B84" s="14" t="s">
        <v>128</v>
      </c>
      <c r="C84" s="14"/>
      <c r="D84" s="14"/>
      <c r="E84" s="14"/>
      <c r="H84" s="14"/>
      <c r="O84" s="14"/>
      <c r="T84" s="14"/>
      <c r="AB84" s="14"/>
    </row>
    <row r="85" spans="1:28" x14ac:dyDescent="0.3">
      <c r="A85" s="10" t="s">
        <v>129</v>
      </c>
      <c r="B85" s="11" t="s">
        <v>130</v>
      </c>
      <c r="C85" s="11"/>
      <c r="D85" s="11">
        <v>0</v>
      </c>
      <c r="E85" s="11">
        <v>0</v>
      </c>
      <c r="H85" s="11">
        <v>0</v>
      </c>
      <c r="O85" s="11">
        <v>0</v>
      </c>
      <c r="T85" s="11">
        <v>0</v>
      </c>
      <c r="AB85" s="11">
        <v>0</v>
      </c>
    </row>
    <row r="86" spans="1:28" x14ac:dyDescent="0.3">
      <c r="A86" s="10" t="s">
        <v>131</v>
      </c>
      <c r="B86" s="15" t="s">
        <v>132</v>
      </c>
      <c r="C86" s="15"/>
      <c r="D86" s="15"/>
      <c r="E86" s="15"/>
      <c r="H86" s="15"/>
      <c r="O86" s="15"/>
      <c r="T86" s="15"/>
      <c r="AB86" s="15"/>
    </row>
    <row r="87" spans="1:28" x14ac:dyDescent="0.3">
      <c r="A87" s="10" t="s">
        <v>133</v>
      </c>
      <c r="B87" s="15" t="s">
        <v>134</v>
      </c>
      <c r="C87" s="15"/>
      <c r="D87" s="15"/>
      <c r="E87" s="15"/>
      <c r="H87" s="15"/>
      <c r="O87" s="15"/>
      <c r="T87" s="15"/>
      <c r="AB87" s="15"/>
    </row>
    <row r="88" spans="1:28" x14ac:dyDescent="0.3">
      <c r="A88" s="10" t="s">
        <v>135</v>
      </c>
      <c r="B88" s="11" t="s">
        <v>136</v>
      </c>
      <c r="C88" s="11"/>
      <c r="D88" s="11"/>
      <c r="E88" s="11"/>
      <c r="H88" s="11"/>
      <c r="O88" s="11"/>
      <c r="T88" s="11"/>
      <c r="AB88" s="11"/>
    </row>
    <row r="89" spans="1:28" x14ac:dyDescent="0.3">
      <c r="A89" s="10" t="s">
        <v>137</v>
      </c>
      <c r="B89" s="15" t="s">
        <v>138</v>
      </c>
      <c r="C89" s="15"/>
      <c r="D89" s="15">
        <f>SUM(D32:D36)</f>
        <v>0</v>
      </c>
      <c r="E89" s="15">
        <f>SUM(E32:E36)</f>
        <v>0</v>
      </c>
      <c r="H89" s="15">
        <f>SUM(H32:H36)</f>
        <v>-170000</v>
      </c>
      <c r="O89" s="15">
        <f>SUM(O32:O36)</f>
        <v>0</v>
      </c>
      <c r="T89" s="15">
        <f>SUM(T32:T36)</f>
        <v>0</v>
      </c>
      <c r="AB89" s="15">
        <f>SUM(AB32:AB36)</f>
        <v>0</v>
      </c>
    </row>
    <row r="90" spans="1:28" x14ac:dyDescent="0.3">
      <c r="A90" s="10" t="s">
        <v>139</v>
      </c>
      <c r="B90" s="15" t="s">
        <v>140</v>
      </c>
      <c r="C90" s="15"/>
      <c r="D90" s="15">
        <v>0</v>
      </c>
      <c r="E90" s="15">
        <v>0</v>
      </c>
      <c r="H90" s="15">
        <v>0</v>
      </c>
      <c r="O90" s="15">
        <v>0</v>
      </c>
      <c r="T90" s="15">
        <v>0</v>
      </c>
      <c r="AB90" s="15">
        <v>0</v>
      </c>
    </row>
    <row r="91" spans="1:28" x14ac:dyDescent="0.3">
      <c r="A91" s="10" t="s">
        <v>141</v>
      </c>
      <c r="B91" s="15" t="s">
        <v>142</v>
      </c>
      <c r="C91" s="15"/>
      <c r="D91" s="15">
        <v>0</v>
      </c>
      <c r="E91" s="15">
        <v>0</v>
      </c>
      <c r="H91" s="15">
        <v>0</v>
      </c>
      <c r="O91" s="15">
        <v>0</v>
      </c>
      <c r="T91" s="15">
        <v>0</v>
      </c>
      <c r="AB91" s="15">
        <v>0</v>
      </c>
    </row>
    <row r="92" spans="1:28" x14ac:dyDescent="0.3">
      <c r="A92" s="10" t="s">
        <v>143</v>
      </c>
      <c r="B92" s="15" t="s">
        <v>144</v>
      </c>
      <c r="C92" s="15"/>
      <c r="D92" s="15">
        <f>SUM(D37:D41)</f>
        <v>30644.415000000001</v>
      </c>
      <c r="E92" s="15">
        <f>SUM(E37:E41)</f>
        <v>24324.798149999999</v>
      </c>
      <c r="H92" s="15">
        <f>SUM(H37:H41)</f>
        <v>11750</v>
      </c>
      <c r="O92" s="15">
        <f>SUM(O37:O41)</f>
        <v>27441.584999999999</v>
      </c>
      <c r="T92" s="15">
        <f>SUM(T37:T41)</f>
        <v>21878.212185</v>
      </c>
      <c r="AB92" s="15">
        <f>SUM(AB37:AB41)</f>
        <v>1805184.7945205481</v>
      </c>
    </row>
    <row r="93" spans="1:28" x14ac:dyDescent="0.3">
      <c r="A93" s="10" t="s">
        <v>145</v>
      </c>
      <c r="B93" s="15" t="s">
        <v>146</v>
      </c>
      <c r="C93" s="15"/>
      <c r="D93" s="15">
        <v>0</v>
      </c>
      <c r="E93" s="15">
        <v>0</v>
      </c>
      <c r="H93" s="15">
        <v>0</v>
      </c>
      <c r="O93" s="15">
        <v>0</v>
      </c>
      <c r="T93" s="15">
        <v>0</v>
      </c>
      <c r="AB93" s="15">
        <v>0</v>
      </c>
    </row>
    <row r="94" spans="1:28" x14ac:dyDescent="0.3">
      <c r="A94" s="10" t="s">
        <v>147</v>
      </c>
      <c r="B94" s="16" t="s">
        <v>148</v>
      </c>
      <c r="C94" s="16"/>
      <c r="D94" s="16">
        <v>0</v>
      </c>
      <c r="E94" s="16">
        <v>0</v>
      </c>
      <c r="H94" s="16">
        <v>0</v>
      </c>
      <c r="O94" s="16">
        <v>0</v>
      </c>
      <c r="T94" s="16">
        <v>0</v>
      </c>
      <c r="AB94" s="16">
        <v>0</v>
      </c>
    </row>
    <row r="95" spans="1:28" x14ac:dyDescent="0.3">
      <c r="A95" s="10" t="s">
        <v>149</v>
      </c>
      <c r="B95" s="15" t="s">
        <v>138</v>
      </c>
      <c r="C95" s="15"/>
      <c r="D95" s="15"/>
      <c r="E95" s="15"/>
      <c r="H95" s="15"/>
      <c r="O95" s="15"/>
      <c r="T95" s="15"/>
      <c r="AB95" s="15"/>
    </row>
    <row r="96" spans="1:28" x14ac:dyDescent="0.3">
      <c r="A96" s="10" t="s">
        <v>150</v>
      </c>
      <c r="B96" s="15" t="s">
        <v>140</v>
      </c>
      <c r="C96" s="15"/>
      <c r="D96" s="15"/>
      <c r="E96" s="15"/>
      <c r="H96" s="15"/>
      <c r="O96" s="15"/>
      <c r="T96" s="15"/>
      <c r="AB96" s="15"/>
    </row>
    <row r="97" spans="1:28" x14ac:dyDescent="0.3">
      <c r="A97" s="10" t="s">
        <v>151</v>
      </c>
      <c r="B97" s="15" t="s">
        <v>142</v>
      </c>
      <c r="C97" s="15"/>
      <c r="D97" s="15"/>
      <c r="E97" s="15"/>
      <c r="H97" s="15"/>
      <c r="O97" s="15"/>
      <c r="T97" s="15"/>
      <c r="AB97" s="15"/>
    </row>
    <row r="98" spans="1:28" x14ac:dyDescent="0.3">
      <c r="A98" s="10" t="s">
        <v>152</v>
      </c>
      <c r="B98" s="15" t="s">
        <v>144</v>
      </c>
      <c r="C98" s="15"/>
      <c r="D98" s="15"/>
      <c r="E98" s="15"/>
      <c r="H98" s="15"/>
      <c r="O98" s="15"/>
      <c r="T98" s="15"/>
      <c r="AB98" s="15"/>
    </row>
    <row r="99" spans="1:28" x14ac:dyDescent="0.3">
      <c r="A99" s="10" t="s">
        <v>153</v>
      </c>
      <c r="B99" s="15" t="s">
        <v>146</v>
      </c>
      <c r="C99" s="15"/>
      <c r="D99" s="15"/>
      <c r="E99" s="15"/>
      <c r="H99" s="15"/>
      <c r="O99" s="15"/>
      <c r="T99" s="15"/>
      <c r="AB99" s="15"/>
    </row>
    <row r="100" spans="1:28" x14ac:dyDescent="0.3">
      <c r="A100" s="10" t="s">
        <v>154</v>
      </c>
      <c r="B100" s="16" t="s">
        <v>155</v>
      </c>
      <c r="C100" s="16"/>
      <c r="D100" s="16">
        <v>0</v>
      </c>
      <c r="E100" s="16">
        <v>0</v>
      </c>
      <c r="H100" s="16">
        <v>0</v>
      </c>
      <c r="O100" s="16">
        <v>0</v>
      </c>
      <c r="T100" s="16">
        <v>0</v>
      </c>
      <c r="AB100" s="16">
        <v>0</v>
      </c>
    </row>
    <row r="101" spans="1:28" x14ac:dyDescent="0.3">
      <c r="A101" s="10" t="s">
        <v>156</v>
      </c>
      <c r="B101" s="15" t="s">
        <v>157</v>
      </c>
      <c r="C101" s="15"/>
      <c r="D101" s="15"/>
      <c r="E101" s="15"/>
      <c r="H101" s="15"/>
      <c r="O101" s="15"/>
      <c r="T101" s="15"/>
      <c r="AB101" s="15"/>
    </row>
    <row r="102" spans="1:28" x14ac:dyDescent="0.3">
      <c r="A102" s="10" t="s">
        <v>158</v>
      </c>
      <c r="B102" s="16" t="s">
        <v>159</v>
      </c>
      <c r="C102" s="16"/>
      <c r="D102" s="16">
        <v>0</v>
      </c>
      <c r="E102" s="16">
        <v>0</v>
      </c>
      <c r="H102" s="16">
        <v>0</v>
      </c>
      <c r="O102" s="16">
        <v>0</v>
      </c>
      <c r="T102" s="16">
        <v>0</v>
      </c>
      <c r="AB102" s="16">
        <v>0</v>
      </c>
    </row>
    <row r="103" spans="1:28" x14ac:dyDescent="0.3">
      <c r="A103" s="10" t="s">
        <v>160</v>
      </c>
      <c r="B103" s="15" t="s">
        <v>157</v>
      </c>
      <c r="C103" s="15"/>
      <c r="D103" s="15"/>
      <c r="E103" s="15"/>
      <c r="H103" s="15"/>
      <c r="O103" s="15"/>
      <c r="T103" s="15"/>
      <c r="AB103" s="15"/>
    </row>
    <row r="104" spans="1:28" x14ac:dyDescent="0.3">
      <c r="A104" s="10" t="s">
        <v>161</v>
      </c>
      <c r="B104" s="11" t="s">
        <v>162</v>
      </c>
      <c r="C104" s="11"/>
      <c r="D104" s="11">
        <v>0</v>
      </c>
      <c r="E104" s="11">
        <v>0</v>
      </c>
      <c r="H104" s="11">
        <v>0</v>
      </c>
      <c r="O104" s="11">
        <v>0</v>
      </c>
      <c r="T104" s="11">
        <v>0</v>
      </c>
      <c r="AB104" s="11">
        <v>0</v>
      </c>
    </row>
    <row r="105" spans="1:28" x14ac:dyDescent="0.3">
      <c r="A105" s="10" t="s">
        <v>163</v>
      </c>
      <c r="B105" s="15" t="s">
        <v>157</v>
      </c>
      <c r="C105" s="15"/>
      <c r="D105" s="15"/>
      <c r="E105" s="15"/>
      <c r="H105" s="15"/>
      <c r="O105" s="15"/>
      <c r="T105" s="15"/>
      <c r="AB105" s="15"/>
    </row>
    <row r="106" spans="1:28" x14ac:dyDescent="0.3">
      <c r="A106" s="10" t="s">
        <v>164</v>
      </c>
      <c r="B106" s="11" t="s">
        <v>165</v>
      </c>
      <c r="C106" s="11"/>
      <c r="D106" s="11">
        <v>0</v>
      </c>
      <c r="E106" s="11">
        <v>0</v>
      </c>
      <c r="H106" s="11">
        <v>0</v>
      </c>
      <c r="O106" s="11">
        <v>0</v>
      </c>
      <c r="T106" s="11">
        <v>0</v>
      </c>
      <c r="AB106" s="11">
        <v>0</v>
      </c>
    </row>
    <row r="107" spans="1:28" x14ac:dyDescent="0.3">
      <c r="A107" s="10" t="s">
        <v>166</v>
      </c>
      <c r="B107" s="15" t="s">
        <v>157</v>
      </c>
      <c r="C107" s="15"/>
      <c r="D107" s="15"/>
      <c r="E107" s="15"/>
      <c r="H107" s="15"/>
      <c r="O107" s="15"/>
      <c r="T107" s="15"/>
      <c r="AB107" s="15"/>
    </row>
    <row r="108" spans="1:28" x14ac:dyDescent="0.3">
      <c r="A108" s="10" t="s">
        <v>167</v>
      </c>
      <c r="B108" s="16" t="s">
        <v>168</v>
      </c>
      <c r="C108" s="16"/>
      <c r="D108" s="16">
        <f>SUM(D42:D46)</f>
        <v>0</v>
      </c>
      <c r="E108" s="16">
        <f>SUM(E42:E46)</f>
        <v>0</v>
      </c>
      <c r="H108" s="16">
        <f>SUM(H42:H46)</f>
        <v>0</v>
      </c>
      <c r="O108" s="16">
        <f>SUM(O42:O46)</f>
        <v>0</v>
      </c>
      <c r="T108" s="16">
        <f>SUM(T42:T46)</f>
        <v>0</v>
      </c>
      <c r="AB108" s="16">
        <f>SUM(AB42:AB46)</f>
        <v>-6810000</v>
      </c>
    </row>
    <row r="109" spans="1:28" x14ac:dyDescent="0.3">
      <c r="A109" s="10" t="s">
        <v>169</v>
      </c>
      <c r="B109" s="15" t="s">
        <v>132</v>
      </c>
      <c r="C109" s="15"/>
      <c r="D109" s="15"/>
      <c r="E109" s="15"/>
      <c r="H109" s="15"/>
      <c r="O109" s="15"/>
      <c r="T109" s="15"/>
      <c r="AB109" s="15"/>
    </row>
    <row r="110" spans="1:28" x14ac:dyDescent="0.3">
      <c r="A110" s="10" t="s">
        <v>170</v>
      </c>
      <c r="B110" s="16" t="s">
        <v>171</v>
      </c>
      <c r="C110" s="16"/>
      <c r="D110" s="16"/>
      <c r="E110" s="16"/>
      <c r="H110" s="16"/>
      <c r="O110" s="16"/>
      <c r="T110" s="16"/>
      <c r="AB110" s="16"/>
    </row>
    <row r="111" spans="1:28" x14ac:dyDescent="0.3">
      <c r="A111" s="13"/>
      <c r="B111" s="17" t="s">
        <v>172</v>
      </c>
      <c r="C111" s="17"/>
      <c r="D111" s="17"/>
      <c r="E111" s="17"/>
      <c r="H111" s="17"/>
      <c r="O111" s="17"/>
      <c r="T111" s="17"/>
      <c r="AB111" s="17"/>
    </row>
    <row r="112" spans="1:28" x14ac:dyDescent="0.3">
      <c r="A112" s="10" t="s">
        <v>173</v>
      </c>
      <c r="B112" s="11" t="s">
        <v>174</v>
      </c>
      <c r="C112" s="11"/>
      <c r="D112" s="11">
        <f>SUM(D47:D51)</f>
        <v>0</v>
      </c>
      <c r="E112" s="11">
        <f>SUM(E47:E51)</f>
        <v>0</v>
      </c>
      <c r="H112" s="11">
        <f>SUM(H47:H51)</f>
        <v>0</v>
      </c>
      <c r="O112" s="11">
        <f>SUM(O47:O51)</f>
        <v>0</v>
      </c>
      <c r="T112" s="11">
        <f>SUM(T47:T51)</f>
        <v>0</v>
      </c>
      <c r="AB112" s="11">
        <f>SUM(AB47:AB51)</f>
        <v>0</v>
      </c>
    </row>
    <row r="113" spans="1:28" x14ac:dyDescent="0.3">
      <c r="A113" s="10" t="s">
        <v>175</v>
      </c>
      <c r="B113" s="16" t="s">
        <v>176</v>
      </c>
      <c r="C113" s="16"/>
      <c r="D113" s="16"/>
      <c r="E113" s="16"/>
      <c r="H113" s="16"/>
      <c r="O113" s="16"/>
      <c r="T113" s="16"/>
      <c r="AB113" s="16"/>
    </row>
    <row r="114" spans="1:28" x14ac:dyDescent="0.3">
      <c r="A114" s="10" t="s">
        <v>177</v>
      </c>
      <c r="B114" s="11" t="s">
        <v>178</v>
      </c>
      <c r="C114" s="11"/>
      <c r="D114" s="11"/>
      <c r="E114" s="11"/>
      <c r="H114" s="11"/>
      <c r="O114" s="11"/>
      <c r="T114" s="11"/>
      <c r="AB114" s="11"/>
    </row>
    <row r="115" spans="1:28" x14ac:dyDescent="0.3">
      <c r="A115" s="10" t="s">
        <v>179</v>
      </c>
      <c r="B115" s="12" t="s">
        <v>180</v>
      </c>
      <c r="C115" s="12"/>
      <c r="D115" s="12"/>
      <c r="E115" s="12"/>
      <c r="H115" s="12"/>
      <c r="O115" s="12"/>
      <c r="T115" s="12"/>
      <c r="AB115" s="12"/>
    </row>
    <row r="116" spans="1:28" x14ac:dyDescent="0.3">
      <c r="A116" s="10" t="s">
        <v>181</v>
      </c>
      <c r="B116" s="12" t="s">
        <v>182</v>
      </c>
      <c r="C116" s="12"/>
      <c r="D116" s="12"/>
      <c r="E116" s="12"/>
      <c r="H116" s="12"/>
      <c r="O116" s="12"/>
      <c r="T116" s="12"/>
      <c r="AB116" s="12"/>
    </row>
    <row r="117" spans="1:28" x14ac:dyDescent="0.3">
      <c r="A117" s="10" t="s">
        <v>183</v>
      </c>
      <c r="B117" s="12" t="s">
        <v>184</v>
      </c>
      <c r="C117" s="12"/>
      <c r="D117" s="12"/>
      <c r="E117" s="12"/>
      <c r="H117" s="12"/>
      <c r="O117" s="12"/>
      <c r="T117" s="12"/>
      <c r="AB117" s="12"/>
    </row>
    <row r="118" spans="1:28" x14ac:dyDescent="0.3">
      <c r="A118" s="10" t="s">
        <v>185</v>
      </c>
      <c r="B118" s="12" t="s">
        <v>186</v>
      </c>
      <c r="C118" s="12"/>
      <c r="D118" s="12"/>
      <c r="E118" s="12"/>
      <c r="H118" s="12"/>
      <c r="O118" s="12"/>
      <c r="T118" s="12"/>
      <c r="AB118" s="12"/>
    </row>
    <row r="119" spans="1:28" x14ac:dyDescent="0.3">
      <c r="A119" s="10" t="s">
        <v>187</v>
      </c>
      <c r="B119" s="12" t="s">
        <v>188</v>
      </c>
      <c r="C119" s="12"/>
      <c r="D119" s="12"/>
      <c r="E119" s="12"/>
      <c r="H119" s="12"/>
      <c r="O119" s="12"/>
      <c r="T119" s="12"/>
      <c r="AB119" s="12"/>
    </row>
    <row r="121" spans="1:28" x14ac:dyDescent="0.3">
      <c r="D121" s="23">
        <v>43466</v>
      </c>
      <c r="E121" s="23">
        <v>43497</v>
      </c>
      <c r="F121" s="23">
        <v>43525</v>
      </c>
      <c r="G121" s="23">
        <v>43556</v>
      </c>
      <c r="H121" s="23">
        <v>43586</v>
      </c>
      <c r="I121" s="23">
        <v>43617</v>
      </c>
      <c r="J121" s="23">
        <v>43647</v>
      </c>
      <c r="K121" s="23">
        <v>43678</v>
      </c>
      <c r="L121" s="23">
        <v>43709</v>
      </c>
      <c r="M121" s="23">
        <v>43739</v>
      </c>
      <c r="N121" s="23">
        <v>43770</v>
      </c>
      <c r="O121" s="23">
        <v>43800</v>
      </c>
      <c r="P121" s="23">
        <v>43831</v>
      </c>
      <c r="Q121" s="23">
        <v>43862</v>
      </c>
      <c r="R121" s="23">
        <v>43891</v>
      </c>
      <c r="S121" s="23">
        <v>43922</v>
      </c>
      <c r="T121" s="23">
        <v>43952</v>
      </c>
      <c r="U121" s="23">
        <v>43983</v>
      </c>
      <c r="V121" s="23">
        <v>44013</v>
      </c>
      <c r="W121" s="23">
        <v>44044</v>
      </c>
      <c r="X121" s="23">
        <v>44075</v>
      </c>
      <c r="Y121" s="23">
        <v>44105</v>
      </c>
      <c r="Z121" s="23">
        <v>44136</v>
      </c>
      <c r="AA121" s="23">
        <v>44166</v>
      </c>
      <c r="AB121" t="s">
        <v>197</v>
      </c>
    </row>
    <row r="122" spans="1:28" x14ac:dyDescent="0.3">
      <c r="A122" s="10" t="s">
        <v>196</v>
      </c>
      <c r="B122" s="11" t="s">
        <v>191</v>
      </c>
      <c r="C122" s="16"/>
      <c r="D122" s="24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</row>
    <row r="123" spans="1:28" x14ac:dyDescent="0.3">
      <c r="A123" s="10" t="s">
        <v>77</v>
      </c>
      <c r="B123" s="11" t="s">
        <v>78</v>
      </c>
      <c r="C123" s="11"/>
      <c r="D123" s="11">
        <v>-301019.17808219179</v>
      </c>
      <c r="E123" s="11">
        <v>0</v>
      </c>
      <c r="F123">
        <v>0</v>
      </c>
      <c r="G123">
        <v>0</v>
      </c>
      <c r="H123" s="11">
        <f t="shared" ref="H123:Z123" si="1">H124+H125</f>
        <v>0</v>
      </c>
      <c r="I123" s="11">
        <f t="shared" si="1"/>
        <v>0</v>
      </c>
      <c r="J123" s="11">
        <f t="shared" si="1"/>
        <v>0</v>
      </c>
      <c r="K123" s="11">
        <f t="shared" si="1"/>
        <v>0</v>
      </c>
      <c r="L123" s="11">
        <f t="shared" si="1"/>
        <v>0</v>
      </c>
      <c r="M123" s="11">
        <f t="shared" si="1"/>
        <v>0</v>
      </c>
      <c r="N123" s="11">
        <f t="shared" si="1"/>
        <v>0</v>
      </c>
      <c r="O123" s="11">
        <f t="shared" si="1"/>
        <v>0</v>
      </c>
      <c r="P123" s="11">
        <f t="shared" si="1"/>
        <v>0</v>
      </c>
      <c r="Q123" s="11">
        <f t="shared" si="1"/>
        <v>0</v>
      </c>
      <c r="R123" s="11">
        <f t="shared" si="1"/>
        <v>0</v>
      </c>
      <c r="S123" s="11">
        <f t="shared" si="1"/>
        <v>0</v>
      </c>
      <c r="T123" s="11">
        <f t="shared" si="1"/>
        <v>0</v>
      </c>
      <c r="U123" s="11">
        <f t="shared" si="1"/>
        <v>0</v>
      </c>
      <c r="V123" s="11">
        <f t="shared" si="1"/>
        <v>0</v>
      </c>
      <c r="W123" s="11">
        <f t="shared" si="1"/>
        <v>0</v>
      </c>
      <c r="X123" s="11">
        <f t="shared" si="1"/>
        <v>0</v>
      </c>
      <c r="Y123" s="11">
        <f t="shared" si="1"/>
        <v>0</v>
      </c>
      <c r="Z123" s="11">
        <f t="shared" si="1"/>
        <v>0</v>
      </c>
      <c r="AA123" s="11">
        <v>0</v>
      </c>
      <c r="AB123" s="11">
        <v>0</v>
      </c>
    </row>
    <row r="124" spans="1:28" x14ac:dyDescent="0.3">
      <c r="A124" s="10" t="s">
        <v>79</v>
      </c>
      <c r="B124" s="12" t="s">
        <v>80</v>
      </c>
      <c r="C124" s="12"/>
      <c r="D124" s="12">
        <v>-301019.17808219179</v>
      </c>
      <c r="E124" s="12">
        <v>0</v>
      </c>
      <c r="F124">
        <v>0</v>
      </c>
      <c r="G124">
        <v>0</v>
      </c>
      <c r="H124" s="12">
        <f>SUM(I2:I6)</f>
        <v>0</v>
      </c>
      <c r="I124" s="12">
        <f>SUM(V2:V6)</f>
        <v>0</v>
      </c>
      <c r="J124" s="12">
        <f>SUM(K2:K6)</f>
        <v>0</v>
      </c>
      <c r="K124" s="12">
        <f>SUM(X2:X6)</f>
        <v>0</v>
      </c>
      <c r="L124" s="12">
        <f>SUM(Z2:Z6)</f>
        <v>0</v>
      </c>
      <c r="M124" s="12">
        <f>SUM(M2:M6)</f>
        <v>0</v>
      </c>
      <c r="N124" s="12">
        <f>SUM(Q2:Q6)</f>
        <v>0</v>
      </c>
      <c r="O124" s="12">
        <f>SUM(G2:G6)</f>
        <v>0</v>
      </c>
      <c r="P124" s="12">
        <f>SUM(S2:S6)</f>
        <v>0</v>
      </c>
      <c r="Q124" s="12">
        <f>SUM(P2:P6)</f>
        <v>0</v>
      </c>
      <c r="R124" s="12">
        <f>SUM(F2:F6)</f>
        <v>0</v>
      </c>
      <c r="S124" s="12">
        <f>SUM(U2:U6)</f>
        <v>0</v>
      </c>
      <c r="T124" s="12">
        <f>SUM(J2:J6)</f>
        <v>0</v>
      </c>
      <c r="U124" s="12">
        <f>SUM(W2:W6)</f>
        <v>0</v>
      </c>
      <c r="V124" s="12">
        <f>SUM(L2:L6)</f>
        <v>0</v>
      </c>
      <c r="W124" s="12">
        <f>SUM(Y2:Y6)</f>
        <v>0</v>
      </c>
      <c r="X124" s="12">
        <f>SUM(AA2:AA6)</f>
        <v>0</v>
      </c>
      <c r="Y124" s="12">
        <f>SUM(N2:N6)</f>
        <v>0</v>
      </c>
      <c r="Z124" s="12">
        <f>SUM(R2:R6)</f>
        <v>0</v>
      </c>
      <c r="AA124" s="12">
        <v>0</v>
      </c>
      <c r="AB124" s="12">
        <v>0</v>
      </c>
    </row>
    <row r="125" spans="1:28" x14ac:dyDescent="0.3">
      <c r="A125" s="10" t="s">
        <v>81</v>
      </c>
      <c r="B125" s="12" t="s">
        <v>82</v>
      </c>
      <c r="C125" s="12"/>
      <c r="D125" s="12">
        <v>0</v>
      </c>
      <c r="E125" s="12">
        <v>0</v>
      </c>
      <c r="F125">
        <v>0</v>
      </c>
      <c r="G125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</row>
    <row r="126" spans="1:28" x14ac:dyDescent="0.3">
      <c r="A126" s="10" t="s">
        <v>83</v>
      </c>
      <c r="B126" s="11" t="s">
        <v>84</v>
      </c>
      <c r="C126" s="11"/>
      <c r="D126" s="11">
        <f>SUM(D127:D133)</f>
        <v>-39624.296965753419</v>
      </c>
      <c r="E126" s="11">
        <f t="shared" ref="E126" si="2">SUM(E127:E133)</f>
        <v>250483.89965753426</v>
      </c>
      <c r="F126" s="11">
        <f t="shared" ref="F126" si="3">SUM(F127:F133)</f>
        <v>-476858.97971604904</v>
      </c>
      <c r="G126" s="11">
        <f t="shared" ref="G126" si="4">SUM(G127:G133)</f>
        <v>-101804.45719178081</v>
      </c>
      <c r="H126" s="11">
        <f t="shared" ref="H126" si="5">SUM(H127:H133)</f>
        <v>-121405.15549315068</v>
      </c>
      <c r="I126" s="11">
        <f t="shared" ref="I126" si="6">SUM(I127:I133)</f>
        <v>370045.83424657531</v>
      </c>
      <c r="J126" s="11">
        <f t="shared" ref="J126" si="7">SUM(J127:J133)</f>
        <v>-95534.92115616439</v>
      </c>
      <c r="K126" s="11">
        <f t="shared" ref="K126" si="8">SUM(K127:K133)</f>
        <v>-119854.7451260274</v>
      </c>
      <c r="L126" s="11">
        <f t="shared" ref="L126" si="9">SUM(L127:L133)</f>
        <v>-120878.98334246576</v>
      </c>
      <c r="M126" s="11">
        <f t="shared" ref="M126" si="10">SUM(M127:M133)</f>
        <v>-98509.875150684937</v>
      </c>
      <c r="N126" s="11">
        <f t="shared" ref="N126" si="11">SUM(N127:N133)</f>
        <v>-117970.30852054793</v>
      </c>
      <c r="O126" s="11">
        <f t="shared" ref="O126" si="12">SUM(O127:O133)</f>
        <v>-52324.917354940007</v>
      </c>
      <c r="P126" s="11">
        <f t="shared" ref="P126" si="13">SUM(P127:P133)</f>
        <v>53248.881787671227</v>
      </c>
      <c r="Q126" s="11">
        <f t="shared" ref="Q126" si="14">SUM(Q127:Q133)</f>
        <v>36236.602469863006</v>
      </c>
      <c r="R126" s="11">
        <f t="shared" ref="R126" si="15">SUM(R127:R133)</f>
        <v>129342.60315888088</v>
      </c>
      <c r="S126" s="11">
        <f t="shared" ref="S126" si="16">SUM(S127:S133)</f>
        <v>39528.029906849319</v>
      </c>
      <c r="T126" s="11">
        <f t="shared" ref="T126" si="17">SUM(T127:T133)</f>
        <v>38333.741589041092</v>
      </c>
      <c r="U126" s="11">
        <f t="shared" ref="U126" si="18">SUM(U127:U133)</f>
        <v>510662.39014794526</v>
      </c>
      <c r="V126" s="11">
        <f t="shared" ref="V126" si="19">SUM(V127:V133)</f>
        <v>38434.645496712328</v>
      </c>
      <c r="W126" s="11">
        <f t="shared" ref="W126" si="20">SUM(W127:W133)</f>
        <v>38852.695995616428</v>
      </c>
      <c r="X126" s="11">
        <f t="shared" ref="X126" si="21">SUM(X127:X133)</f>
        <v>38534.570717808216</v>
      </c>
      <c r="Y126" s="11">
        <f t="shared" ref="Y126" si="22">SUM(Y127:Y133)</f>
        <v>39008.966974085713</v>
      </c>
      <c r="Z126" s="11">
        <f t="shared" ref="Z126" si="23">SUM(Z127:Z133)</f>
        <v>37927.098421012939</v>
      </c>
      <c r="AA126" s="11">
        <f t="shared" ref="AA126" si="24">SUM(AA127:AA133)</f>
        <v>1261911.0027397259</v>
      </c>
      <c r="AB126" s="11">
        <f t="shared" ref="AB126" si="25">SUM(AB127:AB133)</f>
        <v>14075721.415942952</v>
      </c>
    </row>
    <row r="127" spans="1:28" x14ac:dyDescent="0.3">
      <c r="A127" s="10" t="s">
        <v>85</v>
      </c>
      <c r="B127" s="12" t="s">
        <v>86</v>
      </c>
      <c r="C127" s="12"/>
      <c r="D127" s="12">
        <v>0</v>
      </c>
      <c r="E127" s="12">
        <v>0</v>
      </c>
      <c r="F127" s="12">
        <v>0</v>
      </c>
      <c r="G127" s="12">
        <v>0</v>
      </c>
      <c r="H127" s="12">
        <f>0</f>
        <v>0</v>
      </c>
      <c r="I127" s="12">
        <f>0</f>
        <v>0</v>
      </c>
      <c r="J127" s="12">
        <f>0</f>
        <v>0</v>
      </c>
      <c r="K127" s="12">
        <f>0</f>
        <v>0</v>
      </c>
      <c r="L127" s="12">
        <f>0</f>
        <v>0</v>
      </c>
      <c r="M127" s="12">
        <f>0</f>
        <v>0</v>
      </c>
      <c r="N127" s="12">
        <f>0</f>
        <v>0</v>
      </c>
      <c r="O127" s="12">
        <f>0</f>
        <v>0</v>
      </c>
      <c r="P127" s="12">
        <f>0</f>
        <v>0</v>
      </c>
      <c r="Q127" s="12">
        <f>0</f>
        <v>0</v>
      </c>
      <c r="R127" s="12">
        <f>0</f>
        <v>0</v>
      </c>
      <c r="S127" s="12">
        <f>0</f>
        <v>0</v>
      </c>
      <c r="T127" s="12">
        <f>0</f>
        <v>0</v>
      </c>
      <c r="U127" s="12">
        <f>0</f>
        <v>0</v>
      </c>
      <c r="V127" s="12">
        <f>0</f>
        <v>0</v>
      </c>
      <c r="W127" s="12">
        <f>0</f>
        <v>0</v>
      </c>
      <c r="X127" s="12">
        <f>0</f>
        <v>0</v>
      </c>
      <c r="Y127" s="12">
        <f>0</f>
        <v>0</v>
      </c>
      <c r="Z127" s="12">
        <f>0</f>
        <v>0</v>
      </c>
      <c r="AA127" s="12">
        <v>0</v>
      </c>
      <c r="AB127" s="12">
        <v>0</v>
      </c>
    </row>
    <row r="128" spans="1:28" x14ac:dyDescent="0.3">
      <c r="A128" s="10" t="s">
        <v>87</v>
      </c>
      <c r="B128" s="12" t="s">
        <v>88</v>
      </c>
      <c r="C128" s="12"/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</row>
    <row r="129" spans="1:28" x14ac:dyDescent="0.3">
      <c r="A129" s="10" t="s">
        <v>89</v>
      </c>
      <c r="B129" s="12" t="s">
        <v>90</v>
      </c>
      <c r="C129" s="12"/>
      <c r="D129" s="12">
        <v>27378</v>
      </c>
      <c r="E129" s="12">
        <v>317579.47808219178</v>
      </c>
      <c r="F129">
        <v>-411897.70125714492</v>
      </c>
      <c r="G129">
        <v>26764.931506849316</v>
      </c>
      <c r="H129" s="12">
        <f>SUM(I7:I11)</f>
        <v>6128.2191780821922</v>
      </c>
      <c r="I129" s="12">
        <f>SUM(V7:V11)</f>
        <v>492907.28986301366</v>
      </c>
      <c r="J129" s="12">
        <f>SUM(K7:K11)</f>
        <v>26216.506849315068</v>
      </c>
      <c r="K129" s="12">
        <f>SUM(X7:X11)</f>
        <v>6033.1232876712329</v>
      </c>
      <c r="L129" s="12">
        <f>SUM(Z7:Z11)</f>
        <v>0</v>
      </c>
      <c r="M129" s="12">
        <f>SUM(M7:M11)</f>
        <v>19695.205479452055</v>
      </c>
      <c r="N129" s="12">
        <f>SUM(Q7:Q11)</f>
        <v>0</v>
      </c>
      <c r="O129" s="12">
        <f>SUM(G7:G11)</f>
        <v>60113.276845059998</v>
      </c>
      <c r="P129" s="12">
        <f>SUM(S7:S11)</f>
        <v>19222.602739726026</v>
      </c>
      <c r="Q129" s="12">
        <f>SUM(P7:P11)</f>
        <v>0</v>
      </c>
      <c r="R129" s="12">
        <f>SUM(F7:F11)</f>
        <v>87207.504699976766</v>
      </c>
      <c r="S129" s="12">
        <f>SUM(U7:U11)</f>
        <v>0</v>
      </c>
      <c r="T129" s="12">
        <f>SUM(J7:J11)</f>
        <v>0</v>
      </c>
      <c r="U129" s="12">
        <f>SUM(W7:W11)</f>
        <v>474028.29703013704</v>
      </c>
      <c r="V129" s="12">
        <f>SUM(L7:L11)</f>
        <v>0</v>
      </c>
      <c r="W129" s="12">
        <f>SUM(Y7:Y11)</f>
        <v>0</v>
      </c>
      <c r="X129" s="12">
        <f>SUM(AA7:AA11)</f>
        <v>0</v>
      </c>
      <c r="Y129" s="12">
        <f>SUM(N7:N11)</f>
        <v>0</v>
      </c>
      <c r="Z129" s="12">
        <f>SUM(R7:R11)</f>
        <v>0</v>
      </c>
      <c r="AA129" s="12">
        <v>1223547.1561643835</v>
      </c>
      <c r="AB129" s="12">
        <v>10072015.514970912</v>
      </c>
    </row>
    <row r="130" spans="1:28" x14ac:dyDescent="0.3">
      <c r="A130" s="10" t="s">
        <v>91</v>
      </c>
      <c r="B130" s="12" t="s">
        <v>92</v>
      </c>
      <c r="C130" s="12"/>
      <c r="D130" s="12">
        <v>0</v>
      </c>
      <c r="E130" s="12">
        <v>0</v>
      </c>
      <c r="F130">
        <v>0</v>
      </c>
      <c r="G130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</row>
    <row r="131" spans="1:28" x14ac:dyDescent="0.3">
      <c r="A131" s="10" t="s">
        <v>93</v>
      </c>
      <c r="B131" s="12" t="s">
        <v>94</v>
      </c>
      <c r="C131" s="12"/>
      <c r="D131" s="12">
        <v>-4405.4794520547948</v>
      </c>
      <c r="E131" s="12">
        <v>-4447.6712328767126</v>
      </c>
      <c r="F131">
        <v>-4312.0547945205481</v>
      </c>
      <c r="G131">
        <v>-4260.2739726027394</v>
      </c>
      <c r="H131" s="12">
        <f>SUM('Денежные потоки'!I12:I16)</f>
        <v>-4159.178082191781</v>
      </c>
      <c r="I131" s="12">
        <f>SUM('Денежные потоки'!V12:V16)</f>
        <v>-4210.9589041095887</v>
      </c>
      <c r="J131" s="12">
        <f>SUM('Денежные потоки'!K12:K16)</f>
        <v>-4116.7123287671229</v>
      </c>
      <c r="K131" s="12">
        <f>SUM('Денежные потоки'!X12:X16)</f>
        <v>-4048.7671232876714</v>
      </c>
      <c r="L131" s="12">
        <f>SUM('Денежные потоки'!Z12:Z16)</f>
        <v>-4013.6986301369861</v>
      </c>
      <c r="M131" s="12">
        <f>SUM('Денежные потоки'!M12:M16)</f>
        <v>-3980.821917808219</v>
      </c>
      <c r="N131" s="12">
        <f>SUM('Денежные потоки'!Q12:Q16)</f>
        <v>-3952.0547945205481</v>
      </c>
      <c r="O131" s="12">
        <f>SUM('Денежные потоки'!G12:G16)</f>
        <v>-3853.4246575342468</v>
      </c>
      <c r="P131" s="12">
        <f>SUM('Денежные потоки'!S12:S16)</f>
        <v>2210.2739726027403</v>
      </c>
      <c r="Q131" s="12">
        <f>SUM('Денежные потоки'!P12:P16)</f>
        <v>2045.58904109589</v>
      </c>
      <c r="R131" s="12">
        <f>SUM('Денежные потоки'!F12:F16)</f>
        <v>2105.8082191780823</v>
      </c>
      <c r="S131" s="12">
        <f>SUM('Денежные потоки'!U12:U16)</f>
        <v>2058.6301369863022</v>
      </c>
      <c r="T131" s="12">
        <f>SUM('Денежные потоки'!J12:J16)</f>
        <v>2082.027397260274</v>
      </c>
      <c r="U131" s="12">
        <f>SUM('Денежные потоки'!W12:W16)</f>
        <v>2035.616438356165</v>
      </c>
      <c r="V131" s="12">
        <f>SUM('Денежные потоки'!L12:L16)</f>
        <v>2058.2465753424658</v>
      </c>
      <c r="W131" s="12">
        <f>SUM('Денежные потоки'!Y12:Y16)</f>
        <v>2046.3561643835619</v>
      </c>
      <c r="X131" s="12">
        <f>SUM('Денежные потоки'!AA12:AA16)</f>
        <v>2001.0958904109589</v>
      </c>
      <c r="Y131" s="12">
        <f>SUM('Денежные потоки'!N12:N16)</f>
        <v>2022.5753424657541</v>
      </c>
      <c r="Z131" s="12">
        <f>SUM('Денежные потоки'!R12:R16)</f>
        <v>1978.0821917808221</v>
      </c>
      <c r="AA131" s="12">
        <v>1998.7945205479455</v>
      </c>
      <c r="AB131" s="12">
        <v>105926.19178082193</v>
      </c>
    </row>
    <row r="132" spans="1:28" x14ac:dyDescent="0.3">
      <c r="A132" s="10" t="s">
        <v>95</v>
      </c>
      <c r="B132" s="12" t="s">
        <v>96</v>
      </c>
      <c r="C132" s="12"/>
      <c r="D132" s="12">
        <v>-62596.817513698625</v>
      </c>
      <c r="E132" s="12">
        <v>-62658.907191780818</v>
      </c>
      <c r="F132">
        <v>-60650.223664383571</v>
      </c>
      <c r="G132">
        <v>-124325.11472602739</v>
      </c>
      <c r="H132" s="12">
        <f>SUM(I17:I21)</f>
        <v>-123379.19658904109</v>
      </c>
      <c r="I132" s="12">
        <f>SUM(V17:V21)</f>
        <v>-118668.49671232876</v>
      </c>
      <c r="J132" s="12">
        <f>SUM(K17:K21)</f>
        <v>-117641.71567671234</v>
      </c>
      <c r="K132" s="12">
        <f>SUM(X17:X21)</f>
        <v>-121859.10129041095</v>
      </c>
      <c r="L132" s="12">
        <f>SUM(Z17:Z21)</f>
        <v>-116887.28471232876</v>
      </c>
      <c r="M132" s="12">
        <f>SUM(M17:M21)</f>
        <v>-114233.25871232878</v>
      </c>
      <c r="N132" s="12">
        <f>SUM(Q17:Q21)</f>
        <v>-114031.25372602738</v>
      </c>
      <c r="O132" s="12">
        <f>SUM(G17:G21)</f>
        <v>-108587.76954246576</v>
      </c>
      <c r="P132" s="12">
        <f>SUM(S17:S21)</f>
        <v>31801.005075342466</v>
      </c>
      <c r="Q132" s="12">
        <f>SUM(P17:P21)</f>
        <v>34179.013428767117</v>
      </c>
      <c r="R132" s="12">
        <f>SUM(F17:F21)</f>
        <v>40027.290239726033</v>
      </c>
      <c r="S132" s="12">
        <f>SUM(U17:U21)</f>
        <v>37452.399769863019</v>
      </c>
      <c r="T132" s="12">
        <f>SUM(J17:J21)</f>
        <v>36245.714191780819</v>
      </c>
      <c r="U132" s="12">
        <f>SUM(W17:W21)</f>
        <v>34579.476679452047</v>
      </c>
      <c r="V132" s="12">
        <f>SUM(L17:L21)</f>
        <v>36368.398921369859</v>
      </c>
      <c r="W132" s="12">
        <f>SUM(Y17:Y21)</f>
        <v>36785.339831232865</v>
      </c>
      <c r="X132" s="12">
        <f>SUM(AA17:AA21)</f>
        <v>36510.474827397258</v>
      </c>
      <c r="Y132" s="12">
        <f>SUM(N17:N21)</f>
        <v>36976.391631619961</v>
      </c>
      <c r="Z132" s="12">
        <f>SUM(R17:R21)</f>
        <v>35935.016229232118</v>
      </c>
      <c r="AA132" s="12">
        <v>36361.05205479452</v>
      </c>
      <c r="AB132" s="12">
        <v>3897754.7091912176</v>
      </c>
    </row>
    <row r="133" spans="1:28" x14ac:dyDescent="0.3">
      <c r="A133" s="10" t="s">
        <v>97</v>
      </c>
      <c r="B133" s="12" t="s">
        <v>98</v>
      </c>
      <c r="C133" s="12"/>
      <c r="D133" s="12">
        <v>0</v>
      </c>
      <c r="E133" s="12">
        <v>11</v>
      </c>
      <c r="F133">
        <v>1</v>
      </c>
      <c r="G133">
        <v>16</v>
      </c>
      <c r="H133" s="12">
        <v>5</v>
      </c>
      <c r="I133" s="12">
        <v>18</v>
      </c>
      <c r="J133" s="12">
        <v>7</v>
      </c>
      <c r="K133" s="12">
        <v>20</v>
      </c>
      <c r="L133" s="12">
        <v>22</v>
      </c>
      <c r="M133" s="12">
        <v>9</v>
      </c>
      <c r="N133" s="12">
        <v>13</v>
      </c>
      <c r="O133" s="12">
        <v>3</v>
      </c>
      <c r="P133" s="12">
        <v>15</v>
      </c>
      <c r="Q133" s="12">
        <v>12</v>
      </c>
      <c r="R133" s="12">
        <v>2</v>
      </c>
      <c r="S133" s="12">
        <v>17</v>
      </c>
      <c r="T133" s="12">
        <v>6</v>
      </c>
      <c r="U133" s="12">
        <v>19</v>
      </c>
      <c r="V133" s="12">
        <v>8</v>
      </c>
      <c r="W133" s="12">
        <v>21</v>
      </c>
      <c r="X133" s="12">
        <v>23</v>
      </c>
      <c r="Y133" s="12">
        <v>10</v>
      </c>
      <c r="Z133" s="12">
        <v>14</v>
      </c>
      <c r="AA133" s="12">
        <v>4</v>
      </c>
      <c r="AB133" s="12">
        <v>25</v>
      </c>
    </row>
    <row r="134" spans="1:28" x14ac:dyDescent="0.3">
      <c r="A134" s="10" t="s">
        <v>99</v>
      </c>
      <c r="B134" s="11" t="s">
        <v>100</v>
      </c>
      <c r="C134" s="11"/>
      <c r="D134" s="11">
        <v>0</v>
      </c>
      <c r="E134" s="11">
        <v>0</v>
      </c>
      <c r="F134">
        <v>0</v>
      </c>
      <c r="G134">
        <v>0</v>
      </c>
      <c r="H134" s="11">
        <f t="shared" ref="H134:Z134" si="26">SUM(H135:H139)</f>
        <v>0</v>
      </c>
      <c r="I134" s="11">
        <f t="shared" si="26"/>
        <v>0</v>
      </c>
      <c r="J134" s="11">
        <f t="shared" si="26"/>
        <v>0</v>
      </c>
      <c r="K134" s="11">
        <f t="shared" si="26"/>
        <v>0</v>
      </c>
      <c r="L134" s="11">
        <f t="shared" si="26"/>
        <v>0</v>
      </c>
      <c r="M134" s="11">
        <f t="shared" si="26"/>
        <v>0</v>
      </c>
      <c r="N134" s="11">
        <f t="shared" si="26"/>
        <v>0</v>
      </c>
      <c r="O134" s="11">
        <f t="shared" si="26"/>
        <v>0</v>
      </c>
      <c r="P134" s="11">
        <f t="shared" si="26"/>
        <v>0</v>
      </c>
      <c r="Q134" s="11">
        <f t="shared" si="26"/>
        <v>0</v>
      </c>
      <c r="R134" s="11">
        <f t="shared" si="26"/>
        <v>0</v>
      </c>
      <c r="S134" s="11">
        <f t="shared" si="26"/>
        <v>0</v>
      </c>
      <c r="T134" s="11">
        <f t="shared" si="26"/>
        <v>0</v>
      </c>
      <c r="U134" s="11">
        <f t="shared" si="26"/>
        <v>0</v>
      </c>
      <c r="V134" s="11">
        <f t="shared" si="26"/>
        <v>0</v>
      </c>
      <c r="W134" s="11">
        <f t="shared" si="26"/>
        <v>0</v>
      </c>
      <c r="X134" s="11">
        <f t="shared" si="26"/>
        <v>0</v>
      </c>
      <c r="Y134" s="11">
        <f t="shared" si="26"/>
        <v>0</v>
      </c>
      <c r="Z134" s="11">
        <f t="shared" si="26"/>
        <v>0</v>
      </c>
      <c r="AA134" s="11">
        <v>0</v>
      </c>
      <c r="AB134" s="11">
        <v>0</v>
      </c>
    </row>
    <row r="135" spans="1:28" x14ac:dyDescent="0.3">
      <c r="A135" s="10" t="s">
        <v>101</v>
      </c>
      <c r="B135" s="12" t="s">
        <v>102</v>
      </c>
      <c r="C135" s="12"/>
      <c r="D135" s="12">
        <v>0</v>
      </c>
      <c r="E135" s="12">
        <v>0</v>
      </c>
      <c r="F135">
        <v>0</v>
      </c>
      <c r="G135">
        <v>0</v>
      </c>
      <c r="H135" s="12">
        <f>SUM(I22:I26)</f>
        <v>0</v>
      </c>
      <c r="I135" s="12">
        <f>SUM(V22:V26)</f>
        <v>0</v>
      </c>
      <c r="J135" s="12">
        <f>SUM(K22:K26)</f>
        <v>0</v>
      </c>
      <c r="K135" s="12">
        <f>SUM(X22:X26)</f>
        <v>0</v>
      </c>
      <c r="L135" s="12">
        <f>SUM(Z22:Z26)</f>
        <v>0</v>
      </c>
      <c r="M135" s="12">
        <f>SUM(M22:M26)</f>
        <v>0</v>
      </c>
      <c r="N135" s="12">
        <f>SUM(Q22:Q26)</f>
        <v>0</v>
      </c>
      <c r="O135" s="12">
        <f>SUM(G22:G26)</f>
        <v>0</v>
      </c>
      <c r="P135" s="12">
        <f>SUM(S22:S26)</f>
        <v>0</v>
      </c>
      <c r="Q135" s="12">
        <f>SUM(P22:P26)</f>
        <v>0</v>
      </c>
      <c r="R135" s="12">
        <f>SUM(F22:F26)</f>
        <v>0</v>
      </c>
      <c r="S135" s="12">
        <f>SUM(U22:U26)</f>
        <v>0</v>
      </c>
      <c r="T135" s="12">
        <f>SUM(J22:J26)</f>
        <v>0</v>
      </c>
      <c r="U135" s="12">
        <f>SUM(W22:W26)</f>
        <v>0</v>
      </c>
      <c r="V135" s="12">
        <f>SUM(L22:L26)</f>
        <v>0</v>
      </c>
      <c r="W135" s="12">
        <f>SUM(Y22:Y26)</f>
        <v>0</v>
      </c>
      <c r="X135" s="12">
        <f>SUM(AA22:AA26)</f>
        <v>0</v>
      </c>
      <c r="Y135" s="12">
        <f>SUM(N22:N26)</f>
        <v>0</v>
      </c>
      <c r="Z135" s="12">
        <f>SUM(R22:R26)</f>
        <v>0</v>
      </c>
      <c r="AA135" s="12">
        <v>0</v>
      </c>
      <c r="AB135" s="12">
        <v>0</v>
      </c>
    </row>
    <row r="136" spans="1:28" x14ac:dyDescent="0.3">
      <c r="A136" s="10" t="s">
        <v>103</v>
      </c>
      <c r="B136" s="12" t="s">
        <v>104</v>
      </c>
      <c r="C136" s="12"/>
      <c r="D136" s="12">
        <v>0</v>
      </c>
      <c r="E136" s="12">
        <v>0</v>
      </c>
      <c r="F136">
        <v>0</v>
      </c>
      <c r="G136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</row>
    <row r="137" spans="1:28" x14ac:dyDescent="0.3">
      <c r="A137" s="10" t="s">
        <v>105</v>
      </c>
      <c r="B137" s="12" t="s">
        <v>106</v>
      </c>
      <c r="C137" s="12"/>
      <c r="D137" s="12">
        <v>0</v>
      </c>
      <c r="E137" s="12">
        <v>0</v>
      </c>
      <c r="F137">
        <v>0</v>
      </c>
      <c r="G137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</row>
    <row r="138" spans="1:28" x14ac:dyDescent="0.3">
      <c r="A138" s="10" t="s">
        <v>107</v>
      </c>
      <c r="B138" s="12" t="s">
        <v>108</v>
      </c>
      <c r="C138" s="12"/>
      <c r="D138" s="12">
        <v>0</v>
      </c>
      <c r="E138" s="12">
        <v>0</v>
      </c>
      <c r="F138">
        <v>0</v>
      </c>
      <c r="G138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</row>
    <row r="139" spans="1:28" x14ac:dyDescent="0.3">
      <c r="A139" s="10" t="s">
        <v>109</v>
      </c>
      <c r="B139" s="12" t="s">
        <v>92</v>
      </c>
      <c r="C139" s="12"/>
      <c r="D139" s="12">
        <v>0</v>
      </c>
      <c r="E139" s="12">
        <v>0</v>
      </c>
      <c r="F139">
        <v>0</v>
      </c>
      <c r="G139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</row>
    <row r="140" spans="1:28" x14ac:dyDescent="0.3">
      <c r="A140" s="10" t="s">
        <v>110</v>
      </c>
      <c r="B140" s="11" t="s">
        <v>111</v>
      </c>
      <c r="C140" s="11"/>
      <c r="D140" s="11">
        <v>0</v>
      </c>
      <c r="E140" s="11">
        <v>0</v>
      </c>
      <c r="F140">
        <v>0</v>
      </c>
      <c r="G140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</row>
    <row r="141" spans="1:28" x14ac:dyDescent="0.3">
      <c r="A141" s="10" t="s">
        <v>112</v>
      </c>
      <c r="B141" s="12" t="s">
        <v>102</v>
      </c>
      <c r="C141" s="12"/>
      <c r="D141" s="12"/>
      <c r="E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">
      <c r="A142" s="10" t="s">
        <v>113</v>
      </c>
      <c r="B142" s="12" t="s">
        <v>114</v>
      </c>
      <c r="C142" s="12"/>
      <c r="D142" s="12"/>
      <c r="E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">
      <c r="A143" s="10" t="s">
        <v>115</v>
      </c>
      <c r="B143" s="12" t="s">
        <v>104</v>
      </c>
      <c r="C143" s="12"/>
      <c r="D143" s="12"/>
      <c r="E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">
      <c r="A144" s="10" t="s">
        <v>116</v>
      </c>
      <c r="B144" s="12" t="s">
        <v>106</v>
      </c>
      <c r="C144" s="12"/>
      <c r="D144" s="12"/>
      <c r="E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">
      <c r="A145" s="10" t="s">
        <v>117</v>
      </c>
      <c r="B145" s="12" t="s">
        <v>108</v>
      </c>
      <c r="C145" s="12"/>
      <c r="D145" s="12"/>
      <c r="E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">
      <c r="A146" s="10" t="s">
        <v>118</v>
      </c>
      <c r="B146" s="12" t="s">
        <v>92</v>
      </c>
      <c r="C146" s="12"/>
      <c r="D146" s="12"/>
      <c r="E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">
      <c r="A147" s="10" t="s">
        <v>119</v>
      </c>
      <c r="B147" s="11" t="s">
        <v>120</v>
      </c>
      <c r="C147" s="11"/>
      <c r="D147" s="11">
        <v>0</v>
      </c>
      <c r="E147" s="11">
        <v>0</v>
      </c>
      <c r="F147">
        <v>0</v>
      </c>
      <c r="G147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</row>
    <row r="148" spans="1:28" x14ac:dyDescent="0.3">
      <c r="A148" s="10" t="s">
        <v>121</v>
      </c>
      <c r="B148" s="12" t="s">
        <v>102</v>
      </c>
      <c r="C148" s="12"/>
      <c r="D148" s="12"/>
      <c r="E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">
      <c r="A149" s="10" t="s">
        <v>122</v>
      </c>
      <c r="B149" s="11" t="s">
        <v>123</v>
      </c>
      <c r="C149" s="11"/>
      <c r="D149" s="11">
        <v>0</v>
      </c>
      <c r="E149" s="11">
        <v>0</v>
      </c>
      <c r="F149">
        <v>0</v>
      </c>
      <c r="G149">
        <v>0</v>
      </c>
      <c r="H149" s="11">
        <f>SUM(I27:I31)</f>
        <v>0</v>
      </c>
      <c r="I149" s="11">
        <f>SUM(V27:V31)</f>
        <v>0</v>
      </c>
      <c r="J149" s="11">
        <f>SUM(K27:K31)</f>
        <v>0</v>
      </c>
      <c r="K149" s="11">
        <f>SUM(X27:X31)</f>
        <v>0</v>
      </c>
      <c r="L149" s="11">
        <f>SUM(Z27:Z31)</f>
        <v>0</v>
      </c>
      <c r="M149" s="11">
        <f>SUM(M27:M31)</f>
        <v>0</v>
      </c>
      <c r="N149" s="11">
        <f>SUM(Q27:Q31)</f>
        <v>0</v>
      </c>
      <c r="O149" s="11">
        <f>SUM(G27:G31)</f>
        <v>0</v>
      </c>
      <c r="P149" s="11">
        <f>SUM(S27:S31)</f>
        <v>0</v>
      </c>
      <c r="Q149" s="11">
        <f>SUM(P27:P31)</f>
        <v>0</v>
      </c>
      <c r="R149" s="11">
        <f>SUM(F27:F31)</f>
        <v>0</v>
      </c>
      <c r="S149" s="11">
        <f>SUM(U27:U31)</f>
        <v>0</v>
      </c>
      <c r="T149" s="11">
        <f>SUM(J27:J31)</f>
        <v>0</v>
      </c>
      <c r="U149" s="11">
        <f>SUM(W27:W31)</f>
        <v>0</v>
      </c>
      <c r="V149" s="11">
        <f>SUM(L27:L31)</f>
        <v>0</v>
      </c>
      <c r="W149" s="11">
        <f>SUM(Y27:Y31)</f>
        <v>0</v>
      </c>
      <c r="X149" s="11">
        <f>SUM(AA27:AA31)</f>
        <v>0</v>
      </c>
      <c r="Y149" s="11">
        <f>SUM(N27:N31)</f>
        <v>0</v>
      </c>
      <c r="Z149" s="11">
        <f>SUM(R27:R31)</f>
        <v>0</v>
      </c>
      <c r="AA149" s="11">
        <v>0</v>
      </c>
      <c r="AB149" s="11">
        <v>0</v>
      </c>
    </row>
    <row r="150" spans="1:28" x14ac:dyDescent="0.3">
      <c r="A150" s="10" t="s">
        <v>124</v>
      </c>
      <c r="B150" s="11" t="s">
        <v>125</v>
      </c>
      <c r="C150" s="11"/>
      <c r="D150" s="11">
        <v>0</v>
      </c>
      <c r="E150" s="11">
        <v>0</v>
      </c>
      <c r="F150">
        <v>0</v>
      </c>
      <c r="G150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</row>
    <row r="151" spans="1:28" x14ac:dyDescent="0.3">
      <c r="A151" s="10" t="s">
        <v>126</v>
      </c>
      <c r="B151" s="11" t="s">
        <v>127</v>
      </c>
      <c r="C151" s="11"/>
      <c r="D151" s="11">
        <v>0</v>
      </c>
      <c r="E151" s="11">
        <v>0</v>
      </c>
      <c r="F151">
        <v>0</v>
      </c>
      <c r="G15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</row>
    <row r="152" spans="1:28" x14ac:dyDescent="0.3">
      <c r="A152" s="13"/>
      <c r="B152" s="14" t="s">
        <v>128</v>
      </c>
      <c r="C152" s="14"/>
      <c r="D152" s="14"/>
      <c r="E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:28" x14ac:dyDescent="0.3">
      <c r="A153" s="10" t="s">
        <v>129</v>
      </c>
      <c r="B153" s="11" t="s">
        <v>130</v>
      </c>
      <c r="C153" s="11"/>
      <c r="D153" s="11">
        <v>0</v>
      </c>
      <c r="E153" s="11">
        <v>0</v>
      </c>
      <c r="F153">
        <v>0</v>
      </c>
      <c r="G153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</row>
    <row r="154" spans="1:28" x14ac:dyDescent="0.3">
      <c r="A154" s="10" t="s">
        <v>131</v>
      </c>
      <c r="B154" s="15" t="s">
        <v>132</v>
      </c>
      <c r="C154" s="15"/>
      <c r="D154" s="15"/>
      <c r="E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x14ac:dyDescent="0.3">
      <c r="A155" s="10" t="s">
        <v>133</v>
      </c>
      <c r="B155" s="15" t="s">
        <v>134</v>
      </c>
      <c r="C155" s="15"/>
      <c r="D155" s="15"/>
      <c r="E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x14ac:dyDescent="0.3">
      <c r="A156" s="10" t="s">
        <v>135</v>
      </c>
      <c r="B156" s="11" t="s">
        <v>136</v>
      </c>
      <c r="C156" s="11"/>
      <c r="D156" s="11"/>
      <c r="E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x14ac:dyDescent="0.3">
      <c r="A157" s="10" t="s">
        <v>137</v>
      </c>
      <c r="B157" s="15" t="s">
        <v>138</v>
      </c>
      <c r="C157" s="15"/>
      <c r="D157" s="15">
        <v>0</v>
      </c>
      <c r="E157" s="15">
        <v>0</v>
      </c>
      <c r="F157">
        <v>0</v>
      </c>
      <c r="G157">
        <v>0</v>
      </c>
      <c r="H157" s="15">
        <f>SUM(I32:I36)</f>
        <v>0</v>
      </c>
      <c r="I157" s="15">
        <f>SUM(V32:V36)</f>
        <v>0</v>
      </c>
      <c r="J157" s="15">
        <f>SUM(K32:K36)</f>
        <v>0</v>
      </c>
      <c r="K157" s="15">
        <f>SUM(X32:X36)</f>
        <v>0</v>
      </c>
      <c r="L157" s="15">
        <f>SUM(Z32:Z36)</f>
        <v>0</v>
      </c>
      <c r="M157" s="15">
        <f>SUM(M32:M36)</f>
        <v>0</v>
      </c>
      <c r="N157" s="15">
        <f>SUM(Q32:Q36)</f>
        <v>0</v>
      </c>
      <c r="O157" s="15">
        <f>SUM(G32:G36)</f>
        <v>0</v>
      </c>
      <c r="P157" s="15">
        <f>SUM(S32:S36)</f>
        <v>0</v>
      </c>
      <c r="Q157" s="15">
        <f>SUM(P32:P36)</f>
        <v>0</v>
      </c>
      <c r="R157" s="15">
        <f>SUM(F32:F36)</f>
        <v>0</v>
      </c>
      <c r="S157" s="15">
        <f>SUM(U32:U36)</f>
        <v>0</v>
      </c>
      <c r="T157" s="15">
        <f>SUM(J32:J36)</f>
        <v>0</v>
      </c>
      <c r="U157" s="15">
        <f>SUM(W32:W36)</f>
        <v>0</v>
      </c>
      <c r="V157" s="15">
        <f>SUM(L32:L36)</f>
        <v>0</v>
      </c>
      <c r="W157" s="15">
        <f>SUM(Y32:Y36)</f>
        <v>0</v>
      </c>
      <c r="X157" s="15">
        <f>SUM(AA32:AA36)</f>
        <v>0</v>
      </c>
      <c r="Y157" s="15">
        <f>SUM(N32:N36)</f>
        <v>0</v>
      </c>
      <c r="Z157" s="15">
        <f>SUM(R32:R36)</f>
        <v>0</v>
      </c>
      <c r="AA157" s="15">
        <v>-170000</v>
      </c>
      <c r="AB157" s="15">
        <v>0</v>
      </c>
    </row>
    <row r="158" spans="1:28" x14ac:dyDescent="0.3">
      <c r="A158" s="10" t="s">
        <v>139</v>
      </c>
      <c r="B158" s="15" t="s">
        <v>140</v>
      </c>
      <c r="C158" s="15"/>
      <c r="D158" s="15">
        <v>0</v>
      </c>
      <c r="E158" s="15">
        <v>0</v>
      </c>
      <c r="F158">
        <v>0</v>
      </c>
      <c r="G158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</row>
    <row r="159" spans="1:28" x14ac:dyDescent="0.3">
      <c r="A159" s="10" t="s">
        <v>141</v>
      </c>
      <c r="B159" s="15" t="s">
        <v>142</v>
      </c>
      <c r="C159" s="15"/>
      <c r="D159" s="15">
        <v>0</v>
      </c>
      <c r="E159" s="15">
        <v>0</v>
      </c>
      <c r="F159">
        <v>0</v>
      </c>
      <c r="G159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</row>
    <row r="160" spans="1:28" x14ac:dyDescent="0.3">
      <c r="A160" s="10" t="s">
        <v>143</v>
      </c>
      <c r="B160" s="15" t="s">
        <v>144</v>
      </c>
      <c r="C160" s="15"/>
      <c r="D160" s="15">
        <v>30644.415000000001</v>
      </c>
      <c r="E160" s="15">
        <v>27441.584999999999</v>
      </c>
      <c r="F160">
        <v>24324.798149999999</v>
      </c>
      <c r="G160">
        <v>21878.212185</v>
      </c>
      <c r="H160" s="15">
        <f>SUM(I37:I41)</f>
        <v>19798.6277835</v>
      </c>
      <c r="I160" s="15">
        <f>SUM(V37:V41)</f>
        <v>17291.920969800001</v>
      </c>
      <c r="J160" s="15">
        <f>SUM(K37:K41)</f>
        <v>15635.310427394999</v>
      </c>
      <c r="K160" s="15">
        <f>SUM(X37:X41)</f>
        <v>14741.285036368499</v>
      </c>
      <c r="L160" s="15">
        <f>SUM(Z37:Z41)</f>
        <v>12865.3821146142</v>
      </c>
      <c r="M160" s="15">
        <f>SUM(M37:M41)</f>
        <v>11484.317178041671</v>
      </c>
      <c r="N160" s="15">
        <f>SUM(Q37:Q41)</f>
        <v>10368.56883382028</v>
      </c>
      <c r="O160" s="15">
        <f>SUM(G37:G41)</f>
        <v>9568.284536481</v>
      </c>
      <c r="P160" s="15">
        <f>SUM(S37:S41)</f>
        <v>9655.3850000000002</v>
      </c>
      <c r="Q160" s="15">
        <f>SUM(P37:P41)</f>
        <v>10248.635</v>
      </c>
      <c r="R160" s="15">
        <f>SUM(F37:F41)</f>
        <v>11859.875</v>
      </c>
      <c r="S160" s="15">
        <f>SUM(U37:U41)</f>
        <v>11253.41</v>
      </c>
      <c r="T160" s="15">
        <f>SUM(J37:J41)</f>
        <v>10812.8</v>
      </c>
      <c r="U160" s="15">
        <f>SUM(W37:W41)</f>
        <v>10692.695</v>
      </c>
      <c r="V160" s="15">
        <f>SUM(L37:L41)</f>
        <v>11204.495000000001</v>
      </c>
      <c r="W160" s="15">
        <f>SUM(Y37:Y41)</f>
        <v>11395.73</v>
      </c>
      <c r="X160" s="15">
        <f>SUM(AA37:AA41)</f>
        <v>11485.71596330275</v>
      </c>
      <c r="Y160" s="15">
        <f>SUM(N37:N41)</f>
        <v>11575.746788990829</v>
      </c>
      <c r="Z160" s="15">
        <f>SUM(R37:R41)</f>
        <v>11662.873394495409</v>
      </c>
      <c r="AA160" s="15">
        <v>11750</v>
      </c>
      <c r="AB160" s="15">
        <v>1805184.7945205481</v>
      </c>
    </row>
    <row r="161" spans="1:28" x14ac:dyDescent="0.3">
      <c r="A161" s="10" t="s">
        <v>145</v>
      </c>
      <c r="B161" s="15" t="s">
        <v>146</v>
      </c>
      <c r="C161" s="15"/>
      <c r="D161" s="15">
        <v>0</v>
      </c>
      <c r="E161" s="15">
        <v>0</v>
      </c>
      <c r="F161">
        <v>0</v>
      </c>
      <c r="G161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</row>
    <row r="162" spans="1:28" x14ac:dyDescent="0.3">
      <c r="A162" s="10" t="s">
        <v>147</v>
      </c>
      <c r="B162" s="16" t="s">
        <v>148</v>
      </c>
      <c r="C162" s="16"/>
      <c r="D162" s="16">
        <v>0</v>
      </c>
      <c r="E162" s="16">
        <v>0</v>
      </c>
      <c r="F162">
        <v>0</v>
      </c>
      <c r="G162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</row>
    <row r="163" spans="1:28" x14ac:dyDescent="0.3">
      <c r="A163" s="10" t="s">
        <v>149</v>
      </c>
      <c r="B163" s="15" t="s">
        <v>138</v>
      </c>
      <c r="C163" s="15"/>
      <c r="D163" s="15"/>
      <c r="E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x14ac:dyDescent="0.3">
      <c r="A164" s="10" t="s">
        <v>150</v>
      </c>
      <c r="B164" s="15" t="s">
        <v>140</v>
      </c>
      <c r="C164" s="15"/>
      <c r="D164" s="15"/>
      <c r="E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x14ac:dyDescent="0.3">
      <c r="A165" s="10" t="s">
        <v>151</v>
      </c>
      <c r="B165" s="15" t="s">
        <v>142</v>
      </c>
      <c r="C165" s="15"/>
      <c r="D165" s="15"/>
      <c r="E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x14ac:dyDescent="0.3">
      <c r="A166" s="10" t="s">
        <v>152</v>
      </c>
      <c r="B166" s="15" t="s">
        <v>144</v>
      </c>
      <c r="C166" s="15"/>
      <c r="D166" s="15"/>
      <c r="E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x14ac:dyDescent="0.3">
      <c r="A167" s="10" t="s">
        <v>153</v>
      </c>
      <c r="B167" s="15" t="s">
        <v>146</v>
      </c>
      <c r="C167" s="15"/>
      <c r="D167" s="15"/>
      <c r="E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x14ac:dyDescent="0.3">
      <c r="A168" s="10" t="s">
        <v>154</v>
      </c>
      <c r="B168" s="16" t="s">
        <v>155</v>
      </c>
      <c r="C168" s="16"/>
      <c r="D168" s="16">
        <v>0</v>
      </c>
      <c r="E168" s="16">
        <v>0</v>
      </c>
      <c r="F168">
        <v>0</v>
      </c>
      <c r="G168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</row>
    <row r="169" spans="1:28" x14ac:dyDescent="0.3">
      <c r="A169" s="10" t="s">
        <v>156</v>
      </c>
      <c r="B169" s="15" t="s">
        <v>157</v>
      </c>
      <c r="C169" s="15"/>
      <c r="D169" s="15"/>
      <c r="E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x14ac:dyDescent="0.3">
      <c r="A170" s="10" t="s">
        <v>158</v>
      </c>
      <c r="B170" s="16" t="s">
        <v>159</v>
      </c>
      <c r="C170" s="16"/>
      <c r="D170" s="16">
        <v>0</v>
      </c>
      <c r="E170" s="16">
        <v>0</v>
      </c>
      <c r="F170">
        <v>0</v>
      </c>
      <c r="G170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</row>
    <row r="171" spans="1:28" x14ac:dyDescent="0.3">
      <c r="A171" s="10" t="s">
        <v>160</v>
      </c>
      <c r="B171" s="15" t="s">
        <v>157</v>
      </c>
      <c r="C171" s="15"/>
      <c r="D171" s="15"/>
      <c r="E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x14ac:dyDescent="0.3">
      <c r="A172" s="10" t="s">
        <v>161</v>
      </c>
      <c r="B172" s="11" t="s">
        <v>162</v>
      </c>
      <c r="C172" s="11"/>
      <c r="D172" s="11">
        <v>0</v>
      </c>
      <c r="E172" s="11">
        <v>0</v>
      </c>
      <c r="F172">
        <v>0</v>
      </c>
      <c r="G172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</row>
    <row r="173" spans="1:28" x14ac:dyDescent="0.3">
      <c r="A173" s="10" t="s">
        <v>163</v>
      </c>
      <c r="B173" s="15" t="s">
        <v>157</v>
      </c>
      <c r="C173" s="15"/>
      <c r="D173" s="15"/>
      <c r="E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x14ac:dyDescent="0.3">
      <c r="A174" s="10" t="s">
        <v>164</v>
      </c>
      <c r="B174" s="11" t="s">
        <v>165</v>
      </c>
      <c r="C174" s="11"/>
      <c r="D174" s="11">
        <v>0</v>
      </c>
      <c r="E174" s="11">
        <v>0</v>
      </c>
      <c r="F174">
        <v>0</v>
      </c>
      <c r="G174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</row>
    <row r="175" spans="1:28" x14ac:dyDescent="0.3">
      <c r="A175" s="10" t="s">
        <v>166</v>
      </c>
      <c r="B175" s="15" t="s">
        <v>157</v>
      </c>
      <c r="C175" s="15"/>
      <c r="D175" s="15"/>
      <c r="E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x14ac:dyDescent="0.3">
      <c r="A176" s="10" t="s">
        <v>167</v>
      </c>
      <c r="B176" s="16" t="s">
        <v>168</v>
      </c>
      <c r="C176" s="16"/>
      <c r="D176" s="16">
        <v>0</v>
      </c>
      <c r="E176" s="16">
        <v>0</v>
      </c>
      <c r="F176">
        <v>0</v>
      </c>
      <c r="G176">
        <v>0</v>
      </c>
      <c r="H176" s="16">
        <f>SUM(I42:I46)</f>
        <v>0</v>
      </c>
      <c r="I176" s="16">
        <f>SUM(V42:V46)</f>
        <v>-270000</v>
      </c>
      <c r="J176" s="16">
        <f>SUM(K42:K46)</f>
        <v>0</v>
      </c>
      <c r="K176" s="16">
        <f>SUM(X42:X46)</f>
        <v>0</v>
      </c>
      <c r="L176" s="16">
        <f>SUM(Z42:Z46)</f>
        <v>0</v>
      </c>
      <c r="M176" s="16">
        <f>SUM(M42:M46)</f>
        <v>0</v>
      </c>
      <c r="N176" s="16">
        <f>SUM(Q42:Q46)</f>
        <v>0</v>
      </c>
      <c r="O176" s="16">
        <f>SUM(G42:G46)</f>
        <v>0</v>
      </c>
      <c r="P176" s="16">
        <f>SUM(S42:S46)</f>
        <v>0</v>
      </c>
      <c r="Q176" s="16">
        <f>SUM(P42:P46)</f>
        <v>0</v>
      </c>
      <c r="R176" s="16">
        <f>SUM(F42:F46)</f>
        <v>0</v>
      </c>
      <c r="S176" s="16">
        <f>SUM(U42:U46)</f>
        <v>0</v>
      </c>
      <c r="T176" s="16">
        <f>SUM(J42:J46)</f>
        <v>0</v>
      </c>
      <c r="U176" s="16">
        <f>SUM(W42:W46)</f>
        <v>-270739.72602739732</v>
      </c>
      <c r="V176" s="16">
        <f>SUM(L42:L46)</f>
        <v>0</v>
      </c>
      <c r="W176" s="16">
        <f>SUM(Y42:Y46)</f>
        <v>0</v>
      </c>
      <c r="X176" s="16">
        <f>SUM(AA42:AA46)</f>
        <v>0</v>
      </c>
      <c r="Y176" s="16">
        <f>SUM(N42:N46)</f>
        <v>0</v>
      </c>
      <c r="Z176" s="16">
        <f>SUM(R42:R46)</f>
        <v>0</v>
      </c>
      <c r="AA176" s="16">
        <v>0</v>
      </c>
      <c r="AB176" s="16">
        <v>-6810000</v>
      </c>
    </row>
    <row r="177" spans="1:28" x14ac:dyDescent="0.3">
      <c r="A177" s="10" t="s">
        <v>169</v>
      </c>
      <c r="B177" s="15" t="s">
        <v>132</v>
      </c>
      <c r="C177" s="15"/>
      <c r="D177" s="15"/>
      <c r="E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x14ac:dyDescent="0.3">
      <c r="A178" s="10" t="s">
        <v>170</v>
      </c>
      <c r="B178" s="16" t="s">
        <v>171</v>
      </c>
      <c r="C178" s="16"/>
      <c r="D178" s="16"/>
      <c r="E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x14ac:dyDescent="0.3">
      <c r="A179" s="13"/>
      <c r="B179" s="17" t="s">
        <v>172</v>
      </c>
      <c r="C179" s="17"/>
      <c r="D179" s="17"/>
      <c r="E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x14ac:dyDescent="0.3">
      <c r="A180" s="10" t="s">
        <v>173</v>
      </c>
      <c r="B180" s="11" t="s">
        <v>174</v>
      </c>
      <c r="C180" s="11"/>
      <c r="D180" s="11">
        <v>0</v>
      </c>
      <c r="E180" s="11">
        <v>0</v>
      </c>
      <c r="F180">
        <v>0</v>
      </c>
      <c r="G180">
        <v>0</v>
      </c>
      <c r="H180" s="11">
        <f>SUM(I47:I51)</f>
        <v>0</v>
      </c>
      <c r="I180" s="11">
        <f>SUM(V47:V51)</f>
        <v>0</v>
      </c>
      <c r="J180" s="11">
        <f>SUM(K47:K51)</f>
        <v>0</v>
      </c>
      <c r="K180" s="11">
        <f>SUM(X47:X51)</f>
        <v>0</v>
      </c>
      <c r="L180" s="11">
        <f>SUM(Z47:Z51)</f>
        <v>0</v>
      </c>
      <c r="M180" s="11">
        <f>SUM(M47:M51)</f>
        <v>0</v>
      </c>
      <c r="N180" s="11">
        <f>SUM(Q47:Q51)</f>
        <v>0</v>
      </c>
      <c r="O180" s="11">
        <f>SUM(G47:G51)</f>
        <v>0</v>
      </c>
      <c r="P180" s="11">
        <f>SUM(S47:S51)</f>
        <v>0</v>
      </c>
      <c r="Q180" s="11">
        <f>SUM(P47:P51)</f>
        <v>0</v>
      </c>
      <c r="R180" s="11">
        <f>SUM(F47:F51)</f>
        <v>0</v>
      </c>
      <c r="S180" s="11">
        <f>SUM(U47:U51)</f>
        <v>0</v>
      </c>
      <c r="T180" s="11">
        <f>SUM(J47:J51)</f>
        <v>0</v>
      </c>
      <c r="U180" s="11">
        <f>SUM(W47:W51)</f>
        <v>0</v>
      </c>
      <c r="V180" s="11">
        <f>SUM(L47:L51)</f>
        <v>0</v>
      </c>
      <c r="W180" s="11">
        <f>SUM(Y47:Y51)</f>
        <v>0</v>
      </c>
      <c r="X180" s="11">
        <f>SUM(AA47:AA51)</f>
        <v>0</v>
      </c>
      <c r="Y180" s="11">
        <f>SUM(N47:N51)</f>
        <v>0</v>
      </c>
      <c r="Z180" s="11">
        <f>SUM(R47:R51)</f>
        <v>0</v>
      </c>
      <c r="AA180" s="11">
        <v>0</v>
      </c>
      <c r="AB180" s="11">
        <v>0</v>
      </c>
    </row>
    <row r="181" spans="1:28" x14ac:dyDescent="0.3">
      <c r="A181" s="10" t="s">
        <v>175</v>
      </c>
      <c r="B181" s="16" t="s">
        <v>176</v>
      </c>
      <c r="C181" s="16"/>
      <c r="D181" s="16"/>
      <c r="E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x14ac:dyDescent="0.3">
      <c r="A182" s="10" t="s">
        <v>177</v>
      </c>
      <c r="B182" s="11" t="s">
        <v>178</v>
      </c>
      <c r="C182" s="11"/>
      <c r="D182" s="11"/>
      <c r="E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x14ac:dyDescent="0.3">
      <c r="A183" s="10" t="s">
        <v>179</v>
      </c>
      <c r="B183" s="12" t="s">
        <v>180</v>
      </c>
      <c r="C183" s="12"/>
      <c r="D183" s="12"/>
      <c r="E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">
      <c r="A184" s="10" t="s">
        <v>181</v>
      </c>
      <c r="B184" s="12" t="s">
        <v>182</v>
      </c>
      <c r="C184" s="12"/>
      <c r="D184" s="12"/>
      <c r="E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">
      <c r="A185" s="10" t="s">
        <v>183</v>
      </c>
      <c r="B185" s="12" t="s">
        <v>184</v>
      </c>
      <c r="C185" s="12"/>
      <c r="D185" s="12"/>
      <c r="E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">
      <c r="A186" s="10" t="s">
        <v>185</v>
      </c>
      <c r="B186" s="12" t="s">
        <v>186</v>
      </c>
      <c r="C186" s="12"/>
      <c r="D186" s="12"/>
      <c r="E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">
      <c r="A187" s="10" t="s">
        <v>187</v>
      </c>
      <c r="B187" s="12" t="s">
        <v>188</v>
      </c>
      <c r="C187" s="12"/>
      <c r="D187" s="12"/>
      <c r="E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A2E5-062F-43C1-9339-BFFADFDACB18}">
  <dimension ref="A1:AD77"/>
  <sheetViews>
    <sheetView topLeftCell="A61" workbookViewId="0">
      <selection activeCell="C73" sqref="C73"/>
    </sheetView>
  </sheetViews>
  <sheetFormatPr defaultRowHeight="14.4" x14ac:dyDescent="0.3"/>
  <cols>
    <col min="3" max="3" width="48.109375" customWidth="1"/>
    <col min="4" max="4" width="13.21875" bestFit="1" customWidth="1"/>
    <col min="5" max="5" width="12.109375" bestFit="1" customWidth="1"/>
    <col min="6" max="6" width="11.109375" customWidth="1"/>
    <col min="7" max="7" width="11.88671875" customWidth="1"/>
    <col min="8" max="8" width="12.88671875" customWidth="1"/>
    <col min="9" max="9" width="11.44140625" customWidth="1"/>
    <col min="10" max="10" width="16.5546875" customWidth="1"/>
    <col min="11" max="11" width="14.33203125" customWidth="1"/>
    <col min="12" max="15" width="12.109375" bestFit="1" customWidth="1"/>
    <col min="16" max="16" width="11.6640625" customWidth="1"/>
    <col min="17" max="21" width="12.109375" bestFit="1" customWidth="1"/>
    <col min="22" max="28" width="12.5546875" bestFit="1" customWidth="1"/>
    <col min="29" max="29" width="15.6640625" bestFit="1" customWidth="1"/>
  </cols>
  <sheetData>
    <row r="1" spans="1:30" x14ac:dyDescent="0.3">
      <c r="D1" t="s">
        <v>189</v>
      </c>
      <c r="E1" s="23">
        <v>43466</v>
      </c>
      <c r="F1" s="23">
        <v>43497</v>
      </c>
      <c r="G1" s="23">
        <v>43525</v>
      </c>
      <c r="H1" s="23">
        <v>43556</v>
      </c>
      <c r="I1" s="23">
        <v>43586</v>
      </c>
      <c r="J1" s="23">
        <v>43617</v>
      </c>
      <c r="K1" s="23">
        <v>43647</v>
      </c>
      <c r="L1" s="23">
        <v>43678</v>
      </c>
      <c r="M1" s="23">
        <v>43709</v>
      </c>
      <c r="N1" s="23">
        <v>43739</v>
      </c>
      <c r="O1" s="23">
        <v>43770</v>
      </c>
      <c r="P1" s="23">
        <v>43800</v>
      </c>
      <c r="Q1" s="23">
        <v>43831</v>
      </c>
      <c r="R1" s="23">
        <v>43862</v>
      </c>
      <c r="S1" s="23">
        <v>43891</v>
      </c>
      <c r="T1" s="23">
        <v>43922</v>
      </c>
      <c r="U1" s="23">
        <v>43952</v>
      </c>
      <c r="V1" s="23">
        <v>43983</v>
      </c>
      <c r="W1" s="23">
        <v>44013</v>
      </c>
      <c r="X1" s="23">
        <v>44044</v>
      </c>
      <c r="Y1" s="23">
        <v>44075</v>
      </c>
      <c r="Z1" s="23">
        <v>44105</v>
      </c>
      <c r="AA1" s="23">
        <v>44136</v>
      </c>
      <c r="AB1" s="23">
        <v>44166</v>
      </c>
      <c r="AC1" t="s">
        <v>25</v>
      </c>
    </row>
    <row r="2" spans="1:30" x14ac:dyDescent="0.3">
      <c r="A2" s="10" t="s">
        <v>190</v>
      </c>
      <c r="B2" s="11" t="s">
        <v>191</v>
      </c>
      <c r="C2" s="16"/>
      <c r="D2" s="16">
        <v>143491.27298082176</v>
      </c>
      <c r="E2" s="22">
        <f>E3+E4</f>
        <v>137562.96323082177</v>
      </c>
      <c r="F2" s="22">
        <f>E2+'Денежные потоки'!E122</f>
        <v>137562.96323082177</v>
      </c>
      <c r="G2" s="22">
        <f>F2+'Денежные потоки'!F122</f>
        <v>137562.96323082177</v>
      </c>
      <c r="H2" s="22">
        <f>G2+'Денежные потоки'!G122</f>
        <v>137562.96323082177</v>
      </c>
      <c r="I2" s="22">
        <f>H2+'Денежные потоки'!H122</f>
        <v>137562.96323082177</v>
      </c>
      <c r="J2" s="22">
        <f>I2+'Денежные потоки'!I122</f>
        <v>137562.96323082177</v>
      </c>
      <c r="K2" s="22">
        <f>J2+'Денежные потоки'!J122</f>
        <v>137562.96323082177</v>
      </c>
      <c r="L2" s="22">
        <f>K2+'Денежные потоки'!K122</f>
        <v>137562.96323082177</v>
      </c>
      <c r="M2" s="22">
        <f>L2+'Денежные потоки'!L122</f>
        <v>137562.96323082177</v>
      </c>
      <c r="N2" s="22">
        <f>M2+'Денежные потоки'!M122</f>
        <v>137562.96323082177</v>
      </c>
      <c r="O2" s="22">
        <f>N2+'Денежные потоки'!N122</f>
        <v>137562.96323082177</v>
      </c>
      <c r="P2" s="22">
        <f>O2+'Денежные потоки'!O122</f>
        <v>137562.96323082177</v>
      </c>
      <c r="Q2" s="22">
        <f>P2+'Денежные потоки'!P122</f>
        <v>137562.96323082177</v>
      </c>
      <c r="R2" s="22">
        <f>Q2+'Денежные потоки'!Q122</f>
        <v>137562.96323082177</v>
      </c>
      <c r="S2" s="22">
        <f>R2+'Денежные потоки'!R122</f>
        <v>137562.96323082177</v>
      </c>
      <c r="T2" s="22">
        <f>S2+'Денежные потоки'!S122</f>
        <v>137562.96323082177</v>
      </c>
      <c r="U2" s="22">
        <f>T2+'Денежные потоки'!T122</f>
        <v>137562.96323082177</v>
      </c>
      <c r="V2" s="22">
        <f>U2+'Денежные потоки'!U122</f>
        <v>137562.96323082177</v>
      </c>
      <c r="W2" s="22">
        <f>V2+'Денежные потоки'!V122</f>
        <v>137562.96323082177</v>
      </c>
      <c r="X2" s="22">
        <f>W2+'Денежные потоки'!W122</f>
        <v>137562.96323082177</v>
      </c>
      <c r="Y2" s="22">
        <f>X2+'Денежные потоки'!X122</f>
        <v>137562.96323082177</v>
      </c>
      <c r="Z2" s="22">
        <f>Y2+'Денежные потоки'!Y122</f>
        <v>137562.96323082177</v>
      </c>
      <c r="AA2" s="22">
        <f>Z2+'Денежные потоки'!Z122</f>
        <v>137562.96323082177</v>
      </c>
      <c r="AB2" s="22">
        <f>AA2+'Денежные потоки'!AA122</f>
        <v>137562.96323082177</v>
      </c>
      <c r="AC2" s="22">
        <f>AB2+'Денежные потоки'!AB122</f>
        <v>137562.96323082177</v>
      </c>
    </row>
    <row r="3" spans="1:30" ht="16.2" customHeight="1" x14ac:dyDescent="0.3">
      <c r="A3" s="10" t="s">
        <v>200</v>
      </c>
      <c r="B3" s="26"/>
      <c r="C3" s="16" t="s">
        <v>201</v>
      </c>
      <c r="D3" s="27">
        <v>117320.97598082176</v>
      </c>
      <c r="E3" s="27">
        <v>117320.97598082176</v>
      </c>
      <c r="F3" s="27">
        <v>117320.97598082176</v>
      </c>
      <c r="G3" s="27">
        <v>117320.97598082176</v>
      </c>
      <c r="H3" s="27">
        <v>117320.97598082176</v>
      </c>
      <c r="I3" s="27">
        <v>117320.97598082176</v>
      </c>
      <c r="J3" s="27">
        <v>117320.97598082176</v>
      </c>
      <c r="K3" s="27">
        <v>117320.97598082176</v>
      </c>
      <c r="L3" s="27">
        <v>117320.97598082176</v>
      </c>
      <c r="M3" s="27">
        <v>117320.97598082176</v>
      </c>
      <c r="N3" s="27">
        <v>117320.97598082176</v>
      </c>
      <c r="O3" s="27">
        <v>117320.97598082176</v>
      </c>
      <c r="P3" s="27">
        <v>117320.97598082176</v>
      </c>
      <c r="Q3" s="27">
        <v>117320.97598082176</v>
      </c>
      <c r="R3" s="27">
        <v>117320.97598082176</v>
      </c>
      <c r="S3" s="27">
        <v>117320.97598082176</v>
      </c>
      <c r="T3" s="27">
        <v>117320.97598082176</v>
      </c>
      <c r="U3" s="27">
        <v>117320.97598082176</v>
      </c>
      <c r="V3" s="27">
        <v>117320.97598082176</v>
      </c>
      <c r="W3" s="27">
        <v>117320.97598082176</v>
      </c>
      <c r="X3" s="27">
        <v>117320.97598082176</v>
      </c>
      <c r="Y3" s="27">
        <v>117320.97598082176</v>
      </c>
      <c r="Z3" s="27">
        <v>117320.97598082176</v>
      </c>
      <c r="AA3" s="27">
        <v>117320.97598082176</v>
      </c>
      <c r="AB3" s="27">
        <v>117320.97598082176</v>
      </c>
      <c r="AC3" s="27">
        <v>117320.97598082176</v>
      </c>
    </row>
    <row r="4" spans="1:30" x14ac:dyDescent="0.3">
      <c r="A4" s="10" t="s">
        <v>198</v>
      </c>
      <c r="B4" s="26"/>
      <c r="C4" s="16" t="s">
        <v>199</v>
      </c>
      <c r="D4" s="27">
        <v>26170.297000000002</v>
      </c>
      <c r="E4" s="22">
        <f>4.75/100*(E38+E44)</f>
        <v>20241.987249999998</v>
      </c>
      <c r="F4" s="22">
        <f>4.75/100*(F38+F44)</f>
        <v>20241.987249999998</v>
      </c>
      <c r="G4" s="22">
        <f t="shared" ref="G4:AC4" si="0">4.75/100*(G38+G44)</f>
        <v>20241.987249999998</v>
      </c>
      <c r="H4" s="22">
        <f t="shared" si="0"/>
        <v>20241.987249999998</v>
      </c>
      <c r="I4" s="22">
        <f t="shared" si="0"/>
        <v>20241.987249999998</v>
      </c>
      <c r="J4" s="22">
        <f t="shared" si="0"/>
        <v>20241.987249999998</v>
      </c>
      <c r="K4" s="22">
        <f t="shared" si="0"/>
        <v>20241.987249999998</v>
      </c>
      <c r="L4" s="22">
        <f t="shared" si="0"/>
        <v>20241.987249999998</v>
      </c>
      <c r="M4" s="22">
        <f t="shared" si="0"/>
        <v>20241.987249999998</v>
      </c>
      <c r="N4" s="22">
        <f t="shared" si="0"/>
        <v>20241.987249999998</v>
      </c>
      <c r="O4" s="22">
        <f t="shared" si="0"/>
        <v>20241.987249999998</v>
      </c>
      <c r="P4" s="22">
        <f t="shared" si="0"/>
        <v>20241.987249999998</v>
      </c>
      <c r="Q4" s="22">
        <f t="shared" si="0"/>
        <v>20241.987249999998</v>
      </c>
      <c r="R4" s="22">
        <f t="shared" si="0"/>
        <v>20241.987249999998</v>
      </c>
      <c r="S4" s="22">
        <f t="shared" si="0"/>
        <v>20241.987249999998</v>
      </c>
      <c r="T4" s="22">
        <f t="shared" si="0"/>
        <v>20241.987249999998</v>
      </c>
      <c r="U4" s="22">
        <f t="shared" si="0"/>
        <v>20241.987249999998</v>
      </c>
      <c r="V4" s="22">
        <f t="shared" si="0"/>
        <v>20241.987249999998</v>
      </c>
      <c r="W4" s="22">
        <f t="shared" si="0"/>
        <v>20241.987249999998</v>
      </c>
      <c r="X4" s="22">
        <f t="shared" si="0"/>
        <v>20241.987249999998</v>
      </c>
      <c r="Y4" s="22">
        <f t="shared" si="0"/>
        <v>20241.987249999998</v>
      </c>
      <c r="Z4" s="22">
        <f t="shared" si="0"/>
        <v>20241.987249999998</v>
      </c>
      <c r="AA4" s="22">
        <f t="shared" si="0"/>
        <v>20241.987249999998</v>
      </c>
      <c r="AB4" s="22">
        <f t="shared" si="0"/>
        <v>20241.987249999998</v>
      </c>
      <c r="AC4" s="22">
        <f t="shared" si="0"/>
        <v>20241.987249999998</v>
      </c>
    </row>
    <row r="5" spans="1:30" x14ac:dyDescent="0.3">
      <c r="A5" s="10" t="s">
        <v>77</v>
      </c>
      <c r="B5" s="11" t="s">
        <v>78</v>
      </c>
      <c r="C5" s="11"/>
      <c r="D5" s="16">
        <v>0</v>
      </c>
      <c r="E5" s="22">
        <f>D5+'Денежные потоки'!D123</f>
        <v>-301019.17808219179</v>
      </c>
      <c r="F5" s="22">
        <f>E5+'Денежные потоки'!E123</f>
        <v>-301019.17808219179</v>
      </c>
      <c r="G5" s="22">
        <f>F5+'Денежные потоки'!F123</f>
        <v>-301019.17808219179</v>
      </c>
      <c r="H5" s="22">
        <f>G5+'Денежные потоки'!G123</f>
        <v>-301019.17808219179</v>
      </c>
      <c r="I5" s="22">
        <f>H5+'Денежные потоки'!H123</f>
        <v>-301019.17808219179</v>
      </c>
      <c r="J5" s="22">
        <f>I5+'Денежные потоки'!I123</f>
        <v>-301019.17808219179</v>
      </c>
      <c r="K5" s="22">
        <f>J5+'Денежные потоки'!J123</f>
        <v>-301019.17808219179</v>
      </c>
      <c r="L5" s="22">
        <f>K5+'Денежные потоки'!K123</f>
        <v>-301019.17808219179</v>
      </c>
      <c r="M5" s="22">
        <f>L5+'Денежные потоки'!L123</f>
        <v>-301019.17808219179</v>
      </c>
      <c r="N5" s="22">
        <f>M5+'Денежные потоки'!M123</f>
        <v>-301019.17808219179</v>
      </c>
      <c r="O5" s="22">
        <f>N5+'Денежные потоки'!N123</f>
        <v>-301019.17808219179</v>
      </c>
      <c r="P5" s="22">
        <f>O5+'Денежные потоки'!O123</f>
        <v>-301019.17808219179</v>
      </c>
      <c r="Q5" s="22">
        <f>P5+'Денежные потоки'!P123</f>
        <v>-301019.17808219179</v>
      </c>
      <c r="R5" s="22">
        <f>Q5+'Денежные потоки'!Q123</f>
        <v>-301019.17808219179</v>
      </c>
      <c r="S5" s="22">
        <f>R5+'Денежные потоки'!R123</f>
        <v>-301019.17808219179</v>
      </c>
      <c r="T5" s="22">
        <f>S5+'Денежные потоки'!S123</f>
        <v>-301019.17808219179</v>
      </c>
      <c r="U5" s="22">
        <f>T5+'Денежные потоки'!T123</f>
        <v>-301019.17808219179</v>
      </c>
      <c r="V5" s="22">
        <f>U5+'Денежные потоки'!U123</f>
        <v>-301019.17808219179</v>
      </c>
      <c r="W5" s="22">
        <f>V5+'Денежные потоки'!V123</f>
        <v>-301019.17808219179</v>
      </c>
      <c r="X5" s="22">
        <f>W5+'Денежные потоки'!W123</f>
        <v>-301019.17808219179</v>
      </c>
      <c r="Y5" s="22">
        <f>X5+'Денежные потоки'!X123</f>
        <v>-301019.17808219179</v>
      </c>
      <c r="Z5" s="22">
        <f>Y5+'Денежные потоки'!Y123</f>
        <v>-301019.17808219179</v>
      </c>
      <c r="AA5" s="22">
        <f>Z5+'Денежные потоки'!Z123</f>
        <v>-301019.17808219179</v>
      </c>
      <c r="AB5" s="22">
        <f>AA5+'Денежные потоки'!AA123</f>
        <v>-301019.17808219179</v>
      </c>
      <c r="AC5" s="22">
        <f>AB5+'Денежные потоки'!AB123</f>
        <v>-301019.17808219179</v>
      </c>
      <c r="AD5" s="22"/>
    </row>
    <row r="6" spans="1:30" x14ac:dyDescent="0.3">
      <c r="A6" s="10" t="s">
        <v>79</v>
      </c>
      <c r="B6" s="12" t="s">
        <v>80</v>
      </c>
      <c r="C6" s="12"/>
      <c r="D6" s="16">
        <v>0</v>
      </c>
      <c r="E6" s="22">
        <f>D6+'Денежные потоки'!D124</f>
        <v>-301019.17808219179</v>
      </c>
      <c r="F6" s="22">
        <f>E6+'Денежные потоки'!E124</f>
        <v>-301019.17808219179</v>
      </c>
      <c r="G6" s="22">
        <f>F6+'Денежные потоки'!F124</f>
        <v>-301019.17808219179</v>
      </c>
      <c r="H6" s="22">
        <f>G6+'Денежные потоки'!G124</f>
        <v>-301019.17808219179</v>
      </c>
      <c r="I6" s="22">
        <f>H6+'Денежные потоки'!H124</f>
        <v>-301019.17808219179</v>
      </c>
      <c r="J6" s="22">
        <f>I6+'Денежные потоки'!I124</f>
        <v>-301019.17808219179</v>
      </c>
      <c r="K6" s="22">
        <f>J6+'Денежные потоки'!J124</f>
        <v>-301019.17808219179</v>
      </c>
      <c r="L6" s="22">
        <f>K6+'Денежные потоки'!K124</f>
        <v>-301019.17808219179</v>
      </c>
      <c r="M6" s="22">
        <f>L6+'Денежные потоки'!L124</f>
        <v>-301019.17808219179</v>
      </c>
      <c r="N6" s="22">
        <f>M6+'Денежные потоки'!M124</f>
        <v>-301019.17808219179</v>
      </c>
      <c r="O6" s="22">
        <f>N6+'Денежные потоки'!N124</f>
        <v>-301019.17808219179</v>
      </c>
      <c r="P6" s="22">
        <f>O6+'Денежные потоки'!O124</f>
        <v>-301019.17808219179</v>
      </c>
      <c r="Q6" s="22">
        <f>P6+'Денежные потоки'!P124</f>
        <v>-301019.17808219179</v>
      </c>
      <c r="R6" s="22">
        <f>Q6+'Денежные потоки'!Q124</f>
        <v>-301019.17808219179</v>
      </c>
      <c r="S6" s="22">
        <f>R6+'Денежные потоки'!R124</f>
        <v>-301019.17808219179</v>
      </c>
      <c r="T6" s="22">
        <f>S6+'Денежные потоки'!S124</f>
        <v>-301019.17808219179</v>
      </c>
      <c r="U6" s="22">
        <f>T6+'Денежные потоки'!T124</f>
        <v>-301019.17808219179</v>
      </c>
      <c r="V6" s="22">
        <f>U6+'Денежные потоки'!U124</f>
        <v>-301019.17808219179</v>
      </c>
      <c r="W6" s="22">
        <f>V6+'Денежные потоки'!V124</f>
        <v>-301019.17808219179</v>
      </c>
      <c r="X6" s="22">
        <f>W6+'Денежные потоки'!W124</f>
        <v>-301019.17808219179</v>
      </c>
      <c r="Y6" s="22">
        <f>X6+'Денежные потоки'!X124</f>
        <v>-301019.17808219179</v>
      </c>
      <c r="Z6" s="22">
        <f>Y6+'Денежные потоки'!Y124</f>
        <v>-301019.17808219179</v>
      </c>
      <c r="AA6" s="22">
        <f>Z6+'Денежные потоки'!Z124</f>
        <v>-301019.17808219179</v>
      </c>
      <c r="AB6" s="22">
        <f>AA6+'Денежные потоки'!AA124</f>
        <v>-301019.17808219179</v>
      </c>
      <c r="AC6" s="22">
        <f>AB6+'Денежные потоки'!AB124</f>
        <v>-301019.17808219179</v>
      </c>
      <c r="AD6" s="22"/>
    </row>
    <row r="7" spans="1:30" x14ac:dyDescent="0.3">
      <c r="A7" s="10" t="s">
        <v>81</v>
      </c>
      <c r="B7" s="12" t="s">
        <v>82</v>
      </c>
      <c r="C7" s="12"/>
      <c r="D7" s="16">
        <v>0</v>
      </c>
      <c r="E7" s="22">
        <f>D7+'Денежные потоки'!D125</f>
        <v>0</v>
      </c>
      <c r="F7" s="22">
        <f>E7+'Денежные потоки'!E125</f>
        <v>0</v>
      </c>
      <c r="G7" s="22">
        <f>F7+'Денежные потоки'!F125</f>
        <v>0</v>
      </c>
      <c r="H7" s="22">
        <f>G7+'Денежные потоки'!G125</f>
        <v>0</v>
      </c>
      <c r="I7" s="22">
        <f>H7+'Денежные потоки'!H125</f>
        <v>0</v>
      </c>
      <c r="J7" s="22">
        <f>I7+'Денежные потоки'!I125</f>
        <v>0</v>
      </c>
      <c r="K7" s="22">
        <f>J7+'Денежные потоки'!J125</f>
        <v>0</v>
      </c>
      <c r="L7" s="22">
        <f>K7+'Денежные потоки'!K125</f>
        <v>0</v>
      </c>
      <c r="M7" s="22">
        <f>L7+'Денежные потоки'!L125</f>
        <v>0</v>
      </c>
      <c r="N7" s="22">
        <f>M7+'Денежные потоки'!M125</f>
        <v>0</v>
      </c>
      <c r="O7" s="22">
        <f>N7+'Денежные потоки'!N125</f>
        <v>0</v>
      </c>
      <c r="P7" s="22">
        <f>O7+'Денежные потоки'!O125</f>
        <v>0</v>
      </c>
      <c r="Q7" s="22">
        <f>P7+'Денежные потоки'!P125</f>
        <v>0</v>
      </c>
      <c r="R7" s="22">
        <f>Q7+'Денежные потоки'!Q125</f>
        <v>0</v>
      </c>
      <c r="S7" s="22">
        <f>R7+'Денежные потоки'!R125</f>
        <v>0</v>
      </c>
      <c r="T7" s="22">
        <f>S7+'Денежные потоки'!S125</f>
        <v>0</v>
      </c>
      <c r="U7" s="22">
        <f>T7+'Денежные потоки'!T125</f>
        <v>0</v>
      </c>
      <c r="V7" s="22">
        <f>U7+'Денежные потоки'!U125</f>
        <v>0</v>
      </c>
      <c r="W7" s="22">
        <f>V7+'Денежные потоки'!V125</f>
        <v>0</v>
      </c>
      <c r="X7" s="22">
        <f>W7+'Денежные потоки'!W125</f>
        <v>0</v>
      </c>
      <c r="Y7" s="22">
        <f>X7+'Денежные потоки'!X125</f>
        <v>0</v>
      </c>
      <c r="Z7" s="22">
        <f>Y7+'Денежные потоки'!Y125</f>
        <v>0</v>
      </c>
      <c r="AA7" s="22">
        <f>Z7+'Денежные потоки'!Z125</f>
        <v>0</v>
      </c>
      <c r="AB7" s="22">
        <f>AA7+'Денежные потоки'!AA125</f>
        <v>0</v>
      </c>
      <c r="AC7" s="22">
        <f>AB7+'Денежные потоки'!AB125</f>
        <v>0</v>
      </c>
      <c r="AD7" s="22"/>
    </row>
    <row r="8" spans="1:30" x14ac:dyDescent="0.3">
      <c r="A8" s="10" t="s">
        <v>83</v>
      </c>
      <c r="B8" s="11" t="s">
        <v>84</v>
      </c>
      <c r="C8" s="11"/>
      <c r="D8">
        <v>7940678.2549176989</v>
      </c>
      <c r="E8" s="22">
        <f>D8+'Денежные потоки'!D126</f>
        <v>7901053.9579519453</v>
      </c>
      <c r="F8" s="22">
        <f>E8+'Денежные потоки'!E126</f>
        <v>8151537.8576094797</v>
      </c>
      <c r="G8" s="22">
        <f>F8+'Денежные потоки'!F126</f>
        <v>7674678.8778934311</v>
      </c>
      <c r="H8" s="22">
        <f>G8+'Денежные потоки'!G126</f>
        <v>7572874.42070165</v>
      </c>
      <c r="I8" s="22">
        <f>H8+'Денежные потоки'!H126</f>
        <v>7451469.2652084995</v>
      </c>
      <c r="J8" s="22">
        <f>I8+'Денежные потоки'!I126</f>
        <v>7821515.0994550744</v>
      </c>
      <c r="K8" s="22">
        <f>J8+'Денежные потоки'!J126</f>
        <v>7725980.1782989101</v>
      </c>
      <c r="L8" s="22">
        <f>K8+'Денежные потоки'!K126</f>
        <v>7606125.4331728825</v>
      </c>
      <c r="M8" s="22">
        <f>L8+'Денежные потоки'!L126</f>
        <v>7485246.4498304166</v>
      </c>
      <c r="N8" s="22">
        <f>M8+'Денежные потоки'!M126</f>
        <v>7386736.5746797314</v>
      </c>
      <c r="O8" s="22">
        <f>N8+'Денежные потоки'!N126</f>
        <v>7268766.2661591833</v>
      </c>
      <c r="P8" s="22">
        <f>O8+'Денежные потоки'!O126</f>
        <v>7216441.3488042429</v>
      </c>
      <c r="Q8" s="22">
        <f>P8+'Денежные потоки'!P126</f>
        <v>7269690.2305919137</v>
      </c>
      <c r="R8" s="22">
        <f>Q8+'Денежные потоки'!Q126</f>
        <v>7305926.8330617771</v>
      </c>
      <c r="S8" s="22">
        <f>R8+'Денежные потоки'!R126</f>
        <v>7435269.436220658</v>
      </c>
      <c r="T8" s="22">
        <f>S8+'Денежные потоки'!S126</f>
        <v>7474797.4661275074</v>
      </c>
      <c r="U8" s="22">
        <f>T8+'Денежные потоки'!T126</f>
        <v>7513131.2077165488</v>
      </c>
      <c r="V8" s="22">
        <f>U8+'Денежные потоки'!U126</f>
        <v>8023793.5978644937</v>
      </c>
      <c r="W8" s="22">
        <f>V8+'Денежные потоки'!V126</f>
        <v>8062228.2433612058</v>
      </c>
      <c r="X8" s="22">
        <f>W8+'Денежные потоки'!W126</f>
        <v>8101080.9393568225</v>
      </c>
      <c r="Y8" s="22">
        <f>X8+'Денежные потоки'!X126</f>
        <v>8139615.5100746304</v>
      </c>
      <c r="Z8" s="22">
        <f>Y8+'Денежные потоки'!Y126</f>
        <v>8178624.4770487165</v>
      </c>
      <c r="AA8" s="22">
        <f>Z8+'Денежные потоки'!Z126</f>
        <v>8216551.5754697295</v>
      </c>
      <c r="AB8" s="22">
        <f>AA8+'Денежные потоки'!AA126</f>
        <v>9478462.5782094561</v>
      </c>
      <c r="AC8" s="22">
        <f>AB8+'Денежные потоки'!AB126</f>
        <v>23554183.994152408</v>
      </c>
      <c r="AD8" s="22"/>
    </row>
    <row r="9" spans="1:30" x14ac:dyDescent="0.3">
      <c r="A9" s="10" t="s">
        <v>85</v>
      </c>
      <c r="B9" s="12" t="s">
        <v>86</v>
      </c>
      <c r="C9" s="12"/>
      <c r="D9" s="15">
        <v>0</v>
      </c>
      <c r="E9" s="22">
        <f>D9+'Денежные потоки'!D127</f>
        <v>0</v>
      </c>
      <c r="F9" s="22">
        <f>E9+'Денежные потоки'!E127</f>
        <v>0</v>
      </c>
      <c r="G9" s="22">
        <f>F9+'Денежные потоки'!F127</f>
        <v>0</v>
      </c>
      <c r="H9" s="22">
        <f>G9+'Денежные потоки'!G127</f>
        <v>0</v>
      </c>
      <c r="I9" s="22">
        <f>H9+'Денежные потоки'!H127</f>
        <v>0</v>
      </c>
      <c r="J9" s="22">
        <f>I9+'Денежные потоки'!I127</f>
        <v>0</v>
      </c>
      <c r="K9" s="22">
        <f>J9+'Денежные потоки'!J127</f>
        <v>0</v>
      </c>
      <c r="L9" s="22">
        <f>K9+'Денежные потоки'!K127</f>
        <v>0</v>
      </c>
      <c r="M9" s="22">
        <f>L9+'Денежные потоки'!L127</f>
        <v>0</v>
      </c>
      <c r="N9" s="22">
        <f>M9+'Денежные потоки'!M127</f>
        <v>0</v>
      </c>
      <c r="O9" s="22">
        <f>N9+'Денежные потоки'!N127</f>
        <v>0</v>
      </c>
      <c r="P9" s="22">
        <f>O9+'Денежные потоки'!O127</f>
        <v>0</v>
      </c>
      <c r="Q9" s="22">
        <f>P9+'Денежные потоки'!P127</f>
        <v>0</v>
      </c>
      <c r="R9" s="22">
        <f>Q9+'Денежные потоки'!Q127</f>
        <v>0</v>
      </c>
      <c r="S9" s="22">
        <f>R9+'Денежные потоки'!R127</f>
        <v>0</v>
      </c>
      <c r="T9" s="22">
        <f>S9+'Денежные потоки'!S127</f>
        <v>0</v>
      </c>
      <c r="U9" s="22">
        <f>T9+'Денежные потоки'!T127</f>
        <v>0</v>
      </c>
      <c r="V9" s="22">
        <f>U9+'Денежные потоки'!U127</f>
        <v>0</v>
      </c>
      <c r="W9" s="22">
        <f>V9+'Денежные потоки'!V127</f>
        <v>0</v>
      </c>
      <c r="X9" s="22">
        <f>W9+'Денежные потоки'!W127</f>
        <v>0</v>
      </c>
      <c r="Y9" s="22">
        <f>X9+'Денежные потоки'!X127</f>
        <v>0</v>
      </c>
      <c r="Z9" s="22">
        <f>Y9+'Денежные потоки'!Y127</f>
        <v>0</v>
      </c>
      <c r="AA9" s="22">
        <f>Z9+'Денежные потоки'!Z127</f>
        <v>0</v>
      </c>
      <c r="AB9" s="22">
        <f>AA9+'Денежные потоки'!AA127</f>
        <v>0</v>
      </c>
      <c r="AC9" s="22">
        <f>AB9+'Денежные потоки'!AB127</f>
        <v>0</v>
      </c>
      <c r="AD9" s="22"/>
    </row>
    <row r="10" spans="1:30" x14ac:dyDescent="0.3">
      <c r="A10" s="10" t="s">
        <v>87</v>
      </c>
      <c r="B10" s="12" t="s">
        <v>88</v>
      </c>
      <c r="C10" s="12"/>
      <c r="D10" s="15">
        <v>0</v>
      </c>
      <c r="E10" s="22">
        <f>D10+'Денежные потоки'!D128</f>
        <v>0</v>
      </c>
      <c r="F10" s="22">
        <f>E10+'Денежные потоки'!E128</f>
        <v>0</v>
      </c>
      <c r="G10" s="22">
        <f>F10+'Денежные потоки'!F128</f>
        <v>0</v>
      </c>
      <c r="H10" s="22">
        <f>G10+'Денежные потоки'!G128</f>
        <v>0</v>
      </c>
      <c r="I10" s="22">
        <f>H10+'Денежные потоки'!H128</f>
        <v>0</v>
      </c>
      <c r="J10" s="22">
        <f>I10+'Денежные потоки'!I128</f>
        <v>0</v>
      </c>
      <c r="K10" s="22">
        <f>J10+'Денежные потоки'!J128</f>
        <v>0</v>
      </c>
      <c r="L10" s="22">
        <f>K10+'Денежные потоки'!K128</f>
        <v>0</v>
      </c>
      <c r="M10" s="22">
        <f>L10+'Денежные потоки'!L128</f>
        <v>0</v>
      </c>
      <c r="N10" s="22">
        <f>M10+'Денежные потоки'!M128</f>
        <v>0</v>
      </c>
      <c r="O10" s="22">
        <f>N10+'Денежные потоки'!N128</f>
        <v>0</v>
      </c>
      <c r="P10" s="22">
        <f>O10+'Денежные потоки'!O128</f>
        <v>0</v>
      </c>
      <c r="Q10" s="22">
        <f>P10+'Денежные потоки'!P128</f>
        <v>0</v>
      </c>
      <c r="R10" s="22">
        <f>Q10+'Денежные потоки'!Q128</f>
        <v>0</v>
      </c>
      <c r="S10" s="22">
        <f>R10+'Денежные потоки'!R128</f>
        <v>0</v>
      </c>
      <c r="T10" s="22">
        <f>S10+'Денежные потоки'!S128</f>
        <v>0</v>
      </c>
      <c r="U10" s="22">
        <f>T10+'Денежные потоки'!T128</f>
        <v>0</v>
      </c>
      <c r="V10" s="22">
        <f>U10+'Денежные потоки'!U128</f>
        <v>0</v>
      </c>
      <c r="W10" s="22">
        <f>V10+'Денежные потоки'!V128</f>
        <v>0</v>
      </c>
      <c r="X10" s="22">
        <f>W10+'Денежные потоки'!W128</f>
        <v>0</v>
      </c>
      <c r="Y10" s="22">
        <f>X10+'Денежные потоки'!X128</f>
        <v>0</v>
      </c>
      <c r="Z10" s="22">
        <f>Y10+'Денежные потоки'!Y128</f>
        <v>0</v>
      </c>
      <c r="AA10" s="22">
        <f>Z10+'Денежные потоки'!Z128</f>
        <v>0</v>
      </c>
      <c r="AB10" s="22">
        <f>AA10+'Денежные потоки'!AA128</f>
        <v>0</v>
      </c>
      <c r="AC10" s="22">
        <f>AB10+'Денежные потоки'!AB128</f>
        <v>0</v>
      </c>
      <c r="AD10" s="22"/>
    </row>
    <row r="11" spans="1:30" x14ac:dyDescent="0.3">
      <c r="A11" s="10" t="s">
        <v>89</v>
      </c>
      <c r="B11" s="12" t="s">
        <v>90</v>
      </c>
      <c r="C11" s="12"/>
      <c r="D11" s="15">
        <v>7394499.6061369861</v>
      </c>
      <c r="E11" s="22">
        <f>D11+'Денежные потоки'!D129</f>
        <v>7421877.6061369861</v>
      </c>
      <c r="F11" s="22">
        <f>E11+'Денежные потоки'!E129</f>
        <v>7739457.0842191782</v>
      </c>
      <c r="G11" s="22">
        <f>F11+'Денежные потоки'!F129</f>
        <v>7327559.3829620332</v>
      </c>
      <c r="H11" s="22">
        <f>G11+'Денежные потоки'!G129</f>
        <v>7354324.314468882</v>
      </c>
      <c r="I11" s="22">
        <f>H11+'Денежные потоки'!H129</f>
        <v>7360452.5336469645</v>
      </c>
      <c r="J11" s="22">
        <f>I11+'Денежные потоки'!I129</f>
        <v>7853359.8235099781</v>
      </c>
      <c r="K11" s="22">
        <f>J11+'Денежные потоки'!J129</f>
        <v>7879576.3303592931</v>
      </c>
      <c r="L11" s="22">
        <f>K11+'Денежные потоки'!K129</f>
        <v>7885609.4536469644</v>
      </c>
      <c r="M11" s="22">
        <f>L11+'Денежные потоки'!L129</f>
        <v>7885609.4536469644</v>
      </c>
      <c r="N11" s="22">
        <f>M11+'Денежные потоки'!M129</f>
        <v>7905304.6591264168</v>
      </c>
      <c r="O11" s="22">
        <f>N11+'Денежные потоки'!N129</f>
        <v>7905304.6591264168</v>
      </c>
      <c r="P11" s="22">
        <f>O11+'Денежные потоки'!O129</f>
        <v>7965417.9359714771</v>
      </c>
      <c r="Q11" s="22">
        <f>P11+'Денежные потоки'!P129</f>
        <v>7984640.5387112033</v>
      </c>
      <c r="R11" s="22">
        <f>Q11+'Денежные потоки'!Q129</f>
        <v>7984640.5387112033</v>
      </c>
      <c r="S11" s="22">
        <f>R11+'Денежные потоки'!R129</f>
        <v>8071848.0434111804</v>
      </c>
      <c r="T11" s="22">
        <f>S11+'Денежные потоки'!S129</f>
        <v>8071848.0434111804</v>
      </c>
      <c r="U11" s="22">
        <f>T11+'Денежные потоки'!T129</f>
        <v>8071848.0434111804</v>
      </c>
      <c r="V11" s="22">
        <f>U11+'Денежные потоки'!U129</f>
        <v>8545876.3404413182</v>
      </c>
      <c r="W11" s="22">
        <f>V11+'Денежные потоки'!V129</f>
        <v>8545876.3404413182</v>
      </c>
      <c r="X11" s="22">
        <f>W11+'Денежные потоки'!W129</f>
        <v>8545876.3404413182</v>
      </c>
      <c r="Y11" s="22">
        <f>X11+'Денежные потоки'!X129</f>
        <v>8545876.3404413182</v>
      </c>
      <c r="Z11" s="22">
        <f>Y11+'Денежные потоки'!Y129</f>
        <v>8545876.3404413182</v>
      </c>
      <c r="AA11" s="22">
        <f>Z11+'Денежные потоки'!Z129</f>
        <v>8545876.3404413182</v>
      </c>
      <c r="AB11" s="22">
        <f>AA11+'Денежные потоки'!AA129</f>
        <v>9769423.4966057017</v>
      </c>
      <c r="AC11" s="22">
        <f>AB11+'Денежные потоки'!AB129</f>
        <v>19841439.011576615</v>
      </c>
      <c r="AD11" s="22"/>
    </row>
    <row r="12" spans="1:30" x14ac:dyDescent="0.3">
      <c r="A12" s="10" t="s">
        <v>91</v>
      </c>
      <c r="B12" s="12" t="s">
        <v>92</v>
      </c>
      <c r="C12" s="12"/>
      <c r="D12" s="15">
        <v>0</v>
      </c>
      <c r="E12" s="22">
        <f>D12+'Денежные потоки'!D130</f>
        <v>0</v>
      </c>
      <c r="F12" s="22">
        <f>E12+'Денежные потоки'!E130</f>
        <v>0</v>
      </c>
      <c r="G12" s="22">
        <f>F12+'Денежные потоки'!F130</f>
        <v>0</v>
      </c>
      <c r="H12" s="22">
        <f>G12+'Денежные потоки'!G130</f>
        <v>0</v>
      </c>
      <c r="I12" s="22">
        <f>H12+'Денежные потоки'!H130</f>
        <v>0</v>
      </c>
      <c r="J12" s="22">
        <f>I12+'Денежные потоки'!I130</f>
        <v>0</v>
      </c>
      <c r="K12" s="22">
        <f>J12+'Денежные потоки'!J130</f>
        <v>0</v>
      </c>
      <c r="L12" s="22">
        <f>K12+'Денежные потоки'!K130</f>
        <v>0</v>
      </c>
      <c r="M12" s="22">
        <f>L12+'Денежные потоки'!L130</f>
        <v>0</v>
      </c>
      <c r="N12" s="22">
        <f>M12+'Денежные потоки'!M130</f>
        <v>0</v>
      </c>
      <c r="O12" s="22">
        <f>N12+'Денежные потоки'!N130</f>
        <v>0</v>
      </c>
      <c r="P12" s="22">
        <f>O12+'Денежные потоки'!O130</f>
        <v>0</v>
      </c>
      <c r="Q12" s="22">
        <f>P12+'Денежные потоки'!P130</f>
        <v>0</v>
      </c>
      <c r="R12" s="22">
        <f>Q12+'Денежные потоки'!Q130</f>
        <v>0</v>
      </c>
      <c r="S12" s="22">
        <f>R12+'Денежные потоки'!R130</f>
        <v>0</v>
      </c>
      <c r="T12" s="22">
        <f>S12+'Денежные потоки'!S130</f>
        <v>0</v>
      </c>
      <c r="U12" s="22">
        <f>T12+'Денежные потоки'!T130</f>
        <v>0</v>
      </c>
      <c r="V12" s="22">
        <f>U12+'Денежные потоки'!U130</f>
        <v>0</v>
      </c>
      <c r="W12" s="22">
        <f>V12+'Денежные потоки'!V130</f>
        <v>0</v>
      </c>
      <c r="X12" s="22">
        <f>W12+'Денежные потоки'!W130</f>
        <v>0</v>
      </c>
      <c r="Y12" s="22">
        <f>X12+'Денежные потоки'!X130</f>
        <v>0</v>
      </c>
      <c r="Z12" s="22">
        <f>Y12+'Денежные потоки'!Y130</f>
        <v>0</v>
      </c>
      <c r="AA12" s="22">
        <f>Z12+'Денежные потоки'!Z130</f>
        <v>0</v>
      </c>
      <c r="AB12" s="22">
        <f>AA12+'Денежные потоки'!AA130</f>
        <v>0</v>
      </c>
      <c r="AC12" s="22">
        <f>AB12+'Денежные потоки'!AB130</f>
        <v>0</v>
      </c>
      <c r="AD12" s="22"/>
    </row>
    <row r="13" spans="1:30" x14ac:dyDescent="0.3">
      <c r="A13" s="10" t="s">
        <v>93</v>
      </c>
      <c r="B13" s="12" t="s">
        <v>94</v>
      </c>
      <c r="C13" s="12"/>
      <c r="D13" s="15">
        <v>34314.013698630137</v>
      </c>
      <c r="E13" s="22">
        <f>D13+'Денежные потоки'!D131</f>
        <v>29908.534246575342</v>
      </c>
      <c r="F13" s="22">
        <f>E13+'Денежные потоки'!E131</f>
        <v>25460.863013698628</v>
      </c>
      <c r="G13" s="22">
        <f>F13+'Денежные потоки'!F131</f>
        <v>21148.808219178081</v>
      </c>
      <c r="H13" s="22">
        <f>G13+'Денежные потоки'!G131</f>
        <v>16888.534246575342</v>
      </c>
      <c r="I13" s="22">
        <f>H13+'Денежные потоки'!H131</f>
        <v>12729.35616438356</v>
      </c>
      <c r="J13" s="22">
        <f>I13+'Денежные потоки'!I131</f>
        <v>8518.3972602739705</v>
      </c>
      <c r="K13" s="22">
        <f>J13+'Денежные потоки'!J131</f>
        <v>4401.6849315068475</v>
      </c>
      <c r="L13" s="22">
        <f>K13+'Денежные потоки'!K131</f>
        <v>352.9178082191761</v>
      </c>
      <c r="M13" s="22">
        <f>L13+'Денежные потоки'!L131</f>
        <v>-3660.78082191781</v>
      </c>
      <c r="N13" s="22">
        <f>M13+'Денежные потоки'!M131</f>
        <v>-7641.6027397260295</v>
      </c>
      <c r="O13" s="22">
        <f>N13+'Денежные потоки'!N131</f>
        <v>-11593.657534246577</v>
      </c>
      <c r="P13" s="22">
        <f>O13+'Денежные потоки'!O131</f>
        <v>-15447.082191780824</v>
      </c>
      <c r="Q13" s="22">
        <f>P13+'Денежные потоки'!P131</f>
        <v>-13236.808219178085</v>
      </c>
      <c r="R13" s="22">
        <f>Q13+'Денежные потоки'!Q131</f>
        <v>-11191.219178082196</v>
      </c>
      <c r="S13" s="22">
        <f>R13+'Денежные потоки'!R131</f>
        <v>-9085.4109589041145</v>
      </c>
      <c r="T13" s="22">
        <f>S13+'Денежные потоки'!S131</f>
        <v>-7026.7808219178123</v>
      </c>
      <c r="U13" s="22">
        <f>T13+'Денежные потоки'!T131</f>
        <v>-4944.7534246575378</v>
      </c>
      <c r="V13" s="22">
        <f>U13+'Денежные потоки'!U131</f>
        <v>-2909.1369863013729</v>
      </c>
      <c r="W13" s="22">
        <f>V13+'Денежные потоки'!V131</f>
        <v>-850.89041095890707</v>
      </c>
      <c r="X13" s="22">
        <f>W13+'Денежные потоки'!W131</f>
        <v>1195.4657534246548</v>
      </c>
      <c r="Y13" s="22">
        <f>X13+'Денежные потоки'!X131</f>
        <v>3196.5616438356137</v>
      </c>
      <c r="Z13" s="22">
        <f>Y13+'Денежные потоки'!Y131</f>
        <v>5219.1369863013679</v>
      </c>
      <c r="AA13" s="22">
        <f>Z13+'Денежные потоки'!Z131</f>
        <v>7197.2191780821904</v>
      </c>
      <c r="AB13" s="22">
        <f>AA13+'Денежные потоки'!AA131</f>
        <v>9196.0136986301368</v>
      </c>
      <c r="AC13" s="22">
        <f>AB13+'Денежные потоки'!AB131</f>
        <v>115122.20547945207</v>
      </c>
      <c r="AD13" s="22"/>
    </row>
    <row r="14" spans="1:30" x14ac:dyDescent="0.3">
      <c r="A14" s="10" t="s">
        <v>95</v>
      </c>
      <c r="B14" s="12" t="s">
        <v>96</v>
      </c>
      <c r="C14" s="12"/>
      <c r="D14" s="15">
        <v>511864.63508208218</v>
      </c>
      <c r="E14" s="22">
        <f>D14+'Денежные потоки'!D132</f>
        <v>449267.81756838353</v>
      </c>
      <c r="F14" s="22">
        <f>E14+'Денежные потоки'!E132</f>
        <v>386608.91037660273</v>
      </c>
      <c r="G14" s="22">
        <f>F14+'Денежные потоки'!F132</f>
        <v>325958.68671221915</v>
      </c>
      <c r="H14" s="22">
        <f>G14+'Денежные потоки'!G132</f>
        <v>201633.57198619176</v>
      </c>
      <c r="I14" s="22">
        <f>H14+'Денежные потоки'!H132</f>
        <v>78254.375397150667</v>
      </c>
      <c r="J14" s="22">
        <f>I14+'Денежные потоки'!I132</f>
        <v>-40414.121315178098</v>
      </c>
      <c r="K14" s="22">
        <f>J14+'Денежные потоки'!J132</f>
        <v>-158055.83699189045</v>
      </c>
      <c r="L14" s="22">
        <f>K14+'Денежные потоки'!K132</f>
        <v>-279914.93828230142</v>
      </c>
      <c r="M14" s="22">
        <f>L14+'Денежные потоки'!L132</f>
        <v>-396802.22299463017</v>
      </c>
      <c r="N14" s="22">
        <f>M14+'Денежные потоки'!M132</f>
        <v>-511035.48170695896</v>
      </c>
      <c r="O14" s="22">
        <f>N14+'Денежные потоки'!N132</f>
        <v>-625066.7354329864</v>
      </c>
      <c r="P14" s="22">
        <f>O14+'Денежные потоки'!O132</f>
        <v>-733654.5049754522</v>
      </c>
      <c r="Q14" s="22">
        <f>P14+'Денежные потоки'!P132</f>
        <v>-701853.49990010972</v>
      </c>
      <c r="R14" s="22">
        <f>Q14+'Денежные потоки'!Q132</f>
        <v>-667674.48647134262</v>
      </c>
      <c r="S14" s="22">
        <f>R14+'Денежные потоки'!R132</f>
        <v>-627647.19623161654</v>
      </c>
      <c r="T14" s="22">
        <f>S14+'Денежные потоки'!S132</f>
        <v>-590194.79646175355</v>
      </c>
      <c r="U14" s="22">
        <f>T14+'Денежные потоки'!T132</f>
        <v>-553949.08226997277</v>
      </c>
      <c r="V14" s="22">
        <f>U14+'Денежные потоки'!U132</f>
        <v>-519369.60559052072</v>
      </c>
      <c r="W14" s="22">
        <f>V14+'Денежные потоки'!V132</f>
        <v>-483001.20666915085</v>
      </c>
      <c r="X14" s="22">
        <f>W14+'Денежные потоки'!W132</f>
        <v>-446215.866837918</v>
      </c>
      <c r="Y14" s="22">
        <f>X14+'Денежные потоки'!X132</f>
        <v>-409705.39201052074</v>
      </c>
      <c r="Z14" s="22">
        <f>Y14+'Денежные потоки'!Y132</f>
        <v>-372729.00037890079</v>
      </c>
      <c r="AA14" s="22">
        <f>Z14+'Денежные потоки'!Z132</f>
        <v>-336793.98414966866</v>
      </c>
      <c r="AB14" s="22">
        <f>AA14+'Денежные потоки'!AA132</f>
        <v>-300432.93209487415</v>
      </c>
      <c r="AC14" s="22">
        <f>AB14+'Денежные потоки'!AB132</f>
        <v>3597321.7770963432</v>
      </c>
      <c r="AD14" s="22"/>
    </row>
    <row r="15" spans="1:30" x14ac:dyDescent="0.3">
      <c r="A15" s="10" t="s">
        <v>97</v>
      </c>
      <c r="B15" s="12" t="s">
        <v>98</v>
      </c>
      <c r="C15" s="12"/>
      <c r="D15" s="15">
        <v>0</v>
      </c>
      <c r="E15" s="22">
        <f>D15+'Денежные потоки'!D133</f>
        <v>0</v>
      </c>
      <c r="F15" s="22">
        <f>E15+'Денежные потоки'!E133</f>
        <v>11</v>
      </c>
      <c r="G15" s="22">
        <f>F15+'Денежные потоки'!F133</f>
        <v>12</v>
      </c>
      <c r="H15" s="22">
        <f>G15+'Денежные потоки'!G133</f>
        <v>28</v>
      </c>
      <c r="I15" s="22">
        <f>H15+'Денежные потоки'!H133</f>
        <v>33</v>
      </c>
      <c r="J15" s="22">
        <f>I15+'Денежные потоки'!I133</f>
        <v>51</v>
      </c>
      <c r="K15" s="22">
        <f>J15+'Денежные потоки'!J133</f>
        <v>58</v>
      </c>
      <c r="L15" s="22">
        <f>K15+'Денежные потоки'!K133</f>
        <v>78</v>
      </c>
      <c r="M15" s="22">
        <f>L15+'Денежные потоки'!L133</f>
        <v>100</v>
      </c>
      <c r="N15" s="22">
        <f>M15+'Денежные потоки'!M133</f>
        <v>109</v>
      </c>
      <c r="O15" s="22">
        <f>N15+'Денежные потоки'!N133</f>
        <v>122</v>
      </c>
      <c r="P15" s="22">
        <f>O15+'Денежные потоки'!O133</f>
        <v>125</v>
      </c>
      <c r="Q15" s="22">
        <f>P15+'Денежные потоки'!P133</f>
        <v>140</v>
      </c>
      <c r="R15" s="22">
        <f>Q15+'Денежные потоки'!Q133</f>
        <v>152</v>
      </c>
      <c r="S15" s="22">
        <f>R15+'Денежные потоки'!R133</f>
        <v>154</v>
      </c>
      <c r="T15" s="22">
        <f>S15+'Денежные потоки'!S133</f>
        <v>171</v>
      </c>
      <c r="U15" s="22">
        <f>T15+'Денежные потоки'!T133</f>
        <v>177</v>
      </c>
      <c r="V15" s="22">
        <f>U15+'Денежные потоки'!U133</f>
        <v>196</v>
      </c>
      <c r="W15" s="22">
        <f>V15+'Денежные потоки'!V133</f>
        <v>204</v>
      </c>
      <c r="X15" s="22">
        <f>W15+'Денежные потоки'!W133</f>
        <v>225</v>
      </c>
      <c r="Y15" s="22">
        <f>X15+'Денежные потоки'!X133</f>
        <v>248</v>
      </c>
      <c r="Z15" s="22">
        <f>Y15+'Денежные потоки'!Y133</f>
        <v>258</v>
      </c>
      <c r="AA15" s="22">
        <f>Z15+'Денежные потоки'!Z133</f>
        <v>272</v>
      </c>
      <c r="AB15" s="22">
        <f>AA15+'Денежные потоки'!AA133</f>
        <v>276</v>
      </c>
      <c r="AC15" s="22">
        <f>AB15+'Денежные потоки'!AB133</f>
        <v>301</v>
      </c>
      <c r="AD15" s="22"/>
    </row>
    <row r="16" spans="1:30" x14ac:dyDescent="0.3">
      <c r="A16" s="10" t="s">
        <v>99</v>
      </c>
      <c r="B16" s="11" t="s">
        <v>100</v>
      </c>
      <c r="C16" s="11"/>
      <c r="D16" s="16">
        <v>226984.38356164386</v>
      </c>
      <c r="E16" s="22">
        <f>D16+'Денежные потоки'!D134</f>
        <v>226984.38356164386</v>
      </c>
      <c r="F16" s="22">
        <f>E16+'Денежные потоки'!E134</f>
        <v>226984.38356164386</v>
      </c>
      <c r="G16" s="22">
        <f>F16+'Денежные потоки'!F134</f>
        <v>226984.38356164386</v>
      </c>
      <c r="H16" s="22">
        <f>G16+'Денежные потоки'!G134</f>
        <v>226984.38356164386</v>
      </c>
      <c r="I16" s="22">
        <f>H16+'Денежные потоки'!H134</f>
        <v>226984.38356164386</v>
      </c>
      <c r="J16" s="22">
        <f>I16+'Денежные потоки'!I134</f>
        <v>226984.38356164386</v>
      </c>
      <c r="K16" s="22">
        <f>J16+'Денежные потоки'!J134</f>
        <v>226984.38356164386</v>
      </c>
      <c r="L16" s="22">
        <f>K16+'Денежные потоки'!K134</f>
        <v>226984.38356164386</v>
      </c>
      <c r="M16" s="22">
        <f>L16+'Денежные потоки'!L134</f>
        <v>226984.38356164386</v>
      </c>
      <c r="N16" s="22">
        <f>M16+'Денежные потоки'!M134</f>
        <v>226984.38356164386</v>
      </c>
      <c r="O16" s="22">
        <f>N16+'Денежные потоки'!N134</f>
        <v>226984.38356164386</v>
      </c>
      <c r="P16" s="22">
        <f>O16+'Денежные потоки'!O134</f>
        <v>226984.38356164386</v>
      </c>
      <c r="Q16" s="22">
        <f>P16+'Денежные потоки'!P134</f>
        <v>226984.38356164386</v>
      </c>
      <c r="R16" s="22">
        <f>Q16+'Денежные потоки'!Q134</f>
        <v>226984.38356164386</v>
      </c>
      <c r="S16" s="22">
        <f>R16+'Денежные потоки'!R134</f>
        <v>226984.38356164386</v>
      </c>
      <c r="T16" s="22">
        <f>S16+'Денежные потоки'!S134</f>
        <v>226984.38356164386</v>
      </c>
      <c r="U16" s="22">
        <f>T16+'Денежные потоки'!T134</f>
        <v>226984.38356164386</v>
      </c>
      <c r="V16" s="22">
        <f>U16+'Денежные потоки'!U134</f>
        <v>226984.38356164386</v>
      </c>
      <c r="W16" s="22">
        <f>V16+'Денежные потоки'!V134</f>
        <v>226984.38356164386</v>
      </c>
      <c r="X16" s="22">
        <f>W16+'Денежные потоки'!W134</f>
        <v>226984.38356164386</v>
      </c>
      <c r="Y16" s="22">
        <f>X16+'Денежные потоки'!X134</f>
        <v>226984.38356164386</v>
      </c>
      <c r="Z16" s="22">
        <f>Y16+'Денежные потоки'!Y134</f>
        <v>226984.38356164386</v>
      </c>
      <c r="AA16" s="22">
        <f>Z16+'Денежные потоки'!Z134</f>
        <v>226984.38356164386</v>
      </c>
      <c r="AB16" s="22">
        <f>AA16+'Денежные потоки'!AA134</f>
        <v>226984.38356164386</v>
      </c>
      <c r="AC16" s="22">
        <f>AB16+'Денежные потоки'!AB134</f>
        <v>226984.38356164386</v>
      </c>
      <c r="AD16" s="22"/>
    </row>
    <row r="17" spans="1:30" x14ac:dyDescent="0.3">
      <c r="A17" s="10" t="s">
        <v>101</v>
      </c>
      <c r="B17" s="12" t="s">
        <v>102</v>
      </c>
      <c r="C17" s="12"/>
      <c r="D17" s="16">
        <v>226984.38356164386</v>
      </c>
      <c r="E17" s="22">
        <f>D17+'Денежные потоки'!D135</f>
        <v>226984.38356164386</v>
      </c>
      <c r="F17" s="22">
        <f>E17+'Денежные потоки'!E135</f>
        <v>226984.38356164386</v>
      </c>
      <c r="G17" s="22">
        <f>F17+'Денежные потоки'!F135</f>
        <v>226984.38356164386</v>
      </c>
      <c r="H17" s="22">
        <f>G17+'Денежные потоки'!G135</f>
        <v>226984.38356164386</v>
      </c>
      <c r="I17" s="22">
        <f>H17+'Денежные потоки'!H135</f>
        <v>226984.38356164386</v>
      </c>
      <c r="J17" s="22">
        <f>I17+'Денежные потоки'!I135</f>
        <v>226984.38356164386</v>
      </c>
      <c r="K17" s="22">
        <f>J17+'Денежные потоки'!J135</f>
        <v>226984.38356164386</v>
      </c>
      <c r="L17" s="22">
        <f>K17+'Денежные потоки'!K135</f>
        <v>226984.38356164386</v>
      </c>
      <c r="M17" s="22">
        <f>L17+'Денежные потоки'!L135</f>
        <v>226984.38356164386</v>
      </c>
      <c r="N17" s="22">
        <f>M17+'Денежные потоки'!M135</f>
        <v>226984.38356164386</v>
      </c>
      <c r="O17" s="22">
        <f>N17+'Денежные потоки'!N135</f>
        <v>226984.38356164386</v>
      </c>
      <c r="P17" s="22">
        <f>O17+'Денежные потоки'!O135</f>
        <v>226984.38356164386</v>
      </c>
      <c r="Q17" s="22">
        <f>P17+'Денежные потоки'!P135</f>
        <v>226984.38356164386</v>
      </c>
      <c r="R17" s="22">
        <f>Q17+'Денежные потоки'!Q135</f>
        <v>226984.38356164386</v>
      </c>
      <c r="S17" s="22">
        <f>R17+'Денежные потоки'!R135</f>
        <v>226984.38356164386</v>
      </c>
      <c r="T17" s="22">
        <f>S17+'Денежные потоки'!S135</f>
        <v>226984.38356164386</v>
      </c>
      <c r="U17" s="22">
        <f>T17+'Денежные потоки'!T135</f>
        <v>226984.38356164386</v>
      </c>
      <c r="V17" s="22">
        <f>U17+'Денежные потоки'!U135</f>
        <v>226984.38356164386</v>
      </c>
      <c r="W17" s="22">
        <f>V17+'Денежные потоки'!V135</f>
        <v>226984.38356164386</v>
      </c>
      <c r="X17" s="22">
        <f>W17+'Денежные потоки'!W135</f>
        <v>226984.38356164386</v>
      </c>
      <c r="Y17" s="22">
        <f>X17+'Денежные потоки'!X135</f>
        <v>226984.38356164386</v>
      </c>
      <c r="Z17" s="22">
        <f>Y17+'Денежные потоки'!Y135</f>
        <v>226984.38356164386</v>
      </c>
      <c r="AA17" s="22">
        <f>Z17+'Денежные потоки'!Z135</f>
        <v>226984.38356164386</v>
      </c>
      <c r="AB17" s="22">
        <f>AA17+'Денежные потоки'!AA135</f>
        <v>226984.38356164386</v>
      </c>
      <c r="AC17" s="22">
        <f>AB17+'Денежные потоки'!AB135</f>
        <v>226984.38356164386</v>
      </c>
      <c r="AD17" s="22"/>
    </row>
    <row r="18" spans="1:30" x14ac:dyDescent="0.3">
      <c r="A18" s="10" t="s">
        <v>103</v>
      </c>
      <c r="B18" s="12" t="s">
        <v>104</v>
      </c>
      <c r="C18" s="12"/>
      <c r="D18" s="15">
        <f t="shared" ref="D18" si="1">SUBTOTAL(9,D19:D22)</f>
        <v>0</v>
      </c>
      <c r="E18" s="22">
        <f>D18+'Денежные потоки'!D136</f>
        <v>0</v>
      </c>
      <c r="F18" s="22">
        <f>E18+'Денежные потоки'!E136</f>
        <v>0</v>
      </c>
      <c r="G18" s="22">
        <f>F18+'Денежные потоки'!F136</f>
        <v>0</v>
      </c>
      <c r="H18" s="22">
        <f>G18+'Денежные потоки'!G136</f>
        <v>0</v>
      </c>
      <c r="I18" s="22">
        <f>H18+'Денежные потоки'!H136</f>
        <v>0</v>
      </c>
      <c r="J18" s="22">
        <f>I18+'Денежные потоки'!I136</f>
        <v>0</v>
      </c>
      <c r="K18" s="22">
        <f>J18+'Денежные потоки'!J136</f>
        <v>0</v>
      </c>
      <c r="L18" s="22">
        <f>K18+'Денежные потоки'!K136</f>
        <v>0</v>
      </c>
      <c r="M18" s="22">
        <f>L18+'Денежные потоки'!L136</f>
        <v>0</v>
      </c>
      <c r="N18" s="22">
        <f>M18+'Денежные потоки'!M136</f>
        <v>0</v>
      </c>
      <c r="O18" s="22">
        <f>N18+'Денежные потоки'!N136</f>
        <v>0</v>
      </c>
      <c r="P18" s="22">
        <f>O18+'Денежные потоки'!O136</f>
        <v>0</v>
      </c>
      <c r="Q18" s="22">
        <f>P18+'Денежные потоки'!P136</f>
        <v>0</v>
      </c>
      <c r="R18" s="22">
        <f>Q18+'Денежные потоки'!Q136</f>
        <v>0</v>
      </c>
      <c r="S18" s="22">
        <f>R18+'Денежные потоки'!R136</f>
        <v>0</v>
      </c>
      <c r="T18" s="22">
        <f>S18+'Денежные потоки'!S136</f>
        <v>0</v>
      </c>
      <c r="U18" s="22">
        <f>T18+'Денежные потоки'!T136</f>
        <v>0</v>
      </c>
      <c r="V18" s="22">
        <f>U18+'Денежные потоки'!U136</f>
        <v>0</v>
      </c>
      <c r="W18" s="22">
        <f>V18+'Денежные потоки'!V136</f>
        <v>0</v>
      </c>
      <c r="X18" s="22">
        <f>W18+'Денежные потоки'!W136</f>
        <v>0</v>
      </c>
      <c r="Y18" s="22">
        <f>X18+'Денежные потоки'!X136</f>
        <v>0</v>
      </c>
      <c r="Z18" s="22">
        <f>Y18+'Денежные потоки'!Y136</f>
        <v>0</v>
      </c>
      <c r="AA18" s="22">
        <f>Z18+'Денежные потоки'!Z136</f>
        <v>0</v>
      </c>
      <c r="AB18" s="22">
        <f>AA18+'Денежные потоки'!AA136</f>
        <v>0</v>
      </c>
      <c r="AC18" s="22">
        <f>AB18+'Денежные потоки'!AB136</f>
        <v>0</v>
      </c>
      <c r="AD18" s="22"/>
    </row>
    <row r="19" spans="1:30" x14ac:dyDescent="0.3">
      <c r="A19" s="10" t="s">
        <v>105</v>
      </c>
      <c r="B19" s="12" t="s">
        <v>106</v>
      </c>
      <c r="C19" s="12"/>
      <c r="D19" s="15">
        <v>0</v>
      </c>
      <c r="E19" s="22">
        <f>D19+'Денежные потоки'!D137</f>
        <v>0</v>
      </c>
      <c r="F19" s="22">
        <f>E19+'Денежные потоки'!E137</f>
        <v>0</v>
      </c>
      <c r="G19" s="22">
        <f>F19+'Денежные потоки'!F137</f>
        <v>0</v>
      </c>
      <c r="H19" s="22">
        <f>G19+'Денежные потоки'!G137</f>
        <v>0</v>
      </c>
      <c r="I19" s="22">
        <f>H19+'Денежные потоки'!H137</f>
        <v>0</v>
      </c>
      <c r="J19" s="22">
        <f>I19+'Денежные потоки'!I137</f>
        <v>0</v>
      </c>
      <c r="K19" s="22">
        <f>J19+'Денежные потоки'!J137</f>
        <v>0</v>
      </c>
      <c r="L19" s="22">
        <f>K19+'Денежные потоки'!K137</f>
        <v>0</v>
      </c>
      <c r="M19" s="22">
        <f>L19+'Денежные потоки'!L137</f>
        <v>0</v>
      </c>
      <c r="N19" s="22">
        <f>M19+'Денежные потоки'!M137</f>
        <v>0</v>
      </c>
      <c r="O19" s="22">
        <f>N19+'Денежные потоки'!N137</f>
        <v>0</v>
      </c>
      <c r="P19" s="22">
        <f>O19+'Денежные потоки'!O137</f>
        <v>0</v>
      </c>
      <c r="Q19" s="22">
        <f>P19+'Денежные потоки'!P137</f>
        <v>0</v>
      </c>
      <c r="R19" s="22">
        <f>Q19+'Денежные потоки'!Q137</f>
        <v>0</v>
      </c>
      <c r="S19" s="22">
        <f>R19+'Денежные потоки'!R137</f>
        <v>0</v>
      </c>
      <c r="T19" s="22">
        <f>S19+'Денежные потоки'!S137</f>
        <v>0</v>
      </c>
      <c r="U19" s="22">
        <f>T19+'Денежные потоки'!T137</f>
        <v>0</v>
      </c>
      <c r="V19" s="22">
        <f>U19+'Денежные потоки'!U137</f>
        <v>0</v>
      </c>
      <c r="W19" s="22">
        <f>V19+'Денежные потоки'!V137</f>
        <v>0</v>
      </c>
      <c r="X19" s="22">
        <f>W19+'Денежные потоки'!W137</f>
        <v>0</v>
      </c>
      <c r="Y19" s="22">
        <f>X19+'Денежные потоки'!X137</f>
        <v>0</v>
      </c>
      <c r="Z19" s="22">
        <f>Y19+'Денежные потоки'!Y137</f>
        <v>0</v>
      </c>
      <c r="AA19" s="22">
        <f>Z19+'Денежные потоки'!Z137</f>
        <v>0</v>
      </c>
      <c r="AB19" s="22">
        <f>AA19+'Денежные потоки'!AA137</f>
        <v>0</v>
      </c>
      <c r="AC19" s="22">
        <f>AB19+'Денежные потоки'!AB137</f>
        <v>0</v>
      </c>
      <c r="AD19" s="22"/>
    </row>
    <row r="20" spans="1:30" x14ac:dyDescent="0.3">
      <c r="A20" s="10" t="s">
        <v>107</v>
      </c>
      <c r="B20" s="12" t="s">
        <v>108</v>
      </c>
      <c r="C20" s="12"/>
      <c r="D20" s="15">
        <v>0</v>
      </c>
      <c r="E20" s="22">
        <f>D20+'Денежные потоки'!D138</f>
        <v>0</v>
      </c>
      <c r="F20" s="22">
        <f>E20+'Денежные потоки'!E138</f>
        <v>0</v>
      </c>
      <c r="G20" s="22">
        <f>F20+'Денежные потоки'!F138</f>
        <v>0</v>
      </c>
      <c r="H20" s="22">
        <f>G20+'Денежные потоки'!G138</f>
        <v>0</v>
      </c>
      <c r="I20" s="22">
        <f>H20+'Денежные потоки'!H138</f>
        <v>0</v>
      </c>
      <c r="J20" s="22">
        <f>I20+'Денежные потоки'!I138</f>
        <v>0</v>
      </c>
      <c r="K20" s="22">
        <f>J20+'Денежные потоки'!J138</f>
        <v>0</v>
      </c>
      <c r="L20" s="22">
        <f>K20+'Денежные потоки'!K138</f>
        <v>0</v>
      </c>
      <c r="M20" s="22">
        <f>L20+'Денежные потоки'!L138</f>
        <v>0</v>
      </c>
      <c r="N20" s="22">
        <f>M20+'Денежные потоки'!M138</f>
        <v>0</v>
      </c>
      <c r="O20" s="22">
        <f>N20+'Денежные потоки'!N138</f>
        <v>0</v>
      </c>
      <c r="P20" s="22">
        <f>O20+'Денежные потоки'!O138</f>
        <v>0</v>
      </c>
      <c r="Q20" s="22">
        <f>P20+'Денежные потоки'!P138</f>
        <v>0</v>
      </c>
      <c r="R20" s="22">
        <f>Q20+'Денежные потоки'!Q138</f>
        <v>0</v>
      </c>
      <c r="S20" s="22">
        <f>R20+'Денежные потоки'!R138</f>
        <v>0</v>
      </c>
      <c r="T20" s="22">
        <f>S20+'Денежные потоки'!S138</f>
        <v>0</v>
      </c>
      <c r="U20" s="22">
        <f>T20+'Денежные потоки'!T138</f>
        <v>0</v>
      </c>
      <c r="V20" s="22">
        <f>U20+'Денежные потоки'!U138</f>
        <v>0</v>
      </c>
      <c r="W20" s="22">
        <f>V20+'Денежные потоки'!V138</f>
        <v>0</v>
      </c>
      <c r="X20" s="22">
        <f>W20+'Денежные потоки'!W138</f>
        <v>0</v>
      </c>
      <c r="Y20" s="22">
        <f>X20+'Денежные потоки'!X138</f>
        <v>0</v>
      </c>
      <c r="Z20" s="22">
        <f>Y20+'Денежные потоки'!Y138</f>
        <v>0</v>
      </c>
      <c r="AA20" s="22">
        <f>Z20+'Денежные потоки'!Z138</f>
        <v>0</v>
      </c>
      <c r="AB20" s="22">
        <f>AA20+'Денежные потоки'!AA138</f>
        <v>0</v>
      </c>
      <c r="AC20" s="22">
        <f>AB20+'Денежные потоки'!AB138</f>
        <v>0</v>
      </c>
      <c r="AD20" s="22"/>
    </row>
    <row r="21" spans="1:30" x14ac:dyDescent="0.3">
      <c r="A21" s="10" t="s">
        <v>109</v>
      </c>
      <c r="B21" s="12" t="s">
        <v>92</v>
      </c>
      <c r="C21" s="12"/>
      <c r="D21" s="20">
        <v>0</v>
      </c>
      <c r="E21" s="22">
        <f>D21+'Денежные потоки'!D139</f>
        <v>0</v>
      </c>
      <c r="F21" s="22">
        <f>E21+'Денежные потоки'!E139</f>
        <v>0</v>
      </c>
      <c r="G21" s="22">
        <f>F21+'Денежные потоки'!F139</f>
        <v>0</v>
      </c>
      <c r="H21" s="22">
        <f>G21+'Денежные потоки'!G139</f>
        <v>0</v>
      </c>
      <c r="I21" s="22">
        <f>H21+'Денежные потоки'!H139</f>
        <v>0</v>
      </c>
      <c r="J21" s="22">
        <f>I21+'Денежные потоки'!I139</f>
        <v>0</v>
      </c>
      <c r="K21" s="22">
        <f>J21+'Денежные потоки'!J139</f>
        <v>0</v>
      </c>
      <c r="L21" s="22">
        <f>K21+'Денежные потоки'!K139</f>
        <v>0</v>
      </c>
      <c r="M21" s="22">
        <f>L21+'Денежные потоки'!L139</f>
        <v>0</v>
      </c>
      <c r="N21" s="22">
        <f>M21+'Денежные потоки'!M139</f>
        <v>0</v>
      </c>
      <c r="O21" s="22">
        <f>N21+'Денежные потоки'!N139</f>
        <v>0</v>
      </c>
      <c r="P21" s="22">
        <f>O21+'Денежные потоки'!O139</f>
        <v>0</v>
      </c>
      <c r="Q21" s="22">
        <f>P21+'Денежные потоки'!P139</f>
        <v>0</v>
      </c>
      <c r="R21" s="22">
        <f>Q21+'Денежные потоки'!Q139</f>
        <v>0</v>
      </c>
      <c r="S21" s="22">
        <f>R21+'Денежные потоки'!R139</f>
        <v>0</v>
      </c>
      <c r="T21" s="22">
        <f>S21+'Денежные потоки'!S139</f>
        <v>0</v>
      </c>
      <c r="U21" s="22">
        <f>T21+'Денежные потоки'!T139</f>
        <v>0</v>
      </c>
      <c r="V21" s="22">
        <f>U21+'Денежные потоки'!U139</f>
        <v>0</v>
      </c>
      <c r="W21" s="22">
        <f>V21+'Денежные потоки'!V139</f>
        <v>0</v>
      </c>
      <c r="X21" s="22">
        <f>W21+'Денежные потоки'!W139</f>
        <v>0</v>
      </c>
      <c r="Y21" s="22">
        <f>X21+'Денежные потоки'!X139</f>
        <v>0</v>
      </c>
      <c r="Z21" s="22">
        <f>Y21+'Денежные потоки'!Y139</f>
        <v>0</v>
      </c>
      <c r="AA21" s="22">
        <f>Z21+'Денежные потоки'!Z139</f>
        <v>0</v>
      </c>
      <c r="AB21" s="22">
        <f>AA21+'Денежные потоки'!AA139</f>
        <v>0</v>
      </c>
      <c r="AC21" s="22">
        <f>AB21+'Денежные потоки'!AB139</f>
        <v>0</v>
      </c>
      <c r="AD21" s="22"/>
    </row>
    <row r="22" spans="1:30" x14ac:dyDescent="0.3">
      <c r="A22" s="10" t="s">
        <v>110</v>
      </c>
      <c r="B22" s="11" t="s">
        <v>111</v>
      </c>
      <c r="C22" s="11"/>
      <c r="D22" s="16">
        <v>0</v>
      </c>
      <c r="E22" s="22">
        <f>D22+'Денежные потоки'!D140</f>
        <v>0</v>
      </c>
      <c r="F22" s="22">
        <f>E22+'Денежные потоки'!E140</f>
        <v>0</v>
      </c>
      <c r="G22" s="22">
        <f>F22+'Денежные потоки'!F140</f>
        <v>0</v>
      </c>
      <c r="H22" s="22">
        <f>G22+'Денежные потоки'!G140</f>
        <v>0</v>
      </c>
      <c r="I22" s="22">
        <f>H22+'Денежные потоки'!H140</f>
        <v>0</v>
      </c>
      <c r="J22" s="22">
        <f>I22+'Денежные потоки'!I140</f>
        <v>0</v>
      </c>
      <c r="K22" s="22">
        <f>J22+'Денежные потоки'!J140</f>
        <v>0</v>
      </c>
      <c r="L22" s="22">
        <f>K22+'Денежные потоки'!K140</f>
        <v>0</v>
      </c>
      <c r="M22" s="22">
        <f>L22+'Денежные потоки'!L140</f>
        <v>0</v>
      </c>
      <c r="N22" s="22">
        <f>M22+'Денежные потоки'!M140</f>
        <v>0</v>
      </c>
      <c r="O22" s="22">
        <f>N22+'Денежные потоки'!N140</f>
        <v>0</v>
      </c>
      <c r="P22" s="22">
        <f>O22+'Денежные потоки'!O140</f>
        <v>0</v>
      </c>
      <c r="Q22" s="22">
        <f>P22+'Денежные потоки'!P140</f>
        <v>0</v>
      </c>
      <c r="R22" s="22">
        <f>Q22+'Денежные потоки'!Q140</f>
        <v>0</v>
      </c>
      <c r="S22" s="22">
        <f>R22+'Денежные потоки'!R140</f>
        <v>0</v>
      </c>
      <c r="T22" s="22">
        <f>S22+'Денежные потоки'!S140</f>
        <v>0</v>
      </c>
      <c r="U22" s="22">
        <f>T22+'Денежные потоки'!T140</f>
        <v>0</v>
      </c>
      <c r="V22" s="22">
        <f>U22+'Денежные потоки'!U140</f>
        <v>0</v>
      </c>
      <c r="W22" s="22">
        <f>V22+'Денежные потоки'!V140</f>
        <v>0</v>
      </c>
      <c r="X22" s="22">
        <f>W22+'Денежные потоки'!W140</f>
        <v>0</v>
      </c>
      <c r="Y22" s="22">
        <f>X22+'Денежные потоки'!X140</f>
        <v>0</v>
      </c>
      <c r="Z22" s="22">
        <f>Y22+'Денежные потоки'!Y140</f>
        <v>0</v>
      </c>
      <c r="AA22" s="22">
        <f>Z22+'Денежные потоки'!Z140</f>
        <v>0</v>
      </c>
      <c r="AB22" s="22">
        <f>AA22+'Денежные потоки'!AA140</f>
        <v>0</v>
      </c>
      <c r="AC22" s="22">
        <f>AB22+'Денежные потоки'!AB140</f>
        <v>0</v>
      </c>
      <c r="AD22" s="22"/>
    </row>
    <row r="23" spans="1:30" x14ac:dyDescent="0.3">
      <c r="A23" s="10" t="s">
        <v>112</v>
      </c>
      <c r="B23" s="12" t="s">
        <v>102</v>
      </c>
      <c r="C23" s="12"/>
      <c r="D23" s="15">
        <v>0</v>
      </c>
      <c r="E23" s="22">
        <f>D23+'Денежные потоки'!D141</f>
        <v>0</v>
      </c>
      <c r="F23" s="22">
        <f>E23+'Денежные потоки'!E141</f>
        <v>0</v>
      </c>
      <c r="G23" s="22">
        <f>F23+'Денежные потоки'!F141</f>
        <v>0</v>
      </c>
      <c r="H23" s="22">
        <f>G23+'Денежные потоки'!G141</f>
        <v>0</v>
      </c>
      <c r="I23" s="22">
        <f>H23+'Денежные потоки'!H141</f>
        <v>0</v>
      </c>
      <c r="J23" s="22">
        <f>I23+'Денежные потоки'!I141</f>
        <v>0</v>
      </c>
      <c r="K23" s="22">
        <f>J23+'Денежные потоки'!J141</f>
        <v>0</v>
      </c>
      <c r="L23" s="22">
        <f>K23+'Денежные потоки'!K141</f>
        <v>0</v>
      </c>
      <c r="M23" s="22">
        <f>L23+'Денежные потоки'!L141</f>
        <v>0</v>
      </c>
      <c r="N23" s="22">
        <f>M23+'Денежные потоки'!M141</f>
        <v>0</v>
      </c>
      <c r="O23" s="22">
        <f>N23+'Денежные потоки'!N141</f>
        <v>0</v>
      </c>
      <c r="P23" s="22">
        <f>O23+'Денежные потоки'!O141</f>
        <v>0</v>
      </c>
      <c r="Q23" s="22">
        <f>P23+'Денежные потоки'!P141</f>
        <v>0</v>
      </c>
      <c r="R23" s="22">
        <f>Q23+'Денежные потоки'!Q141</f>
        <v>0</v>
      </c>
      <c r="S23" s="22">
        <f>R23+'Денежные потоки'!R141</f>
        <v>0</v>
      </c>
      <c r="T23" s="22">
        <f>S23+'Денежные потоки'!S141</f>
        <v>0</v>
      </c>
      <c r="U23" s="22">
        <f>T23+'Денежные потоки'!T141</f>
        <v>0</v>
      </c>
      <c r="V23" s="22">
        <f>U23+'Денежные потоки'!U141</f>
        <v>0</v>
      </c>
      <c r="W23" s="22">
        <f>V23+'Денежные потоки'!V141</f>
        <v>0</v>
      </c>
      <c r="X23" s="22">
        <f>W23+'Денежные потоки'!W141</f>
        <v>0</v>
      </c>
      <c r="Y23" s="22">
        <f>X23+'Денежные потоки'!X141</f>
        <v>0</v>
      </c>
      <c r="Z23" s="22">
        <f>Y23+'Денежные потоки'!Y141</f>
        <v>0</v>
      </c>
      <c r="AA23" s="22">
        <f>Z23+'Денежные потоки'!Z141</f>
        <v>0</v>
      </c>
      <c r="AB23" s="22">
        <f>AA23+'Денежные потоки'!AA141</f>
        <v>0</v>
      </c>
      <c r="AC23" s="22">
        <f>AB23+'Денежные потоки'!AB141</f>
        <v>0</v>
      </c>
      <c r="AD23" s="22"/>
    </row>
    <row r="24" spans="1:30" x14ac:dyDescent="0.3">
      <c r="A24" s="10" t="s">
        <v>113</v>
      </c>
      <c r="B24" s="12" t="s">
        <v>114</v>
      </c>
      <c r="C24" s="12"/>
      <c r="D24" s="15">
        <v>0</v>
      </c>
      <c r="E24" s="22">
        <f>D24+'Денежные потоки'!D142</f>
        <v>0</v>
      </c>
      <c r="F24" s="22">
        <f>E24+'Денежные потоки'!E142</f>
        <v>0</v>
      </c>
      <c r="G24" s="22">
        <f>F24+'Денежные потоки'!F142</f>
        <v>0</v>
      </c>
      <c r="H24" s="22">
        <f>G24+'Денежные потоки'!G142</f>
        <v>0</v>
      </c>
      <c r="I24" s="22">
        <f>H24+'Денежные потоки'!H142</f>
        <v>0</v>
      </c>
      <c r="J24" s="22">
        <f>I24+'Денежные потоки'!I142</f>
        <v>0</v>
      </c>
      <c r="K24" s="22">
        <f>J24+'Денежные потоки'!J142</f>
        <v>0</v>
      </c>
      <c r="L24" s="22">
        <f>K24+'Денежные потоки'!K142</f>
        <v>0</v>
      </c>
      <c r="M24" s="22">
        <f>L24+'Денежные потоки'!L142</f>
        <v>0</v>
      </c>
      <c r="N24" s="22">
        <f>M24+'Денежные потоки'!M142</f>
        <v>0</v>
      </c>
      <c r="O24" s="22">
        <f>N24+'Денежные потоки'!N142</f>
        <v>0</v>
      </c>
      <c r="P24" s="22">
        <f>O24+'Денежные потоки'!O142</f>
        <v>0</v>
      </c>
      <c r="Q24" s="22">
        <f>P24+'Денежные потоки'!P142</f>
        <v>0</v>
      </c>
      <c r="R24" s="22">
        <f>Q24+'Денежные потоки'!Q142</f>
        <v>0</v>
      </c>
      <c r="S24" s="22">
        <f>R24+'Денежные потоки'!R142</f>
        <v>0</v>
      </c>
      <c r="T24" s="22">
        <f>S24+'Денежные потоки'!S142</f>
        <v>0</v>
      </c>
      <c r="U24" s="22">
        <f>T24+'Денежные потоки'!T142</f>
        <v>0</v>
      </c>
      <c r="V24" s="22">
        <f>U24+'Денежные потоки'!U142</f>
        <v>0</v>
      </c>
      <c r="W24" s="22">
        <f>V24+'Денежные потоки'!V142</f>
        <v>0</v>
      </c>
      <c r="X24" s="22">
        <f>W24+'Денежные потоки'!W142</f>
        <v>0</v>
      </c>
      <c r="Y24" s="22">
        <f>X24+'Денежные потоки'!X142</f>
        <v>0</v>
      </c>
      <c r="Z24" s="22">
        <f>Y24+'Денежные потоки'!Y142</f>
        <v>0</v>
      </c>
      <c r="AA24" s="22">
        <f>Z24+'Денежные потоки'!Z142</f>
        <v>0</v>
      </c>
      <c r="AB24" s="22">
        <f>AA24+'Денежные потоки'!AA142</f>
        <v>0</v>
      </c>
      <c r="AC24" s="22">
        <f>AB24+'Денежные потоки'!AB142</f>
        <v>0</v>
      </c>
      <c r="AD24" s="22"/>
    </row>
    <row r="25" spans="1:30" x14ac:dyDescent="0.3">
      <c r="A25" s="10" t="s">
        <v>115</v>
      </c>
      <c r="B25" s="12" t="s">
        <v>104</v>
      </c>
      <c r="C25" s="12"/>
      <c r="D25" s="15">
        <v>0</v>
      </c>
      <c r="E25" s="22">
        <f>D25+'Денежные потоки'!D143</f>
        <v>0</v>
      </c>
      <c r="F25" s="22">
        <f>E25+'Денежные потоки'!E143</f>
        <v>0</v>
      </c>
      <c r="G25" s="22">
        <f>F25+'Денежные потоки'!F143</f>
        <v>0</v>
      </c>
      <c r="H25" s="22">
        <f>G25+'Денежные потоки'!G143</f>
        <v>0</v>
      </c>
      <c r="I25" s="22">
        <f>H25+'Денежные потоки'!H143</f>
        <v>0</v>
      </c>
      <c r="J25" s="22">
        <f>I25+'Денежные потоки'!I143</f>
        <v>0</v>
      </c>
      <c r="K25" s="22">
        <f>J25+'Денежные потоки'!J143</f>
        <v>0</v>
      </c>
      <c r="L25" s="22">
        <f>K25+'Денежные потоки'!K143</f>
        <v>0</v>
      </c>
      <c r="M25" s="22">
        <f>L25+'Денежные потоки'!L143</f>
        <v>0</v>
      </c>
      <c r="N25" s="22">
        <f>M25+'Денежные потоки'!M143</f>
        <v>0</v>
      </c>
      <c r="O25" s="22">
        <f>N25+'Денежные потоки'!N143</f>
        <v>0</v>
      </c>
      <c r="P25" s="22">
        <f>O25+'Денежные потоки'!O143</f>
        <v>0</v>
      </c>
      <c r="Q25" s="22">
        <f>P25+'Денежные потоки'!P143</f>
        <v>0</v>
      </c>
      <c r="R25" s="22">
        <f>Q25+'Денежные потоки'!Q143</f>
        <v>0</v>
      </c>
      <c r="S25" s="22">
        <f>R25+'Денежные потоки'!R143</f>
        <v>0</v>
      </c>
      <c r="T25" s="22">
        <f>S25+'Денежные потоки'!S143</f>
        <v>0</v>
      </c>
      <c r="U25" s="22">
        <f>T25+'Денежные потоки'!T143</f>
        <v>0</v>
      </c>
      <c r="V25" s="22">
        <f>U25+'Денежные потоки'!U143</f>
        <v>0</v>
      </c>
      <c r="W25" s="22">
        <f>V25+'Денежные потоки'!V143</f>
        <v>0</v>
      </c>
      <c r="X25" s="22">
        <f>W25+'Денежные потоки'!W143</f>
        <v>0</v>
      </c>
      <c r="Y25" s="22">
        <f>X25+'Денежные потоки'!X143</f>
        <v>0</v>
      </c>
      <c r="Z25" s="22">
        <f>Y25+'Денежные потоки'!Y143</f>
        <v>0</v>
      </c>
      <c r="AA25" s="22">
        <f>Z25+'Денежные потоки'!Z143</f>
        <v>0</v>
      </c>
      <c r="AB25" s="22">
        <f>AA25+'Денежные потоки'!AA143</f>
        <v>0</v>
      </c>
      <c r="AC25" s="22">
        <f>AB25+'Денежные потоки'!AB143</f>
        <v>0</v>
      </c>
      <c r="AD25" s="22"/>
    </row>
    <row r="26" spans="1:30" x14ac:dyDescent="0.3">
      <c r="A26" s="10" t="s">
        <v>116</v>
      </c>
      <c r="B26" s="12" t="s">
        <v>106</v>
      </c>
      <c r="C26" s="12"/>
      <c r="D26" s="15">
        <v>0</v>
      </c>
      <c r="E26" s="22">
        <f>D26+'Денежные потоки'!D144</f>
        <v>0</v>
      </c>
      <c r="F26" s="22">
        <f>E26+'Денежные потоки'!E144</f>
        <v>0</v>
      </c>
      <c r="G26" s="22">
        <f>F26+'Денежные потоки'!F144</f>
        <v>0</v>
      </c>
      <c r="H26" s="22">
        <f>G26+'Денежные потоки'!G144</f>
        <v>0</v>
      </c>
      <c r="I26" s="22">
        <f>H26+'Денежные потоки'!H144</f>
        <v>0</v>
      </c>
      <c r="J26" s="22">
        <f>I26+'Денежные потоки'!I144</f>
        <v>0</v>
      </c>
      <c r="K26" s="22">
        <f>J26+'Денежные потоки'!J144</f>
        <v>0</v>
      </c>
      <c r="L26" s="22">
        <f>K26+'Денежные потоки'!K144</f>
        <v>0</v>
      </c>
      <c r="M26" s="22">
        <f>L26+'Денежные потоки'!L144</f>
        <v>0</v>
      </c>
      <c r="N26" s="22">
        <f>M26+'Денежные потоки'!M144</f>
        <v>0</v>
      </c>
      <c r="O26" s="22">
        <f>N26+'Денежные потоки'!N144</f>
        <v>0</v>
      </c>
      <c r="P26" s="22">
        <f>O26+'Денежные потоки'!O144</f>
        <v>0</v>
      </c>
      <c r="Q26" s="22">
        <f>P26+'Денежные потоки'!P144</f>
        <v>0</v>
      </c>
      <c r="R26" s="22">
        <f>Q26+'Денежные потоки'!Q144</f>
        <v>0</v>
      </c>
      <c r="S26" s="22">
        <f>R26+'Денежные потоки'!R144</f>
        <v>0</v>
      </c>
      <c r="T26" s="22">
        <f>S26+'Денежные потоки'!S144</f>
        <v>0</v>
      </c>
      <c r="U26" s="22">
        <f>T26+'Денежные потоки'!T144</f>
        <v>0</v>
      </c>
      <c r="V26" s="22">
        <f>U26+'Денежные потоки'!U144</f>
        <v>0</v>
      </c>
      <c r="W26" s="22">
        <f>V26+'Денежные потоки'!V144</f>
        <v>0</v>
      </c>
      <c r="X26" s="22">
        <f>W26+'Денежные потоки'!W144</f>
        <v>0</v>
      </c>
      <c r="Y26" s="22">
        <f>X26+'Денежные потоки'!X144</f>
        <v>0</v>
      </c>
      <c r="Z26" s="22">
        <f>Y26+'Денежные потоки'!Y144</f>
        <v>0</v>
      </c>
      <c r="AA26" s="22">
        <f>Z26+'Денежные потоки'!Z144</f>
        <v>0</v>
      </c>
      <c r="AB26" s="22">
        <f>AA26+'Денежные потоки'!AA144</f>
        <v>0</v>
      </c>
      <c r="AC26" s="22">
        <f>AB26+'Денежные потоки'!AB144</f>
        <v>0</v>
      </c>
      <c r="AD26" s="22"/>
    </row>
    <row r="27" spans="1:30" x14ac:dyDescent="0.3">
      <c r="A27" s="10" t="s">
        <v>117</v>
      </c>
      <c r="B27" s="12" t="s">
        <v>108</v>
      </c>
      <c r="C27" s="12"/>
      <c r="D27" s="15">
        <v>0</v>
      </c>
      <c r="E27" s="22">
        <f>D27+'Денежные потоки'!D145</f>
        <v>0</v>
      </c>
      <c r="F27" s="22">
        <f>E27+'Денежные потоки'!E145</f>
        <v>0</v>
      </c>
      <c r="G27" s="22">
        <f>F27+'Денежные потоки'!F145</f>
        <v>0</v>
      </c>
      <c r="H27" s="22">
        <f>G27+'Денежные потоки'!G145</f>
        <v>0</v>
      </c>
      <c r="I27" s="22">
        <f>H27+'Денежные потоки'!H145</f>
        <v>0</v>
      </c>
      <c r="J27" s="22">
        <f>I27+'Денежные потоки'!I145</f>
        <v>0</v>
      </c>
      <c r="K27" s="22">
        <f>J27+'Денежные потоки'!J145</f>
        <v>0</v>
      </c>
      <c r="L27" s="22">
        <f>K27+'Денежные потоки'!K145</f>
        <v>0</v>
      </c>
      <c r="M27" s="22">
        <f>L27+'Денежные потоки'!L145</f>
        <v>0</v>
      </c>
      <c r="N27" s="22">
        <f>M27+'Денежные потоки'!M145</f>
        <v>0</v>
      </c>
      <c r="O27" s="22">
        <f>N27+'Денежные потоки'!N145</f>
        <v>0</v>
      </c>
      <c r="P27" s="22">
        <f>O27+'Денежные потоки'!O145</f>
        <v>0</v>
      </c>
      <c r="Q27" s="22">
        <f>P27+'Денежные потоки'!P145</f>
        <v>0</v>
      </c>
      <c r="R27" s="22">
        <f>Q27+'Денежные потоки'!Q145</f>
        <v>0</v>
      </c>
      <c r="S27" s="22">
        <f>R27+'Денежные потоки'!R145</f>
        <v>0</v>
      </c>
      <c r="T27" s="22">
        <f>S27+'Денежные потоки'!S145</f>
        <v>0</v>
      </c>
      <c r="U27" s="22">
        <f>T27+'Денежные потоки'!T145</f>
        <v>0</v>
      </c>
      <c r="V27" s="22">
        <f>U27+'Денежные потоки'!U145</f>
        <v>0</v>
      </c>
      <c r="W27" s="22">
        <f>V27+'Денежные потоки'!V145</f>
        <v>0</v>
      </c>
      <c r="X27" s="22">
        <f>W27+'Денежные потоки'!W145</f>
        <v>0</v>
      </c>
      <c r="Y27" s="22">
        <f>X27+'Денежные потоки'!X145</f>
        <v>0</v>
      </c>
      <c r="Z27" s="22">
        <f>Y27+'Денежные потоки'!Y145</f>
        <v>0</v>
      </c>
      <c r="AA27" s="22">
        <f>Z27+'Денежные потоки'!Z145</f>
        <v>0</v>
      </c>
      <c r="AB27" s="22">
        <f>AA27+'Денежные потоки'!AA145</f>
        <v>0</v>
      </c>
      <c r="AC27" s="22">
        <f>AB27+'Денежные потоки'!AB145</f>
        <v>0</v>
      </c>
      <c r="AD27" s="22"/>
    </row>
    <row r="28" spans="1:30" x14ac:dyDescent="0.3">
      <c r="A28" s="10" t="s">
        <v>118</v>
      </c>
      <c r="B28" s="12" t="s">
        <v>92</v>
      </c>
      <c r="C28" s="12"/>
      <c r="D28" s="15">
        <v>0</v>
      </c>
      <c r="E28" s="22">
        <f>D28+'Денежные потоки'!D146</f>
        <v>0</v>
      </c>
      <c r="F28" s="22">
        <f>E28+'Денежные потоки'!E146</f>
        <v>0</v>
      </c>
      <c r="G28" s="22">
        <f>F28+'Денежные потоки'!F146</f>
        <v>0</v>
      </c>
      <c r="H28" s="22">
        <f>G28+'Денежные потоки'!G146</f>
        <v>0</v>
      </c>
      <c r="I28" s="22">
        <f>H28+'Денежные потоки'!H146</f>
        <v>0</v>
      </c>
      <c r="J28" s="22">
        <f>I28+'Денежные потоки'!I146</f>
        <v>0</v>
      </c>
      <c r="K28" s="22">
        <f>J28+'Денежные потоки'!J146</f>
        <v>0</v>
      </c>
      <c r="L28" s="22">
        <f>K28+'Денежные потоки'!K146</f>
        <v>0</v>
      </c>
      <c r="M28" s="22">
        <f>L28+'Денежные потоки'!L146</f>
        <v>0</v>
      </c>
      <c r="N28" s="22">
        <f>M28+'Денежные потоки'!M146</f>
        <v>0</v>
      </c>
      <c r="O28" s="22">
        <f>N28+'Денежные потоки'!N146</f>
        <v>0</v>
      </c>
      <c r="P28" s="22">
        <f>O28+'Денежные потоки'!O146</f>
        <v>0</v>
      </c>
      <c r="Q28" s="22">
        <f>P28+'Денежные потоки'!P146</f>
        <v>0</v>
      </c>
      <c r="R28" s="22">
        <f>Q28+'Денежные потоки'!Q146</f>
        <v>0</v>
      </c>
      <c r="S28" s="22">
        <f>R28+'Денежные потоки'!R146</f>
        <v>0</v>
      </c>
      <c r="T28" s="22">
        <f>S28+'Денежные потоки'!S146</f>
        <v>0</v>
      </c>
      <c r="U28" s="22">
        <f>T28+'Денежные потоки'!T146</f>
        <v>0</v>
      </c>
      <c r="V28" s="22">
        <f>U28+'Денежные потоки'!U146</f>
        <v>0</v>
      </c>
      <c r="W28" s="22">
        <f>V28+'Денежные потоки'!V146</f>
        <v>0</v>
      </c>
      <c r="X28" s="22">
        <f>W28+'Денежные потоки'!W146</f>
        <v>0</v>
      </c>
      <c r="Y28" s="22">
        <f>X28+'Денежные потоки'!X146</f>
        <v>0</v>
      </c>
      <c r="Z28" s="22">
        <f>Y28+'Денежные потоки'!Y146</f>
        <v>0</v>
      </c>
      <c r="AA28" s="22">
        <f>Z28+'Денежные потоки'!Z146</f>
        <v>0</v>
      </c>
      <c r="AB28" s="22">
        <f>AA28+'Денежные потоки'!AA146</f>
        <v>0</v>
      </c>
      <c r="AC28" s="22">
        <f>AB28+'Денежные потоки'!AB146</f>
        <v>0</v>
      </c>
      <c r="AD28" s="22"/>
    </row>
    <row r="29" spans="1:30" x14ac:dyDescent="0.3">
      <c r="A29" s="10" t="s">
        <v>119</v>
      </c>
      <c r="B29" s="11" t="s">
        <v>120</v>
      </c>
      <c r="C29" s="11"/>
      <c r="D29" s="20">
        <v>0</v>
      </c>
      <c r="E29" s="22">
        <f>D29+'Денежные потоки'!D147</f>
        <v>0</v>
      </c>
      <c r="F29" s="22">
        <f>E29+'Денежные потоки'!E147</f>
        <v>0</v>
      </c>
      <c r="G29" s="22">
        <f>F29+'Денежные потоки'!F147</f>
        <v>0</v>
      </c>
      <c r="H29" s="22">
        <f>G29+'Денежные потоки'!G147</f>
        <v>0</v>
      </c>
      <c r="I29" s="22">
        <f>H29+'Денежные потоки'!H147</f>
        <v>0</v>
      </c>
      <c r="J29" s="22">
        <f>I29+'Денежные потоки'!I147</f>
        <v>0</v>
      </c>
      <c r="K29" s="22">
        <f>J29+'Денежные потоки'!J147</f>
        <v>0</v>
      </c>
      <c r="L29" s="22">
        <f>K29+'Денежные потоки'!K147</f>
        <v>0</v>
      </c>
      <c r="M29" s="22">
        <f>L29+'Денежные потоки'!L147</f>
        <v>0</v>
      </c>
      <c r="N29" s="22">
        <f>M29+'Денежные потоки'!M147</f>
        <v>0</v>
      </c>
      <c r="O29" s="22">
        <f>N29+'Денежные потоки'!N147</f>
        <v>0</v>
      </c>
      <c r="P29" s="22">
        <f>O29+'Денежные потоки'!O147</f>
        <v>0</v>
      </c>
      <c r="Q29" s="22">
        <f>P29+'Денежные потоки'!P147</f>
        <v>0</v>
      </c>
      <c r="R29" s="22">
        <f>Q29+'Денежные потоки'!Q147</f>
        <v>0</v>
      </c>
      <c r="S29" s="22">
        <f>R29+'Денежные потоки'!R147</f>
        <v>0</v>
      </c>
      <c r="T29" s="22">
        <f>S29+'Денежные потоки'!S147</f>
        <v>0</v>
      </c>
      <c r="U29" s="22">
        <f>T29+'Денежные потоки'!T147</f>
        <v>0</v>
      </c>
      <c r="V29" s="22">
        <f>U29+'Денежные потоки'!U147</f>
        <v>0</v>
      </c>
      <c r="W29" s="22">
        <f>V29+'Денежные потоки'!V147</f>
        <v>0</v>
      </c>
      <c r="X29" s="22">
        <f>W29+'Денежные потоки'!W147</f>
        <v>0</v>
      </c>
      <c r="Y29" s="22">
        <f>X29+'Денежные потоки'!X147</f>
        <v>0</v>
      </c>
      <c r="Z29" s="22">
        <f>Y29+'Денежные потоки'!Y147</f>
        <v>0</v>
      </c>
      <c r="AA29" s="22">
        <f>Z29+'Денежные потоки'!Z147</f>
        <v>0</v>
      </c>
      <c r="AB29" s="22">
        <f>AA29+'Денежные потоки'!AA147</f>
        <v>0</v>
      </c>
      <c r="AC29" s="22">
        <f>AB29+'Денежные потоки'!AB147</f>
        <v>0</v>
      </c>
      <c r="AD29" s="22"/>
    </row>
    <row r="30" spans="1:30" x14ac:dyDescent="0.3">
      <c r="A30" s="10" t="s">
        <v>121</v>
      </c>
      <c r="B30" s="12" t="s">
        <v>102</v>
      </c>
      <c r="C30" s="12"/>
      <c r="D30" s="20">
        <v>0</v>
      </c>
      <c r="E30" s="22">
        <f>D30+'Денежные потоки'!D148</f>
        <v>0</v>
      </c>
      <c r="F30" s="22">
        <f>E30+'Денежные потоки'!E148</f>
        <v>0</v>
      </c>
      <c r="G30" s="22">
        <f>F30+'Денежные потоки'!F148</f>
        <v>0</v>
      </c>
      <c r="H30" s="22">
        <f>G30+'Денежные потоки'!G148</f>
        <v>0</v>
      </c>
      <c r="I30" s="22">
        <f>H30+'Денежные потоки'!H148</f>
        <v>0</v>
      </c>
      <c r="J30" s="22">
        <f>I30+'Денежные потоки'!I148</f>
        <v>0</v>
      </c>
      <c r="K30" s="22">
        <f>J30+'Денежные потоки'!J148</f>
        <v>0</v>
      </c>
      <c r="L30" s="22">
        <f>K30+'Денежные потоки'!K148</f>
        <v>0</v>
      </c>
      <c r="M30" s="22">
        <f>L30+'Денежные потоки'!L148</f>
        <v>0</v>
      </c>
      <c r="N30" s="22">
        <f>M30+'Денежные потоки'!M148</f>
        <v>0</v>
      </c>
      <c r="O30" s="22">
        <f>N30+'Денежные потоки'!N148</f>
        <v>0</v>
      </c>
      <c r="P30" s="22">
        <f>O30+'Денежные потоки'!O148</f>
        <v>0</v>
      </c>
      <c r="Q30" s="22">
        <f>P30+'Денежные потоки'!P148</f>
        <v>0</v>
      </c>
      <c r="R30" s="22">
        <f>Q30+'Денежные потоки'!Q148</f>
        <v>0</v>
      </c>
      <c r="S30" s="22">
        <f>R30+'Денежные потоки'!R148</f>
        <v>0</v>
      </c>
      <c r="T30" s="22">
        <f>S30+'Денежные потоки'!S148</f>
        <v>0</v>
      </c>
      <c r="U30" s="22">
        <f>T30+'Денежные потоки'!T148</f>
        <v>0</v>
      </c>
      <c r="V30" s="22">
        <f>U30+'Денежные потоки'!U148</f>
        <v>0</v>
      </c>
      <c r="W30" s="22">
        <f>V30+'Денежные потоки'!V148</f>
        <v>0</v>
      </c>
      <c r="X30" s="22">
        <f>W30+'Денежные потоки'!W148</f>
        <v>0</v>
      </c>
      <c r="Y30" s="22">
        <f>X30+'Денежные потоки'!X148</f>
        <v>0</v>
      </c>
      <c r="Z30" s="22">
        <f>Y30+'Денежные потоки'!Y148</f>
        <v>0</v>
      </c>
      <c r="AA30" s="22">
        <f>Z30+'Денежные потоки'!Z148</f>
        <v>0</v>
      </c>
      <c r="AB30" s="22">
        <f>AA30+'Денежные потоки'!AA148</f>
        <v>0</v>
      </c>
      <c r="AC30" s="22">
        <f>AB30+'Денежные потоки'!AB148</f>
        <v>0</v>
      </c>
      <c r="AD30" s="22"/>
    </row>
    <row r="31" spans="1:30" x14ac:dyDescent="0.3">
      <c r="A31" s="10" t="s">
        <v>122</v>
      </c>
      <c r="B31" s="11" t="s">
        <v>123</v>
      </c>
      <c r="C31" s="11"/>
      <c r="D31" s="16">
        <v>499520.54794520547</v>
      </c>
      <c r="E31" s="22">
        <f>D31+'Денежные потоки'!D149</f>
        <v>499520.54794520547</v>
      </c>
      <c r="F31" s="22">
        <f>E31+'Денежные потоки'!E149</f>
        <v>499520.54794520547</v>
      </c>
      <c r="G31" s="22">
        <f>F31+'Денежные потоки'!F149</f>
        <v>499520.54794520547</v>
      </c>
      <c r="H31" s="22">
        <f>G31+'Денежные потоки'!G149</f>
        <v>499520.54794520547</v>
      </c>
      <c r="I31" s="22">
        <f>H31+'Денежные потоки'!H149</f>
        <v>499520.54794520547</v>
      </c>
      <c r="J31" s="22">
        <f>I31+'Денежные потоки'!I149</f>
        <v>499520.54794520547</v>
      </c>
      <c r="K31" s="22">
        <f>J31+'Денежные потоки'!J149</f>
        <v>499520.54794520547</v>
      </c>
      <c r="L31" s="22">
        <f>K31+'Денежные потоки'!K149</f>
        <v>499520.54794520547</v>
      </c>
      <c r="M31" s="22">
        <f>L31+'Денежные потоки'!L149</f>
        <v>499520.54794520547</v>
      </c>
      <c r="N31" s="22">
        <f>M31+'Денежные потоки'!M149</f>
        <v>499520.54794520547</v>
      </c>
      <c r="O31" s="22">
        <f>N31+'Денежные потоки'!N149</f>
        <v>499520.54794520547</v>
      </c>
      <c r="P31" s="22">
        <f>O31+'Денежные потоки'!O149</f>
        <v>499520.54794520547</v>
      </c>
      <c r="Q31" s="22">
        <f>P31+'Денежные потоки'!P149</f>
        <v>499520.54794520547</v>
      </c>
      <c r="R31" s="22">
        <f>Q31+'Денежные потоки'!Q149</f>
        <v>499520.54794520547</v>
      </c>
      <c r="S31" s="22">
        <f>R31+'Денежные потоки'!R149</f>
        <v>499520.54794520547</v>
      </c>
      <c r="T31" s="22">
        <f>S31+'Денежные потоки'!S149</f>
        <v>499520.54794520547</v>
      </c>
      <c r="U31" s="22">
        <f>T31+'Денежные потоки'!T149</f>
        <v>499520.54794520547</v>
      </c>
      <c r="V31" s="22">
        <f>U31+'Денежные потоки'!U149</f>
        <v>499520.54794520547</v>
      </c>
      <c r="W31" s="22">
        <f>V31+'Денежные потоки'!V149</f>
        <v>499520.54794520547</v>
      </c>
      <c r="X31" s="22">
        <f>W31+'Денежные потоки'!W149</f>
        <v>499520.54794520547</v>
      </c>
      <c r="Y31" s="22">
        <f>X31+'Денежные потоки'!X149</f>
        <v>499520.54794520547</v>
      </c>
      <c r="Z31" s="22">
        <f>Y31+'Денежные потоки'!Y149</f>
        <v>499520.54794520547</v>
      </c>
      <c r="AA31" s="22">
        <f>Z31+'Денежные потоки'!Z149</f>
        <v>499520.54794520547</v>
      </c>
      <c r="AB31" s="22">
        <f>AA31+'Денежные потоки'!AA149</f>
        <v>499520.54794520547</v>
      </c>
      <c r="AC31" s="22">
        <f>AB31+'Денежные потоки'!AB149</f>
        <v>499520.54794520547</v>
      </c>
      <c r="AD31" s="22"/>
    </row>
    <row r="32" spans="1:30" x14ac:dyDescent="0.3">
      <c r="A32" s="10" t="s">
        <v>124</v>
      </c>
      <c r="B32" s="11" t="s">
        <v>125</v>
      </c>
      <c r="C32" s="11"/>
      <c r="D32" s="20">
        <v>0</v>
      </c>
      <c r="E32" s="22">
        <f>D32+'Денежные потоки'!D150</f>
        <v>0</v>
      </c>
      <c r="F32" s="22">
        <f>E32+'Денежные потоки'!E150</f>
        <v>0</v>
      </c>
      <c r="G32" s="22">
        <f>F32+'Денежные потоки'!F150</f>
        <v>0</v>
      </c>
      <c r="H32" s="22">
        <f>G32+'Денежные потоки'!G150</f>
        <v>0</v>
      </c>
      <c r="I32" s="22">
        <f>H32+'Денежные потоки'!H150</f>
        <v>0</v>
      </c>
      <c r="J32" s="22">
        <f>I32+'Денежные потоки'!I150</f>
        <v>0</v>
      </c>
      <c r="K32" s="22">
        <f>J32+'Денежные потоки'!J150</f>
        <v>0</v>
      </c>
      <c r="L32" s="22">
        <f>K32+'Денежные потоки'!K150</f>
        <v>0</v>
      </c>
      <c r="M32" s="22">
        <f>L32+'Денежные потоки'!L150</f>
        <v>0</v>
      </c>
      <c r="N32" s="22">
        <f>M32+'Денежные потоки'!M150</f>
        <v>0</v>
      </c>
      <c r="O32" s="22">
        <f>N32+'Денежные потоки'!N150</f>
        <v>0</v>
      </c>
      <c r="P32" s="22">
        <f>O32+'Денежные потоки'!O150</f>
        <v>0</v>
      </c>
      <c r="Q32" s="22">
        <f>P32+'Денежные потоки'!P150</f>
        <v>0</v>
      </c>
      <c r="R32" s="22">
        <f>Q32+'Денежные потоки'!Q150</f>
        <v>0</v>
      </c>
      <c r="S32" s="22">
        <f>R32+'Денежные потоки'!R150</f>
        <v>0</v>
      </c>
      <c r="T32" s="22">
        <f>S32+'Денежные потоки'!S150</f>
        <v>0</v>
      </c>
      <c r="U32" s="22">
        <f>T32+'Денежные потоки'!T150</f>
        <v>0</v>
      </c>
      <c r="V32" s="22">
        <f>U32+'Денежные потоки'!U150</f>
        <v>0</v>
      </c>
      <c r="W32" s="22">
        <f>V32+'Денежные потоки'!V150</f>
        <v>0</v>
      </c>
      <c r="X32" s="22">
        <f>W32+'Денежные потоки'!W150</f>
        <v>0</v>
      </c>
      <c r="Y32" s="22">
        <f>X32+'Денежные потоки'!X150</f>
        <v>0</v>
      </c>
      <c r="Z32" s="22">
        <f>Y32+'Денежные потоки'!Y150</f>
        <v>0</v>
      </c>
      <c r="AA32" s="22">
        <f>Z32+'Денежные потоки'!Z150</f>
        <v>0</v>
      </c>
      <c r="AB32" s="22">
        <f>AA32+'Денежные потоки'!AA150</f>
        <v>0</v>
      </c>
      <c r="AC32" s="22">
        <f>AB32+'Денежные потоки'!AB150</f>
        <v>0</v>
      </c>
      <c r="AD32" s="22"/>
    </row>
    <row r="33" spans="1:30" x14ac:dyDescent="0.3">
      <c r="A33" s="10" t="s">
        <v>126</v>
      </c>
      <c r="B33" s="11" t="s">
        <v>127</v>
      </c>
      <c r="C33" s="11"/>
      <c r="D33" s="21">
        <v>0</v>
      </c>
      <c r="E33" s="22">
        <f>D33+'Денежные потоки'!D151</f>
        <v>0</v>
      </c>
      <c r="F33" s="22">
        <f>E33+'Денежные потоки'!E151</f>
        <v>0</v>
      </c>
      <c r="G33" s="22">
        <f>F33+'Денежные потоки'!F151</f>
        <v>0</v>
      </c>
      <c r="H33" s="22">
        <f>G33+'Денежные потоки'!G151</f>
        <v>0</v>
      </c>
      <c r="I33" s="22">
        <f>H33+'Денежные потоки'!H151</f>
        <v>0</v>
      </c>
      <c r="J33" s="22">
        <f>I33+'Денежные потоки'!I151</f>
        <v>0</v>
      </c>
      <c r="K33" s="22">
        <f>J33+'Денежные потоки'!J151</f>
        <v>0</v>
      </c>
      <c r="L33" s="22">
        <f>K33+'Денежные потоки'!K151</f>
        <v>0</v>
      </c>
      <c r="M33" s="22">
        <f>L33+'Денежные потоки'!L151</f>
        <v>0</v>
      </c>
      <c r="N33" s="22">
        <f>M33+'Денежные потоки'!M151</f>
        <v>0</v>
      </c>
      <c r="O33" s="22">
        <f>N33+'Денежные потоки'!N151</f>
        <v>0</v>
      </c>
      <c r="P33" s="22">
        <f>O33+'Денежные потоки'!O151</f>
        <v>0</v>
      </c>
      <c r="Q33" s="22">
        <f>P33+'Денежные потоки'!P151</f>
        <v>0</v>
      </c>
      <c r="R33" s="22">
        <f>Q33+'Денежные потоки'!Q151</f>
        <v>0</v>
      </c>
      <c r="S33" s="22">
        <f>R33+'Денежные потоки'!R151</f>
        <v>0</v>
      </c>
      <c r="T33" s="22">
        <f>S33+'Денежные потоки'!S151</f>
        <v>0</v>
      </c>
      <c r="U33" s="22">
        <f>T33+'Денежные потоки'!T151</f>
        <v>0</v>
      </c>
      <c r="V33" s="22">
        <f>U33+'Денежные потоки'!U151</f>
        <v>0</v>
      </c>
      <c r="W33" s="22">
        <f>V33+'Денежные потоки'!V151</f>
        <v>0</v>
      </c>
      <c r="X33" s="22">
        <f>W33+'Денежные потоки'!W151</f>
        <v>0</v>
      </c>
      <c r="Y33" s="22">
        <f>X33+'Денежные потоки'!X151</f>
        <v>0</v>
      </c>
      <c r="Z33" s="22">
        <f>Y33+'Денежные потоки'!Y151</f>
        <v>0</v>
      </c>
      <c r="AA33" s="22">
        <f>Z33+'Денежные потоки'!Z151</f>
        <v>0</v>
      </c>
      <c r="AB33" s="22">
        <f>AA33+'Денежные потоки'!AA151</f>
        <v>0</v>
      </c>
      <c r="AC33" s="22">
        <f>AB33+'Денежные потоки'!AB151</f>
        <v>0</v>
      </c>
      <c r="AD33" s="22"/>
    </row>
    <row r="34" spans="1:30" x14ac:dyDescent="0.3">
      <c r="A34" s="13"/>
      <c r="B34" s="14" t="s">
        <v>128</v>
      </c>
      <c r="C34" s="14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 x14ac:dyDescent="0.3">
      <c r="A35" s="10" t="s">
        <v>129</v>
      </c>
      <c r="B35" s="11" t="s">
        <v>130</v>
      </c>
      <c r="C35" s="11"/>
      <c r="D35" s="16">
        <v>300000</v>
      </c>
      <c r="E35" s="22">
        <f>D35+'Денежные потоки'!D153</f>
        <v>300000</v>
      </c>
      <c r="F35" s="22">
        <f>E35+'Денежные потоки'!E153</f>
        <v>300000</v>
      </c>
      <c r="G35" s="22">
        <f>F35+'Денежные потоки'!F153</f>
        <v>300000</v>
      </c>
      <c r="H35" s="22">
        <f>G35+'Денежные потоки'!G153</f>
        <v>300000</v>
      </c>
      <c r="I35" s="22">
        <f>H35+'Денежные потоки'!H153</f>
        <v>300000</v>
      </c>
      <c r="J35" s="22">
        <f>I35+'Денежные потоки'!I153</f>
        <v>300000</v>
      </c>
      <c r="K35" s="22">
        <f>J35+'Денежные потоки'!J153</f>
        <v>300000</v>
      </c>
      <c r="L35" s="22">
        <f>K35+'Денежные потоки'!K153</f>
        <v>300000</v>
      </c>
      <c r="M35" s="22">
        <f>L35+'Денежные потоки'!L153</f>
        <v>300000</v>
      </c>
      <c r="N35" s="22">
        <f>M35+'Денежные потоки'!M153</f>
        <v>300000</v>
      </c>
      <c r="O35" s="22">
        <f>N35+'Денежные потоки'!N153</f>
        <v>300000</v>
      </c>
      <c r="P35" s="22">
        <f>O35+'Денежные потоки'!O153</f>
        <v>300000</v>
      </c>
      <c r="Q35" s="22">
        <f>P35+'Денежные потоки'!P153</f>
        <v>300000</v>
      </c>
      <c r="R35" s="22">
        <f>Q35+'Денежные потоки'!Q153</f>
        <v>300000</v>
      </c>
      <c r="S35" s="22">
        <f>R35+'Денежные потоки'!R153</f>
        <v>300000</v>
      </c>
      <c r="T35" s="22">
        <f>S35+'Денежные потоки'!S153</f>
        <v>300000</v>
      </c>
      <c r="U35" s="22">
        <f>T35+'Денежные потоки'!T153</f>
        <v>300000</v>
      </c>
      <c r="V35" s="22">
        <f>U35+'Денежные потоки'!U153</f>
        <v>300000</v>
      </c>
      <c r="W35" s="22">
        <f>V35+'Денежные потоки'!V153</f>
        <v>300000</v>
      </c>
      <c r="X35" s="22">
        <f>W35+'Денежные потоки'!W153</f>
        <v>300000</v>
      </c>
      <c r="Y35" s="22">
        <f>X35+'Денежные потоки'!X153</f>
        <v>300000</v>
      </c>
      <c r="Z35" s="22">
        <f>Y35+'Денежные потоки'!Y153</f>
        <v>300000</v>
      </c>
      <c r="AA35" s="22">
        <f>Z35+'Денежные потоки'!Z153</f>
        <v>300000</v>
      </c>
      <c r="AB35" s="22">
        <f>AA35+'Денежные потоки'!AA153</f>
        <v>300000</v>
      </c>
      <c r="AC35" s="22">
        <f>AB35+'Денежные потоки'!AB153</f>
        <v>300000</v>
      </c>
      <c r="AD35" s="22"/>
    </row>
    <row r="36" spans="1:30" x14ac:dyDescent="0.3">
      <c r="A36" s="10" t="s">
        <v>131</v>
      </c>
      <c r="B36" s="15" t="s">
        <v>132</v>
      </c>
      <c r="C36" s="15"/>
      <c r="D36" s="15">
        <v>300000</v>
      </c>
      <c r="E36" s="22">
        <f>D36+'Денежные потоки'!D154</f>
        <v>300000</v>
      </c>
      <c r="F36" s="22">
        <f>E36+'Денежные потоки'!E154</f>
        <v>300000</v>
      </c>
      <c r="G36" s="22">
        <f>F36+'Денежные потоки'!F154</f>
        <v>300000</v>
      </c>
      <c r="H36" s="22">
        <f>G36+'Денежные потоки'!G154</f>
        <v>300000</v>
      </c>
      <c r="I36" s="22">
        <f>H36+'Денежные потоки'!H154</f>
        <v>300000</v>
      </c>
      <c r="J36" s="22">
        <f>I36+'Денежные потоки'!I154</f>
        <v>300000</v>
      </c>
      <c r="K36" s="22">
        <f>J36+'Денежные потоки'!J154</f>
        <v>300000</v>
      </c>
      <c r="L36" s="22">
        <f>K36+'Денежные потоки'!K154</f>
        <v>300000</v>
      </c>
      <c r="M36" s="22">
        <f>L36+'Денежные потоки'!L154</f>
        <v>300000</v>
      </c>
      <c r="N36" s="22">
        <f>M36+'Денежные потоки'!M154</f>
        <v>300000</v>
      </c>
      <c r="O36" s="22">
        <f>N36+'Денежные потоки'!N154</f>
        <v>300000</v>
      </c>
      <c r="P36" s="22">
        <f>O36+'Денежные потоки'!O154</f>
        <v>300000</v>
      </c>
      <c r="Q36" s="22">
        <f>P36+'Денежные потоки'!P154</f>
        <v>300000</v>
      </c>
      <c r="R36" s="22">
        <f>Q36+'Денежные потоки'!Q154</f>
        <v>300000</v>
      </c>
      <c r="S36" s="22">
        <f>R36+'Денежные потоки'!R154</f>
        <v>300000</v>
      </c>
      <c r="T36" s="22">
        <f>S36+'Денежные потоки'!S154</f>
        <v>300000</v>
      </c>
      <c r="U36" s="22">
        <f>T36+'Денежные потоки'!T154</f>
        <v>300000</v>
      </c>
      <c r="V36" s="22">
        <f>U36+'Денежные потоки'!U154</f>
        <v>300000</v>
      </c>
      <c r="W36" s="22">
        <f>V36+'Денежные потоки'!V154</f>
        <v>300000</v>
      </c>
      <c r="X36" s="22">
        <f>W36+'Денежные потоки'!W154</f>
        <v>300000</v>
      </c>
      <c r="Y36" s="22">
        <f>X36+'Денежные потоки'!X154</f>
        <v>300000</v>
      </c>
      <c r="Z36" s="22">
        <f>Y36+'Денежные потоки'!Y154</f>
        <v>300000</v>
      </c>
      <c r="AA36" s="22">
        <f>Z36+'Денежные потоки'!Z154</f>
        <v>300000</v>
      </c>
      <c r="AB36" s="22">
        <f>AA36+'Денежные потоки'!AA154</f>
        <v>300000</v>
      </c>
      <c r="AC36" s="22">
        <f>AB36+'Денежные потоки'!AB154</f>
        <v>300000</v>
      </c>
      <c r="AD36" s="22"/>
    </row>
    <row r="37" spans="1:30" x14ac:dyDescent="0.3">
      <c r="A37" s="10" t="s">
        <v>133</v>
      </c>
      <c r="B37" s="15" t="s">
        <v>134</v>
      </c>
      <c r="C37" s="15"/>
      <c r="D37" s="15">
        <v>0</v>
      </c>
      <c r="E37" s="22">
        <f>D37+'Денежные потоки'!D155</f>
        <v>0</v>
      </c>
      <c r="F37" s="22">
        <f>E37+'Денежные потоки'!E155</f>
        <v>0</v>
      </c>
      <c r="G37" s="22">
        <f>F37+'Денежные потоки'!F155</f>
        <v>0</v>
      </c>
      <c r="H37" s="22">
        <f>G37+'Денежные потоки'!G155</f>
        <v>0</v>
      </c>
      <c r="I37" s="22">
        <f>H37+'Денежные потоки'!H155</f>
        <v>0</v>
      </c>
      <c r="J37" s="22">
        <f>I37+'Денежные потоки'!I155</f>
        <v>0</v>
      </c>
      <c r="K37" s="22">
        <f>J37+'Денежные потоки'!J155</f>
        <v>0</v>
      </c>
      <c r="L37" s="22">
        <f>K37+'Денежные потоки'!K155</f>
        <v>0</v>
      </c>
      <c r="M37" s="22">
        <f>L37+'Денежные потоки'!L155</f>
        <v>0</v>
      </c>
      <c r="N37" s="22">
        <f>M37+'Денежные потоки'!M155</f>
        <v>0</v>
      </c>
      <c r="O37" s="22">
        <f>N37+'Денежные потоки'!N155</f>
        <v>0</v>
      </c>
      <c r="P37" s="22">
        <f>O37+'Денежные потоки'!O155</f>
        <v>0</v>
      </c>
      <c r="Q37" s="22">
        <f>P37+'Денежные потоки'!P155</f>
        <v>0</v>
      </c>
      <c r="R37" s="22">
        <f>Q37+'Денежные потоки'!Q155</f>
        <v>0</v>
      </c>
      <c r="S37" s="22">
        <f>R37+'Денежные потоки'!R155</f>
        <v>0</v>
      </c>
      <c r="T37" s="22">
        <f>S37+'Денежные потоки'!S155</f>
        <v>0</v>
      </c>
      <c r="U37" s="22">
        <f>T37+'Денежные потоки'!T155</f>
        <v>0</v>
      </c>
      <c r="V37" s="22">
        <f>U37+'Денежные потоки'!U155</f>
        <v>0</v>
      </c>
      <c r="W37" s="22">
        <f>V37+'Денежные потоки'!V155</f>
        <v>0</v>
      </c>
      <c r="X37" s="22">
        <f>W37+'Денежные потоки'!W155</f>
        <v>0</v>
      </c>
      <c r="Y37" s="22">
        <f>X37+'Денежные потоки'!X155</f>
        <v>0</v>
      </c>
      <c r="Z37" s="22">
        <f>Y37+'Денежные потоки'!Y155</f>
        <v>0</v>
      </c>
      <c r="AA37" s="22">
        <f>Z37+'Денежные потоки'!Z155</f>
        <v>0</v>
      </c>
      <c r="AB37" s="22">
        <f>AA37+'Денежные потоки'!AA155</f>
        <v>0</v>
      </c>
      <c r="AC37" s="22">
        <f>AB37+'Денежные потоки'!AB155</f>
        <v>0</v>
      </c>
      <c r="AD37" s="22"/>
    </row>
    <row r="38" spans="1:30" x14ac:dyDescent="0.3">
      <c r="A38" s="10" t="s">
        <v>135</v>
      </c>
      <c r="B38" s="11" t="s">
        <v>136</v>
      </c>
      <c r="C38" s="11"/>
      <c r="D38" s="16">
        <v>426147.1</v>
      </c>
      <c r="E38" s="22">
        <f>D38+'Денежные потоки'!D156</f>
        <v>426147.1</v>
      </c>
      <c r="F38" s="22">
        <f>E38+'Денежные потоки'!E156</f>
        <v>426147.1</v>
      </c>
      <c r="G38" s="22">
        <f>F38+'Денежные потоки'!F156</f>
        <v>426147.1</v>
      </c>
      <c r="H38" s="22">
        <f>G38+'Денежные потоки'!G156</f>
        <v>426147.1</v>
      </c>
      <c r="I38" s="22">
        <f>H38+'Денежные потоки'!H156</f>
        <v>426147.1</v>
      </c>
      <c r="J38" s="22">
        <f>I38+'Денежные потоки'!I156</f>
        <v>426147.1</v>
      </c>
      <c r="K38" s="22">
        <f>J38+'Денежные потоки'!J156</f>
        <v>426147.1</v>
      </c>
      <c r="L38" s="22">
        <f>K38+'Денежные потоки'!K156</f>
        <v>426147.1</v>
      </c>
      <c r="M38" s="22">
        <f>L38+'Денежные потоки'!L156</f>
        <v>426147.1</v>
      </c>
      <c r="N38" s="22">
        <f>M38+'Денежные потоки'!M156</f>
        <v>426147.1</v>
      </c>
      <c r="O38" s="22">
        <f>N38+'Денежные потоки'!N156</f>
        <v>426147.1</v>
      </c>
      <c r="P38" s="22">
        <f>O38+'Денежные потоки'!O156</f>
        <v>426147.1</v>
      </c>
      <c r="Q38" s="22">
        <f>P38+'Денежные потоки'!P156</f>
        <v>426147.1</v>
      </c>
      <c r="R38" s="22">
        <f>Q38+'Денежные потоки'!Q156</f>
        <v>426147.1</v>
      </c>
      <c r="S38" s="22">
        <f>R38+'Денежные потоки'!R156</f>
        <v>426147.1</v>
      </c>
      <c r="T38" s="22">
        <f>S38+'Денежные потоки'!S156</f>
        <v>426147.1</v>
      </c>
      <c r="U38" s="22">
        <f>T38+'Денежные потоки'!T156</f>
        <v>426147.1</v>
      </c>
      <c r="V38" s="22">
        <f>U38+'Денежные потоки'!U156</f>
        <v>426147.1</v>
      </c>
      <c r="W38" s="22">
        <f>V38+'Денежные потоки'!V156</f>
        <v>426147.1</v>
      </c>
      <c r="X38" s="22">
        <f>W38+'Денежные потоки'!W156</f>
        <v>426147.1</v>
      </c>
      <c r="Y38" s="22">
        <f>X38+'Денежные потоки'!X156</f>
        <v>426147.1</v>
      </c>
      <c r="Z38" s="22">
        <f>Y38+'Денежные потоки'!Y156</f>
        <v>426147.1</v>
      </c>
      <c r="AA38" s="22">
        <f>Z38+'Денежные потоки'!Z156</f>
        <v>426147.1</v>
      </c>
      <c r="AB38" s="22">
        <f>AA38+'Денежные потоки'!AA156</f>
        <v>426147.1</v>
      </c>
      <c r="AC38" s="22">
        <f>AB38+'Денежные потоки'!AB156</f>
        <v>426147.1</v>
      </c>
      <c r="AD38" s="22"/>
    </row>
    <row r="39" spans="1:30" x14ac:dyDescent="0.3">
      <c r="A39" s="10" t="s">
        <v>137</v>
      </c>
      <c r="B39" s="15" t="s">
        <v>138</v>
      </c>
      <c r="C39" s="15"/>
      <c r="D39" s="15">
        <v>426147.1</v>
      </c>
      <c r="E39" s="22">
        <f>D39+'Денежные потоки'!D157</f>
        <v>426147.1</v>
      </c>
      <c r="F39" s="22">
        <f>E39+'Денежные потоки'!E157</f>
        <v>426147.1</v>
      </c>
      <c r="G39" s="22">
        <f>F39+'Денежные потоки'!F157</f>
        <v>426147.1</v>
      </c>
      <c r="H39" s="22">
        <f>G39+'Денежные потоки'!G157</f>
        <v>426147.1</v>
      </c>
      <c r="I39" s="22">
        <f>H39+'Денежные потоки'!H157</f>
        <v>426147.1</v>
      </c>
      <c r="J39" s="22">
        <f>I39+'Денежные потоки'!I157</f>
        <v>426147.1</v>
      </c>
      <c r="K39" s="22">
        <f>J39+'Денежные потоки'!J157</f>
        <v>426147.1</v>
      </c>
      <c r="L39" s="22">
        <f>K39+'Денежные потоки'!K157</f>
        <v>426147.1</v>
      </c>
      <c r="M39" s="22">
        <f>L39+'Денежные потоки'!L157</f>
        <v>426147.1</v>
      </c>
      <c r="N39" s="22">
        <f>M39+'Денежные потоки'!M157</f>
        <v>426147.1</v>
      </c>
      <c r="O39" s="22">
        <f>N39+'Денежные потоки'!N157</f>
        <v>426147.1</v>
      </c>
      <c r="P39" s="22">
        <f>O39+'Денежные потоки'!O157</f>
        <v>426147.1</v>
      </c>
      <c r="Q39" s="22">
        <f>P39+'Денежные потоки'!P157</f>
        <v>426147.1</v>
      </c>
      <c r="R39" s="22">
        <f>Q39+'Денежные потоки'!Q157</f>
        <v>426147.1</v>
      </c>
      <c r="S39" s="22">
        <f>R39+'Денежные потоки'!R157</f>
        <v>426147.1</v>
      </c>
      <c r="T39" s="22">
        <f>S39+'Денежные потоки'!S157</f>
        <v>426147.1</v>
      </c>
      <c r="U39" s="22">
        <f>T39+'Денежные потоки'!T157</f>
        <v>426147.1</v>
      </c>
      <c r="V39" s="22">
        <f>U39+'Денежные потоки'!U157</f>
        <v>426147.1</v>
      </c>
      <c r="W39" s="22">
        <f>V39+'Денежные потоки'!V157</f>
        <v>426147.1</v>
      </c>
      <c r="X39" s="22">
        <f>W39+'Денежные потоки'!W157</f>
        <v>426147.1</v>
      </c>
      <c r="Y39" s="22">
        <f>X39+'Денежные потоки'!X157</f>
        <v>426147.1</v>
      </c>
      <c r="Z39" s="22">
        <f>Y39+'Денежные потоки'!Y157</f>
        <v>426147.1</v>
      </c>
      <c r="AA39" s="22">
        <f>Z39+'Денежные потоки'!Z157</f>
        <v>426147.1</v>
      </c>
      <c r="AB39" s="22">
        <f>AA39+'Денежные потоки'!AA157</f>
        <v>256147.09999999998</v>
      </c>
      <c r="AC39" s="22">
        <f>AB39+'Денежные потоки'!AB157</f>
        <v>256147.09999999998</v>
      </c>
      <c r="AD39" s="22"/>
    </row>
    <row r="40" spans="1:30" x14ac:dyDescent="0.3">
      <c r="A40" s="10" t="s">
        <v>139</v>
      </c>
      <c r="B40" s="15" t="s">
        <v>140</v>
      </c>
      <c r="C40" s="15"/>
      <c r="D40" s="15">
        <v>0</v>
      </c>
      <c r="E40" s="22">
        <f>D40+'Денежные потоки'!D158</f>
        <v>0</v>
      </c>
      <c r="F40" s="22">
        <f>E40+'Денежные потоки'!E158</f>
        <v>0</v>
      </c>
      <c r="G40" s="22">
        <f>F40+'Денежные потоки'!F158</f>
        <v>0</v>
      </c>
      <c r="H40" s="22">
        <f>G40+'Денежные потоки'!G158</f>
        <v>0</v>
      </c>
      <c r="I40" s="22">
        <f>H40+'Денежные потоки'!H158</f>
        <v>0</v>
      </c>
      <c r="J40" s="22">
        <f>I40+'Денежные потоки'!I158</f>
        <v>0</v>
      </c>
      <c r="K40" s="22">
        <f>J40+'Денежные потоки'!J158</f>
        <v>0</v>
      </c>
      <c r="L40" s="22">
        <f>K40+'Денежные потоки'!K158</f>
        <v>0</v>
      </c>
      <c r="M40" s="22">
        <f>L40+'Денежные потоки'!L158</f>
        <v>0</v>
      </c>
      <c r="N40" s="22">
        <f>M40+'Денежные потоки'!M158</f>
        <v>0</v>
      </c>
      <c r="O40" s="22">
        <f>N40+'Денежные потоки'!N158</f>
        <v>0</v>
      </c>
      <c r="P40" s="22">
        <f>O40+'Денежные потоки'!O158</f>
        <v>0</v>
      </c>
      <c r="Q40" s="22">
        <f>P40+'Денежные потоки'!P158</f>
        <v>0</v>
      </c>
      <c r="R40" s="22">
        <f>Q40+'Денежные потоки'!Q158</f>
        <v>0</v>
      </c>
      <c r="S40" s="22">
        <f>R40+'Денежные потоки'!R158</f>
        <v>0</v>
      </c>
      <c r="T40" s="22">
        <f>S40+'Денежные потоки'!S158</f>
        <v>0</v>
      </c>
      <c r="U40" s="22">
        <f>T40+'Денежные потоки'!T158</f>
        <v>0</v>
      </c>
      <c r="V40" s="22">
        <f>U40+'Денежные потоки'!U158</f>
        <v>0</v>
      </c>
      <c r="W40" s="22">
        <f>V40+'Денежные потоки'!V158</f>
        <v>0</v>
      </c>
      <c r="X40" s="22">
        <f>W40+'Денежные потоки'!W158</f>
        <v>0</v>
      </c>
      <c r="Y40" s="22">
        <f>X40+'Денежные потоки'!X158</f>
        <v>0</v>
      </c>
      <c r="Z40" s="22">
        <f>Y40+'Денежные потоки'!Y158</f>
        <v>0</v>
      </c>
      <c r="AA40" s="22">
        <f>Z40+'Денежные потоки'!Z158</f>
        <v>0</v>
      </c>
      <c r="AB40" s="22">
        <f>AA40+'Денежные потоки'!AA158</f>
        <v>0</v>
      </c>
      <c r="AC40" s="22">
        <f>AB40+'Денежные потоки'!AB158</f>
        <v>0</v>
      </c>
      <c r="AD40" s="22"/>
    </row>
    <row r="41" spans="1:30" x14ac:dyDescent="0.3">
      <c r="A41" s="10" t="s">
        <v>141</v>
      </c>
      <c r="B41" s="15" t="s">
        <v>142</v>
      </c>
      <c r="C41" s="15"/>
      <c r="D41" s="15">
        <v>0</v>
      </c>
      <c r="E41" s="22">
        <f>D41+'Денежные потоки'!D159</f>
        <v>0</v>
      </c>
      <c r="F41" s="22">
        <f>E41+'Денежные потоки'!E159</f>
        <v>0</v>
      </c>
      <c r="G41" s="22">
        <f>F41+'Денежные потоки'!F159</f>
        <v>0</v>
      </c>
      <c r="H41" s="22">
        <f>G41+'Денежные потоки'!G159</f>
        <v>0</v>
      </c>
      <c r="I41" s="22">
        <f>H41+'Денежные потоки'!H159</f>
        <v>0</v>
      </c>
      <c r="J41" s="22">
        <f>I41+'Денежные потоки'!I159</f>
        <v>0</v>
      </c>
      <c r="K41" s="22">
        <f>J41+'Денежные потоки'!J159</f>
        <v>0</v>
      </c>
      <c r="L41" s="22">
        <f>K41+'Денежные потоки'!K159</f>
        <v>0</v>
      </c>
      <c r="M41" s="22">
        <f>L41+'Денежные потоки'!L159</f>
        <v>0</v>
      </c>
      <c r="N41" s="22">
        <f>M41+'Денежные потоки'!M159</f>
        <v>0</v>
      </c>
      <c r="O41" s="22">
        <f>N41+'Денежные потоки'!N159</f>
        <v>0</v>
      </c>
      <c r="P41" s="22">
        <f>O41+'Денежные потоки'!O159</f>
        <v>0</v>
      </c>
      <c r="Q41" s="22">
        <f>P41+'Денежные потоки'!P159</f>
        <v>0</v>
      </c>
      <c r="R41" s="22">
        <f>Q41+'Денежные потоки'!Q159</f>
        <v>0</v>
      </c>
      <c r="S41" s="22">
        <f>R41+'Денежные потоки'!R159</f>
        <v>0</v>
      </c>
      <c r="T41" s="22">
        <f>S41+'Денежные потоки'!S159</f>
        <v>0</v>
      </c>
      <c r="U41" s="22">
        <f>T41+'Денежные потоки'!T159</f>
        <v>0</v>
      </c>
      <c r="V41" s="22">
        <f>U41+'Денежные потоки'!U159</f>
        <v>0</v>
      </c>
      <c r="W41" s="22">
        <f>V41+'Денежные потоки'!V159</f>
        <v>0</v>
      </c>
      <c r="X41" s="22">
        <f>W41+'Денежные потоки'!W159</f>
        <v>0</v>
      </c>
      <c r="Y41" s="22">
        <f>X41+'Денежные потоки'!X159</f>
        <v>0</v>
      </c>
      <c r="Z41" s="22">
        <f>Y41+'Денежные потоки'!Y159</f>
        <v>0</v>
      </c>
      <c r="AA41" s="22">
        <f>Z41+'Денежные потоки'!Z159</f>
        <v>0</v>
      </c>
      <c r="AB41" s="22">
        <f>AA41+'Денежные потоки'!AA159</f>
        <v>0</v>
      </c>
      <c r="AC41" s="22">
        <f>AB41+'Денежные потоки'!AB159</f>
        <v>0</v>
      </c>
      <c r="AD41" s="22"/>
    </row>
    <row r="42" spans="1:30" x14ac:dyDescent="0.3">
      <c r="A42" s="10" t="s">
        <v>143</v>
      </c>
      <c r="B42" s="15" t="s">
        <v>144</v>
      </c>
      <c r="C42" s="15"/>
      <c r="D42" s="15">
        <v>0</v>
      </c>
      <c r="E42" s="22">
        <f>D42+'Денежные потоки'!D160</f>
        <v>30644.415000000001</v>
      </c>
      <c r="F42" s="22">
        <f>E42+'Денежные потоки'!E160</f>
        <v>58086</v>
      </c>
      <c r="G42" s="22">
        <f>F42+'Денежные потоки'!F160</f>
        <v>82410.798150000002</v>
      </c>
      <c r="H42" s="22">
        <f>G42+'Денежные потоки'!G160</f>
        <v>104289.010335</v>
      </c>
      <c r="I42" s="22">
        <f>H42+'Денежные потоки'!H160</f>
        <v>124087.63811850001</v>
      </c>
      <c r="J42" s="22">
        <f>I42+'Денежные потоки'!I160</f>
        <v>141379.55908830001</v>
      </c>
      <c r="K42" s="22">
        <f>J42+'Денежные потоки'!J160</f>
        <v>157014.869515695</v>
      </c>
      <c r="L42" s="22">
        <f>K42+'Денежные потоки'!K160</f>
        <v>171756.1545520635</v>
      </c>
      <c r="M42" s="22">
        <f>L42+'Денежные потоки'!L160</f>
        <v>184621.53666667768</v>
      </c>
      <c r="N42" s="22">
        <f>M42+'Денежные потоки'!M160</f>
        <v>196105.85384471936</v>
      </c>
      <c r="O42" s="22">
        <f>N42+'Денежные потоки'!N160</f>
        <v>206474.42267853965</v>
      </c>
      <c r="P42" s="22">
        <f>O42+'Денежные потоки'!O160</f>
        <v>216042.70721502064</v>
      </c>
      <c r="Q42" s="22">
        <f>P42+'Денежные потоки'!P160</f>
        <v>225698.09221502065</v>
      </c>
      <c r="R42" s="22">
        <f>Q42+'Денежные потоки'!Q160</f>
        <v>235946.72721502066</v>
      </c>
      <c r="S42" s="22">
        <f>R42+'Денежные потоки'!R160</f>
        <v>247806.60221502066</v>
      </c>
      <c r="T42" s="22">
        <f>S42+'Денежные потоки'!S160</f>
        <v>259060.01221502066</v>
      </c>
      <c r="U42" s="22">
        <f>T42+'Денежные потоки'!T160</f>
        <v>269872.81221502065</v>
      </c>
      <c r="V42" s="22">
        <f>U42+'Денежные потоки'!U160</f>
        <v>280565.50721502065</v>
      </c>
      <c r="W42" s="22">
        <f>V42+'Денежные потоки'!V160</f>
        <v>291770.00221502065</v>
      </c>
      <c r="X42" s="22">
        <f>W42+'Денежные потоки'!W160</f>
        <v>303165.73221502063</v>
      </c>
      <c r="Y42" s="22">
        <f>X42+'Денежные потоки'!X160</f>
        <v>314651.44817832339</v>
      </c>
      <c r="Z42" s="22">
        <f>Y42+'Денежные потоки'!Y160</f>
        <v>326227.19496731425</v>
      </c>
      <c r="AA42" s="22">
        <f>Z42+'Денежные потоки'!Z160</f>
        <v>337890.06836180965</v>
      </c>
      <c r="AB42" s="22">
        <f>AA42+'Денежные потоки'!AA160</f>
        <v>349640.06836180965</v>
      </c>
      <c r="AC42" s="22">
        <f>AB42+'Денежные потоки'!AB160</f>
        <v>2154824.8628823576</v>
      </c>
      <c r="AD42" s="22"/>
    </row>
    <row r="43" spans="1:30" x14ac:dyDescent="0.3">
      <c r="A43" s="10" t="s">
        <v>145</v>
      </c>
      <c r="B43" s="15" t="s">
        <v>146</v>
      </c>
      <c r="C43" s="15"/>
      <c r="D43" s="15">
        <v>0</v>
      </c>
      <c r="E43" s="22">
        <f>D43+'Денежные потоки'!D161</f>
        <v>0</v>
      </c>
      <c r="F43" s="22">
        <f>E43+'Денежные потоки'!E161</f>
        <v>0</v>
      </c>
      <c r="G43" s="22">
        <f>F43+'Денежные потоки'!F161</f>
        <v>0</v>
      </c>
      <c r="H43" s="22">
        <f>G43+'Денежные потоки'!G161</f>
        <v>0</v>
      </c>
      <c r="I43" s="22">
        <f>H43+'Денежные потоки'!H161</f>
        <v>0</v>
      </c>
      <c r="J43" s="22">
        <f>I43+'Денежные потоки'!I161</f>
        <v>0</v>
      </c>
      <c r="K43" s="22">
        <f>J43+'Денежные потоки'!J161</f>
        <v>0</v>
      </c>
      <c r="L43" s="22">
        <f>K43+'Денежные потоки'!K161</f>
        <v>0</v>
      </c>
      <c r="M43" s="22">
        <f>L43+'Денежные потоки'!L161</f>
        <v>0</v>
      </c>
      <c r="N43" s="22">
        <f>M43+'Денежные потоки'!M161</f>
        <v>0</v>
      </c>
      <c r="O43" s="22">
        <f>N43+'Денежные потоки'!N161</f>
        <v>0</v>
      </c>
      <c r="P43" s="22">
        <f>O43+'Денежные потоки'!O161</f>
        <v>0</v>
      </c>
      <c r="Q43" s="22">
        <f>P43+'Денежные потоки'!P161</f>
        <v>0</v>
      </c>
      <c r="R43" s="22">
        <f>Q43+'Денежные потоки'!Q161</f>
        <v>0</v>
      </c>
      <c r="S43" s="22">
        <f>R43+'Денежные потоки'!R161</f>
        <v>0</v>
      </c>
      <c r="T43" s="22">
        <f>S43+'Денежные потоки'!S161</f>
        <v>0</v>
      </c>
      <c r="U43" s="22">
        <f>T43+'Денежные потоки'!T161</f>
        <v>0</v>
      </c>
      <c r="V43" s="22">
        <f>U43+'Денежные потоки'!U161</f>
        <v>0</v>
      </c>
      <c r="W43" s="22">
        <f>V43+'Денежные потоки'!V161</f>
        <v>0</v>
      </c>
      <c r="X43" s="22">
        <f>W43+'Денежные потоки'!W161</f>
        <v>0</v>
      </c>
      <c r="Y43" s="22">
        <f>X43+'Денежные потоки'!X161</f>
        <v>0</v>
      </c>
      <c r="Z43" s="22">
        <f>Y43+'Денежные потоки'!Y161</f>
        <v>0</v>
      </c>
      <c r="AA43" s="22">
        <f>Z43+'Денежные потоки'!Z161</f>
        <v>0</v>
      </c>
      <c r="AB43" s="22">
        <f>AA43+'Денежные потоки'!AA161</f>
        <v>0</v>
      </c>
      <c r="AC43" s="22">
        <f>AB43+'Денежные потоки'!AB161</f>
        <v>0</v>
      </c>
      <c r="AD43" s="22"/>
    </row>
    <row r="44" spans="1:30" x14ac:dyDescent="0.3">
      <c r="A44" s="10" t="s">
        <v>147</v>
      </c>
      <c r="B44" s="16" t="s">
        <v>148</v>
      </c>
      <c r="C44" s="16"/>
      <c r="D44" s="16">
        <v>0</v>
      </c>
      <c r="E44" s="22">
        <f>D44+'Денежные потоки'!D162</f>
        <v>0</v>
      </c>
      <c r="F44" s="22">
        <f>E44+'Денежные потоки'!E162</f>
        <v>0</v>
      </c>
      <c r="G44" s="22">
        <f>F44+'Денежные потоки'!F162</f>
        <v>0</v>
      </c>
      <c r="H44" s="22">
        <f>G44+'Денежные потоки'!G162</f>
        <v>0</v>
      </c>
      <c r="I44" s="22">
        <f>H44+'Денежные потоки'!H162</f>
        <v>0</v>
      </c>
      <c r="J44" s="22">
        <f>I44+'Денежные потоки'!I162</f>
        <v>0</v>
      </c>
      <c r="K44" s="22">
        <f>J44+'Денежные потоки'!J162</f>
        <v>0</v>
      </c>
      <c r="L44" s="22">
        <f>K44+'Денежные потоки'!K162</f>
        <v>0</v>
      </c>
      <c r="M44" s="22">
        <f>L44+'Денежные потоки'!L162</f>
        <v>0</v>
      </c>
      <c r="N44" s="22">
        <f>M44+'Денежные потоки'!M162</f>
        <v>0</v>
      </c>
      <c r="O44" s="22">
        <f>N44+'Денежные потоки'!N162</f>
        <v>0</v>
      </c>
      <c r="P44" s="22">
        <f>O44+'Денежные потоки'!O162</f>
        <v>0</v>
      </c>
      <c r="Q44" s="22">
        <f>P44+'Денежные потоки'!P162</f>
        <v>0</v>
      </c>
      <c r="R44" s="22">
        <f>Q44+'Денежные потоки'!Q162</f>
        <v>0</v>
      </c>
      <c r="S44" s="22">
        <f>R44+'Денежные потоки'!R162</f>
        <v>0</v>
      </c>
      <c r="T44" s="22">
        <f>S44+'Денежные потоки'!S162</f>
        <v>0</v>
      </c>
      <c r="U44" s="22">
        <f>T44+'Денежные потоки'!T162</f>
        <v>0</v>
      </c>
      <c r="V44" s="22">
        <f>U44+'Денежные потоки'!U162</f>
        <v>0</v>
      </c>
      <c r="W44" s="22">
        <f>V44+'Денежные потоки'!V162</f>
        <v>0</v>
      </c>
      <c r="X44" s="22">
        <f>W44+'Денежные потоки'!W162</f>
        <v>0</v>
      </c>
      <c r="Y44" s="22">
        <f>X44+'Денежные потоки'!X162</f>
        <v>0</v>
      </c>
      <c r="Z44" s="22">
        <f>Y44+'Денежные потоки'!Y162</f>
        <v>0</v>
      </c>
      <c r="AA44" s="22">
        <f>Z44+'Денежные потоки'!Z162</f>
        <v>0</v>
      </c>
      <c r="AB44" s="22">
        <f>AA44+'Денежные потоки'!AA162</f>
        <v>0</v>
      </c>
      <c r="AC44" s="22">
        <f>AB44+'Денежные потоки'!AB162</f>
        <v>0</v>
      </c>
      <c r="AD44" s="22"/>
    </row>
    <row r="45" spans="1:30" x14ac:dyDescent="0.3">
      <c r="A45" s="10" t="s">
        <v>149</v>
      </c>
      <c r="B45" s="15" t="s">
        <v>138</v>
      </c>
      <c r="C45" s="15"/>
      <c r="D45" s="15">
        <v>0</v>
      </c>
      <c r="E45" s="22">
        <f>D45+'Денежные потоки'!D163</f>
        <v>0</v>
      </c>
      <c r="F45" s="22">
        <f>E45+'Денежные потоки'!E163</f>
        <v>0</v>
      </c>
      <c r="G45" s="22">
        <f>F45+'Денежные потоки'!F163</f>
        <v>0</v>
      </c>
      <c r="H45" s="22">
        <f>G45+'Денежные потоки'!G163</f>
        <v>0</v>
      </c>
      <c r="I45" s="22">
        <f>H45+'Денежные потоки'!H163</f>
        <v>0</v>
      </c>
      <c r="J45" s="22">
        <f>I45+'Денежные потоки'!I163</f>
        <v>0</v>
      </c>
      <c r="K45" s="22">
        <f>J45+'Денежные потоки'!J163</f>
        <v>0</v>
      </c>
      <c r="L45" s="22">
        <f>K45+'Денежные потоки'!K163</f>
        <v>0</v>
      </c>
      <c r="M45" s="22">
        <f>L45+'Денежные потоки'!L163</f>
        <v>0</v>
      </c>
      <c r="N45" s="22">
        <f>M45+'Денежные потоки'!M163</f>
        <v>0</v>
      </c>
      <c r="O45" s="22">
        <f>N45+'Денежные потоки'!N163</f>
        <v>0</v>
      </c>
      <c r="P45" s="22">
        <f>O45+'Денежные потоки'!O163</f>
        <v>0</v>
      </c>
      <c r="Q45" s="22">
        <f>P45+'Денежные потоки'!P163</f>
        <v>0</v>
      </c>
      <c r="R45" s="22">
        <f>Q45+'Денежные потоки'!Q163</f>
        <v>0</v>
      </c>
      <c r="S45" s="22">
        <f>R45+'Денежные потоки'!R163</f>
        <v>0</v>
      </c>
      <c r="T45" s="22">
        <f>S45+'Денежные потоки'!S163</f>
        <v>0</v>
      </c>
      <c r="U45" s="22">
        <f>T45+'Денежные потоки'!T163</f>
        <v>0</v>
      </c>
      <c r="V45" s="22">
        <f>U45+'Денежные потоки'!U163</f>
        <v>0</v>
      </c>
      <c r="W45" s="22">
        <f>V45+'Денежные потоки'!V163</f>
        <v>0</v>
      </c>
      <c r="X45" s="22">
        <f>W45+'Денежные потоки'!W163</f>
        <v>0</v>
      </c>
      <c r="Y45" s="22">
        <f>X45+'Денежные потоки'!X163</f>
        <v>0</v>
      </c>
      <c r="Z45" s="22">
        <f>Y45+'Денежные потоки'!Y163</f>
        <v>0</v>
      </c>
      <c r="AA45" s="22">
        <f>Z45+'Денежные потоки'!Z163</f>
        <v>0</v>
      </c>
      <c r="AB45" s="22">
        <f>AA45+'Денежные потоки'!AA163</f>
        <v>0</v>
      </c>
      <c r="AC45" s="22">
        <f>AB45+'Денежные потоки'!AB163</f>
        <v>0</v>
      </c>
      <c r="AD45" s="22"/>
    </row>
    <row r="46" spans="1:30" x14ac:dyDescent="0.3">
      <c r="A46" s="10" t="s">
        <v>150</v>
      </c>
      <c r="B46" s="15" t="s">
        <v>140</v>
      </c>
      <c r="C46" s="15"/>
      <c r="D46" s="15">
        <v>0</v>
      </c>
      <c r="E46" s="22">
        <f>D46+'Денежные потоки'!D164</f>
        <v>0</v>
      </c>
      <c r="F46" s="22">
        <f>E46+'Денежные потоки'!E164</f>
        <v>0</v>
      </c>
      <c r="G46" s="22">
        <f>F46+'Денежные потоки'!F164</f>
        <v>0</v>
      </c>
      <c r="H46" s="22">
        <f>G46+'Денежные потоки'!G164</f>
        <v>0</v>
      </c>
      <c r="I46" s="22">
        <f>H46+'Денежные потоки'!H164</f>
        <v>0</v>
      </c>
      <c r="J46" s="22">
        <f>I46+'Денежные потоки'!I164</f>
        <v>0</v>
      </c>
      <c r="K46" s="22">
        <f>J46+'Денежные потоки'!J164</f>
        <v>0</v>
      </c>
      <c r="L46" s="22">
        <f>K46+'Денежные потоки'!K164</f>
        <v>0</v>
      </c>
      <c r="M46" s="22">
        <f>L46+'Денежные потоки'!L164</f>
        <v>0</v>
      </c>
      <c r="N46" s="22">
        <f>M46+'Денежные потоки'!M164</f>
        <v>0</v>
      </c>
      <c r="O46" s="22">
        <f>N46+'Денежные потоки'!N164</f>
        <v>0</v>
      </c>
      <c r="P46" s="22">
        <f>O46+'Денежные потоки'!O164</f>
        <v>0</v>
      </c>
      <c r="Q46" s="22">
        <f>P46+'Денежные потоки'!P164</f>
        <v>0</v>
      </c>
      <c r="R46" s="22">
        <f>Q46+'Денежные потоки'!Q164</f>
        <v>0</v>
      </c>
      <c r="S46" s="22">
        <f>R46+'Денежные потоки'!R164</f>
        <v>0</v>
      </c>
      <c r="T46" s="22">
        <f>S46+'Денежные потоки'!S164</f>
        <v>0</v>
      </c>
      <c r="U46" s="22">
        <f>T46+'Денежные потоки'!T164</f>
        <v>0</v>
      </c>
      <c r="V46" s="22">
        <f>U46+'Денежные потоки'!U164</f>
        <v>0</v>
      </c>
      <c r="W46" s="22">
        <f>V46+'Денежные потоки'!V164</f>
        <v>0</v>
      </c>
      <c r="X46" s="22">
        <f>W46+'Денежные потоки'!W164</f>
        <v>0</v>
      </c>
      <c r="Y46" s="22">
        <f>X46+'Денежные потоки'!X164</f>
        <v>0</v>
      </c>
      <c r="Z46" s="22">
        <f>Y46+'Денежные потоки'!Y164</f>
        <v>0</v>
      </c>
      <c r="AA46" s="22">
        <f>Z46+'Денежные потоки'!Z164</f>
        <v>0</v>
      </c>
      <c r="AB46" s="22">
        <f>AA46+'Денежные потоки'!AA164</f>
        <v>0</v>
      </c>
      <c r="AC46" s="22">
        <f>AB46+'Денежные потоки'!AB164</f>
        <v>0</v>
      </c>
      <c r="AD46" s="22"/>
    </row>
    <row r="47" spans="1:30" x14ac:dyDescent="0.3">
      <c r="A47" s="10" t="s">
        <v>151</v>
      </c>
      <c r="B47" s="15" t="s">
        <v>142</v>
      </c>
      <c r="C47" s="15"/>
      <c r="D47" s="15">
        <v>0</v>
      </c>
      <c r="E47" s="22">
        <f>D47+'Денежные потоки'!D165</f>
        <v>0</v>
      </c>
      <c r="F47" s="22">
        <f>E47+'Денежные потоки'!E165</f>
        <v>0</v>
      </c>
      <c r="G47" s="22">
        <f>F47+'Денежные потоки'!F165</f>
        <v>0</v>
      </c>
      <c r="H47" s="22">
        <f>G47+'Денежные потоки'!G165</f>
        <v>0</v>
      </c>
      <c r="I47" s="22">
        <f>H47+'Денежные потоки'!H165</f>
        <v>0</v>
      </c>
      <c r="J47" s="22">
        <f>I47+'Денежные потоки'!I165</f>
        <v>0</v>
      </c>
      <c r="K47" s="22">
        <f>J47+'Денежные потоки'!J165</f>
        <v>0</v>
      </c>
      <c r="L47" s="22">
        <f>K47+'Денежные потоки'!K165</f>
        <v>0</v>
      </c>
      <c r="M47" s="22">
        <f>L47+'Денежные потоки'!L165</f>
        <v>0</v>
      </c>
      <c r="N47" s="22">
        <f>M47+'Денежные потоки'!M165</f>
        <v>0</v>
      </c>
      <c r="O47" s="22">
        <f>N47+'Денежные потоки'!N165</f>
        <v>0</v>
      </c>
      <c r="P47" s="22">
        <f>O47+'Денежные потоки'!O165</f>
        <v>0</v>
      </c>
      <c r="Q47" s="22">
        <f>P47+'Денежные потоки'!P165</f>
        <v>0</v>
      </c>
      <c r="R47" s="22">
        <f>Q47+'Денежные потоки'!Q165</f>
        <v>0</v>
      </c>
      <c r="S47" s="22">
        <f>R47+'Денежные потоки'!R165</f>
        <v>0</v>
      </c>
      <c r="T47" s="22">
        <f>S47+'Денежные потоки'!S165</f>
        <v>0</v>
      </c>
      <c r="U47" s="22">
        <f>T47+'Денежные потоки'!T165</f>
        <v>0</v>
      </c>
      <c r="V47" s="22">
        <f>U47+'Денежные потоки'!U165</f>
        <v>0</v>
      </c>
      <c r="W47" s="22">
        <f>V47+'Денежные потоки'!V165</f>
        <v>0</v>
      </c>
      <c r="X47" s="22">
        <f>W47+'Денежные потоки'!W165</f>
        <v>0</v>
      </c>
      <c r="Y47" s="22">
        <f>X47+'Денежные потоки'!X165</f>
        <v>0</v>
      </c>
      <c r="Z47" s="22">
        <f>Y47+'Денежные потоки'!Y165</f>
        <v>0</v>
      </c>
      <c r="AA47" s="22">
        <f>Z47+'Денежные потоки'!Z165</f>
        <v>0</v>
      </c>
      <c r="AB47" s="22">
        <f>AA47+'Денежные потоки'!AA165</f>
        <v>0</v>
      </c>
      <c r="AC47" s="22">
        <f>AB47+'Денежные потоки'!AB165</f>
        <v>0</v>
      </c>
      <c r="AD47" s="22"/>
    </row>
    <row r="48" spans="1:30" x14ac:dyDescent="0.3">
      <c r="A48" s="10" t="s">
        <v>152</v>
      </c>
      <c r="B48" s="15" t="s">
        <v>144</v>
      </c>
      <c r="C48" s="15"/>
      <c r="D48" s="15">
        <v>0</v>
      </c>
      <c r="E48" s="22">
        <f>D48+'Денежные потоки'!D166</f>
        <v>0</v>
      </c>
      <c r="F48" s="22">
        <f>E48+'Денежные потоки'!E166</f>
        <v>0</v>
      </c>
      <c r="G48" s="22">
        <f>F48+'Денежные потоки'!F166</f>
        <v>0</v>
      </c>
      <c r="H48" s="22">
        <f>G48+'Денежные потоки'!G166</f>
        <v>0</v>
      </c>
      <c r="I48" s="22">
        <f>H48+'Денежные потоки'!H166</f>
        <v>0</v>
      </c>
      <c r="J48" s="22">
        <f>I48+'Денежные потоки'!I166</f>
        <v>0</v>
      </c>
      <c r="K48" s="22">
        <f>J48+'Денежные потоки'!J166</f>
        <v>0</v>
      </c>
      <c r="L48" s="22">
        <f>K48+'Денежные потоки'!K166</f>
        <v>0</v>
      </c>
      <c r="M48" s="22">
        <f>L48+'Денежные потоки'!L166</f>
        <v>0</v>
      </c>
      <c r="N48" s="22">
        <f>M48+'Денежные потоки'!M166</f>
        <v>0</v>
      </c>
      <c r="O48" s="22">
        <f>N48+'Денежные потоки'!N166</f>
        <v>0</v>
      </c>
      <c r="P48" s="22">
        <f>O48+'Денежные потоки'!O166</f>
        <v>0</v>
      </c>
      <c r="Q48" s="22">
        <f>P48+'Денежные потоки'!P166</f>
        <v>0</v>
      </c>
      <c r="R48" s="22">
        <f>Q48+'Денежные потоки'!Q166</f>
        <v>0</v>
      </c>
      <c r="S48" s="22">
        <f>R48+'Денежные потоки'!R166</f>
        <v>0</v>
      </c>
      <c r="T48" s="22">
        <f>S48+'Денежные потоки'!S166</f>
        <v>0</v>
      </c>
      <c r="U48" s="22">
        <f>T48+'Денежные потоки'!T166</f>
        <v>0</v>
      </c>
      <c r="V48" s="22">
        <f>U48+'Денежные потоки'!U166</f>
        <v>0</v>
      </c>
      <c r="W48" s="22">
        <f>V48+'Денежные потоки'!V166</f>
        <v>0</v>
      </c>
      <c r="X48" s="22">
        <f>W48+'Денежные потоки'!W166</f>
        <v>0</v>
      </c>
      <c r="Y48" s="22">
        <f>X48+'Денежные потоки'!X166</f>
        <v>0</v>
      </c>
      <c r="Z48" s="22">
        <f>Y48+'Денежные потоки'!Y166</f>
        <v>0</v>
      </c>
      <c r="AA48" s="22">
        <f>Z48+'Денежные потоки'!Z166</f>
        <v>0</v>
      </c>
      <c r="AB48" s="22">
        <f>AA48+'Денежные потоки'!AA166</f>
        <v>0</v>
      </c>
      <c r="AC48" s="22">
        <f>AB48+'Денежные потоки'!AB166</f>
        <v>0</v>
      </c>
      <c r="AD48" s="22"/>
    </row>
    <row r="49" spans="1:30" x14ac:dyDescent="0.3">
      <c r="A49" s="10" t="s">
        <v>153</v>
      </c>
      <c r="B49" s="15" t="s">
        <v>146</v>
      </c>
      <c r="C49" s="15"/>
      <c r="D49" s="15">
        <v>0</v>
      </c>
      <c r="E49" s="22">
        <f>D49+'Денежные потоки'!D167</f>
        <v>0</v>
      </c>
      <c r="F49" s="22">
        <f>E49+'Денежные потоки'!E167</f>
        <v>0</v>
      </c>
      <c r="G49" s="22">
        <f>F49+'Денежные потоки'!F167</f>
        <v>0</v>
      </c>
      <c r="H49" s="22">
        <f>G49+'Денежные потоки'!G167</f>
        <v>0</v>
      </c>
      <c r="I49" s="22">
        <f>H49+'Денежные потоки'!H167</f>
        <v>0</v>
      </c>
      <c r="J49" s="22">
        <f>I49+'Денежные потоки'!I167</f>
        <v>0</v>
      </c>
      <c r="K49" s="22">
        <f>J49+'Денежные потоки'!J167</f>
        <v>0</v>
      </c>
      <c r="L49" s="22">
        <f>K49+'Денежные потоки'!K167</f>
        <v>0</v>
      </c>
      <c r="M49" s="22">
        <f>L49+'Денежные потоки'!L167</f>
        <v>0</v>
      </c>
      <c r="N49" s="22">
        <f>M49+'Денежные потоки'!M167</f>
        <v>0</v>
      </c>
      <c r="O49" s="22">
        <f>N49+'Денежные потоки'!N167</f>
        <v>0</v>
      </c>
      <c r="P49" s="22">
        <f>O49+'Денежные потоки'!O167</f>
        <v>0</v>
      </c>
      <c r="Q49" s="22">
        <f>P49+'Денежные потоки'!P167</f>
        <v>0</v>
      </c>
      <c r="R49" s="22">
        <f>Q49+'Денежные потоки'!Q167</f>
        <v>0</v>
      </c>
      <c r="S49" s="22">
        <f>R49+'Денежные потоки'!R167</f>
        <v>0</v>
      </c>
      <c r="T49" s="22">
        <f>S49+'Денежные потоки'!S167</f>
        <v>0</v>
      </c>
      <c r="U49" s="22">
        <f>T49+'Денежные потоки'!T167</f>
        <v>0</v>
      </c>
      <c r="V49" s="22">
        <f>U49+'Денежные потоки'!U167</f>
        <v>0</v>
      </c>
      <c r="W49" s="22">
        <f>V49+'Денежные потоки'!V167</f>
        <v>0</v>
      </c>
      <c r="X49" s="22">
        <f>W49+'Денежные потоки'!W167</f>
        <v>0</v>
      </c>
      <c r="Y49" s="22">
        <f>X49+'Денежные потоки'!X167</f>
        <v>0</v>
      </c>
      <c r="Z49" s="22">
        <f>Y49+'Денежные потоки'!Y167</f>
        <v>0</v>
      </c>
      <c r="AA49" s="22">
        <f>Z49+'Денежные потоки'!Z167</f>
        <v>0</v>
      </c>
      <c r="AB49" s="22">
        <f>AA49+'Денежные потоки'!AA167</f>
        <v>0</v>
      </c>
      <c r="AC49" s="22">
        <f>AB49+'Денежные потоки'!AB167</f>
        <v>0</v>
      </c>
      <c r="AD49" s="22"/>
    </row>
    <row r="50" spans="1:30" x14ac:dyDescent="0.3">
      <c r="A50" s="10" t="s">
        <v>154</v>
      </c>
      <c r="B50" s="16" t="s">
        <v>155</v>
      </c>
      <c r="C50" s="16"/>
      <c r="D50" s="20">
        <v>0</v>
      </c>
      <c r="E50" s="22">
        <f>D50+'Денежные потоки'!D168</f>
        <v>0</v>
      </c>
      <c r="F50" s="22">
        <f>E50+'Денежные потоки'!E168</f>
        <v>0</v>
      </c>
      <c r="G50" s="22">
        <f>F50+'Денежные потоки'!F168</f>
        <v>0</v>
      </c>
      <c r="H50" s="22">
        <f>G50+'Денежные потоки'!G168</f>
        <v>0</v>
      </c>
      <c r="I50" s="22">
        <f>H50+'Денежные потоки'!H168</f>
        <v>0</v>
      </c>
      <c r="J50" s="22">
        <f>I50+'Денежные потоки'!I168</f>
        <v>0</v>
      </c>
      <c r="K50" s="22">
        <f>J50+'Денежные потоки'!J168</f>
        <v>0</v>
      </c>
      <c r="L50" s="22">
        <f>K50+'Денежные потоки'!K168</f>
        <v>0</v>
      </c>
      <c r="M50" s="22">
        <f>L50+'Денежные потоки'!L168</f>
        <v>0</v>
      </c>
      <c r="N50" s="22">
        <f>M50+'Денежные потоки'!M168</f>
        <v>0</v>
      </c>
      <c r="O50" s="22">
        <f>N50+'Денежные потоки'!N168</f>
        <v>0</v>
      </c>
      <c r="P50" s="22">
        <f>O50+'Денежные потоки'!O168</f>
        <v>0</v>
      </c>
      <c r="Q50" s="22">
        <f>P50+'Денежные потоки'!P168</f>
        <v>0</v>
      </c>
      <c r="R50" s="22">
        <f>Q50+'Денежные потоки'!Q168</f>
        <v>0</v>
      </c>
      <c r="S50" s="22">
        <f>R50+'Денежные потоки'!R168</f>
        <v>0</v>
      </c>
      <c r="T50" s="22">
        <f>S50+'Денежные потоки'!S168</f>
        <v>0</v>
      </c>
      <c r="U50" s="22">
        <f>T50+'Денежные потоки'!T168</f>
        <v>0</v>
      </c>
      <c r="V50" s="22">
        <f>U50+'Денежные потоки'!U168</f>
        <v>0</v>
      </c>
      <c r="W50" s="22">
        <f>V50+'Денежные потоки'!V168</f>
        <v>0</v>
      </c>
      <c r="X50" s="22">
        <f>W50+'Денежные потоки'!W168</f>
        <v>0</v>
      </c>
      <c r="Y50" s="22">
        <f>X50+'Денежные потоки'!X168</f>
        <v>0</v>
      </c>
      <c r="Z50" s="22">
        <f>Y50+'Денежные потоки'!Y168</f>
        <v>0</v>
      </c>
      <c r="AA50" s="22">
        <f>Z50+'Денежные потоки'!Z168</f>
        <v>0</v>
      </c>
      <c r="AB50" s="22">
        <f>AA50+'Денежные потоки'!AA168</f>
        <v>0</v>
      </c>
      <c r="AC50" s="22">
        <f>AB50+'Денежные потоки'!AB168</f>
        <v>0</v>
      </c>
      <c r="AD50" s="22"/>
    </row>
    <row r="51" spans="1:30" x14ac:dyDescent="0.3">
      <c r="A51" s="10" t="s">
        <v>156</v>
      </c>
      <c r="B51" s="15" t="s">
        <v>157</v>
      </c>
      <c r="C51" s="15"/>
      <c r="D51" s="20">
        <v>0</v>
      </c>
      <c r="E51" s="22">
        <f>D51+'Денежные потоки'!D169</f>
        <v>0</v>
      </c>
      <c r="F51" s="22">
        <f>E51+'Денежные потоки'!E169</f>
        <v>0</v>
      </c>
      <c r="G51" s="22">
        <f>F51+'Денежные потоки'!F169</f>
        <v>0</v>
      </c>
      <c r="H51" s="22">
        <f>G51+'Денежные потоки'!G169</f>
        <v>0</v>
      </c>
      <c r="I51" s="22">
        <f>H51+'Денежные потоки'!H169</f>
        <v>0</v>
      </c>
      <c r="J51" s="22">
        <f>I51+'Денежные потоки'!I169</f>
        <v>0</v>
      </c>
      <c r="K51" s="22">
        <f>J51+'Денежные потоки'!J169</f>
        <v>0</v>
      </c>
      <c r="L51" s="22">
        <f>K51+'Денежные потоки'!K169</f>
        <v>0</v>
      </c>
      <c r="M51" s="22">
        <f>L51+'Денежные потоки'!L169</f>
        <v>0</v>
      </c>
      <c r="N51" s="22">
        <f>M51+'Денежные потоки'!M169</f>
        <v>0</v>
      </c>
      <c r="O51" s="22">
        <f>N51+'Денежные потоки'!N169</f>
        <v>0</v>
      </c>
      <c r="P51" s="22">
        <f>O51+'Денежные потоки'!O169</f>
        <v>0</v>
      </c>
      <c r="Q51" s="22">
        <f>P51+'Денежные потоки'!P169</f>
        <v>0</v>
      </c>
      <c r="R51" s="22">
        <f>Q51+'Денежные потоки'!Q169</f>
        <v>0</v>
      </c>
      <c r="S51" s="22">
        <f>R51+'Денежные потоки'!R169</f>
        <v>0</v>
      </c>
      <c r="T51" s="22">
        <f>S51+'Денежные потоки'!S169</f>
        <v>0</v>
      </c>
      <c r="U51" s="22">
        <f>T51+'Денежные потоки'!T169</f>
        <v>0</v>
      </c>
      <c r="V51" s="22">
        <f>U51+'Денежные потоки'!U169</f>
        <v>0</v>
      </c>
      <c r="W51" s="22">
        <f>V51+'Денежные потоки'!V169</f>
        <v>0</v>
      </c>
      <c r="X51" s="22">
        <f>W51+'Денежные потоки'!W169</f>
        <v>0</v>
      </c>
      <c r="Y51" s="22">
        <f>X51+'Денежные потоки'!X169</f>
        <v>0</v>
      </c>
      <c r="Z51" s="22">
        <f>Y51+'Денежные потоки'!Y169</f>
        <v>0</v>
      </c>
      <c r="AA51" s="22">
        <f>Z51+'Денежные потоки'!Z169</f>
        <v>0</v>
      </c>
      <c r="AB51" s="22">
        <f>AA51+'Денежные потоки'!AA169</f>
        <v>0</v>
      </c>
      <c r="AC51" s="22">
        <f>AB51+'Денежные потоки'!AB169</f>
        <v>0</v>
      </c>
      <c r="AD51" s="22"/>
    </row>
    <row r="52" spans="1:30" x14ac:dyDescent="0.3">
      <c r="A52" s="10" t="s">
        <v>158</v>
      </c>
      <c r="B52" s="16" t="s">
        <v>159</v>
      </c>
      <c r="C52" s="16"/>
      <c r="D52" s="20">
        <v>0</v>
      </c>
      <c r="E52" s="22">
        <f>D52+'Денежные потоки'!D170</f>
        <v>0</v>
      </c>
      <c r="F52" s="22">
        <f>E52+'Денежные потоки'!E170</f>
        <v>0</v>
      </c>
      <c r="G52" s="22">
        <f>F52+'Денежные потоки'!F170</f>
        <v>0</v>
      </c>
      <c r="H52" s="22">
        <f>G52+'Денежные потоки'!G170</f>
        <v>0</v>
      </c>
      <c r="I52" s="22">
        <f>H52+'Денежные потоки'!H170</f>
        <v>0</v>
      </c>
      <c r="J52" s="22">
        <f>I52+'Денежные потоки'!I170</f>
        <v>0</v>
      </c>
      <c r="K52" s="22">
        <f>J52+'Денежные потоки'!J170</f>
        <v>0</v>
      </c>
      <c r="L52" s="22">
        <f>K52+'Денежные потоки'!K170</f>
        <v>0</v>
      </c>
      <c r="M52" s="22">
        <f>L52+'Денежные потоки'!L170</f>
        <v>0</v>
      </c>
      <c r="N52" s="22">
        <f>M52+'Денежные потоки'!M170</f>
        <v>0</v>
      </c>
      <c r="O52" s="22">
        <f>N52+'Денежные потоки'!N170</f>
        <v>0</v>
      </c>
      <c r="P52" s="22">
        <f>O52+'Денежные потоки'!O170</f>
        <v>0</v>
      </c>
      <c r="Q52" s="22">
        <f>P52+'Денежные потоки'!P170</f>
        <v>0</v>
      </c>
      <c r="R52" s="22">
        <f>Q52+'Денежные потоки'!Q170</f>
        <v>0</v>
      </c>
      <c r="S52" s="22">
        <f>R52+'Денежные потоки'!R170</f>
        <v>0</v>
      </c>
      <c r="T52" s="22">
        <f>S52+'Денежные потоки'!S170</f>
        <v>0</v>
      </c>
      <c r="U52" s="22">
        <f>T52+'Денежные потоки'!T170</f>
        <v>0</v>
      </c>
      <c r="V52" s="22">
        <f>U52+'Денежные потоки'!U170</f>
        <v>0</v>
      </c>
      <c r="W52" s="22">
        <f>V52+'Денежные потоки'!V170</f>
        <v>0</v>
      </c>
      <c r="X52" s="22">
        <f>W52+'Денежные потоки'!W170</f>
        <v>0</v>
      </c>
      <c r="Y52" s="22">
        <f>X52+'Денежные потоки'!X170</f>
        <v>0</v>
      </c>
      <c r="Z52" s="22">
        <f>Y52+'Денежные потоки'!Y170</f>
        <v>0</v>
      </c>
      <c r="AA52" s="22">
        <f>Z52+'Денежные потоки'!Z170</f>
        <v>0</v>
      </c>
      <c r="AB52" s="22">
        <f>AA52+'Денежные потоки'!AA170</f>
        <v>0</v>
      </c>
      <c r="AC52" s="22">
        <f>AB52+'Денежные потоки'!AB170</f>
        <v>0</v>
      </c>
      <c r="AD52" s="22"/>
    </row>
    <row r="53" spans="1:30" x14ac:dyDescent="0.3">
      <c r="A53" s="10" t="s">
        <v>160</v>
      </c>
      <c r="B53" s="15" t="s">
        <v>157</v>
      </c>
      <c r="C53" s="15"/>
      <c r="D53" s="20">
        <v>0</v>
      </c>
      <c r="E53" s="22">
        <f>D53+'Денежные потоки'!D171</f>
        <v>0</v>
      </c>
      <c r="F53" s="22">
        <f>E53+'Денежные потоки'!E171</f>
        <v>0</v>
      </c>
      <c r="G53" s="22">
        <f>F53+'Денежные потоки'!F171</f>
        <v>0</v>
      </c>
      <c r="H53" s="22">
        <f>G53+'Денежные потоки'!G171</f>
        <v>0</v>
      </c>
      <c r="I53" s="22">
        <f>H53+'Денежные потоки'!H171</f>
        <v>0</v>
      </c>
      <c r="J53" s="22">
        <f>I53+'Денежные потоки'!I171</f>
        <v>0</v>
      </c>
      <c r="K53" s="22">
        <f>J53+'Денежные потоки'!J171</f>
        <v>0</v>
      </c>
      <c r="L53" s="22">
        <f>K53+'Денежные потоки'!K171</f>
        <v>0</v>
      </c>
      <c r="M53" s="22">
        <f>L53+'Денежные потоки'!L171</f>
        <v>0</v>
      </c>
      <c r="N53" s="22">
        <f>M53+'Денежные потоки'!M171</f>
        <v>0</v>
      </c>
      <c r="O53" s="22">
        <f>N53+'Денежные потоки'!N171</f>
        <v>0</v>
      </c>
      <c r="P53" s="22">
        <f>O53+'Денежные потоки'!O171</f>
        <v>0</v>
      </c>
      <c r="Q53" s="22">
        <f>P53+'Денежные потоки'!P171</f>
        <v>0</v>
      </c>
      <c r="R53" s="22">
        <f>Q53+'Денежные потоки'!Q171</f>
        <v>0</v>
      </c>
      <c r="S53" s="22">
        <f>R53+'Денежные потоки'!R171</f>
        <v>0</v>
      </c>
      <c r="T53" s="22">
        <f>S53+'Денежные потоки'!S171</f>
        <v>0</v>
      </c>
      <c r="U53" s="22">
        <f>T53+'Денежные потоки'!T171</f>
        <v>0</v>
      </c>
      <c r="V53" s="22">
        <f>U53+'Денежные потоки'!U171</f>
        <v>0</v>
      </c>
      <c r="W53" s="22">
        <f>V53+'Денежные потоки'!V171</f>
        <v>0</v>
      </c>
      <c r="X53" s="22">
        <f>W53+'Денежные потоки'!W171</f>
        <v>0</v>
      </c>
      <c r="Y53" s="22">
        <f>X53+'Денежные потоки'!X171</f>
        <v>0</v>
      </c>
      <c r="Z53" s="22">
        <f>Y53+'Денежные потоки'!Y171</f>
        <v>0</v>
      </c>
      <c r="AA53" s="22">
        <f>Z53+'Денежные потоки'!Z171</f>
        <v>0</v>
      </c>
      <c r="AB53" s="22">
        <f>AA53+'Денежные потоки'!AA171</f>
        <v>0</v>
      </c>
      <c r="AC53" s="22">
        <f>AB53+'Денежные потоки'!AB171</f>
        <v>0</v>
      </c>
      <c r="AD53" s="22"/>
    </row>
    <row r="54" spans="1:30" x14ac:dyDescent="0.3">
      <c r="A54" s="10" t="s">
        <v>161</v>
      </c>
      <c r="B54" s="11" t="s">
        <v>162</v>
      </c>
      <c r="C54" s="11"/>
      <c r="D54" s="20">
        <v>0</v>
      </c>
      <c r="E54" s="22">
        <f>D54+'Денежные потоки'!D172</f>
        <v>0</v>
      </c>
      <c r="F54" s="22">
        <f>E54+'Денежные потоки'!E172</f>
        <v>0</v>
      </c>
      <c r="G54" s="22">
        <f>F54+'Денежные потоки'!F172</f>
        <v>0</v>
      </c>
      <c r="H54" s="22">
        <f>G54+'Денежные потоки'!G172</f>
        <v>0</v>
      </c>
      <c r="I54" s="22">
        <f>H54+'Денежные потоки'!H172</f>
        <v>0</v>
      </c>
      <c r="J54" s="22">
        <f>I54+'Денежные потоки'!I172</f>
        <v>0</v>
      </c>
      <c r="K54" s="22">
        <f>J54+'Денежные потоки'!J172</f>
        <v>0</v>
      </c>
      <c r="L54" s="22">
        <f>K54+'Денежные потоки'!K172</f>
        <v>0</v>
      </c>
      <c r="M54" s="22">
        <f>L54+'Денежные потоки'!L172</f>
        <v>0</v>
      </c>
      <c r="N54" s="22">
        <f>M54+'Денежные потоки'!M172</f>
        <v>0</v>
      </c>
      <c r="O54" s="22">
        <f>N54+'Денежные потоки'!N172</f>
        <v>0</v>
      </c>
      <c r="P54" s="22">
        <f>O54+'Денежные потоки'!O172</f>
        <v>0</v>
      </c>
      <c r="Q54" s="22">
        <f>P54+'Денежные потоки'!P172</f>
        <v>0</v>
      </c>
      <c r="R54" s="22">
        <f>Q54+'Денежные потоки'!Q172</f>
        <v>0</v>
      </c>
      <c r="S54" s="22">
        <f>R54+'Денежные потоки'!R172</f>
        <v>0</v>
      </c>
      <c r="T54" s="22">
        <f>S54+'Денежные потоки'!S172</f>
        <v>0</v>
      </c>
      <c r="U54" s="22">
        <f>T54+'Денежные потоки'!T172</f>
        <v>0</v>
      </c>
      <c r="V54" s="22">
        <f>U54+'Денежные потоки'!U172</f>
        <v>0</v>
      </c>
      <c r="W54" s="22">
        <f>V54+'Денежные потоки'!V172</f>
        <v>0</v>
      </c>
      <c r="X54" s="22">
        <f>W54+'Денежные потоки'!W172</f>
        <v>0</v>
      </c>
      <c r="Y54" s="22">
        <f>X54+'Денежные потоки'!X172</f>
        <v>0</v>
      </c>
      <c r="Z54" s="22">
        <f>Y54+'Денежные потоки'!Y172</f>
        <v>0</v>
      </c>
      <c r="AA54" s="22">
        <f>Z54+'Денежные потоки'!Z172</f>
        <v>0</v>
      </c>
      <c r="AB54" s="22">
        <f>AA54+'Денежные потоки'!AA172</f>
        <v>0</v>
      </c>
      <c r="AC54" s="22">
        <f>AB54+'Денежные потоки'!AB172</f>
        <v>0</v>
      </c>
      <c r="AD54" s="22"/>
    </row>
    <row r="55" spans="1:30" x14ac:dyDescent="0.3">
      <c r="A55" s="10" t="s">
        <v>163</v>
      </c>
      <c r="B55" s="15" t="s">
        <v>157</v>
      </c>
      <c r="C55" s="15"/>
      <c r="D55" s="20">
        <v>0</v>
      </c>
      <c r="E55" s="22">
        <f>D55+'Денежные потоки'!D173</f>
        <v>0</v>
      </c>
      <c r="F55" s="22">
        <f>E55+'Денежные потоки'!E173</f>
        <v>0</v>
      </c>
      <c r="G55" s="22">
        <f>F55+'Денежные потоки'!F173</f>
        <v>0</v>
      </c>
      <c r="H55" s="22">
        <f>G55+'Денежные потоки'!G173</f>
        <v>0</v>
      </c>
      <c r="I55" s="22">
        <f>H55+'Денежные потоки'!H173</f>
        <v>0</v>
      </c>
      <c r="J55" s="22">
        <f>I55+'Денежные потоки'!I173</f>
        <v>0</v>
      </c>
      <c r="K55" s="22">
        <f>J55+'Денежные потоки'!J173</f>
        <v>0</v>
      </c>
      <c r="L55" s="22">
        <f>K55+'Денежные потоки'!K173</f>
        <v>0</v>
      </c>
      <c r="M55" s="22">
        <f>L55+'Денежные потоки'!L173</f>
        <v>0</v>
      </c>
      <c r="N55" s="22">
        <f>M55+'Денежные потоки'!M173</f>
        <v>0</v>
      </c>
      <c r="O55" s="22">
        <f>N55+'Денежные потоки'!N173</f>
        <v>0</v>
      </c>
      <c r="P55" s="22">
        <f>O55+'Денежные потоки'!O173</f>
        <v>0</v>
      </c>
      <c r="Q55" s="22">
        <f>P55+'Денежные потоки'!P173</f>
        <v>0</v>
      </c>
      <c r="R55" s="22">
        <f>Q55+'Денежные потоки'!Q173</f>
        <v>0</v>
      </c>
      <c r="S55" s="22">
        <f>R55+'Денежные потоки'!R173</f>
        <v>0</v>
      </c>
      <c r="T55" s="22">
        <f>S55+'Денежные потоки'!S173</f>
        <v>0</v>
      </c>
      <c r="U55" s="22">
        <f>T55+'Денежные потоки'!T173</f>
        <v>0</v>
      </c>
      <c r="V55" s="22">
        <f>U55+'Денежные потоки'!U173</f>
        <v>0</v>
      </c>
      <c r="W55" s="22">
        <f>V55+'Денежные потоки'!V173</f>
        <v>0</v>
      </c>
      <c r="X55" s="22">
        <f>W55+'Денежные потоки'!W173</f>
        <v>0</v>
      </c>
      <c r="Y55" s="22">
        <f>X55+'Денежные потоки'!X173</f>
        <v>0</v>
      </c>
      <c r="Z55" s="22">
        <f>Y55+'Денежные потоки'!Y173</f>
        <v>0</v>
      </c>
      <c r="AA55" s="22">
        <f>Z55+'Денежные потоки'!Z173</f>
        <v>0</v>
      </c>
      <c r="AB55" s="22">
        <f>AA55+'Денежные потоки'!AA173</f>
        <v>0</v>
      </c>
      <c r="AC55" s="22">
        <f>AB55+'Денежные потоки'!AB173</f>
        <v>0</v>
      </c>
      <c r="AD55" s="22"/>
    </row>
    <row r="56" spans="1:30" x14ac:dyDescent="0.3">
      <c r="A56" s="10" t="s">
        <v>164</v>
      </c>
      <c r="B56" s="11" t="s">
        <v>165</v>
      </c>
      <c r="C56" s="11"/>
      <c r="D56" s="20">
        <v>0</v>
      </c>
      <c r="E56" s="22">
        <f>D56+'Денежные потоки'!D174</f>
        <v>0</v>
      </c>
      <c r="F56" s="22">
        <f>E56+'Денежные потоки'!E174</f>
        <v>0</v>
      </c>
      <c r="G56" s="22">
        <f>F56+'Денежные потоки'!F174</f>
        <v>0</v>
      </c>
      <c r="H56" s="22">
        <f>G56+'Денежные потоки'!G174</f>
        <v>0</v>
      </c>
      <c r="I56" s="22">
        <f>H56+'Денежные потоки'!H174</f>
        <v>0</v>
      </c>
      <c r="J56" s="22">
        <f>I56+'Денежные потоки'!I174</f>
        <v>0</v>
      </c>
      <c r="K56" s="22">
        <f>J56+'Денежные потоки'!J174</f>
        <v>0</v>
      </c>
      <c r="L56" s="22">
        <f>K56+'Денежные потоки'!K174</f>
        <v>0</v>
      </c>
      <c r="M56" s="22">
        <f>L56+'Денежные потоки'!L174</f>
        <v>0</v>
      </c>
      <c r="N56" s="22">
        <f>M56+'Денежные потоки'!M174</f>
        <v>0</v>
      </c>
      <c r="O56" s="22">
        <f>N56+'Денежные потоки'!N174</f>
        <v>0</v>
      </c>
      <c r="P56" s="22">
        <f>O56+'Денежные потоки'!O174</f>
        <v>0</v>
      </c>
      <c r="Q56" s="22">
        <f>P56+'Денежные потоки'!P174</f>
        <v>0</v>
      </c>
      <c r="R56" s="22">
        <f>Q56+'Денежные потоки'!Q174</f>
        <v>0</v>
      </c>
      <c r="S56" s="22">
        <f>R56+'Денежные потоки'!R174</f>
        <v>0</v>
      </c>
      <c r="T56" s="22">
        <f>S56+'Денежные потоки'!S174</f>
        <v>0</v>
      </c>
      <c r="U56" s="22">
        <f>T56+'Денежные потоки'!T174</f>
        <v>0</v>
      </c>
      <c r="V56" s="22">
        <f>U56+'Денежные потоки'!U174</f>
        <v>0</v>
      </c>
      <c r="W56" s="22">
        <f>V56+'Денежные потоки'!V174</f>
        <v>0</v>
      </c>
      <c r="X56" s="22">
        <f>W56+'Денежные потоки'!W174</f>
        <v>0</v>
      </c>
      <c r="Y56" s="22">
        <f>X56+'Денежные потоки'!X174</f>
        <v>0</v>
      </c>
      <c r="Z56" s="22">
        <f>Y56+'Денежные потоки'!Y174</f>
        <v>0</v>
      </c>
      <c r="AA56" s="22">
        <f>Z56+'Денежные потоки'!Z174</f>
        <v>0</v>
      </c>
      <c r="AB56" s="22">
        <f>AA56+'Денежные потоки'!AA174</f>
        <v>0</v>
      </c>
      <c r="AC56" s="22">
        <f>AB56+'Денежные потоки'!AB174</f>
        <v>0</v>
      </c>
      <c r="AD56" s="22"/>
    </row>
    <row r="57" spans="1:30" x14ac:dyDescent="0.3">
      <c r="A57" s="10" t="s">
        <v>166</v>
      </c>
      <c r="B57" s="15" t="s">
        <v>157</v>
      </c>
      <c r="C57" s="15"/>
      <c r="D57" s="20">
        <v>0</v>
      </c>
      <c r="E57" s="22">
        <f>D57+'Денежные потоки'!D175</f>
        <v>0</v>
      </c>
      <c r="F57" s="22">
        <f>E57+'Денежные потоки'!E175</f>
        <v>0</v>
      </c>
      <c r="G57" s="22">
        <f>F57+'Денежные потоки'!F175</f>
        <v>0</v>
      </c>
      <c r="H57" s="22">
        <f>G57+'Денежные потоки'!G175</f>
        <v>0</v>
      </c>
      <c r="I57" s="22">
        <f>H57+'Денежные потоки'!H175</f>
        <v>0</v>
      </c>
      <c r="J57" s="22">
        <f>I57+'Денежные потоки'!I175</f>
        <v>0</v>
      </c>
      <c r="K57" s="22">
        <f>J57+'Денежные потоки'!J175</f>
        <v>0</v>
      </c>
      <c r="L57" s="22">
        <f>K57+'Денежные потоки'!K175</f>
        <v>0</v>
      </c>
      <c r="M57" s="22">
        <f>L57+'Денежные потоки'!L175</f>
        <v>0</v>
      </c>
      <c r="N57" s="22">
        <f>M57+'Денежные потоки'!M175</f>
        <v>0</v>
      </c>
      <c r="O57" s="22">
        <f>N57+'Денежные потоки'!N175</f>
        <v>0</v>
      </c>
      <c r="P57" s="22">
        <f>O57+'Денежные потоки'!O175</f>
        <v>0</v>
      </c>
      <c r="Q57" s="22">
        <f>P57+'Денежные потоки'!P175</f>
        <v>0</v>
      </c>
      <c r="R57" s="22">
        <f>Q57+'Денежные потоки'!Q175</f>
        <v>0</v>
      </c>
      <c r="S57" s="22">
        <f>R57+'Денежные потоки'!R175</f>
        <v>0</v>
      </c>
      <c r="T57" s="22">
        <f>S57+'Денежные потоки'!S175</f>
        <v>0</v>
      </c>
      <c r="U57" s="22">
        <f>T57+'Денежные потоки'!T175</f>
        <v>0</v>
      </c>
      <c r="V57" s="22">
        <f>U57+'Денежные потоки'!U175</f>
        <v>0</v>
      </c>
      <c r="W57" s="22">
        <f>V57+'Денежные потоки'!V175</f>
        <v>0</v>
      </c>
      <c r="X57" s="22">
        <f>W57+'Денежные потоки'!W175</f>
        <v>0</v>
      </c>
      <c r="Y57" s="22">
        <f>X57+'Денежные потоки'!X175</f>
        <v>0</v>
      </c>
      <c r="Z57" s="22">
        <f>Y57+'Денежные потоки'!Y175</f>
        <v>0</v>
      </c>
      <c r="AA57" s="22">
        <f>Z57+'Денежные потоки'!Z175</f>
        <v>0</v>
      </c>
      <c r="AB57" s="22">
        <f>AA57+'Денежные потоки'!AA175</f>
        <v>0</v>
      </c>
      <c r="AC57" s="22">
        <f>AB57+'Денежные потоки'!AB175</f>
        <v>0</v>
      </c>
      <c r="AD57" s="22"/>
    </row>
    <row r="58" spans="1:30" x14ac:dyDescent="0.3">
      <c r="A58" s="10" t="s">
        <v>167</v>
      </c>
      <c r="B58" s="16" t="s">
        <v>168</v>
      </c>
      <c r="C58" s="16"/>
      <c r="D58" s="16">
        <v>6136109.5890410999</v>
      </c>
      <c r="E58" s="22">
        <f>D58+'Денежные потоки'!D176</f>
        <v>6136109.5890410999</v>
      </c>
      <c r="F58" s="22">
        <f>E58+'Денежные потоки'!E176</f>
        <v>6136109.5890410999</v>
      </c>
      <c r="G58" s="22">
        <f>F58+'Денежные потоки'!F176</f>
        <v>6136109.5890410999</v>
      </c>
      <c r="H58" s="22">
        <f>G58+'Денежные потоки'!G176</f>
        <v>6136109.5890410999</v>
      </c>
      <c r="I58" s="22">
        <f>H58+'Денежные потоки'!H176</f>
        <v>6136109.5890410999</v>
      </c>
      <c r="J58" s="22">
        <f>I58+'Денежные потоки'!I176</f>
        <v>5866109.5890410999</v>
      </c>
      <c r="K58" s="22">
        <f>J58+'Денежные потоки'!J176</f>
        <v>5866109.5890410999</v>
      </c>
      <c r="L58" s="22">
        <f>K58+'Денежные потоки'!K176</f>
        <v>5866109.5890410999</v>
      </c>
      <c r="M58" s="22">
        <f>L58+'Денежные потоки'!L176</f>
        <v>5866109.5890410999</v>
      </c>
      <c r="N58" s="22">
        <f>M58+'Денежные потоки'!M176</f>
        <v>5866109.5890410999</v>
      </c>
      <c r="O58" s="22">
        <f>N58+'Денежные потоки'!N176</f>
        <v>5866109.5890410999</v>
      </c>
      <c r="P58" s="22">
        <f>O58+'Денежные потоки'!O176</f>
        <v>5866109.5890410999</v>
      </c>
      <c r="Q58" s="22">
        <f>P58+'Денежные потоки'!P176</f>
        <v>5866109.5890410999</v>
      </c>
      <c r="R58" s="22">
        <f>Q58+'Денежные потоки'!Q176</f>
        <v>5866109.5890410999</v>
      </c>
      <c r="S58" s="22">
        <f>R58+'Денежные потоки'!R176</f>
        <v>5866109.5890410999</v>
      </c>
      <c r="T58" s="22">
        <f>S58+'Денежные потоки'!S176</f>
        <v>5866109.5890410999</v>
      </c>
      <c r="U58" s="22">
        <f>T58+'Денежные потоки'!T176</f>
        <v>5866109.5890410999</v>
      </c>
      <c r="V58" s="22">
        <f>U58+'Денежные потоки'!U176</f>
        <v>5595369.8630137024</v>
      </c>
      <c r="W58" s="22">
        <f>V58+'Денежные потоки'!V176</f>
        <v>5595369.8630137024</v>
      </c>
      <c r="X58" s="22">
        <f>W58+'Денежные потоки'!W176</f>
        <v>5595369.8630137024</v>
      </c>
      <c r="Y58" s="22">
        <f>X58+'Денежные потоки'!X176</f>
        <v>5595369.8630137024</v>
      </c>
      <c r="Z58" s="22">
        <f>Y58+'Денежные потоки'!Y176</f>
        <v>5595369.8630137024</v>
      </c>
      <c r="AA58" s="22">
        <f>Z58+'Денежные потоки'!Z176</f>
        <v>5595369.8630137024</v>
      </c>
      <c r="AB58" s="22">
        <f>AA58+'Денежные потоки'!AA176</f>
        <v>5595369.8630137024</v>
      </c>
      <c r="AC58" s="22">
        <f>AB58+'Денежные потоки'!AB176</f>
        <v>-1214630.1369862976</v>
      </c>
      <c r="AD58" s="22"/>
    </row>
    <row r="59" spans="1:30" x14ac:dyDescent="0.3">
      <c r="A59" s="10" t="s">
        <v>169</v>
      </c>
      <c r="B59" s="15" t="s">
        <v>132</v>
      </c>
      <c r="C59" s="15"/>
      <c r="D59" s="16">
        <v>6136109.5890410999</v>
      </c>
      <c r="E59" s="22">
        <f>D59+'Денежные потоки'!D177</f>
        <v>6136109.5890410999</v>
      </c>
      <c r="F59" s="22">
        <f>E59+'Денежные потоки'!E177</f>
        <v>6136109.5890410999</v>
      </c>
      <c r="G59" s="22">
        <f>F59+'Денежные потоки'!F177</f>
        <v>6136109.5890410999</v>
      </c>
      <c r="H59" s="22">
        <f>G59+'Денежные потоки'!G177</f>
        <v>6136109.5890410999</v>
      </c>
      <c r="I59" s="22">
        <f>H59+'Денежные потоки'!H177</f>
        <v>6136109.5890410999</v>
      </c>
      <c r="J59" s="22">
        <f>I59+'Денежные потоки'!I177</f>
        <v>6136109.5890410999</v>
      </c>
      <c r="K59" s="22">
        <f>J59+'Денежные потоки'!J177</f>
        <v>6136109.5890410999</v>
      </c>
      <c r="L59" s="22">
        <f>K59+'Денежные потоки'!K177</f>
        <v>6136109.5890410999</v>
      </c>
      <c r="M59" s="22">
        <f>L59+'Денежные потоки'!L177</f>
        <v>6136109.5890410999</v>
      </c>
      <c r="N59" s="22">
        <f>M59+'Денежные потоки'!M177</f>
        <v>6136109.5890410999</v>
      </c>
      <c r="O59" s="22">
        <f>N59+'Денежные потоки'!N177</f>
        <v>6136109.5890410999</v>
      </c>
      <c r="P59" s="22">
        <f>O59+'Денежные потоки'!O177</f>
        <v>6136109.5890410999</v>
      </c>
      <c r="Q59" s="22">
        <f>P59+'Денежные потоки'!P177</f>
        <v>6136109.5890410999</v>
      </c>
      <c r="R59" s="22">
        <f>Q59+'Денежные потоки'!Q177</f>
        <v>6136109.5890410999</v>
      </c>
      <c r="S59" s="22">
        <f>R59+'Денежные потоки'!R177</f>
        <v>6136109.5890410999</v>
      </c>
      <c r="T59" s="22">
        <f>S59+'Денежные потоки'!S177</f>
        <v>6136109.5890410999</v>
      </c>
      <c r="U59" s="22">
        <f>T59+'Денежные потоки'!T177</f>
        <v>6136109.5890410999</v>
      </c>
      <c r="V59" s="22">
        <f>U59+'Денежные потоки'!U177</f>
        <v>6136109.5890410999</v>
      </c>
      <c r="W59" s="22">
        <f>V59+'Денежные потоки'!V177</f>
        <v>6136109.5890410999</v>
      </c>
      <c r="X59" s="22">
        <f>W59+'Денежные потоки'!W177</f>
        <v>6136109.5890410999</v>
      </c>
      <c r="Y59" s="22">
        <f>X59+'Денежные потоки'!X177</f>
        <v>6136109.5890410999</v>
      </c>
      <c r="Z59" s="22">
        <f>Y59+'Денежные потоки'!Y177</f>
        <v>6136109.5890410999</v>
      </c>
      <c r="AA59" s="22">
        <f>Z59+'Денежные потоки'!Z177</f>
        <v>6136109.5890410999</v>
      </c>
      <c r="AB59" s="22">
        <f>AA59+'Денежные потоки'!AA177</f>
        <v>6136109.5890410999</v>
      </c>
      <c r="AC59" s="22">
        <f>AB59+'Денежные потоки'!AB177</f>
        <v>6136109.5890410999</v>
      </c>
      <c r="AD59" s="22"/>
    </row>
    <row r="60" spans="1:30" x14ac:dyDescent="0.3">
      <c r="A60" s="10" t="s">
        <v>170</v>
      </c>
      <c r="B60" s="16" t="s">
        <v>171</v>
      </c>
      <c r="C60" s="16"/>
      <c r="D60" s="21">
        <v>0</v>
      </c>
      <c r="E60" s="22">
        <f>D60+'Денежные потоки'!D178</f>
        <v>0</v>
      </c>
      <c r="F60" s="22">
        <f>E60+'Денежные потоки'!E178</f>
        <v>0</v>
      </c>
      <c r="G60" s="22">
        <f>F60+'Денежные потоки'!F178</f>
        <v>0</v>
      </c>
      <c r="H60" s="22">
        <f>G60+'Денежные потоки'!G178</f>
        <v>0</v>
      </c>
      <c r="I60" s="22">
        <f>H60+'Денежные потоки'!H178</f>
        <v>0</v>
      </c>
      <c r="J60" s="22">
        <f>I60+'Денежные потоки'!I178</f>
        <v>0</v>
      </c>
      <c r="K60" s="22">
        <f>J60+'Денежные потоки'!J178</f>
        <v>0</v>
      </c>
      <c r="L60" s="22">
        <f>K60+'Денежные потоки'!K178</f>
        <v>0</v>
      </c>
      <c r="M60" s="22">
        <f>L60+'Денежные потоки'!L178</f>
        <v>0</v>
      </c>
      <c r="N60" s="22">
        <f>M60+'Денежные потоки'!M178</f>
        <v>0</v>
      </c>
      <c r="O60" s="22">
        <f>N60+'Денежные потоки'!N178</f>
        <v>0</v>
      </c>
      <c r="P60" s="22">
        <f>O60+'Денежные потоки'!O178</f>
        <v>0</v>
      </c>
      <c r="Q60" s="22">
        <f>P60+'Денежные потоки'!P178</f>
        <v>0</v>
      </c>
      <c r="R60" s="22">
        <f>Q60+'Денежные потоки'!Q178</f>
        <v>0</v>
      </c>
      <c r="S60" s="22">
        <f>R60+'Денежные потоки'!R178</f>
        <v>0</v>
      </c>
      <c r="T60" s="22">
        <f>S60+'Денежные потоки'!S178</f>
        <v>0</v>
      </c>
      <c r="U60" s="22">
        <f>T60+'Денежные потоки'!T178</f>
        <v>0</v>
      </c>
      <c r="V60" s="22">
        <f>U60+'Денежные потоки'!U178</f>
        <v>0</v>
      </c>
      <c r="W60" s="22">
        <f>V60+'Денежные потоки'!V178</f>
        <v>0</v>
      </c>
      <c r="X60" s="22">
        <f>W60+'Денежные потоки'!W178</f>
        <v>0</v>
      </c>
      <c r="Y60" s="22">
        <f>X60+'Денежные потоки'!X178</f>
        <v>0</v>
      </c>
      <c r="Z60" s="22">
        <f>Y60+'Денежные потоки'!Y178</f>
        <v>0</v>
      </c>
      <c r="AA60" s="22">
        <f>Z60+'Денежные потоки'!Z178</f>
        <v>0</v>
      </c>
      <c r="AB60" s="22">
        <f>AA60+'Денежные потоки'!AA178</f>
        <v>0</v>
      </c>
      <c r="AC60" s="22">
        <f>AB60+'Денежные потоки'!AB178</f>
        <v>0</v>
      </c>
      <c r="AD60" s="22"/>
    </row>
    <row r="61" spans="1:30" x14ac:dyDescent="0.3">
      <c r="A61" s="13"/>
      <c r="B61" s="17" t="s">
        <v>172</v>
      </c>
      <c r="C61" s="17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 x14ac:dyDescent="0.3">
      <c r="A62" s="10" t="s">
        <v>173</v>
      </c>
      <c r="B62" s="11" t="s">
        <v>174</v>
      </c>
      <c r="C62" s="11"/>
      <c r="D62" s="16">
        <v>1986795.5780821899</v>
      </c>
      <c r="E62" s="22">
        <f>D62+'Денежные потоки'!D180</f>
        <v>1986795.5780821899</v>
      </c>
      <c r="F62" s="22">
        <f>E62+'Денежные потоки'!E180</f>
        <v>1986795.5780821899</v>
      </c>
      <c r="G62" s="22">
        <f>F62+'Денежные потоки'!F180</f>
        <v>1986795.5780821899</v>
      </c>
      <c r="H62" s="22">
        <f>G62+'Денежные потоки'!G180</f>
        <v>1986795.5780821899</v>
      </c>
      <c r="I62" s="22">
        <f>H62+'Денежные потоки'!H180</f>
        <v>1986795.5780821899</v>
      </c>
      <c r="J62" s="22">
        <f>I62+'Денежные потоки'!I180</f>
        <v>1986795.5780821899</v>
      </c>
      <c r="K62" s="22">
        <f>J62+'Денежные потоки'!J180</f>
        <v>1986795.5780821899</v>
      </c>
      <c r="L62" s="22">
        <f>K62+'Денежные потоки'!K180</f>
        <v>1986795.5780821899</v>
      </c>
      <c r="M62" s="22">
        <f>L62+'Денежные потоки'!L180</f>
        <v>1986795.5780821899</v>
      </c>
      <c r="N62" s="22">
        <f>M62+'Денежные потоки'!M180</f>
        <v>1986795.5780821899</v>
      </c>
      <c r="O62" s="22">
        <f>N62+'Денежные потоки'!N180</f>
        <v>1986795.5780821899</v>
      </c>
      <c r="P62" s="22">
        <f>O62+'Денежные потоки'!O180</f>
        <v>1986795.5780821899</v>
      </c>
      <c r="Q62" s="22">
        <f>P62+'Денежные потоки'!P180</f>
        <v>1986795.5780821899</v>
      </c>
      <c r="R62" s="22">
        <f>Q62+'Денежные потоки'!Q180</f>
        <v>1986795.5780821899</v>
      </c>
      <c r="S62" s="22">
        <f>R62+'Денежные потоки'!R180</f>
        <v>1986795.5780821899</v>
      </c>
      <c r="T62" s="22">
        <f>S62+'Денежные потоки'!S180</f>
        <v>1986795.5780821899</v>
      </c>
      <c r="U62" s="22">
        <f>T62+'Денежные потоки'!T180</f>
        <v>1986795.5780821899</v>
      </c>
      <c r="V62" s="22">
        <f>U62+'Денежные потоки'!U180</f>
        <v>1986795.5780821899</v>
      </c>
      <c r="W62" s="22">
        <f>V62+'Денежные потоки'!V180</f>
        <v>1986795.5780821899</v>
      </c>
      <c r="X62" s="22">
        <f>W62+'Денежные потоки'!W180</f>
        <v>1986795.5780821899</v>
      </c>
      <c r="Y62" s="22">
        <f>X62+'Денежные потоки'!X180</f>
        <v>1986795.5780821899</v>
      </c>
      <c r="Z62" s="22">
        <f>Y62+'Денежные потоки'!Y180</f>
        <v>1986795.5780821899</v>
      </c>
      <c r="AA62" s="22">
        <f>Z62+'Денежные потоки'!Z180</f>
        <v>1986795.5780821899</v>
      </c>
      <c r="AB62" s="22">
        <f>AA62+'Денежные потоки'!AA180</f>
        <v>1986795.5780821899</v>
      </c>
      <c r="AC62" s="22">
        <f>AB62+'Денежные потоки'!AB180</f>
        <v>1986795.5780821899</v>
      </c>
      <c r="AD62" s="22"/>
    </row>
    <row r="63" spans="1:30" x14ac:dyDescent="0.3">
      <c r="A63" s="10" t="s">
        <v>175</v>
      </c>
      <c r="B63" s="16" t="s">
        <v>176</v>
      </c>
      <c r="C63" s="16"/>
      <c r="D63" s="16">
        <v>0</v>
      </c>
      <c r="E63" s="22">
        <f>D63+'Денежные потоки'!D181</f>
        <v>0</v>
      </c>
      <c r="F63" s="22">
        <f>E63+'Денежные потоки'!E181</f>
        <v>0</v>
      </c>
      <c r="G63" s="22">
        <f>F63+'Денежные потоки'!F181</f>
        <v>0</v>
      </c>
      <c r="H63" s="22">
        <f>G63+'Денежные потоки'!G181</f>
        <v>0</v>
      </c>
      <c r="I63" s="22">
        <f>H63+'Денежные потоки'!H181</f>
        <v>0</v>
      </c>
      <c r="J63" s="22">
        <f>I63+'Денежные потоки'!I181</f>
        <v>0</v>
      </c>
      <c r="K63" s="22">
        <f>J63+'Денежные потоки'!J181</f>
        <v>0</v>
      </c>
      <c r="L63" s="22">
        <f>K63+'Денежные потоки'!K181</f>
        <v>0</v>
      </c>
      <c r="M63" s="22">
        <f>L63+'Денежные потоки'!L181</f>
        <v>0</v>
      </c>
      <c r="N63" s="22">
        <f>M63+'Денежные потоки'!M181</f>
        <v>0</v>
      </c>
      <c r="O63" s="22">
        <f>N63+'Денежные потоки'!N181</f>
        <v>0</v>
      </c>
      <c r="P63" s="22">
        <f>O63+'Денежные потоки'!O181</f>
        <v>0</v>
      </c>
      <c r="Q63" s="22">
        <f>P63+'Денежные потоки'!P181</f>
        <v>0</v>
      </c>
      <c r="R63" s="22">
        <f>Q63+'Денежные потоки'!Q181</f>
        <v>0</v>
      </c>
      <c r="S63" s="22">
        <f>R63+'Денежные потоки'!R181</f>
        <v>0</v>
      </c>
      <c r="T63" s="22">
        <f>S63+'Денежные потоки'!S181</f>
        <v>0</v>
      </c>
      <c r="U63" s="22">
        <f>T63+'Денежные потоки'!T181</f>
        <v>0</v>
      </c>
      <c r="V63" s="22">
        <f>U63+'Денежные потоки'!U181</f>
        <v>0</v>
      </c>
      <c r="W63" s="22">
        <f>V63+'Денежные потоки'!V181</f>
        <v>0</v>
      </c>
      <c r="X63" s="22">
        <f>W63+'Денежные потоки'!W181</f>
        <v>0</v>
      </c>
      <c r="Y63" s="22">
        <f>X63+'Денежные потоки'!X181</f>
        <v>0</v>
      </c>
      <c r="Z63" s="22">
        <f>Y63+'Денежные потоки'!Y181</f>
        <v>0</v>
      </c>
      <c r="AA63" s="22">
        <f>Z63+'Денежные потоки'!Z181</f>
        <v>0</v>
      </c>
      <c r="AB63" s="22">
        <f>AA63+'Денежные потоки'!AA181</f>
        <v>0</v>
      </c>
      <c r="AC63" s="22">
        <f>AB63+'Денежные потоки'!AB181</f>
        <v>0</v>
      </c>
      <c r="AD63" s="22"/>
    </row>
    <row r="64" spans="1:30" x14ac:dyDescent="0.3">
      <c r="A64" s="10" t="s">
        <v>177</v>
      </c>
      <c r="B64" s="11" t="s">
        <v>178</v>
      </c>
      <c r="C64" s="11"/>
      <c r="D64" s="16">
        <v>38377.8077179178</v>
      </c>
      <c r="E64" s="22">
        <f>D64+'Денежные потоки'!D182</f>
        <v>38377.8077179178</v>
      </c>
      <c r="F64" s="22">
        <f>E64+'Денежные потоки'!E182</f>
        <v>38377.8077179178</v>
      </c>
      <c r="G64" s="22">
        <f>F64+'Денежные потоки'!F182</f>
        <v>38377.8077179178</v>
      </c>
      <c r="H64" s="22">
        <f>G64+'Денежные потоки'!G182</f>
        <v>38377.8077179178</v>
      </c>
      <c r="I64" s="22">
        <f>H64+'Денежные потоки'!H182</f>
        <v>38377.8077179178</v>
      </c>
      <c r="J64" s="22">
        <f>I64+'Денежные потоки'!I182</f>
        <v>38377.8077179178</v>
      </c>
      <c r="K64" s="22">
        <f>J64+'Денежные потоки'!J182</f>
        <v>38377.8077179178</v>
      </c>
      <c r="L64" s="22">
        <f>K64+'Денежные потоки'!K182</f>
        <v>38377.8077179178</v>
      </c>
      <c r="M64" s="22">
        <f>L64+'Денежные потоки'!L182</f>
        <v>38377.8077179178</v>
      </c>
      <c r="N64" s="22">
        <f>M64+'Денежные потоки'!M182</f>
        <v>38377.8077179178</v>
      </c>
      <c r="O64" s="22">
        <f>N64+'Денежные потоки'!N182</f>
        <v>38377.8077179178</v>
      </c>
      <c r="P64" s="22">
        <f>O64+'Денежные потоки'!O182</f>
        <v>38377.8077179178</v>
      </c>
      <c r="Q64" s="22">
        <f>P64+'Денежные потоки'!P182</f>
        <v>38377.8077179178</v>
      </c>
      <c r="R64" s="22">
        <f>Q64+'Денежные потоки'!Q182</f>
        <v>38377.8077179178</v>
      </c>
      <c r="S64" s="22">
        <f>R64+'Денежные потоки'!R182</f>
        <v>38377.8077179178</v>
      </c>
      <c r="T64" s="22">
        <f>S64+'Денежные потоки'!S182</f>
        <v>38377.8077179178</v>
      </c>
      <c r="U64" s="22">
        <f>T64+'Денежные потоки'!T182</f>
        <v>38377.8077179178</v>
      </c>
      <c r="V64" s="22">
        <f>U64+'Денежные потоки'!U182</f>
        <v>38377.8077179178</v>
      </c>
      <c r="W64" s="22">
        <f>V64+'Денежные потоки'!V182</f>
        <v>38377.8077179178</v>
      </c>
      <c r="X64" s="22">
        <f>W64+'Денежные потоки'!W182</f>
        <v>38377.8077179178</v>
      </c>
      <c r="Y64" s="22">
        <f>X64+'Денежные потоки'!X182</f>
        <v>38377.8077179178</v>
      </c>
      <c r="Z64" s="22">
        <f>Y64+'Денежные потоки'!Y182</f>
        <v>38377.8077179178</v>
      </c>
      <c r="AA64" s="22">
        <f>Z64+'Денежные потоки'!Z182</f>
        <v>38377.8077179178</v>
      </c>
      <c r="AB64" s="22">
        <f>AA64+'Денежные потоки'!AA182</f>
        <v>38377.8077179178</v>
      </c>
      <c r="AC64" s="22">
        <f>AB64+'Денежные потоки'!AB182</f>
        <v>38377.8077179178</v>
      </c>
      <c r="AD64" s="22"/>
    </row>
    <row r="65" spans="1:30" x14ac:dyDescent="0.3">
      <c r="A65" s="10" t="s">
        <v>179</v>
      </c>
      <c r="B65" s="12" t="s">
        <v>180</v>
      </c>
      <c r="C65" s="12"/>
      <c r="D65" s="15">
        <v>24357.807717917851</v>
      </c>
      <c r="E65" s="22">
        <f>D65+'Денежные потоки'!D183</f>
        <v>24357.807717917851</v>
      </c>
      <c r="F65" s="22">
        <f>E65+'Денежные потоки'!E183</f>
        <v>24357.807717917851</v>
      </c>
      <c r="G65" s="22">
        <f>F65+'Денежные потоки'!F183</f>
        <v>24357.807717917851</v>
      </c>
      <c r="H65" s="22">
        <f>G65+'Денежные потоки'!G183</f>
        <v>24357.807717917851</v>
      </c>
      <c r="I65" s="22">
        <f>H65+'Денежные потоки'!H183</f>
        <v>24357.807717917851</v>
      </c>
      <c r="J65" s="22">
        <f>I65+'Денежные потоки'!I183</f>
        <v>24357.807717917851</v>
      </c>
      <c r="K65" s="22">
        <f>J65+'Денежные потоки'!J183</f>
        <v>24357.807717917851</v>
      </c>
      <c r="L65" s="22">
        <f>K65+'Денежные потоки'!K183</f>
        <v>24357.807717917851</v>
      </c>
      <c r="M65" s="22">
        <f>L65+'Денежные потоки'!L183</f>
        <v>24357.807717917851</v>
      </c>
      <c r="N65" s="22">
        <f>M65+'Денежные потоки'!M183</f>
        <v>24357.807717917851</v>
      </c>
      <c r="O65" s="22">
        <f>N65+'Денежные потоки'!N183</f>
        <v>24357.807717917851</v>
      </c>
      <c r="P65" s="22">
        <f>O65+'Денежные потоки'!O183</f>
        <v>24357.807717917851</v>
      </c>
      <c r="Q65" s="22">
        <f>P65+'Денежные потоки'!P183</f>
        <v>24357.807717917851</v>
      </c>
      <c r="R65" s="22">
        <f>Q65+'Денежные потоки'!Q183</f>
        <v>24357.807717917851</v>
      </c>
      <c r="S65" s="22">
        <f>R65+'Денежные потоки'!R183</f>
        <v>24357.807717917851</v>
      </c>
      <c r="T65" s="22">
        <f>S65+'Денежные потоки'!S183</f>
        <v>24357.807717917851</v>
      </c>
      <c r="U65" s="22">
        <f>T65+'Денежные потоки'!T183</f>
        <v>24357.807717917851</v>
      </c>
      <c r="V65" s="22">
        <f>U65+'Денежные потоки'!U183</f>
        <v>24357.807717917851</v>
      </c>
      <c r="W65" s="22">
        <f>V65+'Денежные потоки'!V183</f>
        <v>24357.807717917851</v>
      </c>
      <c r="X65" s="22">
        <f>W65+'Денежные потоки'!W183</f>
        <v>24357.807717917851</v>
      </c>
      <c r="Y65" s="22">
        <f>X65+'Денежные потоки'!X183</f>
        <v>24357.807717917851</v>
      </c>
      <c r="Z65" s="22">
        <f>Y65+'Денежные потоки'!Y183</f>
        <v>24357.807717917851</v>
      </c>
      <c r="AA65" s="22">
        <f>Z65+'Денежные потоки'!Z183</f>
        <v>24357.807717917851</v>
      </c>
      <c r="AB65" s="22">
        <f>AA65+'Денежные потоки'!AA183</f>
        <v>24357.807717917851</v>
      </c>
      <c r="AC65" s="22">
        <f>AB65+'Денежные потоки'!AB183</f>
        <v>24357.807717917851</v>
      </c>
      <c r="AD65" s="22"/>
    </row>
    <row r="66" spans="1:30" x14ac:dyDescent="0.3">
      <c r="A66" s="10" t="s">
        <v>181</v>
      </c>
      <c r="B66" s="12" t="s">
        <v>182</v>
      </c>
      <c r="C66" s="12"/>
      <c r="D66" s="15">
        <v>-10980.000000000018</v>
      </c>
      <c r="E66" s="22">
        <f>D66+'Денежные потоки'!D184</f>
        <v>-10980.000000000018</v>
      </c>
      <c r="F66" s="22">
        <f>E66+'Денежные потоки'!E184</f>
        <v>-10980.000000000018</v>
      </c>
      <c r="G66" s="22">
        <f>F66+'Денежные потоки'!F184</f>
        <v>-10980.000000000018</v>
      </c>
      <c r="H66" s="22">
        <f>G66+'Денежные потоки'!G184</f>
        <v>-10980.000000000018</v>
      </c>
      <c r="I66" s="22">
        <f>H66+'Денежные потоки'!H184</f>
        <v>-10980.000000000018</v>
      </c>
      <c r="J66" s="22">
        <f>I66+'Денежные потоки'!I184</f>
        <v>-10980.000000000018</v>
      </c>
      <c r="K66" s="22">
        <f>J66+'Денежные потоки'!J184</f>
        <v>-10980.000000000018</v>
      </c>
      <c r="L66" s="22">
        <f>K66+'Денежные потоки'!K184</f>
        <v>-10980.000000000018</v>
      </c>
      <c r="M66" s="22">
        <f>L66+'Денежные потоки'!L184</f>
        <v>-10980.000000000018</v>
      </c>
      <c r="N66" s="22">
        <f>M66+'Денежные потоки'!M184</f>
        <v>-10980.000000000018</v>
      </c>
      <c r="O66" s="22">
        <f>N66+'Денежные потоки'!N184</f>
        <v>-10980.000000000018</v>
      </c>
      <c r="P66" s="22">
        <f>O66+'Денежные потоки'!O184</f>
        <v>-10980.000000000018</v>
      </c>
      <c r="Q66" s="22">
        <f>P66+'Денежные потоки'!P184</f>
        <v>-10980.000000000018</v>
      </c>
      <c r="R66" s="22">
        <f>Q66+'Денежные потоки'!Q184</f>
        <v>-10980.000000000018</v>
      </c>
      <c r="S66" s="22">
        <f>R66+'Денежные потоки'!R184</f>
        <v>-10980.000000000018</v>
      </c>
      <c r="T66" s="22">
        <f>S66+'Денежные потоки'!S184</f>
        <v>-10980.000000000018</v>
      </c>
      <c r="U66" s="22">
        <f>T66+'Денежные потоки'!T184</f>
        <v>-10980.000000000018</v>
      </c>
      <c r="V66" s="22">
        <f>U66+'Денежные потоки'!U184</f>
        <v>-10980.000000000018</v>
      </c>
      <c r="W66" s="22">
        <f>V66+'Денежные потоки'!V184</f>
        <v>-10980.000000000018</v>
      </c>
      <c r="X66" s="22">
        <f>W66+'Денежные потоки'!W184</f>
        <v>-10980.000000000018</v>
      </c>
      <c r="Y66" s="22">
        <f>X66+'Денежные потоки'!X184</f>
        <v>-10980.000000000018</v>
      </c>
      <c r="Z66" s="22">
        <f>Y66+'Денежные потоки'!Y184</f>
        <v>-10980.000000000018</v>
      </c>
      <c r="AA66" s="22">
        <f>Z66+'Денежные потоки'!Z184</f>
        <v>-10980.000000000018</v>
      </c>
      <c r="AB66" s="22">
        <f>AA66+'Денежные потоки'!AA184</f>
        <v>-10980.000000000018</v>
      </c>
      <c r="AC66" s="22">
        <f>AB66+'Денежные потоки'!AB184</f>
        <v>-10980.000000000018</v>
      </c>
      <c r="AD66" s="22"/>
    </row>
    <row r="67" spans="1:30" x14ac:dyDescent="0.3">
      <c r="A67" s="10" t="s">
        <v>183</v>
      </c>
      <c r="B67" s="12" t="s">
        <v>184</v>
      </c>
      <c r="C67" s="12"/>
      <c r="D67" s="15">
        <v>0</v>
      </c>
      <c r="E67" s="22">
        <f>D67+'Денежные потоки'!D185</f>
        <v>0</v>
      </c>
      <c r="F67" s="22">
        <f>E67+'Денежные потоки'!E185</f>
        <v>0</v>
      </c>
      <c r="G67" s="22">
        <f>F67+'Денежные потоки'!F185</f>
        <v>0</v>
      </c>
      <c r="H67" s="22">
        <f>G67+'Денежные потоки'!G185</f>
        <v>0</v>
      </c>
      <c r="I67" s="22">
        <f>H67+'Денежные потоки'!H185</f>
        <v>0</v>
      </c>
      <c r="J67" s="22">
        <f>I67+'Денежные потоки'!I185</f>
        <v>0</v>
      </c>
      <c r="K67" s="22">
        <f>J67+'Денежные потоки'!J185</f>
        <v>0</v>
      </c>
      <c r="L67" s="22">
        <f>K67+'Денежные потоки'!K185</f>
        <v>0</v>
      </c>
      <c r="M67" s="22">
        <f>L67+'Денежные потоки'!L185</f>
        <v>0</v>
      </c>
      <c r="N67" s="22">
        <f>M67+'Денежные потоки'!M185</f>
        <v>0</v>
      </c>
      <c r="O67" s="22">
        <f>N67+'Денежные потоки'!N185</f>
        <v>0</v>
      </c>
      <c r="P67" s="22">
        <f>O67+'Денежные потоки'!O185</f>
        <v>0</v>
      </c>
      <c r="Q67" s="22">
        <f>P67+'Денежные потоки'!P185</f>
        <v>0</v>
      </c>
      <c r="R67" s="22">
        <f>Q67+'Денежные потоки'!Q185</f>
        <v>0</v>
      </c>
      <c r="S67" s="22">
        <f>R67+'Денежные потоки'!R185</f>
        <v>0</v>
      </c>
      <c r="T67" s="22">
        <f>S67+'Денежные потоки'!S185</f>
        <v>0</v>
      </c>
      <c r="U67" s="22">
        <f>T67+'Денежные потоки'!T185</f>
        <v>0</v>
      </c>
      <c r="V67" s="22">
        <f>U67+'Денежные потоки'!U185</f>
        <v>0</v>
      </c>
      <c r="W67" s="22">
        <f>V67+'Денежные потоки'!V185</f>
        <v>0</v>
      </c>
      <c r="X67" s="22">
        <f>W67+'Денежные потоки'!W185</f>
        <v>0</v>
      </c>
      <c r="Y67" s="22">
        <f>X67+'Денежные потоки'!X185</f>
        <v>0</v>
      </c>
      <c r="Z67" s="22">
        <f>Y67+'Денежные потоки'!Y185</f>
        <v>0</v>
      </c>
      <c r="AA67" s="22">
        <f>Z67+'Денежные потоки'!Z185</f>
        <v>0</v>
      </c>
      <c r="AB67" s="22">
        <f>AA67+'Денежные потоки'!AA185</f>
        <v>0</v>
      </c>
      <c r="AC67" s="22">
        <f>AB67+'Денежные потоки'!AB185</f>
        <v>0</v>
      </c>
      <c r="AD67" s="22"/>
    </row>
    <row r="68" spans="1:30" x14ac:dyDescent="0.3">
      <c r="A68" s="10" t="s">
        <v>185</v>
      </c>
      <c r="B68" s="12" t="s">
        <v>186</v>
      </c>
      <c r="C68" s="12"/>
      <c r="D68" s="15">
        <v>0</v>
      </c>
      <c r="E68" s="22">
        <f>D68+'Денежные потоки'!D186</f>
        <v>0</v>
      </c>
      <c r="F68" s="22">
        <f>E68+'Денежные потоки'!E186</f>
        <v>0</v>
      </c>
      <c r="G68" s="22">
        <f>F68+'Денежные потоки'!F186</f>
        <v>0</v>
      </c>
      <c r="H68" s="22">
        <f>G68+'Денежные потоки'!G186</f>
        <v>0</v>
      </c>
      <c r="I68" s="22">
        <f>H68+'Денежные потоки'!H186</f>
        <v>0</v>
      </c>
      <c r="J68" s="22">
        <f>I68+'Денежные потоки'!I186</f>
        <v>0</v>
      </c>
      <c r="K68" s="22">
        <f>J68+'Денежные потоки'!J186</f>
        <v>0</v>
      </c>
      <c r="L68" s="22">
        <f>K68+'Денежные потоки'!K186</f>
        <v>0</v>
      </c>
      <c r="M68" s="22">
        <f>L68+'Денежные потоки'!L186</f>
        <v>0</v>
      </c>
      <c r="N68" s="22">
        <f>M68+'Денежные потоки'!M186</f>
        <v>0</v>
      </c>
      <c r="O68" s="22">
        <f>N68+'Денежные потоки'!N186</f>
        <v>0</v>
      </c>
      <c r="P68" s="22">
        <f>O68+'Денежные потоки'!O186</f>
        <v>0</v>
      </c>
      <c r="Q68" s="22">
        <f>P68+'Денежные потоки'!P186</f>
        <v>0</v>
      </c>
      <c r="R68" s="22">
        <f>Q68+'Денежные потоки'!Q186</f>
        <v>0</v>
      </c>
      <c r="S68" s="22">
        <f>R68+'Денежные потоки'!R186</f>
        <v>0</v>
      </c>
      <c r="T68" s="22">
        <f>S68+'Денежные потоки'!S186</f>
        <v>0</v>
      </c>
      <c r="U68" s="22">
        <f>T68+'Денежные потоки'!T186</f>
        <v>0</v>
      </c>
      <c r="V68" s="22">
        <f>U68+'Денежные потоки'!U186</f>
        <v>0</v>
      </c>
      <c r="W68" s="22">
        <f>V68+'Денежные потоки'!V186</f>
        <v>0</v>
      </c>
      <c r="X68" s="22">
        <f>W68+'Денежные потоки'!W186</f>
        <v>0</v>
      </c>
      <c r="Y68" s="22">
        <f>X68+'Денежные потоки'!X186</f>
        <v>0</v>
      </c>
      <c r="Z68" s="22">
        <f>Y68+'Денежные потоки'!Y186</f>
        <v>0</v>
      </c>
      <c r="AA68" s="22">
        <f>Z68+'Денежные потоки'!Z186</f>
        <v>0</v>
      </c>
      <c r="AB68" s="22">
        <f>AA68+'Денежные потоки'!AA186</f>
        <v>0</v>
      </c>
      <c r="AC68" s="22">
        <f>AB68+'Денежные потоки'!AB186</f>
        <v>0</v>
      </c>
      <c r="AD68" s="22"/>
    </row>
    <row r="69" spans="1:30" x14ac:dyDescent="0.3">
      <c r="A69" s="10" t="s">
        <v>187</v>
      </c>
      <c r="B69" s="12" t="s">
        <v>188</v>
      </c>
      <c r="C69" s="12"/>
      <c r="D69" s="15">
        <v>25000</v>
      </c>
      <c r="E69" s="22">
        <f>D69+'Денежные потоки'!D187</f>
        <v>25000</v>
      </c>
      <c r="F69" s="22">
        <f>E69+'Денежные потоки'!E187</f>
        <v>25000</v>
      </c>
      <c r="G69" s="22">
        <f>F69+'Денежные потоки'!F187</f>
        <v>25000</v>
      </c>
      <c r="H69" s="22">
        <f>G69+'Денежные потоки'!G187</f>
        <v>25000</v>
      </c>
      <c r="I69" s="22">
        <f>H69+'Денежные потоки'!H187</f>
        <v>25000</v>
      </c>
      <c r="J69" s="22">
        <f>I69+'Денежные потоки'!I187</f>
        <v>25000</v>
      </c>
      <c r="K69" s="22">
        <f>J69+'Денежные потоки'!J187</f>
        <v>25000</v>
      </c>
      <c r="L69" s="22">
        <f>K69+'Денежные потоки'!K187</f>
        <v>25000</v>
      </c>
      <c r="M69" s="22">
        <f>L69+'Денежные потоки'!L187</f>
        <v>25000</v>
      </c>
      <c r="N69" s="22">
        <f>M69+'Денежные потоки'!M187</f>
        <v>25000</v>
      </c>
      <c r="O69" s="22">
        <f>N69+'Денежные потоки'!N187</f>
        <v>25000</v>
      </c>
      <c r="P69" s="22">
        <f>O69+'Денежные потоки'!O187</f>
        <v>25000</v>
      </c>
      <c r="Q69" s="22">
        <f>P69+'Денежные потоки'!P187</f>
        <v>25000</v>
      </c>
      <c r="R69" s="22">
        <f>Q69+'Денежные потоки'!Q187</f>
        <v>25000</v>
      </c>
      <c r="S69" s="22">
        <f>R69+'Денежные потоки'!R187</f>
        <v>25000</v>
      </c>
      <c r="T69" s="22">
        <f>S69+'Денежные потоки'!S187</f>
        <v>25000</v>
      </c>
      <c r="U69" s="22">
        <f>T69+'Денежные потоки'!T187</f>
        <v>25000</v>
      </c>
      <c r="V69" s="22">
        <f>U69+'Денежные потоки'!U187</f>
        <v>25000</v>
      </c>
      <c r="W69" s="22">
        <f>V69+'Денежные потоки'!V187</f>
        <v>25000</v>
      </c>
      <c r="X69" s="22">
        <f>W69+'Денежные потоки'!W187</f>
        <v>25000</v>
      </c>
      <c r="Y69" s="22">
        <f>X69+'Денежные потоки'!X187</f>
        <v>25000</v>
      </c>
      <c r="Z69" s="22">
        <f>Y69+'Денежные потоки'!Y187</f>
        <v>25000</v>
      </c>
      <c r="AA69" s="22">
        <f>Z69+'Денежные потоки'!Z187</f>
        <v>25000</v>
      </c>
      <c r="AB69" s="22">
        <f>AA69+'Денежные потоки'!AA187</f>
        <v>25000</v>
      </c>
      <c r="AC69" s="22">
        <f>AB69+'Денежные потоки'!AB187</f>
        <v>25000</v>
      </c>
      <c r="AD69" s="22"/>
    </row>
    <row r="71" spans="1:30" x14ac:dyDescent="0.3">
      <c r="C71" s="25" t="s">
        <v>192</v>
      </c>
      <c r="D71" s="28">
        <f>D2</f>
        <v>143491.27298082176</v>
      </c>
      <c r="E71" s="28">
        <f t="shared" ref="E71:AC71" si="2">E2</f>
        <v>137562.96323082177</v>
      </c>
      <c r="F71" s="28">
        <f t="shared" si="2"/>
        <v>137562.96323082177</v>
      </c>
      <c r="G71" s="28">
        <f t="shared" si="2"/>
        <v>137562.96323082177</v>
      </c>
      <c r="H71" s="28">
        <f t="shared" si="2"/>
        <v>137562.96323082177</v>
      </c>
      <c r="I71" s="28">
        <f t="shared" si="2"/>
        <v>137562.96323082177</v>
      </c>
      <c r="J71" s="28">
        <f t="shared" si="2"/>
        <v>137562.96323082177</v>
      </c>
      <c r="K71" s="28">
        <f t="shared" si="2"/>
        <v>137562.96323082177</v>
      </c>
      <c r="L71" s="28">
        <f t="shared" si="2"/>
        <v>137562.96323082177</v>
      </c>
      <c r="M71" s="28">
        <f t="shared" si="2"/>
        <v>137562.96323082177</v>
      </c>
      <c r="N71" s="28">
        <f t="shared" si="2"/>
        <v>137562.96323082177</v>
      </c>
      <c r="O71" s="28">
        <f t="shared" si="2"/>
        <v>137562.96323082177</v>
      </c>
      <c r="P71" s="28">
        <f t="shared" si="2"/>
        <v>137562.96323082177</v>
      </c>
      <c r="Q71" s="28">
        <f t="shared" si="2"/>
        <v>137562.96323082177</v>
      </c>
      <c r="R71" s="28">
        <f t="shared" si="2"/>
        <v>137562.96323082177</v>
      </c>
      <c r="S71" s="28">
        <f t="shared" si="2"/>
        <v>137562.96323082177</v>
      </c>
      <c r="T71" s="28">
        <f t="shared" si="2"/>
        <v>137562.96323082177</v>
      </c>
      <c r="U71" s="28">
        <f t="shared" si="2"/>
        <v>137562.96323082177</v>
      </c>
      <c r="V71" s="28">
        <f t="shared" si="2"/>
        <v>137562.96323082177</v>
      </c>
      <c r="W71" s="28">
        <f t="shared" si="2"/>
        <v>137562.96323082177</v>
      </c>
      <c r="X71" s="28">
        <f t="shared" si="2"/>
        <v>137562.96323082177</v>
      </c>
      <c r="Y71" s="28">
        <f t="shared" si="2"/>
        <v>137562.96323082177</v>
      </c>
      <c r="Z71" s="28">
        <f t="shared" si="2"/>
        <v>137562.96323082177</v>
      </c>
      <c r="AA71" s="28">
        <f t="shared" si="2"/>
        <v>137562.96323082177</v>
      </c>
      <c r="AB71" s="28">
        <f t="shared" si="2"/>
        <v>137562.96323082177</v>
      </c>
      <c r="AC71" s="22">
        <f t="shared" si="2"/>
        <v>137562.96323082177</v>
      </c>
    </row>
    <row r="72" spans="1:30" x14ac:dyDescent="0.3">
      <c r="C72" s="25" t="s">
        <v>246</v>
      </c>
      <c r="D72" s="28">
        <f>0.2*(D42+D43)+0.5*(D48+D49)+0.1*(D39+D40)+0.3*(D45+D46)+D77</f>
        <v>42614.71</v>
      </c>
      <c r="E72" s="28">
        <f t="shared" ref="E72:AC72" si="3">0.2*(E42+E43)+0.5*(E48+E49)+0.1*(E39+E40)+0.3*(E45+E46)+E77</f>
        <v>48743.593000000001</v>
      </c>
      <c r="F72" s="28">
        <f t="shared" si="3"/>
        <v>54231.91</v>
      </c>
      <c r="G72" s="28">
        <f t="shared" si="3"/>
        <v>59096.869630000001</v>
      </c>
      <c r="H72" s="28">
        <f t="shared" si="3"/>
        <v>63472.512067000003</v>
      </c>
      <c r="I72" s="28">
        <f t="shared" si="3"/>
        <v>67432.237623699999</v>
      </c>
      <c r="J72" s="28">
        <f t="shared" si="3"/>
        <v>340890.62181765999</v>
      </c>
      <c r="K72" s="28">
        <f t="shared" si="3"/>
        <v>344017.68390313897</v>
      </c>
      <c r="L72" s="28">
        <f t="shared" si="3"/>
        <v>346965.9409104127</v>
      </c>
      <c r="M72" s="28">
        <f t="shared" si="3"/>
        <v>349539.01733333553</v>
      </c>
      <c r="N72" s="28">
        <f t="shared" si="3"/>
        <v>351835.88076894387</v>
      </c>
      <c r="O72" s="28">
        <f t="shared" si="3"/>
        <v>353909.59453570796</v>
      </c>
      <c r="P72" s="28">
        <f t="shared" si="3"/>
        <v>355823.25144300412</v>
      </c>
      <c r="Q72" s="28">
        <f t="shared" si="3"/>
        <v>357754.32844300417</v>
      </c>
      <c r="R72" s="28">
        <f t="shared" si="3"/>
        <v>359804.05544300412</v>
      </c>
      <c r="S72" s="28">
        <f t="shared" si="3"/>
        <v>362176.0304430041</v>
      </c>
      <c r="T72" s="28">
        <f t="shared" si="3"/>
        <v>364426.71244300413</v>
      </c>
      <c r="U72" s="28">
        <f t="shared" si="3"/>
        <v>366589.27244300413</v>
      </c>
      <c r="V72" s="28">
        <f t="shared" si="3"/>
        <v>639467.53747040161</v>
      </c>
      <c r="W72" s="28">
        <f t="shared" si="3"/>
        <v>641708.43647040159</v>
      </c>
      <c r="X72" s="28">
        <f t="shared" si="3"/>
        <v>643987.58247040154</v>
      </c>
      <c r="Y72" s="28">
        <f t="shared" si="3"/>
        <v>646284.72566306219</v>
      </c>
      <c r="Z72" s="28">
        <f t="shared" si="3"/>
        <v>648599.87502086023</v>
      </c>
      <c r="AA72" s="28">
        <f t="shared" si="3"/>
        <v>650932.44969975937</v>
      </c>
      <c r="AB72" s="28">
        <f t="shared" si="3"/>
        <v>636282.44969975937</v>
      </c>
      <c r="AC72">
        <f t="shared" si="3"/>
        <v>456579.68257647153</v>
      </c>
    </row>
    <row r="73" spans="1:30" x14ac:dyDescent="0.3">
      <c r="C73" s="25" t="s">
        <v>193</v>
      </c>
      <c r="D73" s="28">
        <f>D38+D44-D72</f>
        <v>383532.38999999996</v>
      </c>
      <c r="E73" s="28">
        <f t="shared" ref="E73:AC73" si="4">E38+E44-E72</f>
        <v>377403.50699999998</v>
      </c>
      <c r="F73" s="28">
        <f t="shared" si="4"/>
        <v>371915.18999999994</v>
      </c>
      <c r="G73" s="28">
        <f t="shared" si="4"/>
        <v>367050.23037</v>
      </c>
      <c r="H73" s="28">
        <f t="shared" si="4"/>
        <v>362674.58793299994</v>
      </c>
      <c r="I73" s="28">
        <f t="shared" si="4"/>
        <v>358714.86237629998</v>
      </c>
      <c r="J73" s="28">
        <f t="shared" si="4"/>
        <v>85256.478182339983</v>
      </c>
      <c r="K73" s="28">
        <f t="shared" si="4"/>
        <v>82129.416096861009</v>
      </c>
      <c r="L73" s="28">
        <f t="shared" si="4"/>
        <v>79181.15908958728</v>
      </c>
      <c r="M73" s="28">
        <f t="shared" si="4"/>
        <v>76608.082666664443</v>
      </c>
      <c r="N73" s="28">
        <f t="shared" si="4"/>
        <v>74311.219231056108</v>
      </c>
      <c r="O73" s="28">
        <f t="shared" si="4"/>
        <v>72237.505464292015</v>
      </c>
      <c r="P73" s="28">
        <f t="shared" si="4"/>
        <v>70323.848556995858</v>
      </c>
      <c r="Q73" s="28">
        <f t="shared" si="4"/>
        <v>68392.771556995809</v>
      </c>
      <c r="R73" s="28">
        <f t="shared" si="4"/>
        <v>66343.044556995854</v>
      </c>
      <c r="S73" s="28">
        <f t="shared" si="4"/>
        <v>63971.069556995877</v>
      </c>
      <c r="T73" s="28">
        <f t="shared" si="4"/>
        <v>61720.387556995847</v>
      </c>
      <c r="U73" s="28">
        <f t="shared" si="4"/>
        <v>59557.82755699585</v>
      </c>
      <c r="V73" s="28">
        <f t="shared" si="4"/>
        <v>-213320.43747040164</v>
      </c>
      <c r="W73" s="28">
        <f t="shared" si="4"/>
        <v>-215561.33647040161</v>
      </c>
      <c r="X73" s="28">
        <f t="shared" si="4"/>
        <v>-217840.48247040156</v>
      </c>
      <c r="Y73" s="28">
        <f t="shared" si="4"/>
        <v>-220137.62566306221</v>
      </c>
      <c r="Z73" s="28">
        <f t="shared" si="4"/>
        <v>-222452.77502086025</v>
      </c>
      <c r="AA73" s="28">
        <f t="shared" si="4"/>
        <v>-224785.34969975939</v>
      </c>
      <c r="AB73" s="28">
        <f t="shared" si="4"/>
        <v>-210135.34969975939</v>
      </c>
      <c r="AC73" s="22">
        <f t="shared" si="4"/>
        <v>-30432.582576471556</v>
      </c>
    </row>
    <row r="74" spans="1:30" x14ac:dyDescent="0.3">
      <c r="C74" s="25" t="s">
        <v>194</v>
      </c>
      <c r="D74" s="28">
        <f>0.8*(D38+D44)</f>
        <v>340917.68</v>
      </c>
      <c r="E74" s="28">
        <f t="shared" ref="E74:AB74" si="5">0.8*(E38+E44)</f>
        <v>340917.68</v>
      </c>
      <c r="F74" s="28">
        <f t="shared" si="5"/>
        <v>340917.68</v>
      </c>
      <c r="G74" s="28">
        <f t="shared" si="5"/>
        <v>340917.68</v>
      </c>
      <c r="H74" s="28">
        <f t="shared" si="5"/>
        <v>340917.68</v>
      </c>
      <c r="I74" s="28">
        <f t="shared" si="5"/>
        <v>340917.68</v>
      </c>
      <c r="J74" s="28">
        <f t="shared" si="5"/>
        <v>340917.68</v>
      </c>
      <c r="K74" s="28">
        <f t="shared" si="5"/>
        <v>340917.68</v>
      </c>
      <c r="L74" s="28">
        <f t="shared" si="5"/>
        <v>340917.68</v>
      </c>
      <c r="M74" s="28">
        <f t="shared" si="5"/>
        <v>340917.68</v>
      </c>
      <c r="N74" s="28">
        <f t="shared" si="5"/>
        <v>340917.68</v>
      </c>
      <c r="O74" s="28">
        <f t="shared" si="5"/>
        <v>340917.68</v>
      </c>
      <c r="P74" s="28">
        <f t="shared" si="5"/>
        <v>340917.68</v>
      </c>
      <c r="Q74" s="28">
        <f t="shared" si="5"/>
        <v>340917.68</v>
      </c>
      <c r="R74" s="28">
        <f t="shared" si="5"/>
        <v>340917.68</v>
      </c>
      <c r="S74" s="28">
        <f t="shared" si="5"/>
        <v>340917.68</v>
      </c>
      <c r="T74" s="28">
        <f t="shared" si="5"/>
        <v>340917.68</v>
      </c>
      <c r="U74" s="28">
        <f t="shared" si="5"/>
        <v>340917.68</v>
      </c>
      <c r="V74" s="28">
        <f t="shared" si="5"/>
        <v>340917.68</v>
      </c>
      <c r="W74" s="28">
        <f t="shared" si="5"/>
        <v>340917.68</v>
      </c>
      <c r="X74" s="28">
        <f t="shared" si="5"/>
        <v>340917.68</v>
      </c>
      <c r="Y74" s="28">
        <f t="shared" si="5"/>
        <v>340917.68</v>
      </c>
      <c r="Z74" s="28">
        <f t="shared" si="5"/>
        <v>340917.68</v>
      </c>
      <c r="AA74" s="28">
        <f t="shared" si="5"/>
        <v>340917.68</v>
      </c>
      <c r="AB74" s="28">
        <f t="shared" si="5"/>
        <v>340917.68</v>
      </c>
    </row>
    <row r="75" spans="1:30" x14ac:dyDescent="0.3">
      <c r="C75" s="25" t="s">
        <v>203</v>
      </c>
      <c r="D75" s="24">
        <f>D71/D72</f>
        <v>3.3671770377135446</v>
      </c>
      <c r="E75" s="24">
        <f t="shared" ref="E75:AB75" si="6">E71/E72</f>
        <v>2.8221752801608564</v>
      </c>
      <c r="F75" s="24">
        <f t="shared" si="6"/>
        <v>2.5365686591311603</v>
      </c>
      <c r="G75" s="24">
        <f t="shared" si="6"/>
        <v>2.3277538064552434</v>
      </c>
      <c r="H75" s="24">
        <f t="shared" si="6"/>
        <v>2.1672840533806781</v>
      </c>
      <c r="I75" s="24">
        <f t="shared" si="6"/>
        <v>2.0400177730788123</v>
      </c>
      <c r="J75" s="24">
        <f t="shared" si="6"/>
        <v>0.40353988765464849</v>
      </c>
      <c r="K75" s="24">
        <f t="shared" si="6"/>
        <v>0.39987177888667425</v>
      </c>
      <c r="L75" s="24">
        <f t="shared" si="6"/>
        <v>0.39647396764612353</v>
      </c>
      <c r="M75" s="24">
        <f t="shared" si="6"/>
        <v>0.39355538697883269</v>
      </c>
      <c r="N75" s="24">
        <f t="shared" si="6"/>
        <v>0.39098616926214391</v>
      </c>
      <c r="O75" s="24">
        <f t="shared" si="6"/>
        <v>0.38869520734889895</v>
      </c>
      <c r="P75" s="24">
        <f t="shared" si="6"/>
        <v>0.38660476141721911</v>
      </c>
      <c r="Q75" s="24">
        <f t="shared" si="6"/>
        <v>0.38451795630122665</v>
      </c>
      <c r="R75" s="24">
        <f t="shared" si="6"/>
        <v>0.38232743947660386</v>
      </c>
      <c r="S75" s="24">
        <f t="shared" si="6"/>
        <v>0.37982348821527034</v>
      </c>
      <c r="T75" s="24">
        <f t="shared" si="6"/>
        <v>0.37747771646222678</v>
      </c>
      <c r="U75" s="24">
        <f t="shared" si="6"/>
        <v>0.37525092404936516</v>
      </c>
      <c r="V75" s="24">
        <f t="shared" si="6"/>
        <v>0.21512110493519621</v>
      </c>
      <c r="W75" s="24">
        <f t="shared" si="6"/>
        <v>0.21436988422259395</v>
      </c>
      <c r="X75" s="24">
        <f t="shared" si="6"/>
        <v>0.21361120458738711</v>
      </c>
      <c r="Y75" s="24">
        <f t="shared" si="6"/>
        <v>0.21285194863562293</v>
      </c>
      <c r="Z75" s="24">
        <f t="shared" si="6"/>
        <v>0.21209218275966749</v>
      </c>
      <c r="AA75" s="24">
        <f t="shared" si="6"/>
        <v>0.21133216402757654</v>
      </c>
      <c r="AB75" s="24">
        <f t="shared" si="6"/>
        <v>0.21619795311929974</v>
      </c>
    </row>
    <row r="76" spans="1:30" x14ac:dyDescent="0.3">
      <c r="C76" s="25" t="s">
        <v>195</v>
      </c>
      <c r="D76" s="28">
        <f>D71-D72</f>
        <v>100876.56298082176</v>
      </c>
      <c r="E76" s="28">
        <f t="shared" ref="E76:AB76" si="7">E71-E72</f>
        <v>88819.370230821776</v>
      </c>
      <c r="F76" s="28">
        <f t="shared" si="7"/>
        <v>83331.053230821766</v>
      </c>
      <c r="G76" s="28">
        <f t="shared" si="7"/>
        <v>78466.093600821769</v>
      </c>
      <c r="H76" s="28">
        <f t="shared" si="7"/>
        <v>74090.451163821766</v>
      </c>
      <c r="I76" s="28">
        <f t="shared" si="7"/>
        <v>70130.725607121771</v>
      </c>
      <c r="J76" s="28">
        <f t="shared" si="7"/>
        <v>-203327.65858683822</v>
      </c>
      <c r="K76" s="28">
        <f t="shared" si="7"/>
        <v>-206454.7206723172</v>
      </c>
      <c r="L76" s="28">
        <f t="shared" si="7"/>
        <v>-209402.97767959093</v>
      </c>
      <c r="M76" s="28">
        <f t="shared" si="7"/>
        <v>-211976.05410251376</v>
      </c>
      <c r="N76" s="28">
        <f t="shared" si="7"/>
        <v>-214272.9175381221</v>
      </c>
      <c r="O76" s="28">
        <f t="shared" si="7"/>
        <v>-216346.63130488619</v>
      </c>
      <c r="P76" s="28">
        <f t="shared" si="7"/>
        <v>-218260.28821218235</v>
      </c>
      <c r="Q76" s="28">
        <f t="shared" si="7"/>
        <v>-220191.3652121824</v>
      </c>
      <c r="R76" s="28">
        <f t="shared" si="7"/>
        <v>-222241.09221218235</v>
      </c>
      <c r="S76" s="28">
        <f t="shared" si="7"/>
        <v>-224613.06721218233</v>
      </c>
      <c r="T76" s="28">
        <f t="shared" si="7"/>
        <v>-226863.74921218236</v>
      </c>
      <c r="U76" s="28">
        <f t="shared" si="7"/>
        <v>-229026.30921218236</v>
      </c>
      <c r="V76" s="28">
        <f t="shared" si="7"/>
        <v>-501904.57423957984</v>
      </c>
      <c r="W76" s="28">
        <f t="shared" si="7"/>
        <v>-504145.47323957982</v>
      </c>
      <c r="X76" s="28">
        <f t="shared" si="7"/>
        <v>-506424.61923957977</v>
      </c>
      <c r="Y76" s="28">
        <f t="shared" si="7"/>
        <v>-508721.76243224042</v>
      </c>
      <c r="Z76" s="28">
        <f t="shared" si="7"/>
        <v>-511036.91179003846</v>
      </c>
      <c r="AA76" s="28">
        <f t="shared" si="7"/>
        <v>-513369.4864689376</v>
      </c>
      <c r="AB76" s="28">
        <f t="shared" si="7"/>
        <v>-498719.4864689376</v>
      </c>
    </row>
    <row r="77" spans="1:30" x14ac:dyDescent="0.3">
      <c r="C77" s="25" t="s">
        <v>202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f>I58-J58</f>
        <v>270000</v>
      </c>
      <c r="K77" s="28">
        <f>J77</f>
        <v>270000</v>
      </c>
      <c r="L77" s="28">
        <f t="shared" ref="L77:U77" si="8">K77</f>
        <v>270000</v>
      </c>
      <c r="M77" s="28">
        <f t="shared" si="8"/>
        <v>270000</v>
      </c>
      <c r="N77" s="28">
        <f t="shared" si="8"/>
        <v>270000</v>
      </c>
      <c r="O77" s="28">
        <f t="shared" si="8"/>
        <v>270000</v>
      </c>
      <c r="P77" s="28">
        <f t="shared" si="8"/>
        <v>270000</v>
      </c>
      <c r="Q77" s="28">
        <f t="shared" si="8"/>
        <v>270000</v>
      </c>
      <c r="R77" s="28">
        <f t="shared" si="8"/>
        <v>270000</v>
      </c>
      <c r="S77" s="28">
        <f t="shared" si="8"/>
        <v>270000</v>
      </c>
      <c r="T77" s="28">
        <f t="shared" si="8"/>
        <v>270000</v>
      </c>
      <c r="U77" s="28">
        <f t="shared" si="8"/>
        <v>270000</v>
      </c>
      <c r="V77" s="28">
        <f>U58-V58+U77</f>
        <v>540739.72602739744</v>
      </c>
      <c r="W77" s="28">
        <f>V77</f>
        <v>540739.72602739744</v>
      </c>
      <c r="X77" s="28">
        <f t="shared" ref="X77:AB77" si="9">W77</f>
        <v>540739.72602739744</v>
      </c>
      <c r="Y77" s="28">
        <f t="shared" si="9"/>
        <v>540739.72602739744</v>
      </c>
      <c r="Z77" s="28">
        <f t="shared" si="9"/>
        <v>540739.72602739744</v>
      </c>
      <c r="AA77" s="28">
        <f t="shared" si="9"/>
        <v>540739.72602739744</v>
      </c>
      <c r="AB77" s="28">
        <f t="shared" si="9"/>
        <v>540739.72602739744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BC6E-FB7F-4724-8A26-9293878A652A}">
  <dimension ref="C5:F12"/>
  <sheetViews>
    <sheetView workbookViewId="0">
      <selection activeCell="F12" sqref="F12"/>
    </sheetView>
  </sheetViews>
  <sheetFormatPr defaultRowHeight="14.4" x14ac:dyDescent="0.3"/>
  <cols>
    <col min="3" max="3" width="28.88671875" customWidth="1"/>
    <col min="4" max="4" width="11" customWidth="1"/>
    <col min="5" max="5" width="13.44140625" customWidth="1"/>
  </cols>
  <sheetData>
    <row r="5" spans="3:6" x14ac:dyDescent="0.3">
      <c r="D5" t="s">
        <v>227</v>
      </c>
      <c r="E5" t="s">
        <v>250</v>
      </c>
      <c r="F5" t="s">
        <v>229</v>
      </c>
    </row>
    <row r="6" spans="3:6" x14ac:dyDescent="0.3">
      <c r="C6" s="25" t="s">
        <v>204</v>
      </c>
      <c r="E6" t="s">
        <v>249</v>
      </c>
      <c r="F6">
        <v>250000</v>
      </c>
    </row>
    <row r="7" spans="3:6" x14ac:dyDescent="0.3">
      <c r="C7" s="25" t="s">
        <v>210</v>
      </c>
      <c r="E7" t="s">
        <v>248</v>
      </c>
      <c r="F7">
        <v>250000</v>
      </c>
    </row>
    <row r="8" spans="3:6" x14ac:dyDescent="0.3">
      <c r="C8" s="25" t="s">
        <v>208</v>
      </c>
      <c r="D8" t="s">
        <v>230</v>
      </c>
      <c r="E8" t="s">
        <v>248</v>
      </c>
      <c r="F8">
        <v>250000</v>
      </c>
    </row>
    <row r="9" spans="3:6" x14ac:dyDescent="0.3">
      <c r="C9" s="25" t="s">
        <v>209</v>
      </c>
      <c r="D9" t="s">
        <v>234</v>
      </c>
      <c r="E9" t="s">
        <v>249</v>
      </c>
      <c r="F9">
        <v>250000</v>
      </c>
    </row>
    <row r="10" spans="3:6" x14ac:dyDescent="0.3">
      <c r="C10" s="25" t="s">
        <v>214</v>
      </c>
      <c r="D10" t="s">
        <v>247</v>
      </c>
      <c r="E10" t="s">
        <v>251</v>
      </c>
      <c r="F10">
        <v>270000</v>
      </c>
    </row>
    <row r="11" spans="3:6" x14ac:dyDescent="0.3">
      <c r="C11" s="25" t="s">
        <v>204</v>
      </c>
      <c r="E11" t="s">
        <v>252</v>
      </c>
      <c r="F11">
        <v>250000</v>
      </c>
    </row>
    <row r="12" spans="3:6" x14ac:dyDescent="0.3">
      <c r="C12" s="25" t="s">
        <v>214</v>
      </c>
      <c r="E12" t="s">
        <v>252</v>
      </c>
      <c r="F12">
        <v>30000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F4C5-4D4C-469E-AADC-2DCDB5DEECCB}">
  <dimension ref="A1:AD85"/>
  <sheetViews>
    <sheetView topLeftCell="B61" workbookViewId="0">
      <selection activeCell="E39" sqref="E39"/>
    </sheetView>
  </sheetViews>
  <sheetFormatPr defaultRowHeight="14.4" x14ac:dyDescent="0.3"/>
  <cols>
    <col min="3" max="3" width="48.109375" customWidth="1"/>
    <col min="4" max="4" width="13.109375" bestFit="1" customWidth="1"/>
    <col min="5" max="5" width="12" bestFit="1" customWidth="1"/>
    <col min="6" max="6" width="11.109375" customWidth="1"/>
    <col min="7" max="7" width="11.88671875" customWidth="1"/>
    <col min="8" max="8" width="12.88671875" customWidth="1"/>
    <col min="9" max="9" width="11.44140625" customWidth="1"/>
    <col min="10" max="10" width="16.5546875" customWidth="1"/>
    <col min="11" max="11" width="14.33203125" customWidth="1"/>
    <col min="12" max="15" width="12" bestFit="1" customWidth="1"/>
    <col min="16" max="16" width="11.6640625" customWidth="1"/>
    <col min="17" max="28" width="12" bestFit="1" customWidth="1"/>
    <col min="29" max="29" width="15.6640625" bestFit="1" customWidth="1"/>
  </cols>
  <sheetData>
    <row r="1" spans="1:30" x14ac:dyDescent="0.3">
      <c r="D1" t="s">
        <v>189</v>
      </c>
      <c r="E1" s="23">
        <v>43466</v>
      </c>
      <c r="F1" s="23">
        <v>43497</v>
      </c>
      <c r="G1" s="23">
        <v>43525</v>
      </c>
      <c r="H1" s="23">
        <v>43556</v>
      </c>
      <c r="I1" s="23">
        <v>43586</v>
      </c>
      <c r="J1" s="23">
        <v>43617</v>
      </c>
      <c r="K1" s="23">
        <v>43647</v>
      </c>
      <c r="L1" s="23">
        <v>43678</v>
      </c>
      <c r="M1" s="23">
        <v>43709</v>
      </c>
      <c r="N1" s="23">
        <v>43739</v>
      </c>
      <c r="O1" s="23">
        <v>43770</v>
      </c>
      <c r="P1" s="23">
        <v>43800</v>
      </c>
      <c r="Q1" s="23">
        <v>43831</v>
      </c>
      <c r="R1" s="23">
        <v>43862</v>
      </c>
      <c r="S1" s="23">
        <v>43891</v>
      </c>
      <c r="T1" s="23">
        <v>43922</v>
      </c>
      <c r="U1" s="23">
        <v>43952</v>
      </c>
      <c r="V1" s="23">
        <v>43983</v>
      </c>
      <c r="W1" s="23">
        <v>44013</v>
      </c>
      <c r="X1" s="23">
        <v>44044</v>
      </c>
      <c r="Y1" s="23">
        <v>44075</v>
      </c>
      <c r="Z1" s="23">
        <v>44105</v>
      </c>
      <c r="AA1" s="23">
        <v>44136</v>
      </c>
      <c r="AB1" s="23">
        <v>44166</v>
      </c>
      <c r="AC1" t="s">
        <v>25</v>
      </c>
    </row>
    <row r="2" spans="1:30" x14ac:dyDescent="0.3">
      <c r="A2" s="10" t="s">
        <v>190</v>
      </c>
      <c r="B2" s="11" t="s">
        <v>191</v>
      </c>
      <c r="C2" s="16"/>
      <c r="D2" s="16">
        <v>143491.27298082176</v>
      </c>
      <c r="E2" s="22">
        <f>E3+E4</f>
        <v>150893.57294332178</v>
      </c>
      <c r="F2" s="22">
        <f>F3+F4</f>
        <v>152197.04823082176</v>
      </c>
      <c r="G2" s="22">
        <f t="shared" ref="G2:V2" si="0">G3+G4</f>
        <v>153352.47614294678</v>
      </c>
      <c r="H2" s="22">
        <f t="shared" si="0"/>
        <v>154391.69122173428</v>
      </c>
      <c r="I2" s="22">
        <f t="shared" si="0"/>
        <v>155332.12604145051</v>
      </c>
      <c r="J2" s="22">
        <f t="shared" si="0"/>
        <v>426153.49228751624</v>
      </c>
      <c r="K2" s="22">
        <f t="shared" si="0"/>
        <v>426896.1695328175</v>
      </c>
      <c r="L2" s="22">
        <f t="shared" si="0"/>
        <v>427596.38057204499</v>
      </c>
      <c r="M2" s="22">
        <f t="shared" si="0"/>
        <v>428207.48622248915</v>
      </c>
      <c r="N2" s="22">
        <f t="shared" si="0"/>
        <v>428752.99128844618</v>
      </c>
      <c r="O2" s="22">
        <f t="shared" si="0"/>
        <v>429245.49830805266</v>
      </c>
      <c r="P2" s="22">
        <f t="shared" si="0"/>
        <v>441574.99182353547</v>
      </c>
      <c r="Q2" s="22">
        <f t="shared" si="0"/>
        <v>442033.62261103548</v>
      </c>
      <c r="R2" s="22">
        <f t="shared" si="0"/>
        <v>442520.43277353549</v>
      </c>
      <c r="S2" s="22">
        <f t="shared" si="0"/>
        <v>443083.77683603548</v>
      </c>
      <c r="T2" s="22">
        <f t="shared" si="0"/>
        <v>443618.31381103548</v>
      </c>
      <c r="U2" s="22">
        <f t="shared" si="0"/>
        <v>444131.92181103549</v>
      </c>
      <c r="V2" s="22">
        <f t="shared" si="0"/>
        <v>736514.82482353551</v>
      </c>
      <c r="W2" s="22">
        <f t="shared" ref="W2" si="1">W3+W4</f>
        <v>737047.03833603545</v>
      </c>
      <c r="X2" s="22">
        <f t="shared" ref="X2" si="2">X3+X4</f>
        <v>737588.33551103552</v>
      </c>
      <c r="Y2" s="22">
        <f t="shared" ref="Y2" si="3">Y3+Y4</f>
        <v>738133.90701929235</v>
      </c>
      <c r="Z2" s="22">
        <f t="shared" ref="Z2" si="4">Z3+Z4</f>
        <v>738683.75499176944</v>
      </c>
      <c r="AA2" s="22">
        <f t="shared" ref="AA2" si="5">AA3+AA4</f>
        <v>739237.74147800799</v>
      </c>
      <c r="AB2" s="22">
        <f t="shared" ref="AB2" si="6">AB3+AB4</f>
        <v>731720.86647800799</v>
      </c>
      <c r="AC2" s="22">
        <f>AB2+'Денежные потоки'!AB122</f>
        <v>731720.86647800799</v>
      </c>
    </row>
    <row r="3" spans="1:30" ht="16.2" customHeight="1" x14ac:dyDescent="0.3">
      <c r="A3" s="10" t="s">
        <v>200</v>
      </c>
      <c r="B3" s="26"/>
      <c r="C3" s="16" t="s">
        <v>201</v>
      </c>
      <c r="D3" s="27">
        <v>117320.97598082176</v>
      </c>
      <c r="E3" s="27">
        <v>117320.97598082176</v>
      </c>
      <c r="F3" s="27">
        <v>117320.97598082176</v>
      </c>
      <c r="G3" s="27">
        <v>117320.97598082176</v>
      </c>
      <c r="H3" s="27">
        <v>117320.97598082176</v>
      </c>
      <c r="I3" s="27">
        <v>117320.97598082176</v>
      </c>
      <c r="J3" s="27">
        <f>117320.975980822 + $J$85</f>
        <v>387320.975980822</v>
      </c>
      <c r="K3" s="27">
        <f t="shared" ref="K3:AC3" si="7">117320.975980822 + $J$85</f>
        <v>387320.975980822</v>
      </c>
      <c r="L3" s="27">
        <f t="shared" si="7"/>
        <v>387320.975980822</v>
      </c>
      <c r="M3" s="27">
        <f t="shared" si="7"/>
        <v>387320.975980822</v>
      </c>
      <c r="N3" s="27">
        <f t="shared" si="7"/>
        <v>387320.975980822</v>
      </c>
      <c r="O3" s="27">
        <f t="shared" si="7"/>
        <v>387320.975980822</v>
      </c>
      <c r="P3" s="27">
        <f t="shared" si="7"/>
        <v>387320.975980822</v>
      </c>
      <c r="Q3" s="27">
        <f t="shared" si="7"/>
        <v>387320.975980822</v>
      </c>
      <c r="R3" s="27">
        <f t="shared" si="7"/>
        <v>387320.975980822</v>
      </c>
      <c r="S3" s="27">
        <f t="shared" si="7"/>
        <v>387320.975980822</v>
      </c>
      <c r="T3" s="27">
        <f t="shared" si="7"/>
        <v>387320.975980822</v>
      </c>
      <c r="U3" s="27">
        <f t="shared" si="7"/>
        <v>387320.975980822</v>
      </c>
      <c r="V3" s="27">
        <f>117320.975980822 + $J$85 +$V$80 + $V$85</f>
        <v>667320.975980822</v>
      </c>
      <c r="W3" s="27">
        <f t="shared" ref="W3:AB3" si="8">117320.975980822 + $J$85 +$V$80 + $V$85</f>
        <v>667320.975980822</v>
      </c>
      <c r="X3" s="27">
        <f t="shared" si="8"/>
        <v>667320.975980822</v>
      </c>
      <c r="Y3" s="27">
        <f t="shared" si="8"/>
        <v>667320.975980822</v>
      </c>
      <c r="Z3" s="27">
        <f t="shared" si="8"/>
        <v>667320.975980822</v>
      </c>
      <c r="AA3" s="27">
        <f t="shared" si="8"/>
        <v>667320.975980822</v>
      </c>
      <c r="AB3" s="27">
        <f t="shared" si="8"/>
        <v>667320.975980822</v>
      </c>
      <c r="AC3" s="27">
        <f t="shared" si="7"/>
        <v>387320.975980822</v>
      </c>
    </row>
    <row r="4" spans="1:30" x14ac:dyDescent="0.3">
      <c r="A4" s="10" t="s">
        <v>198</v>
      </c>
      <c r="B4" s="26"/>
      <c r="C4" s="16" t="s">
        <v>199</v>
      </c>
      <c r="D4" s="27">
        <v>26170.297000000002</v>
      </c>
      <c r="E4" s="22">
        <f>4.75/100*(E38+E44)</f>
        <v>33572.5969625</v>
      </c>
      <c r="F4" s="22">
        <f>4.75/100*(F38+F44)</f>
        <v>34876.072249999997</v>
      </c>
      <c r="G4" s="22">
        <f t="shared" ref="G4:AC4" si="9">4.75/100*(G38+G44)</f>
        <v>36031.500162125005</v>
      </c>
      <c r="H4" s="22">
        <f t="shared" si="9"/>
        <v>37070.715240912497</v>
      </c>
      <c r="I4" s="22">
        <f t="shared" si="9"/>
        <v>38011.150060628752</v>
      </c>
      <c r="J4" s="22">
        <f t="shared" si="9"/>
        <v>38832.516306694248</v>
      </c>
      <c r="K4" s="22">
        <f t="shared" si="9"/>
        <v>39575.193551995515</v>
      </c>
      <c r="L4" s="22">
        <f t="shared" si="9"/>
        <v>40275.404591223021</v>
      </c>
      <c r="M4" s="22">
        <f t="shared" si="9"/>
        <v>40886.510241667187</v>
      </c>
      <c r="N4" s="22">
        <f t="shared" si="9"/>
        <v>41432.01530762417</v>
      </c>
      <c r="O4" s="22">
        <f t="shared" si="9"/>
        <v>41924.522327230632</v>
      </c>
      <c r="P4" s="22">
        <f t="shared" si="9"/>
        <v>54254.015842713474</v>
      </c>
      <c r="Q4" s="22">
        <f t="shared" si="9"/>
        <v>54712.646630213487</v>
      </c>
      <c r="R4" s="22">
        <f t="shared" si="9"/>
        <v>55199.456792713478</v>
      </c>
      <c r="S4" s="22">
        <f t="shared" si="9"/>
        <v>55762.800855213478</v>
      </c>
      <c r="T4" s="22">
        <f t="shared" si="9"/>
        <v>56297.337830213481</v>
      </c>
      <c r="U4" s="22">
        <f t="shared" si="9"/>
        <v>56810.945830213474</v>
      </c>
      <c r="V4" s="22">
        <f t="shared" si="9"/>
        <v>69193.848842713473</v>
      </c>
      <c r="W4" s="22">
        <f t="shared" si="9"/>
        <v>69726.062355213478</v>
      </c>
      <c r="X4" s="22">
        <f t="shared" si="9"/>
        <v>70267.359530213478</v>
      </c>
      <c r="Y4" s="22">
        <f t="shared" si="9"/>
        <v>70812.931038470357</v>
      </c>
      <c r="Z4" s="22">
        <f t="shared" si="9"/>
        <v>71362.77901094743</v>
      </c>
      <c r="AA4" s="22">
        <f t="shared" si="9"/>
        <v>71916.765497185959</v>
      </c>
      <c r="AB4" s="22">
        <f t="shared" si="9"/>
        <v>64399.890497185952</v>
      </c>
      <c r="AC4" s="22">
        <f t="shared" si="9"/>
        <v>150146.168236912</v>
      </c>
    </row>
    <row r="5" spans="1:30" x14ac:dyDescent="0.3">
      <c r="A5" s="10" t="s">
        <v>77</v>
      </c>
      <c r="B5" s="11" t="s">
        <v>78</v>
      </c>
      <c r="C5" s="11"/>
      <c r="D5" s="16">
        <v>0</v>
      </c>
      <c r="E5" s="22">
        <f>D5+'Денежные потоки'!D123</f>
        <v>-301019.17808219179</v>
      </c>
      <c r="F5" s="22">
        <f>E5+'Денежные потоки'!E123</f>
        <v>-301019.17808219179</v>
      </c>
      <c r="G5" s="22">
        <f>F5+'Денежные потоки'!F123</f>
        <v>-301019.17808219179</v>
      </c>
      <c r="H5" s="22">
        <f>G5+'Денежные потоки'!G123</f>
        <v>-301019.17808219179</v>
      </c>
      <c r="I5" s="22">
        <f>H5+'Денежные потоки'!H123</f>
        <v>-301019.17808219179</v>
      </c>
      <c r="J5" s="22">
        <f>I5+'Денежные потоки'!I123</f>
        <v>-301019.17808219179</v>
      </c>
      <c r="K5" s="22">
        <f>J5+'Денежные потоки'!J123</f>
        <v>-301019.17808219179</v>
      </c>
      <c r="L5" s="22">
        <f>K5+'Денежные потоки'!K123</f>
        <v>-301019.17808219179</v>
      </c>
      <c r="M5" s="22">
        <f>L5+'Денежные потоки'!L123</f>
        <v>-301019.17808219179</v>
      </c>
      <c r="N5" s="22">
        <f>M5+'Денежные потоки'!M123</f>
        <v>-301019.17808219179</v>
      </c>
      <c r="O5" s="22">
        <f>N5+'Денежные потоки'!N123</f>
        <v>-301019.17808219179</v>
      </c>
      <c r="P5" s="22">
        <f>O5+'Денежные потоки'!O123</f>
        <v>-301019.17808219179</v>
      </c>
      <c r="Q5" s="22">
        <f>P5+'Денежные потоки'!P123</f>
        <v>-301019.17808219179</v>
      </c>
      <c r="R5" s="22">
        <f>Q5+'Денежные потоки'!Q123</f>
        <v>-301019.17808219179</v>
      </c>
      <c r="S5" s="22">
        <f>R5+'Денежные потоки'!R123</f>
        <v>-301019.17808219179</v>
      </c>
      <c r="T5" s="22">
        <f>S5+'Денежные потоки'!S123</f>
        <v>-301019.17808219179</v>
      </c>
      <c r="U5" s="22">
        <f>T5+'Денежные потоки'!T123</f>
        <v>-301019.17808219179</v>
      </c>
      <c r="V5" s="22">
        <f>U5+'Денежные потоки'!U123</f>
        <v>-301019.17808219179</v>
      </c>
      <c r="W5" s="22">
        <f>V5+'Денежные потоки'!V123</f>
        <v>-301019.17808219179</v>
      </c>
      <c r="X5" s="22">
        <f>W5+'Денежные потоки'!W123</f>
        <v>-301019.17808219179</v>
      </c>
      <c r="Y5" s="22">
        <f>X5+'Денежные потоки'!X123</f>
        <v>-301019.17808219179</v>
      </c>
      <c r="Z5" s="22">
        <f>Y5+'Денежные потоки'!Y123</f>
        <v>-301019.17808219179</v>
      </c>
      <c r="AA5" s="22">
        <f>Z5+'Денежные потоки'!Z123</f>
        <v>-301019.17808219179</v>
      </c>
      <c r="AB5" s="22">
        <f>AA5+'Денежные потоки'!AA123</f>
        <v>-301019.17808219179</v>
      </c>
      <c r="AC5" s="22">
        <f>AB5+'Денежные потоки'!AB123</f>
        <v>-301019.17808219179</v>
      </c>
      <c r="AD5" s="22"/>
    </row>
    <row r="6" spans="1:30" x14ac:dyDescent="0.3">
      <c r="A6" s="10" t="s">
        <v>79</v>
      </c>
      <c r="B6" s="12" t="s">
        <v>80</v>
      </c>
      <c r="C6" s="12"/>
      <c r="D6" s="16">
        <v>0</v>
      </c>
      <c r="E6" s="22">
        <f>D6+'Денежные потоки'!D124</f>
        <v>-301019.17808219179</v>
      </c>
      <c r="F6" s="22">
        <f>E6+'Денежные потоки'!E124</f>
        <v>-301019.17808219179</v>
      </c>
      <c r="G6" s="22">
        <f>F6+'Денежные потоки'!F124</f>
        <v>-301019.17808219179</v>
      </c>
      <c r="H6" s="22">
        <f>G6+'Денежные потоки'!G124</f>
        <v>-301019.17808219179</v>
      </c>
      <c r="I6" s="22">
        <f>H6+'Денежные потоки'!H124</f>
        <v>-301019.17808219179</v>
      </c>
      <c r="J6" s="22">
        <f>I6+'Денежные потоки'!I124</f>
        <v>-301019.17808219179</v>
      </c>
      <c r="K6" s="22">
        <f>J6+'Денежные потоки'!J124</f>
        <v>-301019.17808219179</v>
      </c>
      <c r="L6" s="22">
        <f>K6+'Денежные потоки'!K124</f>
        <v>-301019.17808219179</v>
      </c>
      <c r="M6" s="22">
        <f>L6+'Денежные потоки'!L124</f>
        <v>-301019.17808219179</v>
      </c>
      <c r="N6" s="22">
        <f>M6+'Денежные потоки'!M124</f>
        <v>-301019.17808219179</v>
      </c>
      <c r="O6" s="22">
        <f>N6+'Денежные потоки'!N124</f>
        <v>-301019.17808219179</v>
      </c>
      <c r="P6" s="22">
        <f>O6+'Денежные потоки'!O124</f>
        <v>-301019.17808219179</v>
      </c>
      <c r="Q6" s="22">
        <f>P6+'Денежные потоки'!P124</f>
        <v>-301019.17808219179</v>
      </c>
      <c r="R6" s="22">
        <f>Q6+'Денежные потоки'!Q124</f>
        <v>-301019.17808219179</v>
      </c>
      <c r="S6" s="22">
        <f>R6+'Денежные потоки'!R124</f>
        <v>-301019.17808219179</v>
      </c>
      <c r="T6" s="22">
        <f>S6+'Денежные потоки'!S124</f>
        <v>-301019.17808219179</v>
      </c>
      <c r="U6" s="22">
        <f>T6+'Денежные потоки'!T124</f>
        <v>-301019.17808219179</v>
      </c>
      <c r="V6" s="22">
        <f>U6+'Денежные потоки'!U124</f>
        <v>-301019.17808219179</v>
      </c>
      <c r="W6" s="22">
        <f>V6+'Денежные потоки'!V124</f>
        <v>-301019.17808219179</v>
      </c>
      <c r="X6" s="22">
        <f>W6+'Денежные потоки'!W124</f>
        <v>-301019.17808219179</v>
      </c>
      <c r="Y6" s="22">
        <f>X6+'Денежные потоки'!X124</f>
        <v>-301019.17808219179</v>
      </c>
      <c r="Z6" s="22">
        <f>Y6+'Денежные потоки'!Y124</f>
        <v>-301019.17808219179</v>
      </c>
      <c r="AA6" s="22">
        <f>Z6+'Денежные потоки'!Z124</f>
        <v>-301019.17808219179</v>
      </c>
      <c r="AB6" s="22">
        <f>AA6+'Денежные потоки'!AA124</f>
        <v>-301019.17808219179</v>
      </c>
      <c r="AC6" s="22">
        <f>AB6+'Денежные потоки'!AB124</f>
        <v>-301019.17808219179</v>
      </c>
      <c r="AD6" s="22"/>
    </row>
    <row r="7" spans="1:30" x14ac:dyDescent="0.3">
      <c r="A7" s="10" t="s">
        <v>81</v>
      </c>
      <c r="B7" s="12" t="s">
        <v>82</v>
      </c>
      <c r="C7" s="12"/>
      <c r="D7" s="16">
        <v>0</v>
      </c>
      <c r="E7" s="22">
        <f>D7+'Денежные потоки'!D125</f>
        <v>0</v>
      </c>
      <c r="F7" s="22">
        <f>E7+'Денежные потоки'!E125</f>
        <v>0</v>
      </c>
      <c r="G7" s="22">
        <f>F7+'Денежные потоки'!F125</f>
        <v>0</v>
      </c>
      <c r="H7" s="22">
        <f>G7+'Денежные потоки'!G125</f>
        <v>0</v>
      </c>
      <c r="I7" s="22">
        <f>H7+'Денежные потоки'!H125</f>
        <v>0</v>
      </c>
      <c r="J7" s="22">
        <f>I7+'Денежные потоки'!I125</f>
        <v>0</v>
      </c>
      <c r="K7" s="22">
        <f>J7+'Денежные потоки'!J125</f>
        <v>0</v>
      </c>
      <c r="L7" s="22">
        <f>K7+'Денежные потоки'!K125</f>
        <v>0</v>
      </c>
      <c r="M7" s="22">
        <f>L7+'Денежные потоки'!L125</f>
        <v>0</v>
      </c>
      <c r="N7" s="22">
        <f>M7+'Денежные потоки'!M125</f>
        <v>0</v>
      </c>
      <c r="O7" s="22">
        <f>N7+'Денежные потоки'!N125</f>
        <v>0</v>
      </c>
      <c r="P7" s="22">
        <f>O7+'Денежные потоки'!O125</f>
        <v>0</v>
      </c>
      <c r="Q7" s="22">
        <f>P7+'Денежные потоки'!P125</f>
        <v>0</v>
      </c>
      <c r="R7" s="22">
        <f>Q7+'Денежные потоки'!Q125</f>
        <v>0</v>
      </c>
      <c r="S7" s="22">
        <f>R7+'Денежные потоки'!R125</f>
        <v>0</v>
      </c>
      <c r="T7" s="22">
        <f>S7+'Денежные потоки'!S125</f>
        <v>0</v>
      </c>
      <c r="U7" s="22">
        <f>T7+'Денежные потоки'!T125</f>
        <v>0</v>
      </c>
      <c r="V7" s="22">
        <f>U7+'Денежные потоки'!U125</f>
        <v>0</v>
      </c>
      <c r="W7" s="22">
        <f>V7+'Денежные потоки'!V125</f>
        <v>0</v>
      </c>
      <c r="X7" s="22">
        <f>W7+'Денежные потоки'!W125</f>
        <v>0</v>
      </c>
      <c r="Y7" s="22">
        <f>X7+'Денежные потоки'!X125</f>
        <v>0</v>
      </c>
      <c r="Z7" s="22">
        <f>Y7+'Денежные потоки'!Y125</f>
        <v>0</v>
      </c>
      <c r="AA7" s="22">
        <f>Z7+'Денежные потоки'!Z125</f>
        <v>0</v>
      </c>
      <c r="AB7" s="22">
        <f>AA7+'Денежные потоки'!AA125</f>
        <v>0</v>
      </c>
      <c r="AC7" s="22">
        <f>AB7+'Денежные потоки'!AB125</f>
        <v>0</v>
      </c>
      <c r="AD7" s="22"/>
    </row>
    <row r="8" spans="1:30" x14ac:dyDescent="0.3">
      <c r="A8" s="10" t="s">
        <v>83</v>
      </c>
      <c r="B8" s="11" t="s">
        <v>84</v>
      </c>
      <c r="C8" s="11"/>
      <c r="D8">
        <v>7940678.2549176989</v>
      </c>
      <c r="E8" s="22">
        <f>D8+'Денежные потоки'!D126</f>
        <v>7901053.9579519453</v>
      </c>
      <c r="F8" s="22">
        <f>E8+'Денежные потоки'!E126</f>
        <v>8151537.8576094797</v>
      </c>
      <c r="G8" s="22">
        <f>F8+'Денежные потоки'!F126</f>
        <v>7674678.8778934311</v>
      </c>
      <c r="H8" s="22">
        <f>G8+'Денежные потоки'!G126</f>
        <v>7572874.42070165</v>
      </c>
      <c r="I8" s="22">
        <f>H8+'Денежные потоки'!H126</f>
        <v>7451469.2652084995</v>
      </c>
      <c r="J8" s="22">
        <f>I8+'Денежные потоки'!I126</f>
        <v>7821515.0994550744</v>
      </c>
      <c r="K8" s="22">
        <f>J8+'Денежные потоки'!J126</f>
        <v>7725980.1782989101</v>
      </c>
      <c r="L8" s="22">
        <f>K8+'Денежные потоки'!K126</f>
        <v>7606125.4331728825</v>
      </c>
      <c r="M8" s="22">
        <f>L8+'Денежные потоки'!L126</f>
        <v>7485246.4498304166</v>
      </c>
      <c r="N8" s="22">
        <f>M8+'Денежные потоки'!M126</f>
        <v>7386736.5746797314</v>
      </c>
      <c r="O8" s="22">
        <f>N8+'Денежные потоки'!N126</f>
        <v>7268766.2661591833</v>
      </c>
      <c r="P8" s="22">
        <f>O8+'Денежные потоки'!O126</f>
        <v>7216441.3488042429</v>
      </c>
      <c r="Q8" s="22">
        <f>P8+'Денежные потоки'!P126</f>
        <v>7269690.2305919137</v>
      </c>
      <c r="R8" s="22">
        <f>Q8+'Денежные потоки'!Q126</f>
        <v>7305926.8330617771</v>
      </c>
      <c r="S8" s="22">
        <f>R8+'Денежные потоки'!R126</f>
        <v>7435269.436220658</v>
      </c>
      <c r="T8" s="22">
        <f>S8+'Денежные потоки'!S126</f>
        <v>7474797.4661275074</v>
      </c>
      <c r="U8" s="22">
        <f>T8+'Денежные потоки'!T126</f>
        <v>7513131.2077165488</v>
      </c>
      <c r="V8" s="22">
        <f>U8+'Денежные потоки'!U126</f>
        <v>8023793.5978644937</v>
      </c>
      <c r="W8" s="22">
        <f>V8+'Денежные потоки'!V126</f>
        <v>8062228.2433612058</v>
      </c>
      <c r="X8" s="22">
        <f>W8+'Денежные потоки'!W126</f>
        <v>8101080.9393568225</v>
      </c>
      <c r="Y8" s="22">
        <f>X8+'Денежные потоки'!X126</f>
        <v>8139615.5100746304</v>
      </c>
      <c r="Z8" s="22">
        <f>Y8+'Денежные потоки'!Y126</f>
        <v>8178624.4770487165</v>
      </c>
      <c r="AA8" s="22">
        <f>Z8+'Денежные потоки'!Z126</f>
        <v>8216551.5754697295</v>
      </c>
      <c r="AB8" s="22">
        <f>AA8+'Денежные потоки'!AA126</f>
        <v>9478462.5782094561</v>
      </c>
      <c r="AC8" s="22">
        <f>AB8+'Денежные потоки'!AB126</f>
        <v>23554183.994152408</v>
      </c>
      <c r="AD8" s="22"/>
    </row>
    <row r="9" spans="1:30" x14ac:dyDescent="0.3">
      <c r="A9" s="10" t="s">
        <v>85</v>
      </c>
      <c r="B9" s="12" t="s">
        <v>86</v>
      </c>
      <c r="C9" s="12"/>
      <c r="D9" s="15">
        <v>0</v>
      </c>
      <c r="E9" s="22">
        <f>D9+'Денежные потоки'!D127</f>
        <v>0</v>
      </c>
      <c r="F9" s="22">
        <f>E9+'Денежные потоки'!E127</f>
        <v>0</v>
      </c>
      <c r="G9" s="22">
        <f>F9+'Денежные потоки'!F127</f>
        <v>0</v>
      </c>
      <c r="H9" s="22">
        <f>G9+'Денежные потоки'!G127</f>
        <v>0</v>
      </c>
      <c r="I9" s="22">
        <f>H9+'Денежные потоки'!H127</f>
        <v>0</v>
      </c>
      <c r="J9" s="22">
        <f>I9+'Денежные потоки'!I127</f>
        <v>0</v>
      </c>
      <c r="K9" s="22">
        <f>J9+'Денежные потоки'!J127</f>
        <v>0</v>
      </c>
      <c r="L9" s="22">
        <f>K9+'Денежные потоки'!K127</f>
        <v>0</v>
      </c>
      <c r="M9" s="22">
        <f>L9+'Денежные потоки'!L127</f>
        <v>0</v>
      </c>
      <c r="N9" s="22">
        <f>M9+'Денежные потоки'!M127</f>
        <v>0</v>
      </c>
      <c r="O9" s="22">
        <f>N9+'Денежные потоки'!N127</f>
        <v>0</v>
      </c>
      <c r="P9" s="22">
        <f>O9+'Денежные потоки'!O127</f>
        <v>0</v>
      </c>
      <c r="Q9" s="22">
        <f>P9+'Денежные потоки'!P127</f>
        <v>0</v>
      </c>
      <c r="R9" s="22">
        <f>Q9+'Денежные потоки'!Q127</f>
        <v>0</v>
      </c>
      <c r="S9" s="22">
        <f>R9+'Денежные потоки'!R127</f>
        <v>0</v>
      </c>
      <c r="T9" s="22">
        <f>S9+'Денежные потоки'!S127</f>
        <v>0</v>
      </c>
      <c r="U9" s="22">
        <f>T9+'Денежные потоки'!T127</f>
        <v>0</v>
      </c>
      <c r="V9" s="22">
        <f>U9+'Денежные потоки'!U127</f>
        <v>0</v>
      </c>
      <c r="W9" s="22">
        <f>V9+'Денежные потоки'!V127</f>
        <v>0</v>
      </c>
      <c r="X9" s="22">
        <f>W9+'Денежные потоки'!W127</f>
        <v>0</v>
      </c>
      <c r="Y9" s="22">
        <f>X9+'Денежные потоки'!X127</f>
        <v>0</v>
      </c>
      <c r="Z9" s="22">
        <f>Y9+'Денежные потоки'!Y127</f>
        <v>0</v>
      </c>
      <c r="AA9" s="22">
        <f>Z9+'Денежные потоки'!Z127</f>
        <v>0</v>
      </c>
      <c r="AB9" s="22">
        <f>AA9+'Денежные потоки'!AA127</f>
        <v>0</v>
      </c>
      <c r="AC9" s="22">
        <f>AB9+'Денежные потоки'!AB127</f>
        <v>0</v>
      </c>
      <c r="AD9" s="22"/>
    </row>
    <row r="10" spans="1:30" x14ac:dyDescent="0.3">
      <c r="A10" s="10" t="s">
        <v>87</v>
      </c>
      <c r="B10" s="12" t="s">
        <v>88</v>
      </c>
      <c r="C10" s="12"/>
      <c r="D10" s="15">
        <v>0</v>
      </c>
      <c r="E10" s="22">
        <f>D10+'Денежные потоки'!D128</f>
        <v>0</v>
      </c>
      <c r="F10" s="22">
        <f>E10+'Денежные потоки'!E128</f>
        <v>0</v>
      </c>
      <c r="G10" s="22">
        <f>F10+'Денежные потоки'!F128</f>
        <v>0</v>
      </c>
      <c r="H10" s="22">
        <f>G10+'Денежные потоки'!G128</f>
        <v>0</v>
      </c>
      <c r="I10" s="22">
        <f>H10+'Денежные потоки'!H128</f>
        <v>0</v>
      </c>
      <c r="J10" s="22">
        <f>I10+'Денежные потоки'!I128</f>
        <v>0</v>
      </c>
      <c r="K10" s="22">
        <f>J10+'Денежные потоки'!J128</f>
        <v>0</v>
      </c>
      <c r="L10" s="22">
        <f>K10+'Денежные потоки'!K128</f>
        <v>0</v>
      </c>
      <c r="M10" s="22">
        <f>L10+'Денежные потоки'!L128</f>
        <v>0</v>
      </c>
      <c r="N10" s="22">
        <f>M10+'Денежные потоки'!M128</f>
        <v>0</v>
      </c>
      <c r="O10" s="22">
        <f>N10+'Денежные потоки'!N128</f>
        <v>0</v>
      </c>
      <c r="P10" s="22">
        <f>O10+'Денежные потоки'!O128</f>
        <v>0</v>
      </c>
      <c r="Q10" s="22">
        <f>P10+'Денежные потоки'!P128</f>
        <v>0</v>
      </c>
      <c r="R10" s="22">
        <f>Q10+'Денежные потоки'!Q128</f>
        <v>0</v>
      </c>
      <c r="S10" s="22">
        <f>R10+'Денежные потоки'!R128</f>
        <v>0</v>
      </c>
      <c r="T10" s="22">
        <f>S10+'Денежные потоки'!S128</f>
        <v>0</v>
      </c>
      <c r="U10" s="22">
        <f>T10+'Денежные потоки'!T128</f>
        <v>0</v>
      </c>
      <c r="V10" s="22">
        <f>U10+'Денежные потоки'!U128</f>
        <v>0</v>
      </c>
      <c r="W10" s="22">
        <f>V10+'Денежные потоки'!V128</f>
        <v>0</v>
      </c>
      <c r="X10" s="22">
        <f>W10+'Денежные потоки'!W128</f>
        <v>0</v>
      </c>
      <c r="Y10" s="22">
        <f>X10+'Денежные потоки'!X128</f>
        <v>0</v>
      </c>
      <c r="Z10" s="22">
        <f>Y10+'Денежные потоки'!Y128</f>
        <v>0</v>
      </c>
      <c r="AA10" s="22">
        <f>Z10+'Денежные потоки'!Z128</f>
        <v>0</v>
      </c>
      <c r="AB10" s="22">
        <f>AA10+'Денежные потоки'!AA128</f>
        <v>0</v>
      </c>
      <c r="AC10" s="22">
        <f>AB10+'Денежные потоки'!AB128</f>
        <v>0</v>
      </c>
      <c r="AD10" s="22"/>
    </row>
    <row r="11" spans="1:30" x14ac:dyDescent="0.3">
      <c r="A11" s="10" t="s">
        <v>89</v>
      </c>
      <c r="B11" s="12" t="s">
        <v>90</v>
      </c>
      <c r="C11" s="12"/>
      <c r="D11" s="15">
        <v>7394499.6061369861</v>
      </c>
      <c r="E11" s="22">
        <f>D11+'Денежные потоки'!D129+E84</f>
        <v>7671877.6061369861</v>
      </c>
      <c r="F11" s="22">
        <f>E11+'Денежные потоки'!E129</f>
        <v>7989457.0842191782</v>
      </c>
      <c r="G11" s="22">
        <f>F11+'Денежные потоки'!F129</f>
        <v>7577559.3829620332</v>
      </c>
      <c r="H11" s="22">
        <f>G11+'Денежные потоки'!G129</f>
        <v>7604324.314468882</v>
      </c>
      <c r="I11" s="22">
        <f>H11+'Денежные потоки'!H129</f>
        <v>7610452.5336469645</v>
      </c>
      <c r="J11" s="22">
        <f>I11+'Денежные потоки'!I129</f>
        <v>8103359.8235099781</v>
      </c>
      <c r="K11" s="22">
        <f>J11+'Денежные потоки'!J129</f>
        <v>8129576.3303592931</v>
      </c>
      <c r="L11" s="22">
        <f>K11+'Денежные потоки'!K129</f>
        <v>8135609.4536469644</v>
      </c>
      <c r="M11" s="22">
        <f>L11+'Денежные потоки'!L129</f>
        <v>8135609.4536469644</v>
      </c>
      <c r="N11" s="22">
        <f>M11+'Денежные потоки'!M129</f>
        <v>8155304.6591264168</v>
      </c>
      <c r="O11" s="22">
        <f>N11+'Денежные потоки'!N129</f>
        <v>8155304.6591264168</v>
      </c>
      <c r="P11" s="22">
        <f>O11+'Денежные потоки'!O129</f>
        <v>8215417.9359714771</v>
      </c>
      <c r="Q11" s="22">
        <f>P11+'Денежные потоки'!P129</f>
        <v>8234640.5387112033</v>
      </c>
      <c r="R11" s="22">
        <f>Q11+'Денежные потоки'!Q129</f>
        <v>8234640.5387112033</v>
      </c>
      <c r="S11" s="22">
        <f>R11+'Денежные потоки'!R129</f>
        <v>8321848.0434111804</v>
      </c>
      <c r="T11" s="22">
        <f>S11+'Денежные потоки'!S129</f>
        <v>8321848.0434111804</v>
      </c>
      <c r="U11" s="22">
        <f>T11+'Денежные потоки'!T129</f>
        <v>8321848.0434111804</v>
      </c>
      <c r="V11" s="22">
        <f>U11+'Денежные потоки'!U129</f>
        <v>8795876.3404413182</v>
      </c>
      <c r="W11" s="22">
        <f>V11+'Денежные потоки'!V129</f>
        <v>8795876.3404413182</v>
      </c>
      <c r="X11" s="22">
        <f>W11+'Денежные потоки'!W129</f>
        <v>8795876.3404413182</v>
      </c>
      <c r="Y11" s="22">
        <f>X11+'Денежные потоки'!X129</f>
        <v>8795876.3404413182</v>
      </c>
      <c r="Z11" s="22">
        <f>Y11+'Денежные потоки'!Y129</f>
        <v>8795876.3404413182</v>
      </c>
      <c r="AA11" s="22">
        <f>Z11+'Денежные потоки'!Z129</f>
        <v>8795876.3404413182</v>
      </c>
      <c r="AB11" s="22">
        <f>AA11+'Денежные потоки'!AA129</f>
        <v>10019423.496605702</v>
      </c>
      <c r="AC11" s="22">
        <f>AB11+'Денежные потоки'!AB129</f>
        <v>20091439.011576615</v>
      </c>
      <c r="AD11" s="22"/>
    </row>
    <row r="12" spans="1:30" x14ac:dyDescent="0.3">
      <c r="A12" s="10" t="s">
        <v>91</v>
      </c>
      <c r="B12" s="12" t="s">
        <v>92</v>
      </c>
      <c r="C12" s="12"/>
      <c r="D12" s="15">
        <v>0</v>
      </c>
      <c r="E12" s="22">
        <f>D12+'Денежные потоки'!D130</f>
        <v>0</v>
      </c>
      <c r="F12" s="22">
        <f>E12+'Денежные потоки'!E130</f>
        <v>0</v>
      </c>
      <c r="G12" s="22">
        <f>F12+'Денежные потоки'!F130</f>
        <v>0</v>
      </c>
      <c r="H12" s="22">
        <f>G12+'Денежные потоки'!G130</f>
        <v>0</v>
      </c>
      <c r="I12" s="22">
        <f>H12+'Денежные потоки'!H130</f>
        <v>0</v>
      </c>
      <c r="J12" s="22">
        <f>I12+'Денежные потоки'!I130</f>
        <v>0</v>
      </c>
      <c r="K12" s="22">
        <f>J12+'Денежные потоки'!J130</f>
        <v>0</v>
      </c>
      <c r="L12" s="22">
        <f>K12+'Денежные потоки'!K130</f>
        <v>0</v>
      </c>
      <c r="M12" s="22">
        <f>L12+'Денежные потоки'!L130</f>
        <v>0</v>
      </c>
      <c r="N12" s="22">
        <f>M12+'Денежные потоки'!M130</f>
        <v>0</v>
      </c>
      <c r="O12" s="22">
        <f>N12+'Денежные потоки'!N130</f>
        <v>0</v>
      </c>
      <c r="P12" s="22">
        <f>O12+'Денежные потоки'!O130</f>
        <v>0</v>
      </c>
      <c r="Q12" s="22">
        <f>P12+'Денежные потоки'!P130</f>
        <v>0</v>
      </c>
      <c r="R12" s="22">
        <f>Q12+'Денежные потоки'!Q130</f>
        <v>0</v>
      </c>
      <c r="S12" s="22">
        <f>R12+'Денежные потоки'!R130</f>
        <v>0</v>
      </c>
      <c r="T12" s="22">
        <f>S12+'Денежные потоки'!S130</f>
        <v>0</v>
      </c>
      <c r="U12" s="22">
        <f>T12+'Денежные потоки'!T130</f>
        <v>0</v>
      </c>
      <c r="V12" s="22">
        <f>U12+'Денежные потоки'!U130</f>
        <v>0</v>
      </c>
      <c r="W12" s="22">
        <f>V12+'Денежные потоки'!V130</f>
        <v>0</v>
      </c>
      <c r="X12" s="22">
        <f>W12+'Денежные потоки'!W130</f>
        <v>0</v>
      </c>
      <c r="Y12" s="22">
        <f>X12+'Денежные потоки'!X130</f>
        <v>0</v>
      </c>
      <c r="Z12" s="22">
        <f>Y12+'Денежные потоки'!Y130</f>
        <v>0</v>
      </c>
      <c r="AA12" s="22">
        <f>Z12+'Денежные потоки'!Z130</f>
        <v>0</v>
      </c>
      <c r="AB12" s="22">
        <f>AA12+'Денежные потоки'!AA130</f>
        <v>0</v>
      </c>
      <c r="AC12" s="22">
        <f>AB12+'Денежные потоки'!AB130</f>
        <v>0</v>
      </c>
      <c r="AD12" s="22"/>
    </row>
    <row r="13" spans="1:30" x14ac:dyDescent="0.3">
      <c r="A13" s="10" t="s">
        <v>93</v>
      </c>
      <c r="B13" s="12" t="s">
        <v>94</v>
      </c>
      <c r="C13" s="12"/>
      <c r="D13" s="15">
        <v>34314.013698630137</v>
      </c>
      <c r="E13" s="22">
        <f>D13+'Денежные потоки'!D131</f>
        <v>29908.534246575342</v>
      </c>
      <c r="F13" s="22">
        <f>E13+'Денежные потоки'!E131</f>
        <v>25460.863013698628</v>
      </c>
      <c r="G13" s="22">
        <f>F13+'Денежные потоки'!F131</f>
        <v>21148.808219178081</v>
      </c>
      <c r="H13" s="22">
        <f>G13+'Денежные потоки'!G131</f>
        <v>16888.534246575342</v>
      </c>
      <c r="I13" s="22">
        <f>H13+'Денежные потоки'!H131</f>
        <v>12729.35616438356</v>
      </c>
      <c r="J13" s="22">
        <f>I13+'Денежные потоки'!I131</f>
        <v>8518.3972602739705</v>
      </c>
      <c r="K13" s="22">
        <f>J13+'Денежные потоки'!J131</f>
        <v>4401.6849315068475</v>
      </c>
      <c r="L13" s="22">
        <f>K13+'Денежные потоки'!K131</f>
        <v>352.9178082191761</v>
      </c>
      <c r="M13" s="22">
        <f>L13+'Денежные потоки'!L131</f>
        <v>-3660.78082191781</v>
      </c>
      <c r="N13" s="22">
        <f>M13+'Денежные потоки'!M131</f>
        <v>-7641.6027397260295</v>
      </c>
      <c r="O13" s="22">
        <f>N13+'Денежные потоки'!N131</f>
        <v>-11593.657534246577</v>
      </c>
      <c r="P13" s="22">
        <f>O13+'Денежные потоки'!O131</f>
        <v>-15447.082191780824</v>
      </c>
      <c r="Q13" s="22">
        <f>P13+'Денежные потоки'!P131</f>
        <v>-13236.808219178085</v>
      </c>
      <c r="R13" s="22">
        <f>Q13+'Денежные потоки'!Q131</f>
        <v>-11191.219178082196</v>
      </c>
      <c r="S13" s="22">
        <f>R13+'Денежные потоки'!R131</f>
        <v>-9085.4109589041145</v>
      </c>
      <c r="T13" s="22">
        <f>S13+'Денежные потоки'!S131</f>
        <v>-7026.7808219178123</v>
      </c>
      <c r="U13" s="22">
        <f>T13+'Денежные потоки'!T131</f>
        <v>-4944.7534246575378</v>
      </c>
      <c r="V13" s="22">
        <f>U13+'Денежные потоки'!U131</f>
        <v>-2909.1369863013729</v>
      </c>
      <c r="W13" s="22">
        <f>V13+'Денежные потоки'!V131</f>
        <v>-850.89041095890707</v>
      </c>
      <c r="X13" s="22">
        <f>W13+'Денежные потоки'!W131</f>
        <v>1195.4657534246548</v>
      </c>
      <c r="Y13" s="22">
        <f>X13+'Денежные потоки'!X131</f>
        <v>3196.5616438356137</v>
      </c>
      <c r="Z13" s="22">
        <f>Y13+'Денежные потоки'!Y131</f>
        <v>5219.1369863013679</v>
      </c>
      <c r="AA13" s="22">
        <f>Z13+'Денежные потоки'!Z131</f>
        <v>7197.2191780821904</v>
      </c>
      <c r="AB13" s="22">
        <f>AA13+'Денежные потоки'!AA131</f>
        <v>9196.0136986301368</v>
      </c>
      <c r="AC13" s="22">
        <f>AB13+'Денежные потоки'!AB131</f>
        <v>115122.20547945207</v>
      </c>
      <c r="AD13" s="22"/>
    </row>
    <row r="14" spans="1:30" x14ac:dyDescent="0.3">
      <c r="A14" s="10" t="s">
        <v>95</v>
      </c>
      <c r="B14" s="12" t="s">
        <v>96</v>
      </c>
      <c r="C14" s="12"/>
      <c r="D14" s="15">
        <v>511864.63508208218</v>
      </c>
      <c r="E14" s="22">
        <f>D14+'Денежные потоки'!D132</f>
        <v>449267.81756838353</v>
      </c>
      <c r="F14" s="22">
        <f>E14+'Денежные потоки'!E132</f>
        <v>386608.91037660273</v>
      </c>
      <c r="G14" s="22">
        <f>F14+'Денежные потоки'!F132</f>
        <v>325958.68671221915</v>
      </c>
      <c r="H14" s="22">
        <f>G14+'Денежные потоки'!G132</f>
        <v>201633.57198619176</v>
      </c>
      <c r="I14" s="22">
        <f>H14+'Денежные потоки'!H132</f>
        <v>78254.375397150667</v>
      </c>
      <c r="J14" s="22">
        <f>I14+'Денежные потоки'!I132</f>
        <v>-40414.121315178098</v>
      </c>
      <c r="K14" s="22">
        <f>J14+'Денежные потоки'!J132</f>
        <v>-158055.83699189045</v>
      </c>
      <c r="L14" s="22">
        <f>K14+'Денежные потоки'!K132</f>
        <v>-279914.93828230142</v>
      </c>
      <c r="M14" s="22">
        <f>L14+'Денежные потоки'!L132</f>
        <v>-396802.22299463017</v>
      </c>
      <c r="N14" s="22">
        <f>M14+'Денежные потоки'!M132</f>
        <v>-511035.48170695896</v>
      </c>
      <c r="O14" s="22">
        <f>N14+'Денежные потоки'!N132</f>
        <v>-625066.7354329864</v>
      </c>
      <c r="P14" s="22">
        <f>O14+'Денежные потоки'!O132+P83</f>
        <v>-483654.5049754522</v>
      </c>
      <c r="Q14" s="22">
        <f>P14+'Денежные потоки'!P132</f>
        <v>-451853.49990010972</v>
      </c>
      <c r="R14" s="22">
        <f>Q14+'Денежные потоки'!Q132</f>
        <v>-417674.48647134262</v>
      </c>
      <c r="S14" s="22">
        <f>R14+'Денежные потоки'!R132</f>
        <v>-377647.1962316166</v>
      </c>
      <c r="T14" s="22">
        <f>S14+'Денежные потоки'!S132</f>
        <v>-340194.79646175361</v>
      </c>
      <c r="U14" s="22">
        <f>T14+'Денежные потоки'!T132</f>
        <v>-303949.08226997277</v>
      </c>
      <c r="V14" s="22">
        <f>U14+'Денежные потоки'!U132</f>
        <v>-269369.60559052072</v>
      </c>
      <c r="W14" s="22">
        <f>V14+'Денежные потоки'!V132</f>
        <v>-233001.20666915085</v>
      </c>
      <c r="X14" s="22">
        <f>W14+'Денежные потоки'!W132</f>
        <v>-196215.866837918</v>
      </c>
      <c r="Y14" s="22">
        <f>X14+'Денежные потоки'!X132</f>
        <v>-159705.39201052074</v>
      </c>
      <c r="Z14" s="22">
        <f>Y14+'Денежные потоки'!Y132</f>
        <v>-122729.00037890078</v>
      </c>
      <c r="AA14" s="22">
        <f>Z14+'Денежные потоки'!Z132</f>
        <v>-86793.984149668657</v>
      </c>
      <c r="AB14" s="22">
        <f>AA14+'Денежные потоки'!AA132</f>
        <v>-50432.932094874137</v>
      </c>
      <c r="AC14" s="22">
        <f>AB14+'Денежные потоки'!AB132</f>
        <v>3847321.7770963432</v>
      </c>
      <c r="AD14" s="22"/>
    </row>
    <row r="15" spans="1:30" x14ac:dyDescent="0.3">
      <c r="A15" s="10" t="s">
        <v>97</v>
      </c>
      <c r="B15" s="12" t="s">
        <v>98</v>
      </c>
      <c r="C15" s="12"/>
      <c r="D15" s="15">
        <v>0</v>
      </c>
      <c r="E15" s="22">
        <f>D15+'Денежные потоки'!D133</f>
        <v>0</v>
      </c>
      <c r="F15" s="22">
        <f>E15+'Денежные потоки'!E133</f>
        <v>11</v>
      </c>
      <c r="G15" s="22">
        <f>F15+'Денежные потоки'!F133</f>
        <v>12</v>
      </c>
      <c r="H15" s="22">
        <f>G15+'Денежные потоки'!G133</f>
        <v>28</v>
      </c>
      <c r="I15" s="22">
        <f>H15+'Денежные потоки'!H133</f>
        <v>33</v>
      </c>
      <c r="J15" s="22">
        <f>I15+'Денежные потоки'!I133</f>
        <v>51</v>
      </c>
      <c r="K15" s="22">
        <f>J15+'Денежные потоки'!J133</f>
        <v>58</v>
      </c>
      <c r="L15" s="22">
        <f>K15+'Денежные потоки'!K133</f>
        <v>78</v>
      </c>
      <c r="M15" s="22">
        <f>L15+'Денежные потоки'!L133</f>
        <v>100</v>
      </c>
      <c r="N15" s="22">
        <f>M15+'Денежные потоки'!M133</f>
        <v>109</v>
      </c>
      <c r="O15" s="22">
        <f>N15+'Денежные потоки'!N133</f>
        <v>122</v>
      </c>
      <c r="P15" s="22">
        <f>O15+'Денежные потоки'!O133</f>
        <v>125</v>
      </c>
      <c r="Q15" s="22">
        <f>P15+'Денежные потоки'!P133</f>
        <v>140</v>
      </c>
      <c r="R15" s="22">
        <f>Q15+'Денежные потоки'!Q133</f>
        <v>152</v>
      </c>
      <c r="S15" s="22">
        <f>R15+'Денежные потоки'!R133</f>
        <v>154</v>
      </c>
      <c r="T15" s="22">
        <f>S15+'Денежные потоки'!S133</f>
        <v>171</v>
      </c>
      <c r="U15" s="22">
        <f>T15+'Денежные потоки'!T133</f>
        <v>177</v>
      </c>
      <c r="V15" s="22">
        <f>U15+'Денежные потоки'!U133</f>
        <v>196</v>
      </c>
      <c r="W15" s="22">
        <f>V15+'Денежные потоки'!V133</f>
        <v>204</v>
      </c>
      <c r="X15" s="22">
        <f>W15+'Денежные потоки'!W133</f>
        <v>225</v>
      </c>
      <c r="Y15" s="22">
        <f>X15+'Денежные потоки'!X133</f>
        <v>248</v>
      </c>
      <c r="Z15" s="22">
        <f>Y15+'Денежные потоки'!Y133</f>
        <v>258</v>
      </c>
      <c r="AA15" s="22">
        <f>Z15+'Денежные потоки'!Z133</f>
        <v>272</v>
      </c>
      <c r="AB15" s="22">
        <f>AA15+'Денежные потоки'!AA133</f>
        <v>276</v>
      </c>
      <c r="AC15" s="22">
        <f>AB15+'Денежные потоки'!AB133</f>
        <v>301</v>
      </c>
      <c r="AD15" s="22"/>
    </row>
    <row r="16" spans="1:30" x14ac:dyDescent="0.3">
      <c r="A16" s="10" t="s">
        <v>99</v>
      </c>
      <c r="B16" s="11" t="s">
        <v>100</v>
      </c>
      <c r="C16" s="11"/>
      <c r="D16" s="16">
        <v>226984.38356164386</v>
      </c>
      <c r="E16" s="22">
        <f>D16+'Денежные потоки'!D134</f>
        <v>226984.38356164386</v>
      </c>
      <c r="F16" s="22">
        <f>E16+'Денежные потоки'!E134</f>
        <v>226984.38356164386</v>
      </c>
      <c r="G16" s="22">
        <f>F16+'Денежные потоки'!F134</f>
        <v>226984.38356164386</v>
      </c>
      <c r="H16" s="22">
        <f>G16+'Денежные потоки'!G134</f>
        <v>226984.38356164386</v>
      </c>
      <c r="I16" s="22">
        <f>H16+'Денежные потоки'!H134</f>
        <v>226984.38356164386</v>
      </c>
      <c r="J16" s="22">
        <f>I16+'Денежные потоки'!I134</f>
        <v>226984.38356164386</v>
      </c>
      <c r="K16" s="22">
        <f>J16+'Денежные потоки'!J134</f>
        <v>226984.38356164386</v>
      </c>
      <c r="L16" s="22">
        <f>K16+'Денежные потоки'!K134</f>
        <v>226984.38356164386</v>
      </c>
      <c r="M16" s="22">
        <f>L16+'Денежные потоки'!L134</f>
        <v>226984.38356164386</v>
      </c>
      <c r="N16" s="22">
        <f>M16+'Денежные потоки'!M134</f>
        <v>226984.38356164386</v>
      </c>
      <c r="O16" s="22">
        <f>N16+'Денежные потоки'!N134</f>
        <v>226984.38356164386</v>
      </c>
      <c r="P16" s="22">
        <f>O16+'Денежные потоки'!O134</f>
        <v>226984.38356164386</v>
      </c>
      <c r="Q16" s="22">
        <f>P16+'Денежные потоки'!P134</f>
        <v>226984.38356164386</v>
      </c>
      <c r="R16" s="22">
        <f>Q16+'Денежные потоки'!Q134</f>
        <v>226984.38356164386</v>
      </c>
      <c r="S16" s="22">
        <f>R16+'Денежные потоки'!R134</f>
        <v>226984.38356164386</v>
      </c>
      <c r="T16" s="22">
        <f>S16+'Денежные потоки'!S134</f>
        <v>226984.38356164386</v>
      </c>
      <c r="U16" s="22">
        <f>T16+'Денежные потоки'!T134</f>
        <v>226984.38356164386</v>
      </c>
      <c r="V16" s="22">
        <f>U16+'Денежные потоки'!U134</f>
        <v>226984.38356164386</v>
      </c>
      <c r="W16" s="22">
        <f>V16+'Денежные потоки'!V134</f>
        <v>226984.38356164386</v>
      </c>
      <c r="X16" s="22">
        <f>W16+'Денежные потоки'!W134</f>
        <v>226984.38356164386</v>
      </c>
      <c r="Y16" s="22">
        <f>X16+'Денежные потоки'!X134</f>
        <v>226984.38356164386</v>
      </c>
      <c r="Z16" s="22">
        <f>Y16+'Денежные потоки'!Y134</f>
        <v>226984.38356164386</v>
      </c>
      <c r="AA16" s="22">
        <f>Z16+'Денежные потоки'!Z134</f>
        <v>226984.38356164386</v>
      </c>
      <c r="AB16" s="22">
        <f>AA16+'Денежные потоки'!AA134</f>
        <v>226984.38356164386</v>
      </c>
      <c r="AC16" s="22">
        <f>AB16+'Денежные потоки'!AB134</f>
        <v>226984.38356164386</v>
      </c>
      <c r="AD16" s="22"/>
    </row>
    <row r="17" spans="1:30" x14ac:dyDescent="0.3">
      <c r="A17" s="10" t="s">
        <v>101</v>
      </c>
      <c r="B17" s="12" t="s">
        <v>102</v>
      </c>
      <c r="C17" s="12"/>
      <c r="D17" s="16">
        <v>226984.38356164386</v>
      </c>
      <c r="E17" s="22">
        <f>D17+'Денежные потоки'!D135</f>
        <v>226984.38356164386</v>
      </c>
      <c r="F17" s="22">
        <f>E17+'Денежные потоки'!E135</f>
        <v>226984.38356164386</v>
      </c>
      <c r="G17" s="22">
        <f>F17+'Денежные потоки'!F135</f>
        <v>226984.38356164386</v>
      </c>
      <c r="H17" s="22">
        <f>G17+'Денежные потоки'!G135</f>
        <v>226984.38356164386</v>
      </c>
      <c r="I17" s="22">
        <f>H17+'Денежные потоки'!H135</f>
        <v>226984.38356164386</v>
      </c>
      <c r="J17" s="22">
        <f>I17+'Денежные потоки'!I135</f>
        <v>226984.38356164386</v>
      </c>
      <c r="K17" s="22">
        <f>J17+'Денежные потоки'!J135</f>
        <v>226984.38356164386</v>
      </c>
      <c r="L17" s="22">
        <f>K17+'Денежные потоки'!K135</f>
        <v>226984.38356164386</v>
      </c>
      <c r="M17" s="22">
        <f>L17+'Денежные потоки'!L135</f>
        <v>226984.38356164386</v>
      </c>
      <c r="N17" s="22">
        <f>M17+'Денежные потоки'!M135</f>
        <v>226984.38356164386</v>
      </c>
      <c r="O17" s="22">
        <f>N17+'Денежные потоки'!N135</f>
        <v>226984.38356164386</v>
      </c>
      <c r="P17" s="22">
        <f>O17+'Денежные потоки'!O135</f>
        <v>226984.38356164386</v>
      </c>
      <c r="Q17" s="22">
        <f>P17+'Денежные потоки'!P135</f>
        <v>226984.38356164386</v>
      </c>
      <c r="R17" s="22">
        <f>Q17+'Денежные потоки'!Q135</f>
        <v>226984.38356164386</v>
      </c>
      <c r="S17" s="22">
        <f>R17+'Денежные потоки'!R135</f>
        <v>226984.38356164386</v>
      </c>
      <c r="T17" s="22">
        <f>S17+'Денежные потоки'!S135</f>
        <v>226984.38356164386</v>
      </c>
      <c r="U17" s="22">
        <f>T17+'Денежные потоки'!T135</f>
        <v>226984.38356164386</v>
      </c>
      <c r="V17" s="22">
        <f>U17+'Денежные потоки'!U135</f>
        <v>226984.38356164386</v>
      </c>
      <c r="W17" s="22">
        <f>V17+'Денежные потоки'!V135</f>
        <v>226984.38356164386</v>
      </c>
      <c r="X17" s="22">
        <f>W17+'Денежные потоки'!W135</f>
        <v>226984.38356164386</v>
      </c>
      <c r="Y17" s="22">
        <f>X17+'Денежные потоки'!X135</f>
        <v>226984.38356164386</v>
      </c>
      <c r="Z17" s="22">
        <f>Y17+'Денежные потоки'!Y135</f>
        <v>226984.38356164386</v>
      </c>
      <c r="AA17" s="22">
        <f>Z17+'Денежные потоки'!Z135</f>
        <v>226984.38356164386</v>
      </c>
      <c r="AB17" s="22">
        <f>AA17+'Денежные потоки'!AA135</f>
        <v>226984.38356164386</v>
      </c>
      <c r="AC17" s="22">
        <f>AB17+'Денежные потоки'!AB135</f>
        <v>226984.38356164386</v>
      </c>
      <c r="AD17" s="22"/>
    </row>
    <row r="18" spans="1:30" x14ac:dyDescent="0.3">
      <c r="A18" s="10" t="s">
        <v>103</v>
      </c>
      <c r="B18" s="12" t="s">
        <v>104</v>
      </c>
      <c r="C18" s="12"/>
      <c r="D18" s="15">
        <f t="shared" ref="D18" si="10">SUBTOTAL(9,D19:D22)</f>
        <v>0</v>
      </c>
      <c r="E18" s="22">
        <f>D18+'Денежные потоки'!D136</f>
        <v>0</v>
      </c>
      <c r="F18" s="22">
        <f>E18+'Денежные потоки'!E136</f>
        <v>0</v>
      </c>
      <c r="G18" s="22">
        <f>F18+'Денежные потоки'!F136</f>
        <v>0</v>
      </c>
      <c r="H18" s="22">
        <f>G18+'Денежные потоки'!G136</f>
        <v>0</v>
      </c>
      <c r="I18" s="22">
        <f>H18+'Денежные потоки'!H136</f>
        <v>0</v>
      </c>
      <c r="J18" s="22">
        <f>I18+'Денежные потоки'!I136</f>
        <v>0</v>
      </c>
      <c r="K18" s="22">
        <f>J18+'Денежные потоки'!J136</f>
        <v>0</v>
      </c>
      <c r="L18" s="22">
        <f>K18+'Денежные потоки'!K136</f>
        <v>0</v>
      </c>
      <c r="M18" s="22">
        <f>L18+'Денежные потоки'!L136</f>
        <v>0</v>
      </c>
      <c r="N18" s="22">
        <f>M18+'Денежные потоки'!M136</f>
        <v>0</v>
      </c>
      <c r="O18" s="22">
        <f>N18+'Денежные потоки'!N136</f>
        <v>0</v>
      </c>
      <c r="P18" s="22">
        <f>O18+'Денежные потоки'!O136</f>
        <v>0</v>
      </c>
      <c r="Q18" s="22">
        <f>P18+'Денежные потоки'!P136</f>
        <v>0</v>
      </c>
      <c r="R18" s="22">
        <f>Q18+'Денежные потоки'!Q136</f>
        <v>0</v>
      </c>
      <c r="S18" s="22">
        <f>R18+'Денежные потоки'!R136</f>
        <v>0</v>
      </c>
      <c r="T18" s="22">
        <f>S18+'Денежные потоки'!S136</f>
        <v>0</v>
      </c>
      <c r="U18" s="22">
        <f>T18+'Денежные потоки'!T136</f>
        <v>0</v>
      </c>
      <c r="V18" s="22">
        <f>U18+'Денежные потоки'!U136</f>
        <v>0</v>
      </c>
      <c r="W18" s="22">
        <f>V18+'Денежные потоки'!V136</f>
        <v>0</v>
      </c>
      <c r="X18" s="22">
        <f>W18+'Денежные потоки'!W136</f>
        <v>0</v>
      </c>
      <c r="Y18" s="22">
        <f>X18+'Денежные потоки'!X136</f>
        <v>0</v>
      </c>
      <c r="Z18" s="22">
        <f>Y18+'Денежные потоки'!Y136</f>
        <v>0</v>
      </c>
      <c r="AA18" s="22">
        <f>Z18+'Денежные потоки'!Z136</f>
        <v>0</v>
      </c>
      <c r="AB18" s="22">
        <f>AA18+'Денежные потоки'!AA136</f>
        <v>0</v>
      </c>
      <c r="AC18" s="22">
        <f>AB18+'Денежные потоки'!AB136</f>
        <v>0</v>
      </c>
      <c r="AD18" s="22"/>
    </row>
    <row r="19" spans="1:30" x14ac:dyDescent="0.3">
      <c r="A19" s="10" t="s">
        <v>105</v>
      </c>
      <c r="B19" s="12" t="s">
        <v>106</v>
      </c>
      <c r="C19" s="12"/>
      <c r="D19" s="15">
        <v>0</v>
      </c>
      <c r="E19" s="22">
        <f>D19+'Денежные потоки'!D137</f>
        <v>0</v>
      </c>
      <c r="F19" s="22">
        <f>E19+'Денежные потоки'!E137</f>
        <v>0</v>
      </c>
      <c r="G19" s="22">
        <f>F19+'Денежные потоки'!F137</f>
        <v>0</v>
      </c>
      <c r="H19" s="22">
        <f>G19+'Денежные потоки'!G137</f>
        <v>0</v>
      </c>
      <c r="I19" s="22">
        <f>H19+'Денежные потоки'!H137</f>
        <v>0</v>
      </c>
      <c r="J19" s="22">
        <f>I19+'Денежные потоки'!I137</f>
        <v>0</v>
      </c>
      <c r="K19" s="22">
        <f>J19+'Денежные потоки'!J137</f>
        <v>0</v>
      </c>
      <c r="L19" s="22">
        <f>K19+'Денежные потоки'!K137</f>
        <v>0</v>
      </c>
      <c r="M19" s="22">
        <f>L19+'Денежные потоки'!L137</f>
        <v>0</v>
      </c>
      <c r="N19" s="22">
        <f>M19+'Денежные потоки'!M137</f>
        <v>0</v>
      </c>
      <c r="O19" s="22">
        <f>N19+'Денежные потоки'!N137</f>
        <v>0</v>
      </c>
      <c r="P19" s="22">
        <f>O19+'Денежные потоки'!O137</f>
        <v>0</v>
      </c>
      <c r="Q19" s="22">
        <f>P19+'Денежные потоки'!P137</f>
        <v>0</v>
      </c>
      <c r="R19" s="22">
        <f>Q19+'Денежные потоки'!Q137</f>
        <v>0</v>
      </c>
      <c r="S19" s="22">
        <f>R19+'Денежные потоки'!R137</f>
        <v>0</v>
      </c>
      <c r="T19" s="22">
        <f>S19+'Денежные потоки'!S137</f>
        <v>0</v>
      </c>
      <c r="U19" s="22">
        <f>T19+'Денежные потоки'!T137</f>
        <v>0</v>
      </c>
      <c r="V19" s="22">
        <f>U19+'Денежные потоки'!U137</f>
        <v>0</v>
      </c>
      <c r="W19" s="22">
        <f>V19+'Денежные потоки'!V137</f>
        <v>0</v>
      </c>
      <c r="X19" s="22">
        <f>W19+'Денежные потоки'!W137</f>
        <v>0</v>
      </c>
      <c r="Y19" s="22">
        <f>X19+'Денежные потоки'!X137</f>
        <v>0</v>
      </c>
      <c r="Z19" s="22">
        <f>Y19+'Денежные потоки'!Y137</f>
        <v>0</v>
      </c>
      <c r="AA19" s="22">
        <f>Z19+'Денежные потоки'!Z137</f>
        <v>0</v>
      </c>
      <c r="AB19" s="22">
        <f>AA19+'Денежные потоки'!AA137</f>
        <v>0</v>
      </c>
      <c r="AC19" s="22">
        <f>AB19+'Денежные потоки'!AB137</f>
        <v>0</v>
      </c>
      <c r="AD19" s="22"/>
    </row>
    <row r="20" spans="1:30" x14ac:dyDescent="0.3">
      <c r="A20" s="10" t="s">
        <v>107</v>
      </c>
      <c r="B20" s="12" t="s">
        <v>108</v>
      </c>
      <c r="C20" s="12"/>
      <c r="D20" s="15">
        <v>0</v>
      </c>
      <c r="E20" s="22">
        <f>D20+'Денежные потоки'!D138</f>
        <v>0</v>
      </c>
      <c r="F20" s="22">
        <f>E20+'Денежные потоки'!E138</f>
        <v>0</v>
      </c>
      <c r="G20" s="22">
        <f>F20+'Денежные потоки'!F138</f>
        <v>0</v>
      </c>
      <c r="H20" s="22">
        <f>G20+'Денежные потоки'!G138</f>
        <v>0</v>
      </c>
      <c r="I20" s="22">
        <f>H20+'Денежные потоки'!H138</f>
        <v>0</v>
      </c>
      <c r="J20" s="22">
        <f>I20+'Денежные потоки'!I138</f>
        <v>0</v>
      </c>
      <c r="K20" s="22">
        <f>J20+'Денежные потоки'!J138</f>
        <v>0</v>
      </c>
      <c r="L20" s="22">
        <f>K20+'Денежные потоки'!K138</f>
        <v>0</v>
      </c>
      <c r="M20" s="22">
        <f>L20+'Денежные потоки'!L138</f>
        <v>0</v>
      </c>
      <c r="N20" s="22">
        <f>M20+'Денежные потоки'!M138</f>
        <v>0</v>
      </c>
      <c r="O20" s="22">
        <f>N20+'Денежные потоки'!N138</f>
        <v>0</v>
      </c>
      <c r="P20" s="22">
        <f>O20+'Денежные потоки'!O138</f>
        <v>0</v>
      </c>
      <c r="Q20" s="22">
        <f>P20+'Денежные потоки'!P138</f>
        <v>0</v>
      </c>
      <c r="R20" s="22">
        <f>Q20+'Денежные потоки'!Q138</f>
        <v>0</v>
      </c>
      <c r="S20" s="22">
        <f>R20+'Денежные потоки'!R138</f>
        <v>0</v>
      </c>
      <c r="T20" s="22">
        <f>S20+'Денежные потоки'!S138</f>
        <v>0</v>
      </c>
      <c r="U20" s="22">
        <f>T20+'Денежные потоки'!T138</f>
        <v>0</v>
      </c>
      <c r="V20" s="22">
        <f>U20+'Денежные потоки'!U138</f>
        <v>0</v>
      </c>
      <c r="W20" s="22">
        <f>V20+'Денежные потоки'!V138</f>
        <v>0</v>
      </c>
      <c r="X20" s="22">
        <f>W20+'Денежные потоки'!W138</f>
        <v>0</v>
      </c>
      <c r="Y20" s="22">
        <f>X20+'Денежные потоки'!X138</f>
        <v>0</v>
      </c>
      <c r="Z20" s="22">
        <f>Y20+'Денежные потоки'!Y138</f>
        <v>0</v>
      </c>
      <c r="AA20" s="22">
        <f>Z20+'Денежные потоки'!Z138</f>
        <v>0</v>
      </c>
      <c r="AB20" s="22">
        <f>AA20+'Денежные потоки'!AA138</f>
        <v>0</v>
      </c>
      <c r="AC20" s="22">
        <f>AB20+'Денежные потоки'!AB138</f>
        <v>0</v>
      </c>
      <c r="AD20" s="22"/>
    </row>
    <row r="21" spans="1:30" x14ac:dyDescent="0.3">
      <c r="A21" s="10" t="s">
        <v>109</v>
      </c>
      <c r="B21" s="12" t="s">
        <v>92</v>
      </c>
      <c r="C21" s="12"/>
      <c r="D21" s="20">
        <v>0</v>
      </c>
      <c r="E21" s="22">
        <f>D21+'Денежные потоки'!D139</f>
        <v>0</v>
      </c>
      <c r="F21" s="22">
        <f>E21+'Денежные потоки'!E139</f>
        <v>0</v>
      </c>
      <c r="G21" s="22">
        <f>F21+'Денежные потоки'!F139</f>
        <v>0</v>
      </c>
      <c r="H21" s="22">
        <f>G21+'Денежные потоки'!G139</f>
        <v>0</v>
      </c>
      <c r="I21" s="22">
        <f>H21+'Денежные потоки'!H139</f>
        <v>0</v>
      </c>
      <c r="J21" s="22">
        <f>I21+'Денежные потоки'!I139</f>
        <v>0</v>
      </c>
      <c r="K21" s="22">
        <f>J21+'Денежные потоки'!J139</f>
        <v>0</v>
      </c>
      <c r="L21" s="22">
        <f>K21+'Денежные потоки'!K139</f>
        <v>0</v>
      </c>
      <c r="M21" s="22">
        <f>L21+'Денежные потоки'!L139</f>
        <v>0</v>
      </c>
      <c r="N21" s="22">
        <f>M21+'Денежные потоки'!M139</f>
        <v>0</v>
      </c>
      <c r="O21" s="22">
        <f>N21+'Денежные потоки'!N139</f>
        <v>0</v>
      </c>
      <c r="P21" s="22">
        <f>O21+'Денежные потоки'!O139</f>
        <v>0</v>
      </c>
      <c r="Q21" s="22">
        <f>P21+'Денежные потоки'!P139</f>
        <v>0</v>
      </c>
      <c r="R21" s="22">
        <f>Q21+'Денежные потоки'!Q139</f>
        <v>0</v>
      </c>
      <c r="S21" s="22">
        <f>R21+'Денежные потоки'!R139</f>
        <v>0</v>
      </c>
      <c r="T21" s="22">
        <f>S21+'Денежные потоки'!S139</f>
        <v>0</v>
      </c>
      <c r="U21" s="22">
        <f>T21+'Денежные потоки'!T139</f>
        <v>0</v>
      </c>
      <c r="V21" s="22">
        <f>U21+'Денежные потоки'!U139</f>
        <v>0</v>
      </c>
      <c r="W21" s="22">
        <f>V21+'Денежные потоки'!V139</f>
        <v>0</v>
      </c>
      <c r="X21" s="22">
        <f>W21+'Денежные потоки'!W139</f>
        <v>0</v>
      </c>
      <c r="Y21" s="22">
        <f>X21+'Денежные потоки'!X139</f>
        <v>0</v>
      </c>
      <c r="Z21" s="22">
        <f>Y21+'Денежные потоки'!Y139</f>
        <v>0</v>
      </c>
      <c r="AA21" s="22">
        <f>Z21+'Денежные потоки'!Z139</f>
        <v>0</v>
      </c>
      <c r="AB21" s="22">
        <f>AA21+'Денежные потоки'!AA139</f>
        <v>0</v>
      </c>
      <c r="AC21" s="22">
        <f>AB21+'Денежные потоки'!AB139</f>
        <v>0</v>
      </c>
      <c r="AD21" s="22"/>
    </row>
    <row r="22" spans="1:30" x14ac:dyDescent="0.3">
      <c r="A22" s="10" t="s">
        <v>110</v>
      </c>
      <c r="B22" s="11" t="s">
        <v>111</v>
      </c>
      <c r="C22" s="11"/>
      <c r="D22" s="16">
        <v>0</v>
      </c>
      <c r="E22" s="22">
        <f>D22+'Денежные потоки'!D140</f>
        <v>0</v>
      </c>
      <c r="F22" s="22">
        <f>E22+'Денежные потоки'!E140</f>
        <v>0</v>
      </c>
      <c r="G22" s="22">
        <f>F22+'Денежные потоки'!F140</f>
        <v>0</v>
      </c>
      <c r="H22" s="22">
        <f>G22+'Денежные потоки'!G140</f>
        <v>0</v>
      </c>
      <c r="I22" s="22">
        <f>H22+'Денежные потоки'!H140</f>
        <v>0</v>
      </c>
      <c r="J22" s="22">
        <f>I22+'Денежные потоки'!I140</f>
        <v>0</v>
      </c>
      <c r="K22" s="22">
        <f>J22+'Денежные потоки'!J140</f>
        <v>0</v>
      </c>
      <c r="L22" s="22">
        <f>K22+'Денежные потоки'!K140</f>
        <v>0</v>
      </c>
      <c r="M22" s="22">
        <f>L22+'Денежные потоки'!L140</f>
        <v>0</v>
      </c>
      <c r="N22" s="22">
        <f>M22+'Денежные потоки'!M140</f>
        <v>0</v>
      </c>
      <c r="O22" s="22">
        <f>N22+'Денежные потоки'!N140</f>
        <v>0</v>
      </c>
      <c r="P22" s="22">
        <f>O22+'Денежные потоки'!O140</f>
        <v>0</v>
      </c>
      <c r="Q22" s="22">
        <f>P22+'Денежные потоки'!P140</f>
        <v>0</v>
      </c>
      <c r="R22" s="22">
        <f>Q22+'Денежные потоки'!Q140</f>
        <v>0</v>
      </c>
      <c r="S22" s="22">
        <f>R22+'Денежные потоки'!R140</f>
        <v>0</v>
      </c>
      <c r="T22" s="22">
        <f>S22+'Денежные потоки'!S140</f>
        <v>0</v>
      </c>
      <c r="U22" s="22">
        <f>T22+'Денежные потоки'!T140</f>
        <v>0</v>
      </c>
      <c r="V22" s="22">
        <f>U22+'Денежные потоки'!U140</f>
        <v>0</v>
      </c>
      <c r="W22" s="22">
        <f>V22+'Денежные потоки'!V140</f>
        <v>0</v>
      </c>
      <c r="X22" s="22">
        <f>W22+'Денежные потоки'!W140</f>
        <v>0</v>
      </c>
      <c r="Y22" s="22">
        <f>X22+'Денежные потоки'!X140</f>
        <v>0</v>
      </c>
      <c r="Z22" s="22">
        <f>Y22+'Денежные потоки'!Y140</f>
        <v>0</v>
      </c>
      <c r="AA22" s="22">
        <f>Z22+'Денежные потоки'!Z140</f>
        <v>0</v>
      </c>
      <c r="AB22" s="22">
        <f>AA22+'Денежные потоки'!AA140</f>
        <v>0</v>
      </c>
      <c r="AC22" s="22">
        <f>AB22+'Денежные потоки'!AB140</f>
        <v>0</v>
      </c>
      <c r="AD22" s="22"/>
    </row>
    <row r="23" spans="1:30" x14ac:dyDescent="0.3">
      <c r="A23" s="10" t="s">
        <v>112</v>
      </c>
      <c r="B23" s="12" t="s">
        <v>102</v>
      </c>
      <c r="C23" s="12"/>
      <c r="D23" s="15">
        <v>0</v>
      </c>
      <c r="E23" s="22">
        <f>D23+'Денежные потоки'!D141</f>
        <v>0</v>
      </c>
      <c r="F23" s="22">
        <f>E23+'Денежные потоки'!E141</f>
        <v>0</v>
      </c>
      <c r="G23" s="22">
        <f>F23+'Денежные потоки'!F141</f>
        <v>0</v>
      </c>
      <c r="H23" s="22">
        <f>G23+'Денежные потоки'!G141</f>
        <v>0</v>
      </c>
      <c r="I23" s="22">
        <f>H23+'Денежные потоки'!H141</f>
        <v>0</v>
      </c>
      <c r="J23" s="22">
        <f>I23+'Денежные потоки'!I141</f>
        <v>0</v>
      </c>
      <c r="K23" s="22">
        <f>J23+'Денежные потоки'!J141</f>
        <v>0</v>
      </c>
      <c r="L23" s="22">
        <f>K23+'Денежные потоки'!K141</f>
        <v>0</v>
      </c>
      <c r="M23" s="22">
        <f>L23+'Денежные потоки'!L141</f>
        <v>0</v>
      </c>
      <c r="N23" s="22">
        <f>M23+'Денежные потоки'!M141</f>
        <v>0</v>
      </c>
      <c r="O23" s="22">
        <f>N23+'Денежные потоки'!N141</f>
        <v>0</v>
      </c>
      <c r="P23" s="22">
        <f>O23+'Денежные потоки'!O141</f>
        <v>0</v>
      </c>
      <c r="Q23" s="22">
        <f>P23+'Денежные потоки'!P141</f>
        <v>0</v>
      </c>
      <c r="R23" s="22">
        <f>Q23+'Денежные потоки'!Q141</f>
        <v>0</v>
      </c>
      <c r="S23" s="22">
        <f>R23+'Денежные потоки'!R141</f>
        <v>0</v>
      </c>
      <c r="T23" s="22">
        <f>S23+'Денежные потоки'!S141</f>
        <v>0</v>
      </c>
      <c r="U23" s="22">
        <f>T23+'Денежные потоки'!T141</f>
        <v>0</v>
      </c>
      <c r="V23" s="22">
        <f>U23+'Денежные потоки'!U141</f>
        <v>0</v>
      </c>
      <c r="W23" s="22">
        <f>V23+'Денежные потоки'!V141</f>
        <v>0</v>
      </c>
      <c r="X23" s="22">
        <f>W23+'Денежные потоки'!W141</f>
        <v>0</v>
      </c>
      <c r="Y23" s="22">
        <f>X23+'Денежные потоки'!X141</f>
        <v>0</v>
      </c>
      <c r="Z23" s="22">
        <f>Y23+'Денежные потоки'!Y141</f>
        <v>0</v>
      </c>
      <c r="AA23" s="22">
        <f>Z23+'Денежные потоки'!Z141</f>
        <v>0</v>
      </c>
      <c r="AB23" s="22">
        <f>AA23+'Денежные потоки'!AA141</f>
        <v>0</v>
      </c>
      <c r="AC23" s="22">
        <f>AB23+'Денежные потоки'!AB141</f>
        <v>0</v>
      </c>
      <c r="AD23" s="22"/>
    </row>
    <row r="24" spans="1:30" x14ac:dyDescent="0.3">
      <c r="A24" s="10" t="s">
        <v>113</v>
      </c>
      <c r="B24" s="12" t="s">
        <v>114</v>
      </c>
      <c r="C24" s="12"/>
      <c r="D24" s="15">
        <v>0</v>
      </c>
      <c r="E24" s="22">
        <f>D24+'Денежные потоки'!D142</f>
        <v>0</v>
      </c>
      <c r="F24" s="22">
        <f>E24+'Денежные потоки'!E142</f>
        <v>0</v>
      </c>
      <c r="G24" s="22">
        <f>F24+'Денежные потоки'!F142</f>
        <v>0</v>
      </c>
      <c r="H24" s="22">
        <f>G24+'Денежные потоки'!G142</f>
        <v>0</v>
      </c>
      <c r="I24" s="22">
        <f>H24+'Денежные потоки'!H142</f>
        <v>0</v>
      </c>
      <c r="J24" s="22">
        <f>I24+'Денежные потоки'!I142</f>
        <v>0</v>
      </c>
      <c r="K24" s="22">
        <f>J24+'Денежные потоки'!J142</f>
        <v>0</v>
      </c>
      <c r="L24" s="22">
        <f>K24+'Денежные потоки'!K142</f>
        <v>0</v>
      </c>
      <c r="M24" s="22">
        <f>L24+'Денежные потоки'!L142</f>
        <v>0</v>
      </c>
      <c r="N24" s="22">
        <f>M24+'Денежные потоки'!M142</f>
        <v>0</v>
      </c>
      <c r="O24" s="22">
        <f>N24+'Денежные потоки'!N142</f>
        <v>0</v>
      </c>
      <c r="P24" s="22">
        <f>O24+'Денежные потоки'!O142</f>
        <v>0</v>
      </c>
      <c r="Q24" s="22">
        <f>P24+'Денежные потоки'!P142</f>
        <v>0</v>
      </c>
      <c r="R24" s="22">
        <f>Q24+'Денежные потоки'!Q142</f>
        <v>0</v>
      </c>
      <c r="S24" s="22">
        <f>R24+'Денежные потоки'!R142</f>
        <v>0</v>
      </c>
      <c r="T24" s="22">
        <f>S24+'Денежные потоки'!S142</f>
        <v>0</v>
      </c>
      <c r="U24" s="22">
        <f>T24+'Денежные потоки'!T142</f>
        <v>0</v>
      </c>
      <c r="V24" s="22">
        <f>U24+'Денежные потоки'!U142</f>
        <v>0</v>
      </c>
      <c r="W24" s="22">
        <f>V24+'Денежные потоки'!V142</f>
        <v>0</v>
      </c>
      <c r="X24" s="22">
        <f>W24+'Денежные потоки'!W142</f>
        <v>0</v>
      </c>
      <c r="Y24" s="22">
        <f>X24+'Денежные потоки'!X142</f>
        <v>0</v>
      </c>
      <c r="Z24" s="22">
        <f>Y24+'Денежные потоки'!Y142</f>
        <v>0</v>
      </c>
      <c r="AA24" s="22">
        <f>Z24+'Денежные потоки'!Z142</f>
        <v>0</v>
      </c>
      <c r="AB24" s="22">
        <f>AA24+'Денежные потоки'!AA142</f>
        <v>0</v>
      </c>
      <c r="AC24" s="22">
        <f>AB24+'Денежные потоки'!AB142</f>
        <v>0</v>
      </c>
      <c r="AD24" s="22"/>
    </row>
    <row r="25" spans="1:30" x14ac:dyDescent="0.3">
      <c r="A25" s="10" t="s">
        <v>115</v>
      </c>
      <c r="B25" s="12" t="s">
        <v>104</v>
      </c>
      <c r="C25" s="12"/>
      <c r="D25" s="15">
        <v>0</v>
      </c>
      <c r="E25" s="22">
        <f>D25+'Денежные потоки'!D143</f>
        <v>0</v>
      </c>
      <c r="F25" s="22">
        <f>E25+'Денежные потоки'!E143</f>
        <v>0</v>
      </c>
      <c r="G25" s="22">
        <f>F25+'Денежные потоки'!F143</f>
        <v>0</v>
      </c>
      <c r="H25" s="22">
        <f>G25+'Денежные потоки'!G143</f>
        <v>0</v>
      </c>
      <c r="I25" s="22">
        <f>H25+'Денежные потоки'!H143</f>
        <v>0</v>
      </c>
      <c r="J25" s="22">
        <f>I25+'Денежные потоки'!I143</f>
        <v>0</v>
      </c>
      <c r="K25" s="22">
        <f>J25+'Денежные потоки'!J143</f>
        <v>0</v>
      </c>
      <c r="L25" s="22">
        <f>K25+'Денежные потоки'!K143</f>
        <v>0</v>
      </c>
      <c r="M25" s="22">
        <f>L25+'Денежные потоки'!L143</f>
        <v>0</v>
      </c>
      <c r="N25" s="22">
        <f>M25+'Денежные потоки'!M143</f>
        <v>0</v>
      </c>
      <c r="O25" s="22">
        <f>N25+'Денежные потоки'!N143</f>
        <v>0</v>
      </c>
      <c r="P25" s="22">
        <f>O25+'Денежные потоки'!O143</f>
        <v>0</v>
      </c>
      <c r="Q25" s="22">
        <f>P25+'Денежные потоки'!P143</f>
        <v>0</v>
      </c>
      <c r="R25" s="22">
        <f>Q25+'Денежные потоки'!Q143</f>
        <v>0</v>
      </c>
      <c r="S25" s="22">
        <f>R25+'Денежные потоки'!R143</f>
        <v>0</v>
      </c>
      <c r="T25" s="22">
        <f>S25+'Денежные потоки'!S143</f>
        <v>0</v>
      </c>
      <c r="U25" s="22">
        <f>T25+'Денежные потоки'!T143</f>
        <v>0</v>
      </c>
      <c r="V25" s="22">
        <f>U25+'Денежные потоки'!U143</f>
        <v>0</v>
      </c>
      <c r="W25" s="22">
        <f>V25+'Денежные потоки'!V143</f>
        <v>0</v>
      </c>
      <c r="X25" s="22">
        <f>W25+'Денежные потоки'!W143</f>
        <v>0</v>
      </c>
      <c r="Y25" s="22">
        <f>X25+'Денежные потоки'!X143</f>
        <v>0</v>
      </c>
      <c r="Z25" s="22">
        <f>Y25+'Денежные потоки'!Y143</f>
        <v>0</v>
      </c>
      <c r="AA25" s="22">
        <f>Z25+'Денежные потоки'!Z143</f>
        <v>0</v>
      </c>
      <c r="AB25" s="22">
        <f>AA25+'Денежные потоки'!AA143</f>
        <v>0</v>
      </c>
      <c r="AC25" s="22">
        <f>AB25+'Денежные потоки'!AB143</f>
        <v>0</v>
      </c>
      <c r="AD25" s="22"/>
    </row>
    <row r="26" spans="1:30" x14ac:dyDescent="0.3">
      <c r="A26" s="10" t="s">
        <v>116</v>
      </c>
      <c r="B26" s="12" t="s">
        <v>106</v>
      </c>
      <c r="C26" s="12"/>
      <c r="D26" s="15">
        <v>0</v>
      </c>
      <c r="E26" s="22">
        <f>D26+'Денежные потоки'!D144</f>
        <v>0</v>
      </c>
      <c r="F26" s="22">
        <f>E26+'Денежные потоки'!E144</f>
        <v>0</v>
      </c>
      <c r="G26" s="22">
        <f>F26+'Денежные потоки'!F144</f>
        <v>0</v>
      </c>
      <c r="H26" s="22">
        <f>G26+'Денежные потоки'!G144</f>
        <v>0</v>
      </c>
      <c r="I26" s="22">
        <f>H26+'Денежные потоки'!H144</f>
        <v>0</v>
      </c>
      <c r="J26" s="22">
        <f>I26+'Денежные потоки'!I144</f>
        <v>0</v>
      </c>
      <c r="K26" s="22">
        <f>J26+'Денежные потоки'!J144</f>
        <v>0</v>
      </c>
      <c r="L26" s="22">
        <f>K26+'Денежные потоки'!K144</f>
        <v>0</v>
      </c>
      <c r="M26" s="22">
        <f>L26+'Денежные потоки'!L144</f>
        <v>0</v>
      </c>
      <c r="N26" s="22">
        <f>M26+'Денежные потоки'!M144</f>
        <v>0</v>
      </c>
      <c r="O26" s="22">
        <f>N26+'Денежные потоки'!N144</f>
        <v>0</v>
      </c>
      <c r="P26" s="22">
        <f>O26+'Денежные потоки'!O144</f>
        <v>0</v>
      </c>
      <c r="Q26" s="22">
        <f>P26+'Денежные потоки'!P144</f>
        <v>0</v>
      </c>
      <c r="R26" s="22">
        <f>Q26+'Денежные потоки'!Q144</f>
        <v>0</v>
      </c>
      <c r="S26" s="22">
        <f>R26+'Денежные потоки'!R144</f>
        <v>0</v>
      </c>
      <c r="T26" s="22">
        <f>S26+'Денежные потоки'!S144</f>
        <v>0</v>
      </c>
      <c r="U26" s="22">
        <f>T26+'Денежные потоки'!T144</f>
        <v>0</v>
      </c>
      <c r="V26" s="22">
        <f>U26+'Денежные потоки'!U144</f>
        <v>0</v>
      </c>
      <c r="W26" s="22">
        <f>V26+'Денежные потоки'!V144</f>
        <v>0</v>
      </c>
      <c r="X26" s="22">
        <f>W26+'Денежные потоки'!W144</f>
        <v>0</v>
      </c>
      <c r="Y26" s="22">
        <f>X26+'Денежные потоки'!X144</f>
        <v>0</v>
      </c>
      <c r="Z26" s="22">
        <f>Y26+'Денежные потоки'!Y144</f>
        <v>0</v>
      </c>
      <c r="AA26" s="22">
        <f>Z26+'Денежные потоки'!Z144</f>
        <v>0</v>
      </c>
      <c r="AB26" s="22">
        <f>AA26+'Денежные потоки'!AA144</f>
        <v>0</v>
      </c>
      <c r="AC26" s="22">
        <f>AB26+'Денежные потоки'!AB144</f>
        <v>0</v>
      </c>
      <c r="AD26" s="22"/>
    </row>
    <row r="27" spans="1:30" x14ac:dyDescent="0.3">
      <c r="A27" s="10" t="s">
        <v>117</v>
      </c>
      <c r="B27" s="12" t="s">
        <v>108</v>
      </c>
      <c r="C27" s="12"/>
      <c r="D27" s="15">
        <v>0</v>
      </c>
      <c r="E27" s="22">
        <f>D27+'Денежные потоки'!D145</f>
        <v>0</v>
      </c>
      <c r="F27" s="22">
        <f>E27+'Денежные потоки'!E145</f>
        <v>0</v>
      </c>
      <c r="G27" s="22">
        <f>F27+'Денежные потоки'!F145</f>
        <v>0</v>
      </c>
      <c r="H27" s="22">
        <f>G27+'Денежные потоки'!G145</f>
        <v>0</v>
      </c>
      <c r="I27" s="22">
        <f>H27+'Денежные потоки'!H145</f>
        <v>0</v>
      </c>
      <c r="J27" s="22">
        <f>I27+'Денежные потоки'!I145</f>
        <v>0</v>
      </c>
      <c r="K27" s="22">
        <f>J27+'Денежные потоки'!J145</f>
        <v>0</v>
      </c>
      <c r="L27" s="22">
        <f>K27+'Денежные потоки'!K145</f>
        <v>0</v>
      </c>
      <c r="M27" s="22">
        <f>L27+'Денежные потоки'!L145</f>
        <v>0</v>
      </c>
      <c r="N27" s="22">
        <f>M27+'Денежные потоки'!M145</f>
        <v>0</v>
      </c>
      <c r="O27" s="22">
        <f>N27+'Денежные потоки'!N145</f>
        <v>0</v>
      </c>
      <c r="P27" s="22">
        <f>O27+'Денежные потоки'!O145</f>
        <v>0</v>
      </c>
      <c r="Q27" s="22">
        <f>P27+'Денежные потоки'!P145</f>
        <v>0</v>
      </c>
      <c r="R27" s="22">
        <f>Q27+'Денежные потоки'!Q145</f>
        <v>0</v>
      </c>
      <c r="S27" s="22">
        <f>R27+'Денежные потоки'!R145</f>
        <v>0</v>
      </c>
      <c r="T27" s="22">
        <f>S27+'Денежные потоки'!S145</f>
        <v>0</v>
      </c>
      <c r="U27" s="22">
        <f>T27+'Денежные потоки'!T145</f>
        <v>0</v>
      </c>
      <c r="V27" s="22">
        <f>U27+'Денежные потоки'!U145</f>
        <v>0</v>
      </c>
      <c r="W27" s="22">
        <f>V27+'Денежные потоки'!V145</f>
        <v>0</v>
      </c>
      <c r="X27" s="22">
        <f>W27+'Денежные потоки'!W145</f>
        <v>0</v>
      </c>
      <c r="Y27" s="22">
        <f>X27+'Денежные потоки'!X145</f>
        <v>0</v>
      </c>
      <c r="Z27" s="22">
        <f>Y27+'Денежные потоки'!Y145</f>
        <v>0</v>
      </c>
      <c r="AA27" s="22">
        <f>Z27+'Денежные потоки'!Z145</f>
        <v>0</v>
      </c>
      <c r="AB27" s="22">
        <f>AA27+'Денежные потоки'!AA145</f>
        <v>0</v>
      </c>
      <c r="AC27" s="22">
        <f>AB27+'Денежные потоки'!AB145</f>
        <v>0</v>
      </c>
      <c r="AD27" s="22"/>
    </row>
    <row r="28" spans="1:30" x14ac:dyDescent="0.3">
      <c r="A28" s="10" t="s">
        <v>118</v>
      </c>
      <c r="B28" s="12" t="s">
        <v>92</v>
      </c>
      <c r="C28" s="12"/>
      <c r="D28" s="15">
        <v>0</v>
      </c>
      <c r="E28" s="22">
        <f>D28+'Денежные потоки'!D146</f>
        <v>0</v>
      </c>
      <c r="F28" s="22">
        <f>E28+'Денежные потоки'!E146</f>
        <v>0</v>
      </c>
      <c r="G28" s="22">
        <f>F28+'Денежные потоки'!F146</f>
        <v>0</v>
      </c>
      <c r="H28" s="22">
        <f>G28+'Денежные потоки'!G146</f>
        <v>0</v>
      </c>
      <c r="I28" s="22">
        <f>H28+'Денежные потоки'!H146</f>
        <v>0</v>
      </c>
      <c r="J28" s="22">
        <f>I28+'Денежные потоки'!I146</f>
        <v>0</v>
      </c>
      <c r="K28" s="22">
        <f>J28+'Денежные потоки'!J146</f>
        <v>0</v>
      </c>
      <c r="L28" s="22">
        <f>K28+'Денежные потоки'!K146</f>
        <v>0</v>
      </c>
      <c r="M28" s="22">
        <f>L28+'Денежные потоки'!L146</f>
        <v>0</v>
      </c>
      <c r="N28" s="22">
        <f>M28+'Денежные потоки'!M146</f>
        <v>0</v>
      </c>
      <c r="O28" s="22">
        <f>N28+'Денежные потоки'!N146</f>
        <v>0</v>
      </c>
      <c r="P28" s="22">
        <f>O28+'Денежные потоки'!O146</f>
        <v>0</v>
      </c>
      <c r="Q28" s="22">
        <f>P28+'Денежные потоки'!P146</f>
        <v>0</v>
      </c>
      <c r="R28" s="22">
        <f>Q28+'Денежные потоки'!Q146</f>
        <v>0</v>
      </c>
      <c r="S28" s="22">
        <f>R28+'Денежные потоки'!R146</f>
        <v>0</v>
      </c>
      <c r="T28" s="22">
        <f>S28+'Денежные потоки'!S146</f>
        <v>0</v>
      </c>
      <c r="U28" s="22">
        <f>T28+'Денежные потоки'!T146</f>
        <v>0</v>
      </c>
      <c r="V28" s="22">
        <f>U28+'Денежные потоки'!U146</f>
        <v>0</v>
      </c>
      <c r="W28" s="22">
        <f>V28+'Денежные потоки'!V146</f>
        <v>0</v>
      </c>
      <c r="X28" s="22">
        <f>W28+'Денежные потоки'!W146</f>
        <v>0</v>
      </c>
      <c r="Y28" s="22">
        <f>X28+'Денежные потоки'!X146</f>
        <v>0</v>
      </c>
      <c r="Z28" s="22">
        <f>Y28+'Денежные потоки'!Y146</f>
        <v>0</v>
      </c>
      <c r="AA28" s="22">
        <f>Z28+'Денежные потоки'!Z146</f>
        <v>0</v>
      </c>
      <c r="AB28" s="22">
        <f>AA28+'Денежные потоки'!AA146</f>
        <v>0</v>
      </c>
      <c r="AC28" s="22">
        <f>AB28+'Денежные потоки'!AB146</f>
        <v>0</v>
      </c>
      <c r="AD28" s="22"/>
    </row>
    <row r="29" spans="1:30" x14ac:dyDescent="0.3">
      <c r="A29" s="10" t="s">
        <v>119</v>
      </c>
      <c r="B29" s="11" t="s">
        <v>120</v>
      </c>
      <c r="C29" s="11"/>
      <c r="D29" s="20">
        <v>0</v>
      </c>
      <c r="E29" s="22">
        <f>D29+'Денежные потоки'!D147</f>
        <v>0</v>
      </c>
      <c r="F29" s="22">
        <f>E29+'Денежные потоки'!E147</f>
        <v>0</v>
      </c>
      <c r="G29" s="22">
        <f>F29+'Денежные потоки'!F147</f>
        <v>0</v>
      </c>
      <c r="H29" s="22">
        <f>G29+'Денежные потоки'!G147</f>
        <v>0</v>
      </c>
      <c r="I29" s="22">
        <f>H29+'Денежные потоки'!H147</f>
        <v>0</v>
      </c>
      <c r="J29" s="22">
        <f>I29+'Денежные потоки'!I147</f>
        <v>0</v>
      </c>
      <c r="K29" s="22">
        <f>J29+'Денежные потоки'!J147</f>
        <v>0</v>
      </c>
      <c r="L29" s="22">
        <f>K29+'Денежные потоки'!K147</f>
        <v>0</v>
      </c>
      <c r="M29" s="22">
        <f>L29+'Денежные потоки'!L147</f>
        <v>0</v>
      </c>
      <c r="N29" s="22">
        <f>M29+'Денежные потоки'!M147</f>
        <v>0</v>
      </c>
      <c r="O29" s="22">
        <f>N29+'Денежные потоки'!N147</f>
        <v>0</v>
      </c>
      <c r="P29" s="22">
        <f>O29+'Денежные потоки'!O147</f>
        <v>0</v>
      </c>
      <c r="Q29" s="22">
        <f>P29+'Денежные потоки'!P147</f>
        <v>0</v>
      </c>
      <c r="R29" s="22">
        <f>Q29+'Денежные потоки'!Q147</f>
        <v>0</v>
      </c>
      <c r="S29" s="22">
        <f>R29+'Денежные потоки'!R147</f>
        <v>0</v>
      </c>
      <c r="T29" s="22">
        <f>S29+'Денежные потоки'!S147</f>
        <v>0</v>
      </c>
      <c r="U29" s="22">
        <f>T29+'Денежные потоки'!T147</f>
        <v>0</v>
      </c>
      <c r="V29" s="22">
        <f>U29+'Денежные потоки'!U147</f>
        <v>0</v>
      </c>
      <c r="W29" s="22">
        <f>V29+'Денежные потоки'!V147</f>
        <v>0</v>
      </c>
      <c r="X29" s="22">
        <f>W29+'Денежные потоки'!W147</f>
        <v>0</v>
      </c>
      <c r="Y29" s="22">
        <f>X29+'Денежные потоки'!X147</f>
        <v>0</v>
      </c>
      <c r="Z29" s="22">
        <f>Y29+'Денежные потоки'!Y147</f>
        <v>0</v>
      </c>
      <c r="AA29" s="22">
        <f>Z29+'Денежные потоки'!Z147</f>
        <v>0</v>
      </c>
      <c r="AB29" s="22">
        <f>AA29+'Денежные потоки'!AA147</f>
        <v>0</v>
      </c>
      <c r="AC29" s="22">
        <f>AB29+'Денежные потоки'!AB147</f>
        <v>0</v>
      </c>
      <c r="AD29" s="22"/>
    </row>
    <row r="30" spans="1:30" x14ac:dyDescent="0.3">
      <c r="A30" s="10" t="s">
        <v>121</v>
      </c>
      <c r="B30" s="12" t="s">
        <v>102</v>
      </c>
      <c r="C30" s="12"/>
      <c r="D30" s="20">
        <v>0</v>
      </c>
      <c r="E30" s="22">
        <f>D30+'Денежные потоки'!D148</f>
        <v>0</v>
      </c>
      <c r="F30" s="22">
        <f>E30+'Денежные потоки'!E148</f>
        <v>0</v>
      </c>
      <c r="G30" s="22">
        <f>F30+'Денежные потоки'!F148</f>
        <v>0</v>
      </c>
      <c r="H30" s="22">
        <f>G30+'Денежные потоки'!G148</f>
        <v>0</v>
      </c>
      <c r="I30" s="22">
        <f>H30+'Денежные потоки'!H148</f>
        <v>0</v>
      </c>
      <c r="J30" s="22">
        <f>I30+'Денежные потоки'!I148</f>
        <v>0</v>
      </c>
      <c r="K30" s="22">
        <f>J30+'Денежные потоки'!J148</f>
        <v>0</v>
      </c>
      <c r="L30" s="22">
        <f>K30+'Денежные потоки'!K148</f>
        <v>0</v>
      </c>
      <c r="M30" s="22">
        <f>L30+'Денежные потоки'!L148</f>
        <v>0</v>
      </c>
      <c r="N30" s="22">
        <f>M30+'Денежные потоки'!M148</f>
        <v>0</v>
      </c>
      <c r="O30" s="22">
        <f>N30+'Денежные потоки'!N148</f>
        <v>0</v>
      </c>
      <c r="P30" s="22">
        <f>O30+'Денежные потоки'!O148</f>
        <v>0</v>
      </c>
      <c r="Q30" s="22">
        <f>P30+'Денежные потоки'!P148</f>
        <v>0</v>
      </c>
      <c r="R30" s="22">
        <f>Q30+'Денежные потоки'!Q148</f>
        <v>0</v>
      </c>
      <c r="S30" s="22">
        <f>R30+'Денежные потоки'!R148</f>
        <v>0</v>
      </c>
      <c r="T30" s="22">
        <f>S30+'Денежные потоки'!S148</f>
        <v>0</v>
      </c>
      <c r="U30" s="22">
        <f>T30+'Денежные потоки'!T148</f>
        <v>0</v>
      </c>
      <c r="V30" s="22">
        <f>U30+'Денежные потоки'!U148</f>
        <v>0</v>
      </c>
      <c r="W30" s="22">
        <f>V30+'Денежные потоки'!V148</f>
        <v>0</v>
      </c>
      <c r="X30" s="22">
        <f>W30+'Денежные потоки'!W148</f>
        <v>0</v>
      </c>
      <c r="Y30" s="22">
        <f>X30+'Денежные потоки'!X148</f>
        <v>0</v>
      </c>
      <c r="Z30" s="22">
        <f>Y30+'Денежные потоки'!Y148</f>
        <v>0</v>
      </c>
      <c r="AA30" s="22">
        <f>Z30+'Денежные потоки'!Z148</f>
        <v>0</v>
      </c>
      <c r="AB30" s="22">
        <f>AA30+'Денежные потоки'!AA148</f>
        <v>0</v>
      </c>
      <c r="AC30" s="22">
        <f>AB30+'Денежные потоки'!AB148</f>
        <v>0</v>
      </c>
      <c r="AD30" s="22"/>
    </row>
    <row r="31" spans="1:30" x14ac:dyDescent="0.3">
      <c r="A31" s="10" t="s">
        <v>122</v>
      </c>
      <c r="B31" s="11" t="s">
        <v>123</v>
      </c>
      <c r="C31" s="11"/>
      <c r="D31" s="16">
        <v>499520.54794520547</v>
      </c>
      <c r="E31" s="22">
        <f>D31+'Денежные потоки'!D149</f>
        <v>499520.54794520547</v>
      </c>
      <c r="F31" s="22">
        <f>E31+'Денежные потоки'!E149</f>
        <v>499520.54794520547</v>
      </c>
      <c r="G31" s="22">
        <f>F31+'Денежные потоки'!F149</f>
        <v>499520.54794520547</v>
      </c>
      <c r="H31" s="22">
        <f>G31+'Денежные потоки'!G149</f>
        <v>499520.54794520547</v>
      </c>
      <c r="I31" s="22">
        <f>H31+'Денежные потоки'!H149</f>
        <v>499520.54794520547</v>
      </c>
      <c r="J31" s="22">
        <f>I31+'Денежные потоки'!I149</f>
        <v>499520.54794520547</v>
      </c>
      <c r="K31" s="22">
        <f>J31+'Денежные потоки'!J149</f>
        <v>499520.54794520547</v>
      </c>
      <c r="L31" s="22">
        <f>K31+'Денежные потоки'!K149</f>
        <v>499520.54794520547</v>
      </c>
      <c r="M31" s="22">
        <f>L31+'Денежные потоки'!L149</f>
        <v>499520.54794520547</v>
      </c>
      <c r="N31" s="22">
        <f>M31+'Денежные потоки'!M149</f>
        <v>499520.54794520547</v>
      </c>
      <c r="O31" s="22">
        <f>N31+'Денежные потоки'!N149</f>
        <v>499520.54794520547</v>
      </c>
      <c r="P31" s="22">
        <f>O31+'Денежные потоки'!O149</f>
        <v>499520.54794520547</v>
      </c>
      <c r="Q31" s="22">
        <f>P31+'Денежные потоки'!P149</f>
        <v>499520.54794520547</v>
      </c>
      <c r="R31" s="22">
        <f>Q31+'Денежные потоки'!Q149</f>
        <v>499520.54794520547</v>
      </c>
      <c r="S31" s="22">
        <f>R31+'Денежные потоки'!R149</f>
        <v>499520.54794520547</v>
      </c>
      <c r="T31" s="22">
        <f>S31+'Денежные потоки'!S149</f>
        <v>499520.54794520547</v>
      </c>
      <c r="U31" s="22">
        <f>T31+'Денежные потоки'!T149</f>
        <v>499520.54794520547</v>
      </c>
      <c r="V31" s="22">
        <f>U31+'Денежные потоки'!U149</f>
        <v>499520.54794520547</v>
      </c>
      <c r="W31" s="22">
        <f>V31+'Денежные потоки'!V149</f>
        <v>499520.54794520547</v>
      </c>
      <c r="X31" s="22">
        <f>W31+'Денежные потоки'!W149</f>
        <v>499520.54794520547</v>
      </c>
      <c r="Y31" s="22">
        <f>X31+'Денежные потоки'!X149</f>
        <v>499520.54794520547</v>
      </c>
      <c r="Z31" s="22">
        <f>Y31+'Денежные потоки'!Y149</f>
        <v>499520.54794520547</v>
      </c>
      <c r="AA31" s="22">
        <f>Z31+'Денежные потоки'!Z149</f>
        <v>499520.54794520547</v>
      </c>
      <c r="AB31" s="22">
        <f>AA31+'Денежные потоки'!AA149</f>
        <v>499520.54794520547</v>
      </c>
      <c r="AC31" s="22">
        <f>AB31+'Денежные потоки'!AB149</f>
        <v>499520.54794520547</v>
      </c>
      <c r="AD31" s="22"/>
    </row>
    <row r="32" spans="1:30" x14ac:dyDescent="0.3">
      <c r="A32" s="10" t="s">
        <v>124</v>
      </c>
      <c r="B32" s="11" t="s">
        <v>125</v>
      </c>
      <c r="C32" s="11"/>
      <c r="D32" s="20">
        <v>0</v>
      </c>
      <c r="E32" s="22">
        <f>D32+'Денежные потоки'!D150</f>
        <v>0</v>
      </c>
      <c r="F32" s="22">
        <f>E32+'Денежные потоки'!E150</f>
        <v>0</v>
      </c>
      <c r="G32" s="22">
        <f>F32+'Денежные потоки'!F150</f>
        <v>0</v>
      </c>
      <c r="H32" s="22">
        <f>G32+'Денежные потоки'!G150</f>
        <v>0</v>
      </c>
      <c r="I32" s="22">
        <f>H32+'Денежные потоки'!H150</f>
        <v>0</v>
      </c>
      <c r="J32" s="22">
        <f>I32+'Денежные потоки'!I150</f>
        <v>0</v>
      </c>
      <c r="K32" s="22">
        <f>J32+'Денежные потоки'!J150</f>
        <v>0</v>
      </c>
      <c r="L32" s="22">
        <f>K32+'Денежные потоки'!K150</f>
        <v>0</v>
      </c>
      <c r="M32" s="22">
        <f>L32+'Денежные потоки'!L150</f>
        <v>0</v>
      </c>
      <c r="N32" s="22">
        <f>M32+'Денежные потоки'!M150</f>
        <v>0</v>
      </c>
      <c r="O32" s="22">
        <f>N32+'Денежные потоки'!N150</f>
        <v>0</v>
      </c>
      <c r="P32" s="22">
        <f>O32+'Денежные потоки'!O150</f>
        <v>0</v>
      </c>
      <c r="Q32" s="22">
        <f>P32+'Денежные потоки'!P150</f>
        <v>0</v>
      </c>
      <c r="R32" s="22">
        <f>Q32+'Денежные потоки'!Q150</f>
        <v>0</v>
      </c>
      <c r="S32" s="22">
        <f>R32+'Денежные потоки'!R150</f>
        <v>0</v>
      </c>
      <c r="T32" s="22">
        <f>S32+'Денежные потоки'!S150</f>
        <v>0</v>
      </c>
      <c r="U32" s="22">
        <f>T32+'Денежные потоки'!T150</f>
        <v>0</v>
      </c>
      <c r="V32" s="22">
        <f>U32+'Денежные потоки'!U150</f>
        <v>0</v>
      </c>
      <c r="W32" s="22">
        <f>V32+'Денежные потоки'!V150</f>
        <v>0</v>
      </c>
      <c r="X32" s="22">
        <f>W32+'Денежные потоки'!W150</f>
        <v>0</v>
      </c>
      <c r="Y32" s="22">
        <f>X32+'Денежные потоки'!X150</f>
        <v>0</v>
      </c>
      <c r="Z32" s="22">
        <f>Y32+'Денежные потоки'!Y150</f>
        <v>0</v>
      </c>
      <c r="AA32" s="22">
        <f>Z32+'Денежные потоки'!Z150</f>
        <v>0</v>
      </c>
      <c r="AB32" s="22">
        <f>AA32+'Денежные потоки'!AA150</f>
        <v>0</v>
      </c>
      <c r="AC32" s="22">
        <f>AB32+'Денежные потоки'!AB150</f>
        <v>0</v>
      </c>
      <c r="AD32" s="22"/>
    </row>
    <row r="33" spans="1:30" x14ac:dyDescent="0.3">
      <c r="A33" s="10" t="s">
        <v>126</v>
      </c>
      <c r="B33" s="11" t="s">
        <v>127</v>
      </c>
      <c r="C33" s="11"/>
      <c r="D33" s="21">
        <v>0</v>
      </c>
      <c r="E33" s="22">
        <f>D33+'Денежные потоки'!D151</f>
        <v>0</v>
      </c>
      <c r="F33" s="22">
        <f>E33+'Денежные потоки'!E151</f>
        <v>0</v>
      </c>
      <c r="G33" s="22">
        <f>F33+'Денежные потоки'!F151</f>
        <v>0</v>
      </c>
      <c r="H33" s="22">
        <f>G33+'Денежные потоки'!G151</f>
        <v>0</v>
      </c>
      <c r="I33" s="22">
        <f>H33+'Денежные потоки'!H151</f>
        <v>0</v>
      </c>
      <c r="J33" s="22">
        <f>I33+'Денежные потоки'!I151</f>
        <v>0</v>
      </c>
      <c r="K33" s="22">
        <f>J33+'Денежные потоки'!J151</f>
        <v>0</v>
      </c>
      <c r="L33" s="22">
        <f>K33+'Денежные потоки'!K151</f>
        <v>0</v>
      </c>
      <c r="M33" s="22">
        <f>L33+'Денежные потоки'!L151</f>
        <v>0</v>
      </c>
      <c r="N33" s="22">
        <f>M33+'Денежные потоки'!M151</f>
        <v>0</v>
      </c>
      <c r="O33" s="22">
        <f>N33+'Денежные потоки'!N151</f>
        <v>0</v>
      </c>
      <c r="P33" s="22">
        <f>O33+'Денежные потоки'!O151</f>
        <v>0</v>
      </c>
      <c r="Q33" s="22">
        <f>P33+'Денежные потоки'!P151</f>
        <v>0</v>
      </c>
      <c r="R33" s="22">
        <f>Q33+'Денежные потоки'!Q151</f>
        <v>0</v>
      </c>
      <c r="S33" s="22">
        <f>R33+'Денежные потоки'!R151</f>
        <v>0</v>
      </c>
      <c r="T33" s="22">
        <f>S33+'Денежные потоки'!S151</f>
        <v>0</v>
      </c>
      <c r="U33" s="22">
        <f>T33+'Денежные потоки'!T151</f>
        <v>0</v>
      </c>
      <c r="V33" s="22">
        <f>U33+'Денежные потоки'!U151</f>
        <v>0</v>
      </c>
      <c r="W33" s="22">
        <f>V33+'Денежные потоки'!V151</f>
        <v>0</v>
      </c>
      <c r="X33" s="22">
        <f>W33+'Денежные потоки'!W151</f>
        <v>0</v>
      </c>
      <c r="Y33" s="22">
        <f>X33+'Денежные потоки'!X151</f>
        <v>0</v>
      </c>
      <c r="Z33" s="22">
        <f>Y33+'Денежные потоки'!Y151</f>
        <v>0</v>
      </c>
      <c r="AA33" s="22">
        <f>Z33+'Денежные потоки'!Z151</f>
        <v>0</v>
      </c>
      <c r="AB33" s="22">
        <f>AA33+'Денежные потоки'!AA151</f>
        <v>0</v>
      </c>
      <c r="AC33" s="22">
        <f>AB33+'Денежные потоки'!AB151</f>
        <v>0</v>
      </c>
      <c r="AD33" s="22"/>
    </row>
    <row r="34" spans="1:30" x14ac:dyDescent="0.3">
      <c r="A34" s="13"/>
      <c r="B34" s="14" t="s">
        <v>128</v>
      </c>
      <c r="C34" s="14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 x14ac:dyDescent="0.3">
      <c r="A35" s="10" t="s">
        <v>129</v>
      </c>
      <c r="B35" s="11" t="s">
        <v>130</v>
      </c>
      <c r="C35" s="11"/>
      <c r="D35" s="16">
        <v>300000</v>
      </c>
      <c r="E35" s="22">
        <f>D35+'Денежные потоки'!D153</f>
        <v>300000</v>
      </c>
      <c r="F35" s="22">
        <f>E35+'Денежные потоки'!E153</f>
        <v>300000</v>
      </c>
      <c r="G35" s="22">
        <f>F35+'Денежные потоки'!F153</f>
        <v>300000</v>
      </c>
      <c r="H35" s="22">
        <f>G35+'Денежные потоки'!G153</f>
        <v>300000</v>
      </c>
      <c r="I35" s="22">
        <f>H35+'Денежные потоки'!H153</f>
        <v>300000</v>
      </c>
      <c r="J35" s="22">
        <f>I35+'Денежные потоки'!I153</f>
        <v>300000</v>
      </c>
      <c r="K35" s="22">
        <f>J35+'Денежные потоки'!J153</f>
        <v>300000</v>
      </c>
      <c r="L35" s="22">
        <f>K35+'Денежные потоки'!K153</f>
        <v>300000</v>
      </c>
      <c r="M35" s="22">
        <f>L35+'Денежные потоки'!L153</f>
        <v>300000</v>
      </c>
      <c r="N35" s="22">
        <f>M35+'Денежные потоки'!M153</f>
        <v>300000</v>
      </c>
      <c r="O35" s="22">
        <f>N35+'Денежные потоки'!N153</f>
        <v>300000</v>
      </c>
      <c r="P35" s="22">
        <f>O35+'Денежные потоки'!O153</f>
        <v>300000</v>
      </c>
      <c r="Q35" s="22">
        <f>P35+'Денежные потоки'!P153</f>
        <v>300000</v>
      </c>
      <c r="R35" s="22">
        <f>Q35+'Денежные потоки'!Q153</f>
        <v>300000</v>
      </c>
      <c r="S35" s="22">
        <f>R35+'Денежные потоки'!R153</f>
        <v>300000</v>
      </c>
      <c r="T35" s="22">
        <f>S35+'Денежные потоки'!S153</f>
        <v>300000</v>
      </c>
      <c r="U35" s="22">
        <f>T35+'Денежные потоки'!T153</f>
        <v>300000</v>
      </c>
      <c r="V35" s="22">
        <f>U35+'Денежные потоки'!U153</f>
        <v>300000</v>
      </c>
      <c r="W35" s="22">
        <f>V35+'Денежные потоки'!V153</f>
        <v>300000</v>
      </c>
      <c r="X35" s="22">
        <f>W35+'Денежные потоки'!W153</f>
        <v>300000</v>
      </c>
      <c r="Y35" s="22">
        <f>X35+'Денежные потоки'!X153</f>
        <v>300000</v>
      </c>
      <c r="Z35" s="22">
        <f>Y35+'Денежные потоки'!Y153</f>
        <v>300000</v>
      </c>
      <c r="AA35" s="22">
        <f>Z35+'Денежные потоки'!Z153</f>
        <v>300000</v>
      </c>
      <c r="AB35" s="22">
        <f>AA35+'Денежные потоки'!AA153</f>
        <v>300000</v>
      </c>
      <c r="AC35" s="22">
        <f>AB35+'Денежные потоки'!AB153</f>
        <v>300000</v>
      </c>
      <c r="AD35" s="22"/>
    </row>
    <row r="36" spans="1:30" x14ac:dyDescent="0.3">
      <c r="A36" s="10" t="s">
        <v>131</v>
      </c>
      <c r="B36" s="15" t="s">
        <v>132</v>
      </c>
      <c r="C36" s="15"/>
      <c r="D36" s="15">
        <v>300000</v>
      </c>
      <c r="E36" s="22">
        <f>D36+'Денежные потоки'!D154</f>
        <v>300000</v>
      </c>
      <c r="F36" s="22">
        <f>E36+'Денежные потоки'!E154</f>
        <v>300000</v>
      </c>
      <c r="G36" s="22">
        <f>F36+'Денежные потоки'!F154</f>
        <v>300000</v>
      </c>
      <c r="H36" s="22">
        <f>G36+'Денежные потоки'!G154</f>
        <v>300000</v>
      </c>
      <c r="I36" s="22">
        <f>H36+'Денежные потоки'!H154</f>
        <v>300000</v>
      </c>
      <c r="J36" s="22">
        <f>I36+'Денежные потоки'!I154</f>
        <v>300000</v>
      </c>
      <c r="K36" s="22">
        <f>J36+'Денежные потоки'!J154</f>
        <v>300000</v>
      </c>
      <c r="L36" s="22">
        <f>K36+'Денежные потоки'!K154</f>
        <v>300000</v>
      </c>
      <c r="M36" s="22">
        <f>L36+'Денежные потоки'!L154</f>
        <v>300000</v>
      </c>
      <c r="N36" s="22">
        <f>M36+'Денежные потоки'!M154</f>
        <v>300000</v>
      </c>
      <c r="O36" s="22">
        <f>N36+'Денежные потоки'!N154</f>
        <v>300000</v>
      </c>
      <c r="P36" s="22">
        <f>O36+'Денежные потоки'!O154</f>
        <v>300000</v>
      </c>
      <c r="Q36" s="22">
        <f>P36+'Денежные потоки'!P154</f>
        <v>300000</v>
      </c>
      <c r="R36" s="22">
        <f>Q36+'Денежные потоки'!Q154</f>
        <v>300000</v>
      </c>
      <c r="S36" s="22">
        <f>R36+'Денежные потоки'!R154</f>
        <v>300000</v>
      </c>
      <c r="T36" s="22">
        <f>S36+'Денежные потоки'!S154</f>
        <v>300000</v>
      </c>
      <c r="U36" s="22">
        <f>T36+'Денежные потоки'!T154</f>
        <v>300000</v>
      </c>
      <c r="V36" s="22">
        <f>U36+'Денежные потоки'!U154</f>
        <v>300000</v>
      </c>
      <c r="W36" s="22">
        <f>V36+'Денежные потоки'!V154</f>
        <v>300000</v>
      </c>
      <c r="X36" s="22">
        <f>W36+'Денежные потоки'!W154</f>
        <v>300000</v>
      </c>
      <c r="Y36" s="22">
        <f>X36+'Денежные потоки'!X154</f>
        <v>300000</v>
      </c>
      <c r="Z36" s="22">
        <f>Y36+'Денежные потоки'!Y154</f>
        <v>300000</v>
      </c>
      <c r="AA36" s="22">
        <f>Z36+'Денежные потоки'!Z154</f>
        <v>300000</v>
      </c>
      <c r="AB36" s="22">
        <f>AA36+'Денежные потоки'!AA154</f>
        <v>300000</v>
      </c>
      <c r="AC36" s="22">
        <f>AB36+'Денежные потоки'!AB154</f>
        <v>300000</v>
      </c>
      <c r="AD36" s="22"/>
    </row>
    <row r="37" spans="1:30" x14ac:dyDescent="0.3">
      <c r="A37" s="10" t="s">
        <v>133</v>
      </c>
      <c r="B37" s="15" t="s">
        <v>134</v>
      </c>
      <c r="C37" s="15"/>
      <c r="D37" s="15">
        <v>0</v>
      </c>
      <c r="E37" s="22">
        <f>D37+'Денежные потоки'!D155</f>
        <v>0</v>
      </c>
      <c r="F37" s="22">
        <f>E37+'Денежные потоки'!E155</f>
        <v>0</v>
      </c>
      <c r="G37" s="22">
        <f>F37+'Денежные потоки'!F155</f>
        <v>0</v>
      </c>
      <c r="H37" s="22">
        <f>G37+'Денежные потоки'!G155</f>
        <v>0</v>
      </c>
      <c r="I37" s="22">
        <f>H37+'Денежные потоки'!H155</f>
        <v>0</v>
      </c>
      <c r="J37" s="22">
        <f>I37+'Денежные потоки'!I155</f>
        <v>0</v>
      </c>
      <c r="K37" s="22">
        <f>J37+'Денежные потоки'!J155</f>
        <v>0</v>
      </c>
      <c r="L37" s="22">
        <f>K37+'Денежные потоки'!K155</f>
        <v>0</v>
      </c>
      <c r="M37" s="22">
        <f>L37+'Денежные потоки'!L155</f>
        <v>0</v>
      </c>
      <c r="N37" s="22">
        <f>M37+'Денежные потоки'!M155</f>
        <v>0</v>
      </c>
      <c r="O37" s="22">
        <f>N37+'Денежные потоки'!N155</f>
        <v>0</v>
      </c>
      <c r="P37" s="22">
        <f>O37+'Денежные потоки'!O155</f>
        <v>0</v>
      </c>
      <c r="Q37" s="22">
        <f>P37+'Денежные потоки'!P155</f>
        <v>0</v>
      </c>
      <c r="R37" s="22">
        <f>Q37+'Денежные потоки'!Q155</f>
        <v>0</v>
      </c>
      <c r="S37" s="22">
        <f>R37+'Денежные потоки'!R155</f>
        <v>0</v>
      </c>
      <c r="T37" s="22">
        <f>S37+'Денежные потоки'!S155</f>
        <v>0</v>
      </c>
      <c r="U37" s="22">
        <f>T37+'Денежные потоки'!T155</f>
        <v>0</v>
      </c>
      <c r="V37" s="22">
        <f>U37+'Денежные потоки'!U155</f>
        <v>0</v>
      </c>
      <c r="W37" s="22">
        <f>V37+'Денежные потоки'!V155</f>
        <v>0</v>
      </c>
      <c r="X37" s="22">
        <f>W37+'Денежные потоки'!W155</f>
        <v>0</v>
      </c>
      <c r="Y37" s="22">
        <f>X37+'Денежные потоки'!X155</f>
        <v>0</v>
      </c>
      <c r="Z37" s="22">
        <f>Y37+'Денежные потоки'!Y155</f>
        <v>0</v>
      </c>
      <c r="AA37" s="22">
        <f>Z37+'Денежные потоки'!Z155</f>
        <v>0</v>
      </c>
      <c r="AB37" s="22">
        <f>AA37+'Денежные потоки'!AA155</f>
        <v>0</v>
      </c>
      <c r="AC37" s="22">
        <f>AB37+'Денежные потоки'!AB155</f>
        <v>0</v>
      </c>
      <c r="AD37" s="22"/>
    </row>
    <row r="38" spans="1:30" x14ac:dyDescent="0.3">
      <c r="A38" s="10" t="s">
        <v>135</v>
      </c>
      <c r="B38" s="11" t="s">
        <v>136</v>
      </c>
      <c r="C38" s="11"/>
      <c r="D38" s="16">
        <v>426147.1</v>
      </c>
      <c r="E38" s="22">
        <f>E39+E42</f>
        <v>706791.51500000001</v>
      </c>
      <c r="F38" s="22">
        <f t="shared" ref="F38:AC38" si="11">F39+F42</f>
        <v>734233.1</v>
      </c>
      <c r="G38" s="22">
        <f t="shared" si="11"/>
        <v>758557.89815000002</v>
      </c>
      <c r="H38" s="22">
        <f t="shared" si="11"/>
        <v>780436.11033499998</v>
      </c>
      <c r="I38" s="22">
        <f t="shared" si="11"/>
        <v>800234.73811849998</v>
      </c>
      <c r="J38" s="22">
        <f t="shared" si="11"/>
        <v>817526.65908829996</v>
      </c>
      <c r="K38" s="22">
        <f t="shared" si="11"/>
        <v>833161.969515695</v>
      </c>
      <c r="L38" s="22">
        <f t="shared" si="11"/>
        <v>847903.25455206353</v>
      </c>
      <c r="M38" s="22">
        <f t="shared" si="11"/>
        <v>860768.63666667766</v>
      </c>
      <c r="N38" s="22">
        <f t="shared" si="11"/>
        <v>872252.95384471933</v>
      </c>
      <c r="O38" s="22">
        <f t="shared" si="11"/>
        <v>882621.52267853962</v>
      </c>
      <c r="P38" s="22">
        <f t="shared" si="11"/>
        <v>1142189.8072150205</v>
      </c>
      <c r="Q38" s="22">
        <f t="shared" si="11"/>
        <v>1151845.1922150208</v>
      </c>
      <c r="R38" s="22">
        <f t="shared" si="11"/>
        <v>1162093.8272150205</v>
      </c>
      <c r="S38" s="22">
        <f t="shared" si="11"/>
        <v>1173953.7022150205</v>
      </c>
      <c r="T38" s="22">
        <f t="shared" si="11"/>
        <v>1185207.1122150207</v>
      </c>
      <c r="U38" s="22">
        <f t="shared" si="11"/>
        <v>1196019.9122150205</v>
      </c>
      <c r="V38" s="22">
        <f t="shared" si="11"/>
        <v>1456712.6072150206</v>
      </c>
      <c r="W38" s="22">
        <f t="shared" si="11"/>
        <v>1467917.1022150205</v>
      </c>
      <c r="X38" s="22">
        <f t="shared" si="11"/>
        <v>1479312.8322150204</v>
      </c>
      <c r="Y38" s="22">
        <f t="shared" si="11"/>
        <v>1490798.5481783233</v>
      </c>
      <c r="Z38" s="22">
        <f t="shared" si="11"/>
        <v>1502374.2949673142</v>
      </c>
      <c r="AA38" s="22">
        <f t="shared" si="11"/>
        <v>1514037.1683618096</v>
      </c>
      <c r="AB38" s="22">
        <f t="shared" si="11"/>
        <v>1355787.1683618096</v>
      </c>
      <c r="AC38" s="22">
        <f t="shared" si="11"/>
        <v>3160971.9628823576</v>
      </c>
      <c r="AD38" s="22"/>
    </row>
    <row r="39" spans="1:30" x14ac:dyDescent="0.3">
      <c r="A39" s="10" t="s">
        <v>137</v>
      </c>
      <c r="B39" s="15" t="s">
        <v>138</v>
      </c>
      <c r="C39" s="15"/>
      <c r="D39" s="15">
        <v>426147.1</v>
      </c>
      <c r="E39" s="22">
        <f>D39+'Денежные потоки'!D157+E80</f>
        <v>676147.1</v>
      </c>
      <c r="F39" s="22">
        <f>E39+'Денежные потоки'!E157</f>
        <v>676147.1</v>
      </c>
      <c r="G39" s="22">
        <f>F39+'Денежные потоки'!F157</f>
        <v>676147.1</v>
      </c>
      <c r="H39" s="22">
        <f>G39+'Денежные потоки'!G157</f>
        <v>676147.1</v>
      </c>
      <c r="I39" s="22">
        <f>H39+'Денежные потоки'!H157</f>
        <v>676147.1</v>
      </c>
      <c r="J39" s="22">
        <f>I39+'Денежные потоки'!I157</f>
        <v>676147.1</v>
      </c>
      <c r="K39" s="22">
        <f>J39+'Денежные потоки'!J157</f>
        <v>676147.1</v>
      </c>
      <c r="L39" s="22">
        <f>K39+'Денежные потоки'!K157</f>
        <v>676147.1</v>
      </c>
      <c r="M39" s="22">
        <f>L39+'Денежные потоки'!L157</f>
        <v>676147.1</v>
      </c>
      <c r="N39" s="22">
        <f>M39+'Денежные потоки'!M157</f>
        <v>676147.1</v>
      </c>
      <c r="O39" s="22">
        <f>N39+'Денежные потоки'!N157</f>
        <v>676147.1</v>
      </c>
      <c r="P39" s="22">
        <f>O39+'Денежные потоки'!O157</f>
        <v>676147.1</v>
      </c>
      <c r="Q39" s="22">
        <f>P39+'Денежные потоки'!P157</f>
        <v>676147.1</v>
      </c>
      <c r="R39" s="22">
        <f>Q39+'Денежные потоки'!Q157</f>
        <v>676147.1</v>
      </c>
      <c r="S39" s="22">
        <f>R39+'Денежные потоки'!R157</f>
        <v>676147.1</v>
      </c>
      <c r="T39" s="22">
        <f>S39+'Денежные потоки'!S157</f>
        <v>676147.1</v>
      </c>
      <c r="U39" s="22">
        <f>T39+'Денежные потоки'!T157</f>
        <v>676147.1</v>
      </c>
      <c r="V39" s="22">
        <f>U39+'Денежные потоки'!U157+V80</f>
        <v>926147.1</v>
      </c>
      <c r="W39" s="22">
        <f>V39+'Денежные потоки'!V157</f>
        <v>926147.1</v>
      </c>
      <c r="X39" s="22">
        <f>W39+'Денежные потоки'!W157</f>
        <v>926147.1</v>
      </c>
      <c r="Y39" s="22">
        <f>X39+'Денежные потоки'!X157</f>
        <v>926147.1</v>
      </c>
      <c r="Z39" s="22">
        <f>Y39+'Денежные потоки'!Y157</f>
        <v>926147.1</v>
      </c>
      <c r="AA39" s="22">
        <f>Z39+'Денежные потоки'!Z157</f>
        <v>926147.1</v>
      </c>
      <c r="AB39" s="22">
        <f>AA39+'Денежные потоки'!AA157</f>
        <v>756147.1</v>
      </c>
      <c r="AC39" s="22">
        <f>AB39+'Денежные потоки'!AB157</f>
        <v>756147.1</v>
      </c>
      <c r="AD39" s="22"/>
    </row>
    <row r="40" spans="1:30" x14ac:dyDescent="0.3">
      <c r="A40" s="10" t="s">
        <v>139</v>
      </c>
      <c r="B40" s="15" t="s">
        <v>140</v>
      </c>
      <c r="C40" s="15"/>
      <c r="D40" s="15">
        <v>0</v>
      </c>
      <c r="E40" s="22">
        <f>D40+'Денежные потоки'!D158</f>
        <v>0</v>
      </c>
      <c r="F40" s="22">
        <f>E40+'Денежные потоки'!E158</f>
        <v>0</v>
      </c>
      <c r="G40" s="22">
        <f>F40+'Денежные потоки'!F158</f>
        <v>0</v>
      </c>
      <c r="H40" s="22">
        <f>G40+'Денежные потоки'!G158</f>
        <v>0</v>
      </c>
      <c r="I40" s="22">
        <f>H40+'Денежные потоки'!H158</f>
        <v>0</v>
      </c>
      <c r="J40" s="22">
        <f>I40+'Денежные потоки'!I158</f>
        <v>0</v>
      </c>
      <c r="K40" s="22">
        <f>J40+'Денежные потоки'!J158</f>
        <v>0</v>
      </c>
      <c r="L40" s="22">
        <f>K40+'Денежные потоки'!K158</f>
        <v>0</v>
      </c>
      <c r="M40" s="22">
        <f>L40+'Денежные потоки'!L158</f>
        <v>0</v>
      </c>
      <c r="N40" s="22">
        <f>M40+'Денежные потоки'!M158</f>
        <v>0</v>
      </c>
      <c r="O40" s="22">
        <f>N40+'Денежные потоки'!N158</f>
        <v>0</v>
      </c>
      <c r="P40" s="22">
        <f>O40+'Денежные потоки'!O158</f>
        <v>0</v>
      </c>
      <c r="Q40" s="22">
        <f>P40+'Денежные потоки'!P158</f>
        <v>0</v>
      </c>
      <c r="R40" s="22">
        <f>Q40+'Денежные потоки'!Q158</f>
        <v>0</v>
      </c>
      <c r="S40" s="22">
        <f>R40+'Денежные потоки'!R158</f>
        <v>0</v>
      </c>
      <c r="T40" s="22">
        <f>S40+'Денежные потоки'!S158</f>
        <v>0</v>
      </c>
      <c r="U40" s="22">
        <f>T40+'Денежные потоки'!T158</f>
        <v>0</v>
      </c>
      <c r="V40" s="22">
        <f>U40+'Денежные потоки'!U158</f>
        <v>0</v>
      </c>
      <c r="W40" s="22">
        <f>V40+'Денежные потоки'!V158</f>
        <v>0</v>
      </c>
      <c r="X40" s="22">
        <f>W40+'Денежные потоки'!W158</f>
        <v>0</v>
      </c>
      <c r="Y40" s="22">
        <f>X40+'Денежные потоки'!X158</f>
        <v>0</v>
      </c>
      <c r="Z40" s="22">
        <f>Y40+'Денежные потоки'!Y158</f>
        <v>0</v>
      </c>
      <c r="AA40" s="22">
        <f>Z40+'Денежные потоки'!Z158</f>
        <v>0</v>
      </c>
      <c r="AB40" s="22">
        <f>AA40+'Денежные потоки'!AA158</f>
        <v>0</v>
      </c>
      <c r="AC40" s="22">
        <f>AB40+'Денежные потоки'!AB158</f>
        <v>0</v>
      </c>
      <c r="AD40" s="22"/>
    </row>
    <row r="41" spans="1:30" x14ac:dyDescent="0.3">
      <c r="A41" s="10" t="s">
        <v>141</v>
      </c>
      <c r="B41" s="15" t="s">
        <v>142</v>
      </c>
      <c r="C41" s="15"/>
      <c r="D41" s="15">
        <v>0</v>
      </c>
      <c r="E41" s="22">
        <f>D41+'Денежные потоки'!D159</f>
        <v>0</v>
      </c>
      <c r="F41" s="22">
        <f>E41+'Денежные потоки'!E159</f>
        <v>0</v>
      </c>
      <c r="G41" s="22">
        <f>F41+'Денежные потоки'!F159</f>
        <v>0</v>
      </c>
      <c r="H41" s="22">
        <f>G41+'Денежные потоки'!G159</f>
        <v>0</v>
      </c>
      <c r="I41" s="22">
        <f>H41+'Денежные потоки'!H159</f>
        <v>0</v>
      </c>
      <c r="J41" s="22">
        <f>I41+'Денежные потоки'!I159</f>
        <v>0</v>
      </c>
      <c r="K41" s="22">
        <f>J41+'Денежные потоки'!J159</f>
        <v>0</v>
      </c>
      <c r="L41" s="22">
        <f>K41+'Денежные потоки'!K159</f>
        <v>0</v>
      </c>
      <c r="M41" s="22">
        <f>L41+'Денежные потоки'!L159</f>
        <v>0</v>
      </c>
      <c r="N41" s="22">
        <f>M41+'Денежные потоки'!M159</f>
        <v>0</v>
      </c>
      <c r="O41" s="22">
        <f>N41+'Денежные потоки'!N159</f>
        <v>0</v>
      </c>
      <c r="P41" s="22">
        <f>O41+'Денежные потоки'!O159</f>
        <v>0</v>
      </c>
      <c r="Q41" s="22">
        <f>P41+'Денежные потоки'!P159</f>
        <v>0</v>
      </c>
      <c r="R41" s="22">
        <f>Q41+'Денежные потоки'!Q159</f>
        <v>0</v>
      </c>
      <c r="S41" s="22">
        <f>R41+'Денежные потоки'!R159</f>
        <v>0</v>
      </c>
      <c r="T41" s="22">
        <f>S41+'Денежные потоки'!S159</f>
        <v>0</v>
      </c>
      <c r="U41" s="22">
        <f>T41+'Денежные потоки'!T159</f>
        <v>0</v>
      </c>
      <c r="V41" s="22">
        <f>U41+'Денежные потоки'!U159</f>
        <v>0</v>
      </c>
      <c r="W41" s="22">
        <f>V41+'Денежные потоки'!V159</f>
        <v>0</v>
      </c>
      <c r="X41" s="22">
        <f>W41+'Денежные потоки'!W159</f>
        <v>0</v>
      </c>
      <c r="Y41" s="22">
        <f>X41+'Денежные потоки'!X159</f>
        <v>0</v>
      </c>
      <c r="Z41" s="22">
        <f>Y41+'Денежные потоки'!Y159</f>
        <v>0</v>
      </c>
      <c r="AA41" s="22">
        <f>Z41+'Денежные потоки'!Z159</f>
        <v>0</v>
      </c>
      <c r="AB41" s="22">
        <f>AA41+'Денежные потоки'!AA159</f>
        <v>0</v>
      </c>
      <c r="AC41" s="22">
        <f>AB41+'Денежные потоки'!AB159</f>
        <v>0</v>
      </c>
      <c r="AD41" s="22"/>
    </row>
    <row r="42" spans="1:30" x14ac:dyDescent="0.3">
      <c r="A42" s="10" t="s">
        <v>143</v>
      </c>
      <c r="B42" s="15" t="s">
        <v>144</v>
      </c>
      <c r="C42" s="15"/>
      <c r="D42" s="15">
        <v>0</v>
      </c>
      <c r="E42" s="22">
        <f>D42+'Денежные потоки'!D160+E82</f>
        <v>30644.415000000001</v>
      </c>
      <c r="F42" s="22">
        <f>E42+'Денежные потоки'!E160</f>
        <v>58086</v>
      </c>
      <c r="G42" s="22">
        <f>F42+'Денежные потоки'!F160</f>
        <v>82410.798150000002</v>
      </c>
      <c r="H42" s="22">
        <f>G42+'Денежные потоки'!G160</f>
        <v>104289.010335</v>
      </c>
      <c r="I42" s="22">
        <f>H42+'Денежные потоки'!H160</f>
        <v>124087.63811850001</v>
      </c>
      <c r="J42" s="22">
        <f>I42+'Денежные потоки'!I160</f>
        <v>141379.55908830001</v>
      </c>
      <c r="K42" s="22">
        <f>J42+'Денежные потоки'!J160</f>
        <v>157014.869515695</v>
      </c>
      <c r="L42" s="22">
        <f>K42+'Денежные потоки'!K160</f>
        <v>171756.1545520635</v>
      </c>
      <c r="M42" s="22">
        <f>L42+'Денежные потоки'!L160</f>
        <v>184621.53666667768</v>
      </c>
      <c r="N42" s="22">
        <f>M42+'Денежные потоки'!M160</f>
        <v>196105.85384471936</v>
      </c>
      <c r="O42" s="22">
        <f>N42+'Денежные потоки'!N160</f>
        <v>206474.42267853965</v>
      </c>
      <c r="P42" s="22">
        <f>O42+'Денежные потоки'!O160+P82</f>
        <v>466042.70721502067</v>
      </c>
      <c r="Q42" s="22">
        <f>P42+'Денежные потоки'!P160</f>
        <v>475698.09221502068</v>
      </c>
      <c r="R42" s="22">
        <f>Q42+'Денежные потоки'!Q160</f>
        <v>485946.72721502068</v>
      </c>
      <c r="S42" s="22">
        <f>R42+'Денежные потоки'!R160</f>
        <v>497806.60221502068</v>
      </c>
      <c r="T42" s="22">
        <f>S42+'Денежные потоки'!S160</f>
        <v>509060.01221502066</v>
      </c>
      <c r="U42" s="22">
        <f>T42+'Денежные потоки'!T160</f>
        <v>519872.81221502065</v>
      </c>
      <c r="V42" s="22">
        <f>U42+'Денежные потоки'!U160</f>
        <v>530565.5072150206</v>
      </c>
      <c r="W42" s="22">
        <f>V42+'Денежные потоки'!V160</f>
        <v>541770.00221502059</v>
      </c>
      <c r="X42" s="22">
        <f>W42+'Денежные потоки'!W160</f>
        <v>553165.73221502057</v>
      </c>
      <c r="Y42" s="22">
        <f>X42+'Денежные потоки'!X160</f>
        <v>564651.44817832334</v>
      </c>
      <c r="Z42" s="22">
        <f>Y42+'Денежные потоки'!Y160</f>
        <v>576227.19496731414</v>
      </c>
      <c r="AA42" s="22">
        <f>Z42+'Денежные потоки'!Z160</f>
        <v>587890.06836180959</v>
      </c>
      <c r="AB42" s="22">
        <f>AA42+'Денежные потоки'!AA160</f>
        <v>599640.06836180959</v>
      </c>
      <c r="AC42" s="22">
        <f>AB42+'Денежные потоки'!AB160</f>
        <v>2404824.8628823576</v>
      </c>
      <c r="AD42" s="22"/>
    </row>
    <row r="43" spans="1:30" x14ac:dyDescent="0.3">
      <c r="A43" s="10" t="s">
        <v>145</v>
      </c>
      <c r="B43" s="15" t="s">
        <v>146</v>
      </c>
      <c r="C43" s="15"/>
      <c r="D43" s="15">
        <v>0</v>
      </c>
      <c r="E43" s="22">
        <f>D43+'Денежные потоки'!D161</f>
        <v>0</v>
      </c>
      <c r="F43" s="22">
        <f>E43+'Денежные потоки'!E161</f>
        <v>0</v>
      </c>
      <c r="G43" s="22">
        <f>F43+'Денежные потоки'!F161</f>
        <v>0</v>
      </c>
      <c r="H43" s="22">
        <f>G43+'Денежные потоки'!G161</f>
        <v>0</v>
      </c>
      <c r="I43" s="22">
        <f>H43+'Денежные потоки'!H161</f>
        <v>0</v>
      </c>
      <c r="J43" s="22">
        <f>I43+'Денежные потоки'!I161</f>
        <v>0</v>
      </c>
      <c r="K43" s="22">
        <f>J43+'Денежные потоки'!J161</f>
        <v>0</v>
      </c>
      <c r="L43" s="22">
        <f>K43+'Денежные потоки'!K161</f>
        <v>0</v>
      </c>
      <c r="M43" s="22">
        <f>L43+'Денежные потоки'!L161</f>
        <v>0</v>
      </c>
      <c r="N43" s="22">
        <f>M43+'Денежные потоки'!M161</f>
        <v>0</v>
      </c>
      <c r="O43" s="22">
        <f>N43+'Денежные потоки'!N161</f>
        <v>0</v>
      </c>
      <c r="P43" s="22">
        <f>O43+'Денежные потоки'!O161</f>
        <v>0</v>
      </c>
      <c r="Q43" s="22">
        <f>P43+'Денежные потоки'!P161</f>
        <v>0</v>
      </c>
      <c r="R43" s="22">
        <f>Q43+'Денежные потоки'!Q161</f>
        <v>0</v>
      </c>
      <c r="S43" s="22">
        <f>R43+'Денежные потоки'!R161</f>
        <v>0</v>
      </c>
      <c r="T43" s="22">
        <f>S43+'Денежные потоки'!S161</f>
        <v>0</v>
      </c>
      <c r="U43" s="22">
        <f>T43+'Денежные потоки'!T161</f>
        <v>0</v>
      </c>
      <c r="V43" s="22">
        <f>U43+'Денежные потоки'!U161</f>
        <v>0</v>
      </c>
      <c r="W43" s="22">
        <f>V43+'Денежные потоки'!V161</f>
        <v>0</v>
      </c>
      <c r="X43" s="22">
        <f>W43+'Денежные потоки'!W161</f>
        <v>0</v>
      </c>
      <c r="Y43" s="22">
        <f>X43+'Денежные потоки'!X161</f>
        <v>0</v>
      </c>
      <c r="Z43" s="22">
        <f>Y43+'Денежные потоки'!Y161</f>
        <v>0</v>
      </c>
      <c r="AA43" s="22">
        <f>Z43+'Денежные потоки'!Z161</f>
        <v>0</v>
      </c>
      <c r="AB43" s="22">
        <f>AA43+'Денежные потоки'!AA161</f>
        <v>0</v>
      </c>
      <c r="AC43" s="22">
        <f>AB43+'Денежные потоки'!AB161</f>
        <v>0</v>
      </c>
      <c r="AD43" s="22"/>
    </row>
    <row r="44" spans="1:30" x14ac:dyDescent="0.3">
      <c r="A44" s="10" t="s">
        <v>147</v>
      </c>
      <c r="B44" s="16" t="s">
        <v>148</v>
      </c>
      <c r="C44" s="16"/>
      <c r="D44" s="16">
        <v>0</v>
      </c>
      <c r="E44" s="22">
        <f>D44+'Денежные потоки'!D162</f>
        <v>0</v>
      </c>
      <c r="F44" s="22">
        <f>E44+'Денежные потоки'!E162</f>
        <v>0</v>
      </c>
      <c r="G44" s="22">
        <f>F44+'Денежные потоки'!F162</f>
        <v>0</v>
      </c>
      <c r="H44" s="22">
        <f>G44+'Денежные потоки'!G162</f>
        <v>0</v>
      </c>
      <c r="I44" s="22">
        <f>H44+'Денежные потоки'!H162</f>
        <v>0</v>
      </c>
      <c r="J44" s="22">
        <f>I44+'Денежные потоки'!I162</f>
        <v>0</v>
      </c>
      <c r="K44" s="22">
        <f>J44+'Денежные потоки'!J162</f>
        <v>0</v>
      </c>
      <c r="L44" s="22">
        <f>K44+'Денежные потоки'!K162</f>
        <v>0</v>
      </c>
      <c r="M44" s="22">
        <f>L44+'Денежные потоки'!L162</f>
        <v>0</v>
      </c>
      <c r="N44" s="22">
        <f>M44+'Денежные потоки'!M162</f>
        <v>0</v>
      </c>
      <c r="O44" s="22">
        <f>N44+'Денежные потоки'!N162</f>
        <v>0</v>
      </c>
      <c r="P44" s="22">
        <f>O44+'Денежные потоки'!O162</f>
        <v>0</v>
      </c>
      <c r="Q44" s="22">
        <f>P44+'Денежные потоки'!P162</f>
        <v>0</v>
      </c>
      <c r="R44" s="22">
        <f>Q44+'Денежные потоки'!Q162</f>
        <v>0</v>
      </c>
      <c r="S44" s="22">
        <f>R44+'Денежные потоки'!R162</f>
        <v>0</v>
      </c>
      <c r="T44" s="22">
        <f>S44+'Денежные потоки'!S162</f>
        <v>0</v>
      </c>
      <c r="U44" s="22">
        <f>T44+'Денежные потоки'!T162</f>
        <v>0</v>
      </c>
      <c r="V44" s="22">
        <f>U44+'Денежные потоки'!U162</f>
        <v>0</v>
      </c>
      <c r="W44" s="22">
        <f>V44+'Денежные потоки'!V162</f>
        <v>0</v>
      </c>
      <c r="X44" s="22">
        <f>W44+'Денежные потоки'!W162</f>
        <v>0</v>
      </c>
      <c r="Y44" s="22">
        <f>X44+'Денежные потоки'!X162</f>
        <v>0</v>
      </c>
      <c r="Z44" s="22">
        <f>Y44+'Денежные потоки'!Y162</f>
        <v>0</v>
      </c>
      <c r="AA44" s="22">
        <f>Z44+'Денежные потоки'!Z162</f>
        <v>0</v>
      </c>
      <c r="AB44" s="22">
        <f>AA44+'Денежные потоки'!AA162</f>
        <v>0</v>
      </c>
      <c r="AC44" s="22">
        <f>AB44+'Денежные потоки'!AB162</f>
        <v>0</v>
      </c>
      <c r="AD44" s="22"/>
    </row>
    <row r="45" spans="1:30" x14ac:dyDescent="0.3">
      <c r="A45" s="10" t="s">
        <v>149</v>
      </c>
      <c r="B45" s="15" t="s">
        <v>138</v>
      </c>
      <c r="C45" s="15"/>
      <c r="D45" s="15">
        <v>0</v>
      </c>
      <c r="E45" s="22">
        <f>D45+'Денежные потоки'!D163</f>
        <v>0</v>
      </c>
      <c r="F45" s="22">
        <f>E45+'Денежные потоки'!E163</f>
        <v>0</v>
      </c>
      <c r="G45" s="22">
        <f>F45+'Денежные потоки'!F163</f>
        <v>0</v>
      </c>
      <c r="H45" s="22">
        <f>G45+'Денежные потоки'!G163</f>
        <v>0</v>
      </c>
      <c r="I45" s="22">
        <f>H45+'Денежные потоки'!H163</f>
        <v>0</v>
      </c>
      <c r="J45" s="22">
        <f>I45+'Денежные потоки'!I163</f>
        <v>0</v>
      </c>
      <c r="K45" s="22">
        <f>J45+'Денежные потоки'!J163</f>
        <v>0</v>
      </c>
      <c r="L45" s="22">
        <f>K45+'Денежные потоки'!K163</f>
        <v>0</v>
      </c>
      <c r="M45" s="22">
        <f>L45+'Денежные потоки'!L163</f>
        <v>0</v>
      </c>
      <c r="N45" s="22">
        <f>M45+'Денежные потоки'!M163</f>
        <v>0</v>
      </c>
      <c r="O45" s="22">
        <f>N45+'Денежные потоки'!N163</f>
        <v>0</v>
      </c>
      <c r="P45" s="22">
        <f>O45+'Денежные потоки'!O163</f>
        <v>0</v>
      </c>
      <c r="Q45" s="22">
        <f>P45+'Денежные потоки'!P163</f>
        <v>0</v>
      </c>
      <c r="R45" s="22">
        <f>Q45+'Денежные потоки'!Q163</f>
        <v>0</v>
      </c>
      <c r="S45" s="22">
        <f>R45+'Денежные потоки'!R163</f>
        <v>0</v>
      </c>
      <c r="T45" s="22">
        <f>S45+'Денежные потоки'!S163</f>
        <v>0</v>
      </c>
      <c r="U45" s="22">
        <f>T45+'Денежные потоки'!T163</f>
        <v>0</v>
      </c>
      <c r="V45" s="22">
        <f>U45+'Денежные потоки'!U163</f>
        <v>0</v>
      </c>
      <c r="W45" s="22">
        <f>V45+'Денежные потоки'!V163</f>
        <v>0</v>
      </c>
      <c r="X45" s="22">
        <f>W45+'Денежные потоки'!W163</f>
        <v>0</v>
      </c>
      <c r="Y45" s="22">
        <f>X45+'Денежные потоки'!X163</f>
        <v>0</v>
      </c>
      <c r="Z45" s="22">
        <f>Y45+'Денежные потоки'!Y163</f>
        <v>0</v>
      </c>
      <c r="AA45" s="22">
        <f>Z45+'Денежные потоки'!Z163</f>
        <v>0</v>
      </c>
      <c r="AB45" s="22">
        <f>AA45+'Денежные потоки'!AA163</f>
        <v>0</v>
      </c>
      <c r="AC45" s="22">
        <f>AB45+'Денежные потоки'!AB163</f>
        <v>0</v>
      </c>
      <c r="AD45" s="22"/>
    </row>
    <row r="46" spans="1:30" x14ac:dyDescent="0.3">
      <c r="A46" s="10" t="s">
        <v>150</v>
      </c>
      <c r="B46" s="15" t="s">
        <v>140</v>
      </c>
      <c r="C46" s="15"/>
      <c r="D46" s="15">
        <v>0</v>
      </c>
      <c r="E46" s="22">
        <f>D46+'Денежные потоки'!D164</f>
        <v>0</v>
      </c>
      <c r="F46" s="22">
        <f>E46+'Денежные потоки'!E164</f>
        <v>0</v>
      </c>
      <c r="G46" s="22">
        <f>F46+'Денежные потоки'!F164</f>
        <v>0</v>
      </c>
      <c r="H46" s="22">
        <f>G46+'Денежные потоки'!G164</f>
        <v>0</v>
      </c>
      <c r="I46" s="22">
        <f>H46+'Денежные потоки'!H164</f>
        <v>0</v>
      </c>
      <c r="J46" s="22">
        <f>I46+'Денежные потоки'!I164</f>
        <v>0</v>
      </c>
      <c r="K46" s="22">
        <f>J46+'Денежные потоки'!J164</f>
        <v>0</v>
      </c>
      <c r="L46" s="22">
        <f>K46+'Денежные потоки'!K164</f>
        <v>0</v>
      </c>
      <c r="M46" s="22">
        <f>L46+'Денежные потоки'!L164</f>
        <v>0</v>
      </c>
      <c r="N46" s="22">
        <f>M46+'Денежные потоки'!M164</f>
        <v>0</v>
      </c>
      <c r="O46" s="22">
        <f>N46+'Денежные потоки'!N164</f>
        <v>0</v>
      </c>
      <c r="P46" s="22">
        <f>O46+'Денежные потоки'!O164</f>
        <v>0</v>
      </c>
      <c r="Q46" s="22">
        <f>P46+'Денежные потоки'!P164</f>
        <v>0</v>
      </c>
      <c r="R46" s="22">
        <f>Q46+'Денежные потоки'!Q164</f>
        <v>0</v>
      </c>
      <c r="S46" s="22">
        <f>R46+'Денежные потоки'!R164</f>
        <v>0</v>
      </c>
      <c r="T46" s="22">
        <f>S46+'Денежные потоки'!S164</f>
        <v>0</v>
      </c>
      <c r="U46" s="22">
        <f>T46+'Денежные потоки'!T164</f>
        <v>0</v>
      </c>
      <c r="V46" s="22">
        <f>U46+'Денежные потоки'!U164</f>
        <v>0</v>
      </c>
      <c r="W46" s="22">
        <f>V46+'Денежные потоки'!V164</f>
        <v>0</v>
      </c>
      <c r="X46" s="22">
        <f>W46+'Денежные потоки'!W164</f>
        <v>0</v>
      </c>
      <c r="Y46" s="22">
        <f>X46+'Денежные потоки'!X164</f>
        <v>0</v>
      </c>
      <c r="Z46" s="22">
        <f>Y46+'Денежные потоки'!Y164</f>
        <v>0</v>
      </c>
      <c r="AA46" s="22">
        <f>Z46+'Денежные потоки'!Z164</f>
        <v>0</v>
      </c>
      <c r="AB46" s="22">
        <f>AA46+'Денежные потоки'!AA164</f>
        <v>0</v>
      </c>
      <c r="AC46" s="22">
        <f>AB46+'Денежные потоки'!AB164</f>
        <v>0</v>
      </c>
      <c r="AD46" s="22"/>
    </row>
    <row r="47" spans="1:30" x14ac:dyDescent="0.3">
      <c r="A47" s="10" t="s">
        <v>151</v>
      </c>
      <c r="B47" s="15" t="s">
        <v>142</v>
      </c>
      <c r="C47" s="15"/>
      <c r="D47" s="15">
        <v>0</v>
      </c>
      <c r="E47" s="22">
        <f>D47+'Денежные потоки'!D165</f>
        <v>0</v>
      </c>
      <c r="F47" s="22">
        <f>E47+'Денежные потоки'!E165</f>
        <v>0</v>
      </c>
      <c r="G47" s="22">
        <f>F47+'Денежные потоки'!F165</f>
        <v>0</v>
      </c>
      <c r="H47" s="22">
        <f>G47+'Денежные потоки'!G165</f>
        <v>0</v>
      </c>
      <c r="I47" s="22">
        <f>H47+'Денежные потоки'!H165</f>
        <v>0</v>
      </c>
      <c r="J47" s="22">
        <f>I47+'Денежные потоки'!I165</f>
        <v>0</v>
      </c>
      <c r="K47" s="22">
        <f>J47+'Денежные потоки'!J165</f>
        <v>0</v>
      </c>
      <c r="L47" s="22">
        <f>K47+'Денежные потоки'!K165</f>
        <v>0</v>
      </c>
      <c r="M47" s="22">
        <f>L47+'Денежные потоки'!L165</f>
        <v>0</v>
      </c>
      <c r="N47" s="22">
        <f>M47+'Денежные потоки'!M165</f>
        <v>0</v>
      </c>
      <c r="O47" s="22">
        <f>N47+'Денежные потоки'!N165</f>
        <v>0</v>
      </c>
      <c r="P47" s="22">
        <f>O47+'Денежные потоки'!O165</f>
        <v>0</v>
      </c>
      <c r="Q47" s="22">
        <f>P47+'Денежные потоки'!P165</f>
        <v>0</v>
      </c>
      <c r="R47" s="22">
        <f>Q47+'Денежные потоки'!Q165</f>
        <v>0</v>
      </c>
      <c r="S47" s="22">
        <f>R47+'Денежные потоки'!R165</f>
        <v>0</v>
      </c>
      <c r="T47" s="22">
        <f>S47+'Денежные потоки'!S165</f>
        <v>0</v>
      </c>
      <c r="U47" s="22">
        <f>T47+'Денежные потоки'!T165</f>
        <v>0</v>
      </c>
      <c r="V47" s="22">
        <f>U47+'Денежные потоки'!U165</f>
        <v>0</v>
      </c>
      <c r="W47" s="22">
        <f>V47+'Денежные потоки'!V165</f>
        <v>0</v>
      </c>
      <c r="X47" s="22">
        <f>W47+'Денежные потоки'!W165</f>
        <v>0</v>
      </c>
      <c r="Y47" s="22">
        <f>X47+'Денежные потоки'!X165</f>
        <v>0</v>
      </c>
      <c r="Z47" s="22">
        <f>Y47+'Денежные потоки'!Y165</f>
        <v>0</v>
      </c>
      <c r="AA47" s="22">
        <f>Z47+'Денежные потоки'!Z165</f>
        <v>0</v>
      </c>
      <c r="AB47" s="22">
        <f>AA47+'Денежные потоки'!AA165</f>
        <v>0</v>
      </c>
      <c r="AC47" s="22">
        <f>AB47+'Денежные потоки'!AB165</f>
        <v>0</v>
      </c>
      <c r="AD47" s="22"/>
    </row>
    <row r="48" spans="1:30" x14ac:dyDescent="0.3">
      <c r="A48" s="10" t="s">
        <v>152</v>
      </c>
      <c r="B48" s="15" t="s">
        <v>144</v>
      </c>
      <c r="C48" s="15"/>
      <c r="D48" s="15">
        <v>0</v>
      </c>
      <c r="E48" s="22">
        <f>D48+'Денежные потоки'!D166+E81</f>
        <v>0</v>
      </c>
      <c r="F48" s="22">
        <f>E48+'Денежные потоки'!E166</f>
        <v>0</v>
      </c>
      <c r="G48" s="22">
        <f>F48+'Денежные потоки'!F166</f>
        <v>0</v>
      </c>
      <c r="H48" s="22">
        <f>G48+'Денежные потоки'!G166</f>
        <v>0</v>
      </c>
      <c r="I48" s="22">
        <f>H48+'Денежные потоки'!H166</f>
        <v>0</v>
      </c>
      <c r="J48" s="22">
        <f>I48+'Денежные потоки'!I166</f>
        <v>0</v>
      </c>
      <c r="K48" s="22">
        <f>J48+'Денежные потоки'!J166</f>
        <v>0</v>
      </c>
      <c r="L48" s="22">
        <f>K48+'Денежные потоки'!K166</f>
        <v>0</v>
      </c>
      <c r="M48" s="22">
        <f>L48+'Денежные потоки'!L166</f>
        <v>0</v>
      </c>
      <c r="N48" s="22">
        <f>M48+'Денежные потоки'!M166</f>
        <v>0</v>
      </c>
      <c r="O48" s="22">
        <f>N48+'Денежные потоки'!N166</f>
        <v>0</v>
      </c>
      <c r="P48" s="22">
        <f>O48+'Денежные потоки'!O166</f>
        <v>0</v>
      </c>
      <c r="Q48" s="22">
        <f>P48+'Денежные потоки'!P166</f>
        <v>0</v>
      </c>
      <c r="R48" s="22">
        <f>Q48+'Денежные потоки'!Q166</f>
        <v>0</v>
      </c>
      <c r="S48" s="22">
        <f>R48+'Денежные потоки'!R166</f>
        <v>0</v>
      </c>
      <c r="T48" s="22">
        <f>S48+'Денежные потоки'!S166</f>
        <v>0</v>
      </c>
      <c r="U48" s="22">
        <f>T48+'Денежные потоки'!T166</f>
        <v>0</v>
      </c>
      <c r="V48" s="22">
        <f>U48+'Денежные потоки'!U166</f>
        <v>0</v>
      </c>
      <c r="W48" s="22">
        <f>V48+'Денежные потоки'!V166</f>
        <v>0</v>
      </c>
      <c r="X48" s="22">
        <f>W48+'Денежные потоки'!W166</f>
        <v>0</v>
      </c>
      <c r="Y48" s="22">
        <f>X48+'Денежные потоки'!X166</f>
        <v>0</v>
      </c>
      <c r="Z48" s="22">
        <f>Y48+'Денежные потоки'!Y166</f>
        <v>0</v>
      </c>
      <c r="AA48" s="22">
        <f>Z48+'Денежные потоки'!Z166</f>
        <v>0</v>
      </c>
      <c r="AB48" s="22">
        <f>AA48+'Денежные потоки'!AA166</f>
        <v>0</v>
      </c>
      <c r="AC48" s="22">
        <f>AB48+'Денежные потоки'!AB166</f>
        <v>0</v>
      </c>
      <c r="AD48" s="22"/>
    </row>
    <row r="49" spans="1:30" x14ac:dyDescent="0.3">
      <c r="A49" s="10" t="s">
        <v>153</v>
      </c>
      <c r="B49" s="15" t="s">
        <v>146</v>
      </c>
      <c r="C49" s="15"/>
      <c r="D49" s="15">
        <v>0</v>
      </c>
      <c r="E49" s="22">
        <f>D49+'Денежные потоки'!D167</f>
        <v>0</v>
      </c>
      <c r="F49" s="22">
        <f>E49+'Денежные потоки'!E167</f>
        <v>0</v>
      </c>
      <c r="G49" s="22">
        <f>F49+'Денежные потоки'!F167</f>
        <v>0</v>
      </c>
      <c r="H49" s="22">
        <f>G49+'Денежные потоки'!G167</f>
        <v>0</v>
      </c>
      <c r="I49" s="22">
        <f>H49+'Денежные потоки'!H167</f>
        <v>0</v>
      </c>
      <c r="J49" s="22">
        <f>I49+'Денежные потоки'!I167</f>
        <v>0</v>
      </c>
      <c r="K49" s="22">
        <f>J49+'Денежные потоки'!J167</f>
        <v>0</v>
      </c>
      <c r="L49" s="22">
        <f>K49+'Денежные потоки'!K167</f>
        <v>0</v>
      </c>
      <c r="M49" s="22">
        <f>L49+'Денежные потоки'!L167</f>
        <v>0</v>
      </c>
      <c r="N49" s="22">
        <f>M49+'Денежные потоки'!M167</f>
        <v>0</v>
      </c>
      <c r="O49" s="22">
        <f>N49+'Денежные потоки'!N167</f>
        <v>0</v>
      </c>
      <c r="P49" s="22">
        <f>O49+'Денежные потоки'!O167</f>
        <v>0</v>
      </c>
      <c r="Q49" s="22">
        <f>P49+'Денежные потоки'!P167</f>
        <v>0</v>
      </c>
      <c r="R49" s="22">
        <f>Q49+'Денежные потоки'!Q167</f>
        <v>0</v>
      </c>
      <c r="S49" s="22">
        <f>R49+'Денежные потоки'!R167</f>
        <v>0</v>
      </c>
      <c r="T49" s="22">
        <f>S49+'Денежные потоки'!S167</f>
        <v>0</v>
      </c>
      <c r="U49" s="22">
        <f>T49+'Денежные потоки'!T167</f>
        <v>0</v>
      </c>
      <c r="V49" s="22">
        <f>U49+'Денежные потоки'!U167</f>
        <v>0</v>
      </c>
      <c r="W49" s="22">
        <f>V49+'Денежные потоки'!V167</f>
        <v>0</v>
      </c>
      <c r="X49" s="22">
        <f>W49+'Денежные потоки'!W167</f>
        <v>0</v>
      </c>
      <c r="Y49" s="22">
        <f>X49+'Денежные потоки'!X167</f>
        <v>0</v>
      </c>
      <c r="Z49" s="22">
        <f>Y49+'Денежные потоки'!Y167</f>
        <v>0</v>
      </c>
      <c r="AA49" s="22">
        <f>Z49+'Денежные потоки'!Z167</f>
        <v>0</v>
      </c>
      <c r="AB49" s="22">
        <f>AA49+'Денежные потоки'!AA167</f>
        <v>0</v>
      </c>
      <c r="AC49" s="22">
        <f>AB49+'Денежные потоки'!AB167</f>
        <v>0</v>
      </c>
      <c r="AD49" s="22"/>
    </row>
    <row r="50" spans="1:30" x14ac:dyDescent="0.3">
      <c r="A50" s="10" t="s">
        <v>154</v>
      </c>
      <c r="B50" s="16" t="s">
        <v>155</v>
      </c>
      <c r="C50" s="16"/>
      <c r="D50" s="20">
        <v>0</v>
      </c>
      <c r="E50" s="22">
        <f>D50+'Денежные потоки'!D168</f>
        <v>0</v>
      </c>
      <c r="F50" s="22">
        <f>E50+'Денежные потоки'!E168</f>
        <v>0</v>
      </c>
      <c r="G50" s="22">
        <f>F50+'Денежные потоки'!F168</f>
        <v>0</v>
      </c>
      <c r="H50" s="22">
        <f>G50+'Денежные потоки'!G168</f>
        <v>0</v>
      </c>
      <c r="I50" s="22">
        <f>H50+'Денежные потоки'!H168</f>
        <v>0</v>
      </c>
      <c r="J50" s="22">
        <f>I50+'Денежные потоки'!I168</f>
        <v>0</v>
      </c>
      <c r="K50" s="22">
        <f>J50+'Денежные потоки'!J168</f>
        <v>0</v>
      </c>
      <c r="L50" s="22">
        <f>K50+'Денежные потоки'!K168</f>
        <v>0</v>
      </c>
      <c r="M50" s="22">
        <f>L50+'Денежные потоки'!L168</f>
        <v>0</v>
      </c>
      <c r="N50" s="22">
        <f>M50+'Денежные потоки'!M168</f>
        <v>0</v>
      </c>
      <c r="O50" s="22">
        <f>N50+'Денежные потоки'!N168</f>
        <v>0</v>
      </c>
      <c r="P50" s="22">
        <f>O50+'Денежные потоки'!O168</f>
        <v>0</v>
      </c>
      <c r="Q50" s="22">
        <f>P50+'Денежные потоки'!P168</f>
        <v>0</v>
      </c>
      <c r="R50" s="22">
        <f>Q50+'Денежные потоки'!Q168</f>
        <v>0</v>
      </c>
      <c r="S50" s="22">
        <f>R50+'Денежные потоки'!R168</f>
        <v>0</v>
      </c>
      <c r="T50" s="22">
        <f>S50+'Денежные потоки'!S168</f>
        <v>0</v>
      </c>
      <c r="U50" s="22">
        <f>T50+'Денежные потоки'!T168</f>
        <v>0</v>
      </c>
      <c r="V50" s="22">
        <f>U50+'Денежные потоки'!U168</f>
        <v>0</v>
      </c>
      <c r="W50" s="22">
        <f>V50+'Денежные потоки'!V168</f>
        <v>0</v>
      </c>
      <c r="X50" s="22">
        <f>W50+'Денежные потоки'!W168</f>
        <v>0</v>
      </c>
      <c r="Y50" s="22">
        <f>X50+'Денежные потоки'!X168</f>
        <v>0</v>
      </c>
      <c r="Z50" s="22">
        <f>Y50+'Денежные потоки'!Y168</f>
        <v>0</v>
      </c>
      <c r="AA50" s="22">
        <f>Z50+'Денежные потоки'!Z168</f>
        <v>0</v>
      </c>
      <c r="AB50" s="22">
        <f>AA50+'Денежные потоки'!AA168</f>
        <v>0</v>
      </c>
      <c r="AC50" s="22">
        <f>AB50+'Денежные потоки'!AB168</f>
        <v>0</v>
      </c>
      <c r="AD50" s="22"/>
    </row>
    <row r="51" spans="1:30" x14ac:dyDescent="0.3">
      <c r="A51" s="10" t="s">
        <v>156</v>
      </c>
      <c r="B51" s="15" t="s">
        <v>157</v>
      </c>
      <c r="C51" s="15"/>
      <c r="D51" s="20">
        <v>0</v>
      </c>
      <c r="E51" s="22">
        <f>D51+'Денежные потоки'!D169</f>
        <v>0</v>
      </c>
      <c r="F51" s="22">
        <f>E51+'Денежные потоки'!E169</f>
        <v>0</v>
      </c>
      <c r="G51" s="22">
        <f>F51+'Денежные потоки'!F169</f>
        <v>0</v>
      </c>
      <c r="H51" s="22">
        <f>G51+'Денежные потоки'!G169</f>
        <v>0</v>
      </c>
      <c r="I51" s="22">
        <f>H51+'Денежные потоки'!H169</f>
        <v>0</v>
      </c>
      <c r="J51" s="22">
        <f>I51+'Денежные потоки'!I169</f>
        <v>0</v>
      </c>
      <c r="K51" s="22">
        <f>J51+'Денежные потоки'!J169</f>
        <v>0</v>
      </c>
      <c r="L51" s="22">
        <f>K51+'Денежные потоки'!K169</f>
        <v>0</v>
      </c>
      <c r="M51" s="22">
        <f>L51+'Денежные потоки'!L169</f>
        <v>0</v>
      </c>
      <c r="N51" s="22">
        <f>M51+'Денежные потоки'!M169</f>
        <v>0</v>
      </c>
      <c r="O51" s="22">
        <f>N51+'Денежные потоки'!N169</f>
        <v>0</v>
      </c>
      <c r="P51" s="22">
        <f>O51+'Денежные потоки'!O169</f>
        <v>0</v>
      </c>
      <c r="Q51" s="22">
        <f>P51+'Денежные потоки'!P169</f>
        <v>0</v>
      </c>
      <c r="R51" s="22">
        <f>Q51+'Денежные потоки'!Q169</f>
        <v>0</v>
      </c>
      <c r="S51" s="22">
        <f>R51+'Денежные потоки'!R169</f>
        <v>0</v>
      </c>
      <c r="T51" s="22">
        <f>S51+'Денежные потоки'!S169</f>
        <v>0</v>
      </c>
      <c r="U51" s="22">
        <f>T51+'Денежные потоки'!T169</f>
        <v>0</v>
      </c>
      <c r="V51" s="22">
        <f>U51+'Денежные потоки'!U169</f>
        <v>0</v>
      </c>
      <c r="W51" s="22">
        <f>V51+'Денежные потоки'!V169</f>
        <v>0</v>
      </c>
      <c r="X51" s="22">
        <f>W51+'Денежные потоки'!W169</f>
        <v>0</v>
      </c>
      <c r="Y51" s="22">
        <f>X51+'Денежные потоки'!X169</f>
        <v>0</v>
      </c>
      <c r="Z51" s="22">
        <f>Y51+'Денежные потоки'!Y169</f>
        <v>0</v>
      </c>
      <c r="AA51" s="22">
        <f>Z51+'Денежные потоки'!Z169</f>
        <v>0</v>
      </c>
      <c r="AB51" s="22">
        <f>AA51+'Денежные потоки'!AA169</f>
        <v>0</v>
      </c>
      <c r="AC51" s="22">
        <f>AB51+'Денежные потоки'!AB169</f>
        <v>0</v>
      </c>
      <c r="AD51" s="22"/>
    </row>
    <row r="52" spans="1:30" x14ac:dyDescent="0.3">
      <c r="A52" s="10" t="s">
        <v>158</v>
      </c>
      <c r="B52" s="16" t="s">
        <v>159</v>
      </c>
      <c r="C52" s="16"/>
      <c r="D52" s="20">
        <v>0</v>
      </c>
      <c r="E52" s="22">
        <f>D52+'Денежные потоки'!D170</f>
        <v>0</v>
      </c>
      <c r="F52" s="22">
        <f>E52+'Денежные потоки'!E170</f>
        <v>0</v>
      </c>
      <c r="G52" s="22">
        <f>F52+'Денежные потоки'!F170</f>
        <v>0</v>
      </c>
      <c r="H52" s="22">
        <f>G52+'Денежные потоки'!G170</f>
        <v>0</v>
      </c>
      <c r="I52" s="22">
        <f>H52+'Денежные потоки'!H170</f>
        <v>0</v>
      </c>
      <c r="J52" s="22">
        <f>I52+'Денежные потоки'!I170</f>
        <v>0</v>
      </c>
      <c r="K52" s="22">
        <f>J52+'Денежные потоки'!J170</f>
        <v>0</v>
      </c>
      <c r="L52" s="22">
        <f>K52+'Денежные потоки'!K170</f>
        <v>0</v>
      </c>
      <c r="M52" s="22">
        <f>L52+'Денежные потоки'!L170</f>
        <v>0</v>
      </c>
      <c r="N52" s="22">
        <f>M52+'Денежные потоки'!M170</f>
        <v>0</v>
      </c>
      <c r="O52" s="22">
        <f>N52+'Денежные потоки'!N170</f>
        <v>0</v>
      </c>
      <c r="P52" s="22">
        <f>O52+'Денежные потоки'!O170</f>
        <v>0</v>
      </c>
      <c r="Q52" s="22">
        <f>P52+'Денежные потоки'!P170</f>
        <v>0</v>
      </c>
      <c r="R52" s="22">
        <f>Q52+'Денежные потоки'!Q170</f>
        <v>0</v>
      </c>
      <c r="S52" s="22">
        <f>R52+'Денежные потоки'!R170</f>
        <v>0</v>
      </c>
      <c r="T52" s="22">
        <f>S52+'Денежные потоки'!S170</f>
        <v>0</v>
      </c>
      <c r="U52" s="22">
        <f>T52+'Денежные потоки'!T170</f>
        <v>0</v>
      </c>
      <c r="V52" s="22">
        <f>U52+'Денежные потоки'!U170</f>
        <v>0</v>
      </c>
      <c r="W52" s="22">
        <f>V52+'Денежные потоки'!V170</f>
        <v>0</v>
      </c>
      <c r="X52" s="22">
        <f>W52+'Денежные потоки'!W170</f>
        <v>0</v>
      </c>
      <c r="Y52" s="22">
        <f>X52+'Денежные потоки'!X170</f>
        <v>0</v>
      </c>
      <c r="Z52" s="22">
        <f>Y52+'Денежные потоки'!Y170</f>
        <v>0</v>
      </c>
      <c r="AA52" s="22">
        <f>Z52+'Денежные потоки'!Z170</f>
        <v>0</v>
      </c>
      <c r="AB52" s="22">
        <f>AA52+'Денежные потоки'!AA170</f>
        <v>0</v>
      </c>
      <c r="AC52" s="22">
        <f>AB52+'Денежные потоки'!AB170</f>
        <v>0</v>
      </c>
      <c r="AD52" s="22"/>
    </row>
    <row r="53" spans="1:30" x14ac:dyDescent="0.3">
      <c r="A53" s="10" t="s">
        <v>160</v>
      </c>
      <c r="B53" s="15" t="s">
        <v>157</v>
      </c>
      <c r="C53" s="15"/>
      <c r="D53" s="20">
        <v>0</v>
      </c>
      <c r="E53" s="22">
        <f>D53+'Денежные потоки'!D171</f>
        <v>0</v>
      </c>
      <c r="F53" s="22">
        <f>E53+'Денежные потоки'!E171</f>
        <v>0</v>
      </c>
      <c r="G53" s="22">
        <f>F53+'Денежные потоки'!F171</f>
        <v>0</v>
      </c>
      <c r="H53" s="22">
        <f>G53+'Денежные потоки'!G171</f>
        <v>0</v>
      </c>
      <c r="I53" s="22">
        <f>H53+'Денежные потоки'!H171</f>
        <v>0</v>
      </c>
      <c r="J53" s="22">
        <f>I53+'Денежные потоки'!I171</f>
        <v>0</v>
      </c>
      <c r="K53" s="22">
        <f>J53+'Денежные потоки'!J171</f>
        <v>0</v>
      </c>
      <c r="L53" s="22">
        <f>K53+'Денежные потоки'!K171</f>
        <v>0</v>
      </c>
      <c r="M53" s="22">
        <f>L53+'Денежные потоки'!L171</f>
        <v>0</v>
      </c>
      <c r="N53" s="22">
        <f>M53+'Денежные потоки'!M171</f>
        <v>0</v>
      </c>
      <c r="O53" s="22">
        <f>N53+'Денежные потоки'!N171</f>
        <v>0</v>
      </c>
      <c r="P53" s="22">
        <f>O53+'Денежные потоки'!O171</f>
        <v>0</v>
      </c>
      <c r="Q53" s="22">
        <f>P53+'Денежные потоки'!P171</f>
        <v>0</v>
      </c>
      <c r="R53" s="22">
        <f>Q53+'Денежные потоки'!Q171</f>
        <v>0</v>
      </c>
      <c r="S53" s="22">
        <f>R53+'Денежные потоки'!R171</f>
        <v>0</v>
      </c>
      <c r="T53" s="22">
        <f>S53+'Денежные потоки'!S171</f>
        <v>0</v>
      </c>
      <c r="U53" s="22">
        <f>T53+'Денежные потоки'!T171</f>
        <v>0</v>
      </c>
      <c r="V53" s="22">
        <f>U53+'Денежные потоки'!U171</f>
        <v>0</v>
      </c>
      <c r="W53" s="22">
        <f>V53+'Денежные потоки'!V171</f>
        <v>0</v>
      </c>
      <c r="X53" s="22">
        <f>W53+'Денежные потоки'!W171</f>
        <v>0</v>
      </c>
      <c r="Y53" s="22">
        <f>X53+'Денежные потоки'!X171</f>
        <v>0</v>
      </c>
      <c r="Z53" s="22">
        <f>Y53+'Денежные потоки'!Y171</f>
        <v>0</v>
      </c>
      <c r="AA53" s="22">
        <f>Z53+'Денежные потоки'!Z171</f>
        <v>0</v>
      </c>
      <c r="AB53" s="22">
        <f>AA53+'Денежные потоки'!AA171</f>
        <v>0</v>
      </c>
      <c r="AC53" s="22">
        <f>AB53+'Денежные потоки'!AB171</f>
        <v>0</v>
      </c>
      <c r="AD53" s="22"/>
    </row>
    <row r="54" spans="1:30" x14ac:dyDescent="0.3">
      <c r="A54" s="10" t="s">
        <v>161</v>
      </c>
      <c r="B54" s="11" t="s">
        <v>162</v>
      </c>
      <c r="C54" s="11"/>
      <c r="D54" s="20">
        <v>0</v>
      </c>
      <c r="E54" s="22">
        <f>D54+'Денежные потоки'!D172</f>
        <v>0</v>
      </c>
      <c r="F54" s="22">
        <f>E54+'Денежные потоки'!E172</f>
        <v>0</v>
      </c>
      <c r="G54" s="22">
        <f>F54+'Денежные потоки'!F172</f>
        <v>0</v>
      </c>
      <c r="H54" s="22">
        <f>G54+'Денежные потоки'!G172</f>
        <v>0</v>
      </c>
      <c r="I54" s="22">
        <f>H54+'Денежные потоки'!H172</f>
        <v>0</v>
      </c>
      <c r="J54" s="22">
        <f>I54+'Денежные потоки'!I172</f>
        <v>0</v>
      </c>
      <c r="K54" s="22">
        <f>J54+'Денежные потоки'!J172</f>
        <v>0</v>
      </c>
      <c r="L54" s="22">
        <f>K54+'Денежные потоки'!K172</f>
        <v>0</v>
      </c>
      <c r="M54" s="22">
        <f>L54+'Денежные потоки'!L172</f>
        <v>0</v>
      </c>
      <c r="N54" s="22">
        <f>M54+'Денежные потоки'!M172</f>
        <v>0</v>
      </c>
      <c r="O54" s="22">
        <f>N54+'Денежные потоки'!N172</f>
        <v>0</v>
      </c>
      <c r="P54" s="22">
        <f>O54+'Денежные потоки'!O172</f>
        <v>0</v>
      </c>
      <c r="Q54" s="22">
        <f>P54+'Денежные потоки'!P172</f>
        <v>0</v>
      </c>
      <c r="R54" s="22">
        <f>Q54+'Денежные потоки'!Q172</f>
        <v>0</v>
      </c>
      <c r="S54" s="22">
        <f>R54+'Денежные потоки'!R172</f>
        <v>0</v>
      </c>
      <c r="T54" s="22">
        <f>S54+'Денежные потоки'!S172</f>
        <v>0</v>
      </c>
      <c r="U54" s="22">
        <f>T54+'Денежные потоки'!T172</f>
        <v>0</v>
      </c>
      <c r="V54" s="22">
        <f>U54+'Денежные потоки'!U172</f>
        <v>0</v>
      </c>
      <c r="W54" s="22">
        <f>V54+'Денежные потоки'!V172</f>
        <v>0</v>
      </c>
      <c r="X54" s="22">
        <f>W54+'Денежные потоки'!W172</f>
        <v>0</v>
      </c>
      <c r="Y54" s="22">
        <f>X54+'Денежные потоки'!X172</f>
        <v>0</v>
      </c>
      <c r="Z54" s="22">
        <f>Y54+'Денежные потоки'!Y172</f>
        <v>0</v>
      </c>
      <c r="AA54" s="22">
        <f>Z54+'Денежные потоки'!Z172</f>
        <v>0</v>
      </c>
      <c r="AB54" s="22">
        <f>AA54+'Денежные потоки'!AA172</f>
        <v>0</v>
      </c>
      <c r="AC54" s="22">
        <f>AB54+'Денежные потоки'!AB172</f>
        <v>0</v>
      </c>
      <c r="AD54" s="22"/>
    </row>
    <row r="55" spans="1:30" x14ac:dyDescent="0.3">
      <c r="A55" s="10" t="s">
        <v>163</v>
      </c>
      <c r="B55" s="15" t="s">
        <v>157</v>
      </c>
      <c r="C55" s="15"/>
      <c r="D55" s="20">
        <v>0</v>
      </c>
      <c r="E55" s="22">
        <f>D55+'Денежные потоки'!D173</f>
        <v>0</v>
      </c>
      <c r="F55" s="22">
        <f>E55+'Денежные потоки'!E173</f>
        <v>0</v>
      </c>
      <c r="G55" s="22">
        <f>F55+'Денежные потоки'!F173</f>
        <v>0</v>
      </c>
      <c r="H55" s="22">
        <f>G55+'Денежные потоки'!G173</f>
        <v>0</v>
      </c>
      <c r="I55" s="22">
        <f>H55+'Денежные потоки'!H173</f>
        <v>0</v>
      </c>
      <c r="J55" s="22">
        <f>I55+'Денежные потоки'!I173</f>
        <v>0</v>
      </c>
      <c r="K55" s="22">
        <f>J55+'Денежные потоки'!J173</f>
        <v>0</v>
      </c>
      <c r="L55" s="22">
        <f>K55+'Денежные потоки'!K173</f>
        <v>0</v>
      </c>
      <c r="M55" s="22">
        <f>L55+'Денежные потоки'!L173</f>
        <v>0</v>
      </c>
      <c r="N55" s="22">
        <f>M55+'Денежные потоки'!M173</f>
        <v>0</v>
      </c>
      <c r="O55" s="22">
        <f>N55+'Денежные потоки'!N173</f>
        <v>0</v>
      </c>
      <c r="P55" s="22">
        <f>O55+'Денежные потоки'!O173</f>
        <v>0</v>
      </c>
      <c r="Q55" s="22">
        <f>P55+'Денежные потоки'!P173</f>
        <v>0</v>
      </c>
      <c r="R55" s="22">
        <f>Q55+'Денежные потоки'!Q173</f>
        <v>0</v>
      </c>
      <c r="S55" s="22">
        <f>R55+'Денежные потоки'!R173</f>
        <v>0</v>
      </c>
      <c r="T55" s="22">
        <f>S55+'Денежные потоки'!S173</f>
        <v>0</v>
      </c>
      <c r="U55" s="22">
        <f>T55+'Денежные потоки'!T173</f>
        <v>0</v>
      </c>
      <c r="V55" s="22">
        <f>U55+'Денежные потоки'!U173</f>
        <v>0</v>
      </c>
      <c r="W55" s="22">
        <f>V55+'Денежные потоки'!V173</f>
        <v>0</v>
      </c>
      <c r="X55" s="22">
        <f>W55+'Денежные потоки'!W173</f>
        <v>0</v>
      </c>
      <c r="Y55" s="22">
        <f>X55+'Денежные потоки'!X173</f>
        <v>0</v>
      </c>
      <c r="Z55" s="22">
        <f>Y55+'Денежные потоки'!Y173</f>
        <v>0</v>
      </c>
      <c r="AA55" s="22">
        <f>Z55+'Денежные потоки'!Z173</f>
        <v>0</v>
      </c>
      <c r="AB55" s="22">
        <f>AA55+'Денежные потоки'!AA173</f>
        <v>0</v>
      </c>
      <c r="AC55" s="22">
        <f>AB55+'Денежные потоки'!AB173</f>
        <v>0</v>
      </c>
      <c r="AD55" s="22"/>
    </row>
    <row r="56" spans="1:30" x14ac:dyDescent="0.3">
      <c r="A56" s="10" t="s">
        <v>164</v>
      </c>
      <c r="B56" s="11" t="s">
        <v>165</v>
      </c>
      <c r="C56" s="11"/>
      <c r="D56" s="20">
        <v>0</v>
      </c>
      <c r="E56" s="22">
        <f>D56+'Денежные потоки'!D174</f>
        <v>0</v>
      </c>
      <c r="F56" s="22">
        <f>E56+'Денежные потоки'!E174</f>
        <v>0</v>
      </c>
      <c r="G56" s="22">
        <f>F56+'Денежные потоки'!F174</f>
        <v>0</v>
      </c>
      <c r="H56" s="22">
        <f>G56+'Денежные потоки'!G174</f>
        <v>0</v>
      </c>
      <c r="I56" s="22">
        <f>H56+'Денежные потоки'!H174</f>
        <v>0</v>
      </c>
      <c r="J56" s="22">
        <f>I56+'Денежные потоки'!I174</f>
        <v>0</v>
      </c>
      <c r="K56" s="22">
        <f>J56+'Денежные потоки'!J174</f>
        <v>0</v>
      </c>
      <c r="L56" s="22">
        <f>K56+'Денежные потоки'!K174</f>
        <v>0</v>
      </c>
      <c r="M56" s="22">
        <f>L56+'Денежные потоки'!L174</f>
        <v>0</v>
      </c>
      <c r="N56" s="22">
        <f>M56+'Денежные потоки'!M174</f>
        <v>0</v>
      </c>
      <c r="O56" s="22">
        <f>N56+'Денежные потоки'!N174</f>
        <v>0</v>
      </c>
      <c r="P56" s="22">
        <f>O56+'Денежные потоки'!O174</f>
        <v>0</v>
      </c>
      <c r="Q56" s="22">
        <f>P56+'Денежные потоки'!P174</f>
        <v>0</v>
      </c>
      <c r="R56" s="22">
        <f>Q56+'Денежные потоки'!Q174</f>
        <v>0</v>
      </c>
      <c r="S56" s="22">
        <f>R56+'Денежные потоки'!R174</f>
        <v>0</v>
      </c>
      <c r="T56" s="22">
        <f>S56+'Денежные потоки'!S174</f>
        <v>0</v>
      </c>
      <c r="U56" s="22">
        <f>T56+'Денежные потоки'!T174</f>
        <v>0</v>
      </c>
      <c r="V56" s="22">
        <f>U56+'Денежные потоки'!U174</f>
        <v>0</v>
      </c>
      <c r="W56" s="22">
        <f>V56+'Денежные потоки'!V174</f>
        <v>0</v>
      </c>
      <c r="X56" s="22">
        <f>W56+'Денежные потоки'!W174</f>
        <v>0</v>
      </c>
      <c r="Y56" s="22">
        <f>X56+'Денежные потоки'!X174</f>
        <v>0</v>
      </c>
      <c r="Z56" s="22">
        <f>Y56+'Денежные потоки'!Y174</f>
        <v>0</v>
      </c>
      <c r="AA56" s="22">
        <f>Z56+'Денежные потоки'!Z174</f>
        <v>0</v>
      </c>
      <c r="AB56" s="22">
        <f>AA56+'Денежные потоки'!AA174</f>
        <v>0</v>
      </c>
      <c r="AC56" s="22">
        <f>AB56+'Денежные потоки'!AB174</f>
        <v>0</v>
      </c>
      <c r="AD56" s="22"/>
    </row>
    <row r="57" spans="1:30" x14ac:dyDescent="0.3">
      <c r="A57" s="10" t="s">
        <v>166</v>
      </c>
      <c r="B57" s="15" t="s">
        <v>157</v>
      </c>
      <c r="C57" s="15"/>
      <c r="D57" s="20">
        <v>0</v>
      </c>
      <c r="E57" s="22">
        <f>D57+'Денежные потоки'!D175</f>
        <v>0</v>
      </c>
      <c r="F57" s="22">
        <f>E57+'Денежные потоки'!E175</f>
        <v>0</v>
      </c>
      <c r="G57" s="22">
        <f>F57+'Денежные потоки'!F175</f>
        <v>0</v>
      </c>
      <c r="H57" s="22">
        <f>G57+'Денежные потоки'!G175</f>
        <v>0</v>
      </c>
      <c r="I57" s="22">
        <f>H57+'Денежные потоки'!H175</f>
        <v>0</v>
      </c>
      <c r="J57" s="22">
        <f>I57+'Денежные потоки'!I175</f>
        <v>0</v>
      </c>
      <c r="K57" s="22">
        <f>J57+'Денежные потоки'!J175</f>
        <v>0</v>
      </c>
      <c r="L57" s="22">
        <f>K57+'Денежные потоки'!K175</f>
        <v>0</v>
      </c>
      <c r="M57" s="22">
        <f>L57+'Денежные потоки'!L175</f>
        <v>0</v>
      </c>
      <c r="N57" s="22">
        <f>M57+'Денежные потоки'!M175</f>
        <v>0</v>
      </c>
      <c r="O57" s="22">
        <f>N57+'Денежные потоки'!N175</f>
        <v>0</v>
      </c>
      <c r="P57" s="22">
        <f>O57+'Денежные потоки'!O175</f>
        <v>0</v>
      </c>
      <c r="Q57" s="22">
        <f>P57+'Денежные потоки'!P175</f>
        <v>0</v>
      </c>
      <c r="R57" s="22">
        <f>Q57+'Денежные потоки'!Q175</f>
        <v>0</v>
      </c>
      <c r="S57" s="22">
        <f>R57+'Денежные потоки'!R175</f>
        <v>0</v>
      </c>
      <c r="T57" s="22">
        <f>S57+'Денежные потоки'!S175</f>
        <v>0</v>
      </c>
      <c r="U57" s="22">
        <f>T57+'Денежные потоки'!T175</f>
        <v>0</v>
      </c>
      <c r="V57" s="22">
        <f>U57+'Денежные потоки'!U175</f>
        <v>0</v>
      </c>
      <c r="W57" s="22">
        <f>V57+'Денежные потоки'!V175</f>
        <v>0</v>
      </c>
      <c r="X57" s="22">
        <f>W57+'Денежные потоки'!W175</f>
        <v>0</v>
      </c>
      <c r="Y57" s="22">
        <f>X57+'Денежные потоки'!X175</f>
        <v>0</v>
      </c>
      <c r="Z57" s="22">
        <f>Y57+'Денежные потоки'!Y175</f>
        <v>0</v>
      </c>
      <c r="AA57" s="22">
        <f>Z57+'Денежные потоки'!Z175</f>
        <v>0</v>
      </c>
      <c r="AB57" s="22">
        <f>AA57+'Денежные потоки'!AA175</f>
        <v>0</v>
      </c>
      <c r="AC57" s="22">
        <f>AB57+'Денежные потоки'!AB175</f>
        <v>0</v>
      </c>
      <c r="AD57" s="22"/>
    </row>
    <row r="58" spans="1:30" x14ac:dyDescent="0.3">
      <c r="A58" s="10" t="s">
        <v>167</v>
      </c>
      <c r="B58" s="16" t="s">
        <v>168</v>
      </c>
      <c r="C58" s="16"/>
      <c r="D58" s="16">
        <v>6136109.5890410999</v>
      </c>
      <c r="E58" s="22">
        <f>D58+'Денежные потоки'!D176</f>
        <v>6136109.5890410999</v>
      </c>
      <c r="F58" s="22">
        <f>E58+'Денежные потоки'!E176</f>
        <v>6136109.5890410999</v>
      </c>
      <c r="G58" s="22">
        <f>F58+'Денежные потоки'!F176</f>
        <v>6136109.5890410999</v>
      </c>
      <c r="H58" s="22">
        <f>G58+'Денежные потоки'!G176</f>
        <v>6136109.5890410999</v>
      </c>
      <c r="I58" s="22">
        <f>H58+'Денежные потоки'!H176</f>
        <v>6136109.5890410999</v>
      </c>
      <c r="J58" s="22">
        <f>I58+'Денежные потоки'!I176</f>
        <v>5866109.5890410999</v>
      </c>
      <c r="K58" s="22">
        <f>J58+'Денежные потоки'!J176</f>
        <v>5866109.5890410999</v>
      </c>
      <c r="L58" s="22">
        <f>K58+'Денежные потоки'!K176</f>
        <v>5866109.5890410999</v>
      </c>
      <c r="M58" s="22">
        <f>L58+'Денежные потоки'!L176</f>
        <v>5866109.5890410999</v>
      </c>
      <c r="N58" s="22">
        <f>M58+'Денежные потоки'!M176</f>
        <v>5866109.5890410999</v>
      </c>
      <c r="O58" s="22">
        <f>N58+'Денежные потоки'!N176</f>
        <v>5866109.5890410999</v>
      </c>
      <c r="P58" s="22">
        <f>O58+'Денежные потоки'!O176</f>
        <v>5866109.5890410999</v>
      </c>
      <c r="Q58" s="22">
        <f>P58+'Денежные потоки'!P176</f>
        <v>5866109.5890410999</v>
      </c>
      <c r="R58" s="22">
        <f>Q58+'Денежные потоки'!Q176</f>
        <v>5866109.5890410999</v>
      </c>
      <c r="S58" s="22">
        <f>R58+'Денежные потоки'!R176</f>
        <v>5866109.5890410999</v>
      </c>
      <c r="T58" s="22">
        <f>S58+'Денежные потоки'!S176</f>
        <v>5866109.5890410999</v>
      </c>
      <c r="U58" s="22">
        <f>T58+'Денежные потоки'!T176</f>
        <v>5866109.5890410999</v>
      </c>
      <c r="V58" s="22">
        <f>U58+'Денежные потоки'!U176</f>
        <v>5595369.8630137024</v>
      </c>
      <c r="W58" s="22">
        <f>V58+'Денежные потоки'!V176</f>
        <v>5595369.8630137024</v>
      </c>
      <c r="X58" s="22">
        <f>W58+'Денежные потоки'!W176</f>
        <v>5595369.8630137024</v>
      </c>
      <c r="Y58" s="22">
        <f>X58+'Денежные потоки'!X176</f>
        <v>5595369.8630137024</v>
      </c>
      <c r="Z58" s="22">
        <f>Y58+'Денежные потоки'!Y176</f>
        <v>5595369.8630137024</v>
      </c>
      <c r="AA58" s="22">
        <f>Z58+'Денежные потоки'!Z176</f>
        <v>5595369.8630137024</v>
      </c>
      <c r="AB58" s="22">
        <f>AA58+'Денежные потоки'!AA176</f>
        <v>5595369.8630137024</v>
      </c>
      <c r="AC58" s="22">
        <f>AB58+'Денежные потоки'!AB176</f>
        <v>-1214630.1369862976</v>
      </c>
      <c r="AD58" s="22"/>
    </row>
    <row r="59" spans="1:30" x14ac:dyDescent="0.3">
      <c r="A59" s="10" t="s">
        <v>169</v>
      </c>
      <c r="B59" s="15" t="s">
        <v>132</v>
      </c>
      <c r="C59" s="15"/>
      <c r="D59" s="16">
        <v>6136109.5890410999</v>
      </c>
      <c r="E59" s="22">
        <f>D59+'Денежные потоки'!D177</f>
        <v>6136109.5890410999</v>
      </c>
      <c r="F59" s="22">
        <f>E59+'Денежные потоки'!E177</f>
        <v>6136109.5890410999</v>
      </c>
      <c r="G59" s="22">
        <f>F59+'Денежные потоки'!F177</f>
        <v>6136109.5890410999</v>
      </c>
      <c r="H59" s="22">
        <f>G59+'Денежные потоки'!G177</f>
        <v>6136109.5890410999</v>
      </c>
      <c r="I59" s="22">
        <f>H59+'Денежные потоки'!H177</f>
        <v>6136109.5890410999</v>
      </c>
      <c r="J59" s="22">
        <f>I59+'Денежные потоки'!I177</f>
        <v>6136109.5890410999</v>
      </c>
      <c r="K59" s="22">
        <f>J59+'Денежные потоки'!J177</f>
        <v>6136109.5890410999</v>
      </c>
      <c r="L59" s="22">
        <f>K59+'Денежные потоки'!K177</f>
        <v>6136109.5890410999</v>
      </c>
      <c r="M59" s="22">
        <f>L59+'Денежные потоки'!L177</f>
        <v>6136109.5890410999</v>
      </c>
      <c r="N59" s="22">
        <f>M59+'Денежные потоки'!M177</f>
        <v>6136109.5890410999</v>
      </c>
      <c r="O59" s="22">
        <f>N59+'Денежные потоки'!N177</f>
        <v>6136109.5890410999</v>
      </c>
      <c r="P59" s="22">
        <f>O59+'Денежные потоки'!O177</f>
        <v>6136109.5890410999</v>
      </c>
      <c r="Q59" s="22">
        <f>P59+'Денежные потоки'!P177</f>
        <v>6136109.5890410999</v>
      </c>
      <c r="R59" s="22">
        <f>Q59+'Денежные потоки'!Q177</f>
        <v>6136109.5890410999</v>
      </c>
      <c r="S59" s="22">
        <f>R59+'Денежные потоки'!R177</f>
        <v>6136109.5890410999</v>
      </c>
      <c r="T59" s="22">
        <f>S59+'Денежные потоки'!S177</f>
        <v>6136109.5890410999</v>
      </c>
      <c r="U59" s="22">
        <f>T59+'Денежные потоки'!T177</f>
        <v>6136109.5890410999</v>
      </c>
      <c r="V59" s="22">
        <f>U59+'Денежные потоки'!U177</f>
        <v>6136109.5890410999</v>
      </c>
      <c r="W59" s="22">
        <f>V59+'Денежные потоки'!V177</f>
        <v>6136109.5890410999</v>
      </c>
      <c r="X59" s="22">
        <f>W59+'Денежные потоки'!W177</f>
        <v>6136109.5890410999</v>
      </c>
      <c r="Y59" s="22">
        <f>X59+'Денежные потоки'!X177</f>
        <v>6136109.5890410999</v>
      </c>
      <c r="Z59" s="22">
        <f>Y59+'Денежные потоки'!Y177</f>
        <v>6136109.5890410999</v>
      </c>
      <c r="AA59" s="22">
        <f>Z59+'Денежные потоки'!Z177</f>
        <v>6136109.5890410999</v>
      </c>
      <c r="AB59" s="22">
        <f>AA59+'Денежные потоки'!AA177</f>
        <v>6136109.5890410999</v>
      </c>
      <c r="AC59" s="22">
        <f>AB59+'Денежные потоки'!AB177</f>
        <v>6136109.5890410999</v>
      </c>
      <c r="AD59" s="22"/>
    </row>
    <row r="60" spans="1:30" x14ac:dyDescent="0.3">
      <c r="A60" s="10" t="s">
        <v>170</v>
      </c>
      <c r="B60" s="16" t="s">
        <v>171</v>
      </c>
      <c r="C60" s="16"/>
      <c r="D60" s="21">
        <v>0</v>
      </c>
      <c r="E60" s="22">
        <f>D60+'Денежные потоки'!D178</f>
        <v>0</v>
      </c>
      <c r="F60" s="22">
        <f>E60+'Денежные потоки'!E178</f>
        <v>0</v>
      </c>
      <c r="G60" s="22">
        <f>F60+'Денежные потоки'!F178</f>
        <v>0</v>
      </c>
      <c r="H60" s="22">
        <f>G60+'Денежные потоки'!G178</f>
        <v>0</v>
      </c>
      <c r="I60" s="22">
        <f>H60+'Денежные потоки'!H178</f>
        <v>0</v>
      </c>
      <c r="J60" s="22">
        <f>I60+'Денежные потоки'!I178</f>
        <v>0</v>
      </c>
      <c r="K60" s="22">
        <f>J60+'Денежные потоки'!J178</f>
        <v>0</v>
      </c>
      <c r="L60" s="22">
        <f>K60+'Денежные потоки'!K178</f>
        <v>0</v>
      </c>
      <c r="M60" s="22">
        <f>L60+'Денежные потоки'!L178</f>
        <v>0</v>
      </c>
      <c r="N60" s="22">
        <f>M60+'Денежные потоки'!M178</f>
        <v>0</v>
      </c>
      <c r="O60" s="22">
        <f>N60+'Денежные потоки'!N178</f>
        <v>0</v>
      </c>
      <c r="P60" s="22">
        <f>O60+'Денежные потоки'!O178</f>
        <v>0</v>
      </c>
      <c r="Q60" s="22">
        <f>P60+'Денежные потоки'!P178</f>
        <v>0</v>
      </c>
      <c r="R60" s="22">
        <f>Q60+'Денежные потоки'!Q178</f>
        <v>0</v>
      </c>
      <c r="S60" s="22">
        <f>R60+'Денежные потоки'!R178</f>
        <v>0</v>
      </c>
      <c r="T60" s="22">
        <f>S60+'Денежные потоки'!S178</f>
        <v>0</v>
      </c>
      <c r="U60" s="22">
        <f>T60+'Денежные потоки'!T178</f>
        <v>0</v>
      </c>
      <c r="V60" s="22">
        <f>U60+'Денежные потоки'!U178</f>
        <v>0</v>
      </c>
      <c r="W60" s="22">
        <f>V60+'Денежные потоки'!V178</f>
        <v>0</v>
      </c>
      <c r="X60" s="22">
        <f>W60+'Денежные потоки'!W178</f>
        <v>0</v>
      </c>
      <c r="Y60" s="22">
        <f>X60+'Денежные потоки'!X178</f>
        <v>0</v>
      </c>
      <c r="Z60" s="22">
        <f>Y60+'Денежные потоки'!Y178</f>
        <v>0</v>
      </c>
      <c r="AA60" s="22">
        <f>Z60+'Денежные потоки'!Z178</f>
        <v>0</v>
      </c>
      <c r="AB60" s="22">
        <f>AA60+'Денежные потоки'!AA178</f>
        <v>0</v>
      </c>
      <c r="AC60" s="22">
        <f>AB60+'Денежные потоки'!AB178</f>
        <v>0</v>
      </c>
      <c r="AD60" s="22"/>
    </row>
    <row r="61" spans="1:30" x14ac:dyDescent="0.3">
      <c r="A61" s="13"/>
      <c r="B61" s="17" t="s">
        <v>172</v>
      </c>
      <c r="C61" s="17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 x14ac:dyDescent="0.3">
      <c r="A62" s="10" t="s">
        <v>173</v>
      </c>
      <c r="B62" s="11" t="s">
        <v>174</v>
      </c>
      <c r="C62" s="11"/>
      <c r="D62" s="16">
        <v>1986795.5780821899</v>
      </c>
      <c r="E62" s="22">
        <f>D62+'Денежные потоки'!D180</f>
        <v>1986795.5780821899</v>
      </c>
      <c r="F62" s="22">
        <f>E62+'Денежные потоки'!E180</f>
        <v>1986795.5780821899</v>
      </c>
      <c r="G62" s="22">
        <f>F62+'Денежные потоки'!F180</f>
        <v>1986795.5780821899</v>
      </c>
      <c r="H62" s="22">
        <f>G62+'Денежные потоки'!G180</f>
        <v>1986795.5780821899</v>
      </c>
      <c r="I62" s="22">
        <f>H62+'Денежные потоки'!H180</f>
        <v>1986795.5780821899</v>
      </c>
      <c r="J62" s="22">
        <f>I62+'Денежные потоки'!I180</f>
        <v>1986795.5780821899</v>
      </c>
      <c r="K62" s="22">
        <f>J62+'Денежные потоки'!J180</f>
        <v>1986795.5780821899</v>
      </c>
      <c r="L62" s="22">
        <f>K62+'Денежные потоки'!K180</f>
        <v>1986795.5780821899</v>
      </c>
      <c r="M62" s="22">
        <f>L62+'Денежные потоки'!L180</f>
        <v>1986795.5780821899</v>
      </c>
      <c r="N62" s="22">
        <f>M62+'Денежные потоки'!M180</f>
        <v>1986795.5780821899</v>
      </c>
      <c r="O62" s="22">
        <f>N62+'Денежные потоки'!N180</f>
        <v>1986795.5780821899</v>
      </c>
      <c r="P62" s="22">
        <f>O62+'Денежные потоки'!O180</f>
        <v>1986795.5780821899</v>
      </c>
      <c r="Q62" s="22">
        <f>P62+'Денежные потоки'!P180</f>
        <v>1986795.5780821899</v>
      </c>
      <c r="R62" s="22">
        <f>Q62+'Денежные потоки'!Q180</f>
        <v>1986795.5780821899</v>
      </c>
      <c r="S62" s="22">
        <f>R62+'Денежные потоки'!R180</f>
        <v>1986795.5780821899</v>
      </c>
      <c r="T62" s="22">
        <f>S62+'Денежные потоки'!S180</f>
        <v>1986795.5780821899</v>
      </c>
      <c r="U62" s="22">
        <f>T62+'Денежные потоки'!T180</f>
        <v>1986795.5780821899</v>
      </c>
      <c r="V62" s="22">
        <f>U62+'Денежные потоки'!U180</f>
        <v>1986795.5780821899</v>
      </c>
      <c r="W62" s="22">
        <f>V62+'Денежные потоки'!V180</f>
        <v>1986795.5780821899</v>
      </c>
      <c r="X62" s="22">
        <f>W62+'Денежные потоки'!W180</f>
        <v>1986795.5780821899</v>
      </c>
      <c r="Y62" s="22">
        <f>X62+'Денежные потоки'!X180</f>
        <v>1986795.5780821899</v>
      </c>
      <c r="Z62" s="22">
        <f>Y62+'Денежные потоки'!Y180</f>
        <v>1986795.5780821899</v>
      </c>
      <c r="AA62" s="22">
        <f>Z62+'Денежные потоки'!Z180</f>
        <v>1986795.5780821899</v>
      </c>
      <c r="AB62" s="22">
        <f>AA62+'Денежные потоки'!AA180</f>
        <v>1986795.5780821899</v>
      </c>
      <c r="AC62" s="22">
        <f>AB62+'Денежные потоки'!AB180</f>
        <v>1986795.5780821899</v>
      </c>
      <c r="AD62" s="22"/>
    </row>
    <row r="63" spans="1:30" x14ac:dyDescent="0.3">
      <c r="A63" s="10" t="s">
        <v>175</v>
      </c>
      <c r="B63" s="16" t="s">
        <v>176</v>
      </c>
      <c r="C63" s="16"/>
      <c r="D63" s="16">
        <v>0</v>
      </c>
      <c r="E63" s="22">
        <f>D63+'Денежные потоки'!D181</f>
        <v>0</v>
      </c>
      <c r="F63" s="22">
        <f>E63+'Денежные потоки'!E181</f>
        <v>0</v>
      </c>
      <c r="G63" s="22">
        <f>F63+'Денежные потоки'!F181</f>
        <v>0</v>
      </c>
      <c r="H63" s="22">
        <f>G63+'Денежные потоки'!G181</f>
        <v>0</v>
      </c>
      <c r="I63" s="22">
        <f>H63+'Денежные потоки'!H181</f>
        <v>0</v>
      </c>
      <c r="J63" s="22">
        <f>I63+'Денежные потоки'!I181</f>
        <v>0</v>
      </c>
      <c r="K63" s="22">
        <f>J63+'Денежные потоки'!J181</f>
        <v>0</v>
      </c>
      <c r="L63" s="22">
        <f>K63+'Денежные потоки'!K181</f>
        <v>0</v>
      </c>
      <c r="M63" s="22">
        <f>L63+'Денежные потоки'!L181</f>
        <v>0</v>
      </c>
      <c r="N63" s="22">
        <f>M63+'Денежные потоки'!M181</f>
        <v>0</v>
      </c>
      <c r="O63" s="22">
        <f>N63+'Денежные потоки'!N181</f>
        <v>0</v>
      </c>
      <c r="P63" s="22">
        <f>O63+'Денежные потоки'!O181</f>
        <v>0</v>
      </c>
      <c r="Q63" s="22">
        <f>P63+'Денежные потоки'!P181</f>
        <v>0</v>
      </c>
      <c r="R63" s="22">
        <f>Q63+'Денежные потоки'!Q181</f>
        <v>0</v>
      </c>
      <c r="S63" s="22">
        <f>R63+'Денежные потоки'!R181</f>
        <v>0</v>
      </c>
      <c r="T63" s="22">
        <f>S63+'Денежные потоки'!S181</f>
        <v>0</v>
      </c>
      <c r="U63" s="22">
        <f>T63+'Денежные потоки'!T181</f>
        <v>0</v>
      </c>
      <c r="V63" s="22">
        <f>U63+'Денежные потоки'!U181</f>
        <v>0</v>
      </c>
      <c r="W63" s="22">
        <f>V63+'Денежные потоки'!V181</f>
        <v>0</v>
      </c>
      <c r="X63" s="22">
        <f>W63+'Денежные потоки'!W181</f>
        <v>0</v>
      </c>
      <c r="Y63" s="22">
        <f>X63+'Денежные потоки'!X181</f>
        <v>0</v>
      </c>
      <c r="Z63" s="22">
        <f>Y63+'Денежные потоки'!Y181</f>
        <v>0</v>
      </c>
      <c r="AA63" s="22">
        <f>Z63+'Денежные потоки'!Z181</f>
        <v>0</v>
      </c>
      <c r="AB63" s="22">
        <f>AA63+'Денежные потоки'!AA181</f>
        <v>0</v>
      </c>
      <c r="AC63" s="22">
        <f>AB63+'Денежные потоки'!AB181</f>
        <v>0</v>
      </c>
      <c r="AD63" s="22"/>
    </row>
    <row r="64" spans="1:30" x14ac:dyDescent="0.3">
      <c r="A64" s="10" t="s">
        <v>177</v>
      </c>
      <c r="B64" s="11" t="s">
        <v>178</v>
      </c>
      <c r="C64" s="11"/>
      <c r="D64" s="16">
        <v>38377.8077179178</v>
      </c>
      <c r="E64" s="22">
        <f>D64+'Денежные потоки'!D182</f>
        <v>38377.8077179178</v>
      </c>
      <c r="F64" s="22">
        <f>E64+'Денежные потоки'!E182</f>
        <v>38377.8077179178</v>
      </c>
      <c r="G64" s="22">
        <f>F64+'Денежные потоки'!F182</f>
        <v>38377.8077179178</v>
      </c>
      <c r="H64" s="22">
        <f>G64+'Денежные потоки'!G182</f>
        <v>38377.8077179178</v>
      </c>
      <c r="I64" s="22">
        <f>H64+'Денежные потоки'!H182</f>
        <v>38377.8077179178</v>
      </c>
      <c r="J64" s="22">
        <f>I64+'Денежные потоки'!I182</f>
        <v>38377.8077179178</v>
      </c>
      <c r="K64" s="22">
        <f>J64+'Денежные потоки'!J182</f>
        <v>38377.8077179178</v>
      </c>
      <c r="L64" s="22">
        <f>K64+'Денежные потоки'!K182</f>
        <v>38377.8077179178</v>
      </c>
      <c r="M64" s="22">
        <f>L64+'Денежные потоки'!L182</f>
        <v>38377.8077179178</v>
      </c>
      <c r="N64" s="22">
        <f>M64+'Денежные потоки'!M182</f>
        <v>38377.8077179178</v>
      </c>
      <c r="O64" s="22">
        <f>N64+'Денежные потоки'!N182</f>
        <v>38377.8077179178</v>
      </c>
      <c r="P64" s="22">
        <f>O64+'Денежные потоки'!O182</f>
        <v>38377.8077179178</v>
      </c>
      <c r="Q64" s="22">
        <f>P64+'Денежные потоки'!P182</f>
        <v>38377.8077179178</v>
      </c>
      <c r="R64" s="22">
        <f>Q64+'Денежные потоки'!Q182</f>
        <v>38377.8077179178</v>
      </c>
      <c r="S64" s="22">
        <f>R64+'Денежные потоки'!R182</f>
        <v>38377.8077179178</v>
      </c>
      <c r="T64" s="22">
        <f>S64+'Денежные потоки'!S182</f>
        <v>38377.8077179178</v>
      </c>
      <c r="U64" s="22">
        <f>T64+'Денежные потоки'!T182</f>
        <v>38377.8077179178</v>
      </c>
      <c r="V64" s="22">
        <f>U64+'Денежные потоки'!U182</f>
        <v>38377.8077179178</v>
      </c>
      <c r="W64" s="22">
        <f>V64+'Денежные потоки'!V182</f>
        <v>38377.8077179178</v>
      </c>
      <c r="X64" s="22">
        <f>W64+'Денежные потоки'!W182</f>
        <v>38377.8077179178</v>
      </c>
      <c r="Y64" s="22">
        <f>X64+'Денежные потоки'!X182</f>
        <v>38377.8077179178</v>
      </c>
      <c r="Z64" s="22">
        <f>Y64+'Денежные потоки'!Y182</f>
        <v>38377.8077179178</v>
      </c>
      <c r="AA64" s="22">
        <f>Z64+'Денежные потоки'!Z182</f>
        <v>38377.8077179178</v>
      </c>
      <c r="AB64" s="22">
        <f>AA64+'Денежные потоки'!AA182</f>
        <v>38377.8077179178</v>
      </c>
      <c r="AC64" s="22">
        <f>AB64+'Денежные потоки'!AB182</f>
        <v>38377.8077179178</v>
      </c>
      <c r="AD64" s="22"/>
    </row>
    <row r="65" spans="1:30" x14ac:dyDescent="0.3">
      <c r="A65" s="10" t="s">
        <v>179</v>
      </c>
      <c r="B65" s="12" t="s">
        <v>180</v>
      </c>
      <c r="C65" s="12"/>
      <c r="D65" s="15">
        <v>24357.807717917851</v>
      </c>
      <c r="E65" s="22">
        <f>D65+'Денежные потоки'!D183</f>
        <v>24357.807717917851</v>
      </c>
      <c r="F65" s="22">
        <f>E65+'Денежные потоки'!E183</f>
        <v>24357.807717917851</v>
      </c>
      <c r="G65" s="22">
        <f>F65+'Денежные потоки'!F183</f>
        <v>24357.807717917851</v>
      </c>
      <c r="H65" s="22">
        <f>G65+'Денежные потоки'!G183</f>
        <v>24357.807717917851</v>
      </c>
      <c r="I65" s="22">
        <f>H65+'Денежные потоки'!H183</f>
        <v>24357.807717917851</v>
      </c>
      <c r="J65" s="22">
        <f>I65+'Денежные потоки'!I183</f>
        <v>24357.807717917851</v>
      </c>
      <c r="K65" s="22">
        <f>J65+'Денежные потоки'!J183</f>
        <v>24357.807717917851</v>
      </c>
      <c r="L65" s="22">
        <f>K65+'Денежные потоки'!K183</f>
        <v>24357.807717917851</v>
      </c>
      <c r="M65" s="22">
        <f>L65+'Денежные потоки'!L183</f>
        <v>24357.807717917851</v>
      </c>
      <c r="N65" s="22">
        <f>M65+'Денежные потоки'!M183</f>
        <v>24357.807717917851</v>
      </c>
      <c r="O65" s="22">
        <f>N65+'Денежные потоки'!N183</f>
        <v>24357.807717917851</v>
      </c>
      <c r="P65" s="22">
        <f>O65+'Денежные потоки'!O183</f>
        <v>24357.807717917851</v>
      </c>
      <c r="Q65" s="22">
        <f>P65+'Денежные потоки'!P183</f>
        <v>24357.807717917851</v>
      </c>
      <c r="R65" s="22">
        <f>Q65+'Денежные потоки'!Q183</f>
        <v>24357.807717917851</v>
      </c>
      <c r="S65" s="22">
        <f>R65+'Денежные потоки'!R183</f>
        <v>24357.807717917851</v>
      </c>
      <c r="T65" s="22">
        <f>S65+'Денежные потоки'!S183</f>
        <v>24357.807717917851</v>
      </c>
      <c r="U65" s="22">
        <f>T65+'Денежные потоки'!T183</f>
        <v>24357.807717917851</v>
      </c>
      <c r="V65" s="22">
        <f>U65+'Денежные потоки'!U183</f>
        <v>24357.807717917851</v>
      </c>
      <c r="W65" s="22">
        <f>V65+'Денежные потоки'!V183</f>
        <v>24357.807717917851</v>
      </c>
      <c r="X65" s="22">
        <f>W65+'Денежные потоки'!W183</f>
        <v>24357.807717917851</v>
      </c>
      <c r="Y65" s="22">
        <f>X65+'Денежные потоки'!X183</f>
        <v>24357.807717917851</v>
      </c>
      <c r="Z65" s="22">
        <f>Y65+'Денежные потоки'!Y183</f>
        <v>24357.807717917851</v>
      </c>
      <c r="AA65" s="22">
        <f>Z65+'Денежные потоки'!Z183</f>
        <v>24357.807717917851</v>
      </c>
      <c r="AB65" s="22">
        <f>AA65+'Денежные потоки'!AA183</f>
        <v>24357.807717917851</v>
      </c>
      <c r="AC65" s="22">
        <f>AB65+'Денежные потоки'!AB183</f>
        <v>24357.807717917851</v>
      </c>
      <c r="AD65" s="22"/>
    </row>
    <row r="66" spans="1:30" x14ac:dyDescent="0.3">
      <c r="A66" s="10" t="s">
        <v>181</v>
      </c>
      <c r="B66" s="12" t="s">
        <v>182</v>
      </c>
      <c r="C66" s="12"/>
      <c r="D66" s="15">
        <v>-10980.000000000018</v>
      </c>
      <c r="E66" s="22">
        <f>D66+'Денежные потоки'!D184</f>
        <v>-10980.000000000018</v>
      </c>
      <c r="F66" s="22">
        <f>E66+'Денежные потоки'!E184</f>
        <v>-10980.000000000018</v>
      </c>
      <c r="G66" s="22">
        <f>F66+'Денежные потоки'!F184</f>
        <v>-10980.000000000018</v>
      </c>
      <c r="H66" s="22">
        <f>G66+'Денежные потоки'!G184</f>
        <v>-10980.000000000018</v>
      </c>
      <c r="I66" s="22">
        <f>H66+'Денежные потоки'!H184</f>
        <v>-10980.000000000018</v>
      </c>
      <c r="J66" s="22">
        <f>I66+'Денежные потоки'!I184</f>
        <v>-10980.000000000018</v>
      </c>
      <c r="K66" s="22">
        <f>J66+'Денежные потоки'!J184</f>
        <v>-10980.000000000018</v>
      </c>
      <c r="L66" s="22">
        <f>K66+'Денежные потоки'!K184</f>
        <v>-10980.000000000018</v>
      </c>
      <c r="M66" s="22">
        <f>L66+'Денежные потоки'!L184</f>
        <v>-10980.000000000018</v>
      </c>
      <c r="N66" s="22">
        <f>M66+'Денежные потоки'!M184</f>
        <v>-10980.000000000018</v>
      </c>
      <c r="O66" s="22">
        <f>N66+'Денежные потоки'!N184</f>
        <v>-10980.000000000018</v>
      </c>
      <c r="P66" s="22">
        <f>O66+'Денежные потоки'!O184</f>
        <v>-10980.000000000018</v>
      </c>
      <c r="Q66" s="22">
        <f>P66+'Денежные потоки'!P184</f>
        <v>-10980.000000000018</v>
      </c>
      <c r="R66" s="22">
        <f>Q66+'Денежные потоки'!Q184</f>
        <v>-10980.000000000018</v>
      </c>
      <c r="S66" s="22">
        <f>R66+'Денежные потоки'!R184</f>
        <v>-10980.000000000018</v>
      </c>
      <c r="T66" s="22">
        <f>S66+'Денежные потоки'!S184</f>
        <v>-10980.000000000018</v>
      </c>
      <c r="U66" s="22">
        <f>T66+'Денежные потоки'!T184</f>
        <v>-10980.000000000018</v>
      </c>
      <c r="V66" s="22">
        <f>U66+'Денежные потоки'!U184</f>
        <v>-10980.000000000018</v>
      </c>
      <c r="W66" s="22">
        <f>V66+'Денежные потоки'!V184</f>
        <v>-10980.000000000018</v>
      </c>
      <c r="X66" s="22">
        <f>W66+'Денежные потоки'!W184</f>
        <v>-10980.000000000018</v>
      </c>
      <c r="Y66" s="22">
        <f>X66+'Денежные потоки'!X184</f>
        <v>-10980.000000000018</v>
      </c>
      <c r="Z66" s="22">
        <f>Y66+'Денежные потоки'!Y184</f>
        <v>-10980.000000000018</v>
      </c>
      <c r="AA66" s="22">
        <f>Z66+'Денежные потоки'!Z184</f>
        <v>-10980.000000000018</v>
      </c>
      <c r="AB66" s="22">
        <f>AA66+'Денежные потоки'!AA184</f>
        <v>-10980.000000000018</v>
      </c>
      <c r="AC66" s="22">
        <f>AB66+'Денежные потоки'!AB184</f>
        <v>-10980.000000000018</v>
      </c>
      <c r="AD66" s="22"/>
    </row>
    <row r="67" spans="1:30" x14ac:dyDescent="0.3">
      <c r="A67" s="10" t="s">
        <v>183</v>
      </c>
      <c r="B67" s="12" t="s">
        <v>184</v>
      </c>
      <c r="C67" s="12"/>
      <c r="D67" s="15">
        <v>0</v>
      </c>
      <c r="E67" s="22">
        <f>D67+'Денежные потоки'!D185</f>
        <v>0</v>
      </c>
      <c r="F67" s="22">
        <f>E67+'Денежные потоки'!E185</f>
        <v>0</v>
      </c>
      <c r="G67" s="22">
        <f>F67+'Денежные потоки'!F185</f>
        <v>0</v>
      </c>
      <c r="H67" s="22">
        <f>G67+'Денежные потоки'!G185</f>
        <v>0</v>
      </c>
      <c r="I67" s="22">
        <f>H67+'Денежные потоки'!H185</f>
        <v>0</v>
      </c>
      <c r="J67" s="22">
        <f>I67+'Денежные потоки'!I185</f>
        <v>0</v>
      </c>
      <c r="K67" s="22">
        <f>J67+'Денежные потоки'!J185</f>
        <v>0</v>
      </c>
      <c r="L67" s="22">
        <f>K67+'Денежные потоки'!K185</f>
        <v>0</v>
      </c>
      <c r="M67" s="22">
        <f>L67+'Денежные потоки'!L185</f>
        <v>0</v>
      </c>
      <c r="N67" s="22">
        <f>M67+'Денежные потоки'!M185</f>
        <v>0</v>
      </c>
      <c r="O67" s="22">
        <f>N67+'Денежные потоки'!N185</f>
        <v>0</v>
      </c>
      <c r="P67" s="22">
        <f>O67+'Денежные потоки'!O185</f>
        <v>0</v>
      </c>
      <c r="Q67" s="22">
        <f>P67+'Денежные потоки'!P185</f>
        <v>0</v>
      </c>
      <c r="R67" s="22">
        <f>Q67+'Денежные потоки'!Q185</f>
        <v>0</v>
      </c>
      <c r="S67" s="22">
        <f>R67+'Денежные потоки'!R185</f>
        <v>0</v>
      </c>
      <c r="T67" s="22">
        <f>S67+'Денежные потоки'!S185</f>
        <v>0</v>
      </c>
      <c r="U67" s="22">
        <f>T67+'Денежные потоки'!T185</f>
        <v>0</v>
      </c>
      <c r="V67" s="22">
        <f>U67+'Денежные потоки'!U185</f>
        <v>0</v>
      </c>
      <c r="W67" s="22">
        <f>V67+'Денежные потоки'!V185</f>
        <v>0</v>
      </c>
      <c r="X67" s="22">
        <f>W67+'Денежные потоки'!W185</f>
        <v>0</v>
      </c>
      <c r="Y67" s="22">
        <f>X67+'Денежные потоки'!X185</f>
        <v>0</v>
      </c>
      <c r="Z67" s="22">
        <f>Y67+'Денежные потоки'!Y185</f>
        <v>0</v>
      </c>
      <c r="AA67" s="22">
        <f>Z67+'Денежные потоки'!Z185</f>
        <v>0</v>
      </c>
      <c r="AB67" s="22">
        <f>AA67+'Денежные потоки'!AA185</f>
        <v>0</v>
      </c>
      <c r="AC67" s="22">
        <f>AB67+'Денежные потоки'!AB185</f>
        <v>0</v>
      </c>
      <c r="AD67" s="22"/>
    </row>
    <row r="68" spans="1:30" x14ac:dyDescent="0.3">
      <c r="A68" s="10" t="s">
        <v>185</v>
      </c>
      <c r="B68" s="12" t="s">
        <v>186</v>
      </c>
      <c r="C68" s="12"/>
      <c r="D68" s="15">
        <v>0</v>
      </c>
      <c r="E68" s="22">
        <f>D68+'Денежные потоки'!D186</f>
        <v>0</v>
      </c>
      <c r="F68" s="22">
        <f>E68+'Денежные потоки'!E186</f>
        <v>0</v>
      </c>
      <c r="G68" s="22">
        <f>F68+'Денежные потоки'!F186</f>
        <v>0</v>
      </c>
      <c r="H68" s="22">
        <f>G68+'Денежные потоки'!G186</f>
        <v>0</v>
      </c>
      <c r="I68" s="22">
        <f>H68+'Денежные потоки'!H186</f>
        <v>0</v>
      </c>
      <c r="J68" s="22">
        <f>I68+'Денежные потоки'!I186</f>
        <v>0</v>
      </c>
      <c r="K68" s="22">
        <f>J68+'Денежные потоки'!J186</f>
        <v>0</v>
      </c>
      <c r="L68" s="22">
        <f>K68+'Денежные потоки'!K186</f>
        <v>0</v>
      </c>
      <c r="M68" s="22">
        <f>L68+'Денежные потоки'!L186</f>
        <v>0</v>
      </c>
      <c r="N68" s="22">
        <f>M68+'Денежные потоки'!M186</f>
        <v>0</v>
      </c>
      <c r="O68" s="22">
        <f>N68+'Денежные потоки'!N186</f>
        <v>0</v>
      </c>
      <c r="P68" s="22">
        <f>O68+'Денежные потоки'!O186</f>
        <v>0</v>
      </c>
      <c r="Q68" s="22">
        <f>P68+'Денежные потоки'!P186</f>
        <v>0</v>
      </c>
      <c r="R68" s="22">
        <f>Q68+'Денежные потоки'!Q186</f>
        <v>0</v>
      </c>
      <c r="S68" s="22">
        <f>R68+'Денежные потоки'!R186</f>
        <v>0</v>
      </c>
      <c r="T68" s="22">
        <f>S68+'Денежные потоки'!S186</f>
        <v>0</v>
      </c>
      <c r="U68" s="22">
        <f>T68+'Денежные потоки'!T186</f>
        <v>0</v>
      </c>
      <c r="V68" s="22">
        <f>U68+'Денежные потоки'!U186</f>
        <v>0</v>
      </c>
      <c r="W68" s="22">
        <f>V68+'Денежные потоки'!V186</f>
        <v>0</v>
      </c>
      <c r="X68" s="22">
        <f>W68+'Денежные потоки'!W186</f>
        <v>0</v>
      </c>
      <c r="Y68" s="22">
        <f>X68+'Денежные потоки'!X186</f>
        <v>0</v>
      </c>
      <c r="Z68" s="22">
        <f>Y68+'Денежные потоки'!Y186</f>
        <v>0</v>
      </c>
      <c r="AA68" s="22">
        <f>Z68+'Денежные потоки'!Z186</f>
        <v>0</v>
      </c>
      <c r="AB68" s="22">
        <f>AA68+'Денежные потоки'!AA186</f>
        <v>0</v>
      </c>
      <c r="AC68" s="22">
        <f>AB68+'Денежные потоки'!AB186</f>
        <v>0</v>
      </c>
      <c r="AD68" s="22"/>
    </row>
    <row r="69" spans="1:30" x14ac:dyDescent="0.3">
      <c r="A69" s="10" t="s">
        <v>187</v>
      </c>
      <c r="B69" s="12" t="s">
        <v>188</v>
      </c>
      <c r="C69" s="12"/>
      <c r="D69" s="15">
        <v>25000</v>
      </c>
      <c r="E69" s="22">
        <f>D69+'Денежные потоки'!D187</f>
        <v>25000</v>
      </c>
      <c r="F69" s="22">
        <f>E69+'Денежные потоки'!E187</f>
        <v>25000</v>
      </c>
      <c r="G69" s="22">
        <f>F69+'Денежные потоки'!F187</f>
        <v>25000</v>
      </c>
      <c r="H69" s="22">
        <f>G69+'Денежные потоки'!G187</f>
        <v>25000</v>
      </c>
      <c r="I69" s="22">
        <f>H69+'Денежные потоки'!H187</f>
        <v>25000</v>
      </c>
      <c r="J69" s="22">
        <f>I69+'Денежные потоки'!I187</f>
        <v>25000</v>
      </c>
      <c r="K69" s="22">
        <f>J69+'Денежные потоки'!J187</f>
        <v>25000</v>
      </c>
      <c r="L69" s="22">
        <f>K69+'Денежные потоки'!K187</f>
        <v>25000</v>
      </c>
      <c r="M69" s="22">
        <f>L69+'Денежные потоки'!L187</f>
        <v>25000</v>
      </c>
      <c r="N69" s="22">
        <f>M69+'Денежные потоки'!M187</f>
        <v>25000</v>
      </c>
      <c r="O69" s="22">
        <f>N69+'Денежные потоки'!N187</f>
        <v>25000</v>
      </c>
      <c r="P69" s="22">
        <f>O69+'Денежные потоки'!O187</f>
        <v>25000</v>
      </c>
      <c r="Q69" s="22">
        <f>P69+'Денежные потоки'!P187</f>
        <v>25000</v>
      </c>
      <c r="R69" s="22">
        <f>Q69+'Денежные потоки'!Q187</f>
        <v>25000</v>
      </c>
      <c r="S69" s="22">
        <f>R69+'Денежные потоки'!R187</f>
        <v>25000</v>
      </c>
      <c r="T69" s="22">
        <f>S69+'Денежные потоки'!S187</f>
        <v>25000</v>
      </c>
      <c r="U69" s="22">
        <f>T69+'Денежные потоки'!T187</f>
        <v>25000</v>
      </c>
      <c r="V69" s="22">
        <f>U69+'Денежные потоки'!U187</f>
        <v>25000</v>
      </c>
      <c r="W69" s="22">
        <f>V69+'Денежные потоки'!V187</f>
        <v>25000</v>
      </c>
      <c r="X69" s="22">
        <f>W69+'Денежные потоки'!W187</f>
        <v>25000</v>
      </c>
      <c r="Y69" s="22">
        <f>X69+'Денежные потоки'!X187</f>
        <v>25000</v>
      </c>
      <c r="Z69" s="22">
        <f>Y69+'Денежные потоки'!Y187</f>
        <v>25000</v>
      </c>
      <c r="AA69" s="22">
        <f>Z69+'Денежные потоки'!Z187</f>
        <v>25000</v>
      </c>
      <c r="AB69" s="22">
        <f>AA69+'Денежные потоки'!AA187</f>
        <v>25000</v>
      </c>
      <c r="AC69" s="22">
        <f>AB69+'Денежные потоки'!AB187</f>
        <v>25000</v>
      </c>
      <c r="AD69" s="22"/>
    </row>
    <row r="71" spans="1:30" x14ac:dyDescent="0.3">
      <c r="C71" s="25" t="s">
        <v>192</v>
      </c>
      <c r="D71" s="22">
        <f>D2</f>
        <v>143491.27298082176</v>
      </c>
      <c r="E71" s="22">
        <f t="shared" ref="E71:AC71" si="12">E2</f>
        <v>150893.57294332178</v>
      </c>
      <c r="F71" s="22">
        <f t="shared" si="12"/>
        <v>152197.04823082176</v>
      </c>
      <c r="G71" s="22">
        <f t="shared" si="12"/>
        <v>153352.47614294678</v>
      </c>
      <c r="H71" s="22">
        <f t="shared" si="12"/>
        <v>154391.69122173428</v>
      </c>
      <c r="I71" s="22">
        <f t="shared" si="12"/>
        <v>155332.12604145051</v>
      </c>
      <c r="J71" s="22">
        <f t="shared" si="12"/>
        <v>426153.49228751624</v>
      </c>
      <c r="K71" s="22">
        <f t="shared" si="12"/>
        <v>426896.1695328175</v>
      </c>
      <c r="L71" s="22">
        <f t="shared" si="12"/>
        <v>427596.38057204499</v>
      </c>
      <c r="M71" s="22">
        <f t="shared" si="12"/>
        <v>428207.48622248915</v>
      </c>
      <c r="N71" s="22">
        <f t="shared" si="12"/>
        <v>428752.99128844618</v>
      </c>
      <c r="O71" s="22">
        <f t="shared" si="12"/>
        <v>429245.49830805266</v>
      </c>
      <c r="P71" s="22">
        <f t="shared" si="12"/>
        <v>441574.99182353547</v>
      </c>
      <c r="Q71" s="22">
        <f t="shared" si="12"/>
        <v>442033.62261103548</v>
      </c>
      <c r="R71" s="22">
        <f t="shared" si="12"/>
        <v>442520.43277353549</v>
      </c>
      <c r="S71" s="22">
        <f t="shared" si="12"/>
        <v>443083.77683603548</v>
      </c>
      <c r="T71" s="22">
        <f t="shared" si="12"/>
        <v>443618.31381103548</v>
      </c>
      <c r="U71" s="22">
        <f t="shared" si="12"/>
        <v>444131.92181103549</v>
      </c>
      <c r="V71" s="22">
        <f t="shared" si="12"/>
        <v>736514.82482353551</v>
      </c>
      <c r="W71" s="22">
        <f t="shared" si="12"/>
        <v>737047.03833603545</v>
      </c>
      <c r="X71" s="22">
        <f t="shared" si="12"/>
        <v>737588.33551103552</v>
      </c>
      <c r="Y71" s="22">
        <f t="shared" si="12"/>
        <v>738133.90701929235</v>
      </c>
      <c r="Z71" s="22">
        <f t="shared" si="12"/>
        <v>738683.75499176944</v>
      </c>
      <c r="AA71" s="22">
        <f t="shared" si="12"/>
        <v>739237.74147800799</v>
      </c>
      <c r="AB71" s="22">
        <f t="shared" si="12"/>
        <v>731720.86647800799</v>
      </c>
      <c r="AC71" s="22">
        <f t="shared" si="12"/>
        <v>731720.86647800799</v>
      </c>
    </row>
    <row r="72" spans="1:30" x14ac:dyDescent="0.3">
      <c r="C72" s="25" t="s">
        <v>246</v>
      </c>
      <c r="D72">
        <f>0.2*(D42+D43)+0.5*(D48+D49)+0.1*(D39+D40)+0.3*(D45+D46)+D77</f>
        <v>42614.71</v>
      </c>
      <c r="E72">
        <f t="shared" ref="E72:AC72" si="13">0.2*(E42+E43)+0.5*(E48+E49)+0.1*(E39+E40)+0.3*(E45+E46)+E77</f>
        <v>73743.593000000008</v>
      </c>
      <c r="F72">
        <f t="shared" si="13"/>
        <v>79231.91</v>
      </c>
      <c r="G72">
        <f t="shared" si="13"/>
        <v>84096.869630000001</v>
      </c>
      <c r="H72">
        <f t="shared" si="13"/>
        <v>88472.512067000003</v>
      </c>
      <c r="I72">
        <f t="shared" si="13"/>
        <v>92432.237623700014</v>
      </c>
      <c r="J72">
        <f t="shared" si="13"/>
        <v>365890.62181765999</v>
      </c>
      <c r="K72">
        <f t="shared" si="13"/>
        <v>369017.68390313903</v>
      </c>
      <c r="L72">
        <f t="shared" si="13"/>
        <v>371965.9409104127</v>
      </c>
      <c r="M72">
        <f t="shared" si="13"/>
        <v>374539.01733333553</v>
      </c>
      <c r="N72">
        <f t="shared" si="13"/>
        <v>376835.88076894387</v>
      </c>
      <c r="O72">
        <f t="shared" si="13"/>
        <v>378909.59453570796</v>
      </c>
      <c r="P72">
        <f t="shared" si="13"/>
        <v>430823.25144300412</v>
      </c>
      <c r="Q72">
        <f t="shared" si="13"/>
        <v>432754.32844300417</v>
      </c>
      <c r="R72">
        <f t="shared" si="13"/>
        <v>434804.05544300412</v>
      </c>
      <c r="S72">
        <f t="shared" si="13"/>
        <v>437176.03044300416</v>
      </c>
      <c r="T72">
        <f t="shared" si="13"/>
        <v>439426.71244300413</v>
      </c>
      <c r="U72">
        <f t="shared" si="13"/>
        <v>441589.27244300413</v>
      </c>
      <c r="V72">
        <f>0.2*(V42+V43)+0.5*(V48+V49)+0.1*(V39+V40)+0.3*(V45+V46)+V77-$V$80</f>
        <v>489467.5374704015</v>
      </c>
      <c r="W72">
        <f t="shared" ref="W72:AB72" si="14">0.2*(W42+W43)+0.5*(W48+W49)+0.1*(W39+W40)+0.3*(W45+W46)+W77-$V$80</f>
        <v>491708.43647040159</v>
      </c>
      <c r="X72">
        <f t="shared" si="14"/>
        <v>493987.58247040154</v>
      </c>
      <c r="Y72">
        <f t="shared" si="14"/>
        <v>496284.72566306219</v>
      </c>
      <c r="Z72">
        <f t="shared" si="14"/>
        <v>498599.87502086023</v>
      </c>
      <c r="AA72">
        <f t="shared" si="14"/>
        <v>500932.44969975937</v>
      </c>
      <c r="AB72">
        <f t="shared" si="14"/>
        <v>486282.44969975937</v>
      </c>
      <c r="AC72">
        <f t="shared" si="13"/>
        <v>556579.68257647147</v>
      </c>
    </row>
    <row r="73" spans="1:30" x14ac:dyDescent="0.3">
      <c r="C73" s="25" t="s">
        <v>193</v>
      </c>
      <c r="D73" s="22">
        <f>D38+D44-D72</f>
        <v>383532.38999999996</v>
      </c>
      <c r="E73" s="22">
        <f t="shared" ref="E73:AC73" si="15">E38+E44-E72</f>
        <v>633047.92200000002</v>
      </c>
      <c r="F73" s="22">
        <f t="shared" si="15"/>
        <v>655001.18999999994</v>
      </c>
      <c r="G73" s="22">
        <f t="shared" si="15"/>
        <v>674461.02852000005</v>
      </c>
      <c r="H73" s="22">
        <f t="shared" si="15"/>
        <v>691963.59826799994</v>
      </c>
      <c r="I73" s="22">
        <f t="shared" si="15"/>
        <v>707802.50049479993</v>
      </c>
      <c r="J73" s="22">
        <f t="shared" si="15"/>
        <v>451636.03727063996</v>
      </c>
      <c r="K73" s="22">
        <f t="shared" si="15"/>
        <v>464144.28561255598</v>
      </c>
      <c r="L73" s="22">
        <f t="shared" si="15"/>
        <v>475937.31364165084</v>
      </c>
      <c r="M73" s="22">
        <f t="shared" si="15"/>
        <v>486229.61933334213</v>
      </c>
      <c r="N73" s="22">
        <f t="shared" si="15"/>
        <v>495417.07307577546</v>
      </c>
      <c r="O73" s="22">
        <f t="shared" si="15"/>
        <v>503711.92814283166</v>
      </c>
      <c r="P73" s="22">
        <f t="shared" si="15"/>
        <v>711366.55577201641</v>
      </c>
      <c r="Q73" s="22">
        <f t="shared" si="15"/>
        <v>719090.8637720166</v>
      </c>
      <c r="R73" s="22">
        <f t="shared" si="15"/>
        <v>727289.77177201642</v>
      </c>
      <c r="S73" s="22">
        <f t="shared" si="15"/>
        <v>736777.67177201645</v>
      </c>
      <c r="T73" s="22">
        <f t="shared" si="15"/>
        <v>745780.39977201656</v>
      </c>
      <c r="U73" s="22">
        <f t="shared" si="15"/>
        <v>754430.63977201632</v>
      </c>
      <c r="V73" s="22">
        <f t="shared" si="15"/>
        <v>967245.06974461908</v>
      </c>
      <c r="W73" s="22">
        <f t="shared" si="15"/>
        <v>976208.66574461886</v>
      </c>
      <c r="X73" s="22">
        <f t="shared" si="15"/>
        <v>985325.24974461889</v>
      </c>
      <c r="Y73" s="22">
        <f t="shared" si="15"/>
        <v>994513.82251526113</v>
      </c>
      <c r="Z73" s="22">
        <f t="shared" si="15"/>
        <v>1003774.419946454</v>
      </c>
      <c r="AA73" s="22">
        <f t="shared" si="15"/>
        <v>1013104.7186620502</v>
      </c>
      <c r="AB73" s="22">
        <f t="shared" si="15"/>
        <v>869504.7186620502</v>
      </c>
      <c r="AC73" s="22">
        <f t="shared" si="15"/>
        <v>2604392.2803058862</v>
      </c>
    </row>
    <row r="74" spans="1:30" x14ac:dyDescent="0.3">
      <c r="C74" s="25" t="s">
        <v>194</v>
      </c>
      <c r="D74">
        <f>0.8*(D38+D44)</f>
        <v>340917.68</v>
      </c>
      <c r="E74">
        <f t="shared" ref="E74:AB74" si="16">0.8*(E38+E44)</f>
        <v>565433.21200000006</v>
      </c>
      <c r="F74">
        <f t="shared" si="16"/>
        <v>587386.48</v>
      </c>
      <c r="G74">
        <f t="shared" si="16"/>
        <v>606846.31852000009</v>
      </c>
      <c r="H74">
        <f t="shared" si="16"/>
        <v>624348.88826799998</v>
      </c>
      <c r="I74">
        <f t="shared" si="16"/>
        <v>640187.79049480008</v>
      </c>
      <c r="J74">
        <f t="shared" si="16"/>
        <v>654021.32727064006</v>
      </c>
      <c r="K74">
        <f t="shared" si="16"/>
        <v>666529.57561255607</v>
      </c>
      <c r="L74">
        <f t="shared" si="16"/>
        <v>678322.60364165087</v>
      </c>
      <c r="M74">
        <f t="shared" si="16"/>
        <v>688614.90933334222</v>
      </c>
      <c r="N74">
        <f t="shared" si="16"/>
        <v>697802.36307577556</v>
      </c>
      <c r="O74">
        <f t="shared" si="16"/>
        <v>706097.2181428317</v>
      </c>
      <c r="P74">
        <f t="shared" si="16"/>
        <v>913751.84577201644</v>
      </c>
      <c r="Q74">
        <f t="shared" si="16"/>
        <v>921476.15377201664</v>
      </c>
      <c r="R74">
        <f t="shared" si="16"/>
        <v>929675.06177201646</v>
      </c>
      <c r="S74">
        <f t="shared" si="16"/>
        <v>939162.96177201648</v>
      </c>
      <c r="T74">
        <f t="shared" si="16"/>
        <v>948165.6897720166</v>
      </c>
      <c r="U74">
        <f t="shared" si="16"/>
        <v>956815.92977201648</v>
      </c>
      <c r="V74">
        <f t="shared" si="16"/>
        <v>1165370.0857720166</v>
      </c>
      <c r="W74">
        <f t="shared" si="16"/>
        <v>1174333.6817720165</v>
      </c>
      <c r="X74">
        <f t="shared" si="16"/>
        <v>1183450.2657720165</v>
      </c>
      <c r="Y74">
        <f t="shared" si="16"/>
        <v>1192638.8385426586</v>
      </c>
      <c r="Z74">
        <f t="shared" si="16"/>
        <v>1201899.4359738515</v>
      </c>
      <c r="AA74">
        <f t="shared" si="16"/>
        <v>1211229.7346894478</v>
      </c>
      <c r="AB74">
        <f t="shared" si="16"/>
        <v>1084629.7346894478</v>
      </c>
    </row>
    <row r="75" spans="1:30" x14ac:dyDescent="0.3">
      <c r="C75" s="25" t="s">
        <v>203</v>
      </c>
      <c r="D75">
        <f>D71/D72</f>
        <v>3.3671770377135446</v>
      </c>
      <c r="E75">
        <f t="shared" ref="E75:AB75" si="17">E71/E72</f>
        <v>2.0461923104739657</v>
      </c>
      <c r="F75">
        <f t="shared" si="17"/>
        <v>1.920905961131339</v>
      </c>
      <c r="G75">
        <f t="shared" si="17"/>
        <v>1.8235218126150217</v>
      </c>
      <c r="H75">
        <f t="shared" si="17"/>
        <v>1.7450809026968044</v>
      </c>
      <c r="I75">
        <f t="shared" si="17"/>
        <v>1.6804973030494146</v>
      </c>
      <c r="J75">
        <f t="shared" si="17"/>
        <v>1.1647018722985689</v>
      </c>
      <c r="K75">
        <f t="shared" si="17"/>
        <v>1.1568447479738413</v>
      </c>
      <c r="L75">
        <f t="shared" si="17"/>
        <v>1.149557885664136</v>
      </c>
      <c r="M75">
        <f t="shared" si="17"/>
        <v>1.1432920641252959</v>
      </c>
      <c r="N75">
        <f t="shared" si="17"/>
        <v>1.1377711443336129</v>
      </c>
      <c r="O75">
        <f t="shared" si="17"/>
        <v>1.132844099221143</v>
      </c>
      <c r="P75">
        <f t="shared" si="17"/>
        <v>1.0249562676678181</v>
      </c>
      <c r="Q75">
        <f t="shared" si="17"/>
        <v>1.0214424063681051</v>
      </c>
      <c r="R75">
        <f t="shared" si="17"/>
        <v>1.0177467924549817</v>
      </c>
      <c r="S75">
        <f t="shared" si="17"/>
        <v>1.0135134270445816</v>
      </c>
      <c r="T75">
        <f t="shared" si="17"/>
        <v>1.0095387950921964</v>
      </c>
      <c r="U75">
        <f t="shared" si="17"/>
        <v>1.0057579509437915</v>
      </c>
      <c r="V75">
        <f t="shared" si="17"/>
        <v>1.5047266027689796</v>
      </c>
      <c r="W75">
        <f t="shared" si="17"/>
        <v>1.4989513778261196</v>
      </c>
      <c r="X75">
        <f t="shared" si="17"/>
        <v>1.4931313289747115</v>
      </c>
      <c r="Y75">
        <f t="shared" si="17"/>
        <v>1.4873194133329555</v>
      </c>
      <c r="Z75">
        <f t="shared" si="17"/>
        <v>1.4815161254520264</v>
      </c>
      <c r="AA75">
        <f t="shared" si="17"/>
        <v>1.4757234072599612</v>
      </c>
      <c r="AB75">
        <f t="shared" si="17"/>
        <v>1.5047239869129294</v>
      </c>
    </row>
    <row r="76" spans="1:30" x14ac:dyDescent="0.3">
      <c r="C76" s="25" t="s">
        <v>195</v>
      </c>
      <c r="D76" s="22">
        <f>D71-D72</f>
        <v>100876.56298082176</v>
      </c>
      <c r="E76" s="22">
        <f t="shared" ref="E76:AB76" si="18">E71-E72</f>
        <v>77149.97994332177</v>
      </c>
      <c r="F76" s="22">
        <f t="shared" si="18"/>
        <v>72965.138230821758</v>
      </c>
      <c r="G76" s="22">
        <f t="shared" si="18"/>
        <v>69255.606512946775</v>
      </c>
      <c r="H76" s="22">
        <f t="shared" si="18"/>
        <v>65919.179154734273</v>
      </c>
      <c r="I76" s="22">
        <f t="shared" si="18"/>
        <v>62899.888417750495</v>
      </c>
      <c r="J76" s="22">
        <f t="shared" si="18"/>
        <v>60262.870469856251</v>
      </c>
      <c r="K76" s="22">
        <f t="shared" si="18"/>
        <v>57878.485629678471</v>
      </c>
      <c r="L76" s="22">
        <f t="shared" si="18"/>
        <v>55630.439661632292</v>
      </c>
      <c r="M76" s="22">
        <f t="shared" si="18"/>
        <v>53668.468889153621</v>
      </c>
      <c r="N76" s="22">
        <f t="shared" si="18"/>
        <v>51917.110519502312</v>
      </c>
      <c r="O76" s="22">
        <f t="shared" si="18"/>
        <v>50335.903772344696</v>
      </c>
      <c r="P76" s="22">
        <f t="shared" si="18"/>
        <v>10751.740380531352</v>
      </c>
      <c r="Q76" s="22">
        <f t="shared" si="18"/>
        <v>9279.2941680313088</v>
      </c>
      <c r="R76" s="22">
        <f t="shared" si="18"/>
        <v>7716.3773305313662</v>
      </c>
      <c r="S76" s="22">
        <f t="shared" si="18"/>
        <v>5907.7463930313243</v>
      </c>
      <c r="T76" s="22">
        <f t="shared" si="18"/>
        <v>4191.6013680313481</v>
      </c>
      <c r="U76" s="22">
        <f t="shared" si="18"/>
        <v>2542.6493680313579</v>
      </c>
      <c r="V76" s="22">
        <f t="shared" si="18"/>
        <v>247047.28735313402</v>
      </c>
      <c r="W76" s="22">
        <f t="shared" si="18"/>
        <v>245338.60186563386</v>
      </c>
      <c r="X76" s="22">
        <f t="shared" si="18"/>
        <v>243600.75304063398</v>
      </c>
      <c r="Y76" s="22">
        <f t="shared" si="18"/>
        <v>241849.18135623017</v>
      </c>
      <c r="Z76" s="22">
        <f t="shared" si="18"/>
        <v>240083.87997090921</v>
      </c>
      <c r="AA76" s="22">
        <f t="shared" si="18"/>
        <v>238305.29177824862</v>
      </c>
      <c r="AB76" s="22">
        <f t="shared" si="18"/>
        <v>245438.41677824862</v>
      </c>
    </row>
    <row r="77" spans="1:30" x14ac:dyDescent="0.3">
      <c r="C77" s="25" t="s">
        <v>202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22">
        <f>I58-J58</f>
        <v>270000</v>
      </c>
      <c r="K77" s="22">
        <f>J77</f>
        <v>270000</v>
      </c>
      <c r="L77" s="22">
        <f t="shared" ref="L77:U77" si="19">K77</f>
        <v>270000</v>
      </c>
      <c r="M77" s="22">
        <f t="shared" si="19"/>
        <v>270000</v>
      </c>
      <c r="N77" s="22">
        <f t="shared" si="19"/>
        <v>270000</v>
      </c>
      <c r="O77" s="22">
        <f t="shared" si="19"/>
        <v>270000</v>
      </c>
      <c r="P77" s="22">
        <f t="shared" si="19"/>
        <v>270000</v>
      </c>
      <c r="Q77" s="22">
        <f t="shared" si="19"/>
        <v>270000</v>
      </c>
      <c r="R77" s="22">
        <f t="shared" si="19"/>
        <v>270000</v>
      </c>
      <c r="S77" s="22">
        <f t="shared" si="19"/>
        <v>270000</v>
      </c>
      <c r="T77" s="22">
        <f t="shared" si="19"/>
        <v>270000</v>
      </c>
      <c r="U77" s="22">
        <f t="shared" si="19"/>
        <v>270000</v>
      </c>
      <c r="V77" s="22">
        <f>U58-V58+U77</f>
        <v>540739.72602739744</v>
      </c>
      <c r="W77" s="22">
        <f>V77</f>
        <v>540739.72602739744</v>
      </c>
      <c r="X77" s="22">
        <f t="shared" ref="X77:AB77" si="20">W77</f>
        <v>540739.72602739744</v>
      </c>
      <c r="Y77" s="22">
        <f t="shared" si="20"/>
        <v>540739.72602739744</v>
      </c>
      <c r="Z77" s="22">
        <f t="shared" si="20"/>
        <v>540739.72602739744</v>
      </c>
      <c r="AA77" s="22">
        <f t="shared" si="20"/>
        <v>540739.72602739744</v>
      </c>
      <c r="AB77" s="22">
        <f t="shared" si="20"/>
        <v>540739.72602739744</v>
      </c>
    </row>
    <row r="79" spans="1:30" x14ac:dyDescent="0.3">
      <c r="C79" s="25" t="s">
        <v>207</v>
      </c>
    </row>
    <row r="80" spans="1:30" x14ac:dyDescent="0.3">
      <c r="C80" s="25" t="s">
        <v>204</v>
      </c>
      <c r="D80" s="28"/>
      <c r="E80" s="28">
        <v>250000</v>
      </c>
      <c r="F80" s="28"/>
      <c r="H80" s="28"/>
      <c r="V80">
        <v>250000</v>
      </c>
    </row>
    <row r="81" spans="3:28" x14ac:dyDescent="0.3">
      <c r="C81" s="25" t="s">
        <v>205</v>
      </c>
      <c r="D81" s="28"/>
      <c r="E81" s="28">
        <v>0</v>
      </c>
      <c r="F81" s="28"/>
      <c r="G81" s="28"/>
      <c r="H81" s="28"/>
      <c r="I81" s="28"/>
      <c r="V81" s="28"/>
      <c r="W81" s="28"/>
      <c r="X81" s="28"/>
      <c r="Y81" s="28"/>
      <c r="Z81" s="28"/>
      <c r="AA81" s="28"/>
      <c r="AB81" s="28"/>
    </row>
    <row r="82" spans="3:28" x14ac:dyDescent="0.3">
      <c r="C82" s="25" t="s">
        <v>210</v>
      </c>
      <c r="D82" s="28"/>
      <c r="E82" s="28">
        <v>0</v>
      </c>
      <c r="F82" s="28"/>
      <c r="G82" s="28"/>
      <c r="P82" s="28">
        <v>250000</v>
      </c>
    </row>
    <row r="83" spans="3:28" x14ac:dyDescent="0.3">
      <c r="C83" s="25" t="s">
        <v>212</v>
      </c>
      <c r="E83" s="28">
        <v>0</v>
      </c>
      <c r="P83" s="28">
        <v>250000</v>
      </c>
    </row>
    <row r="84" spans="3:28" x14ac:dyDescent="0.3">
      <c r="C84" s="25" t="s">
        <v>213</v>
      </c>
      <c r="E84" s="28">
        <v>250000</v>
      </c>
    </row>
    <row r="85" spans="3:28" x14ac:dyDescent="0.3">
      <c r="C85" s="25" t="s">
        <v>214</v>
      </c>
      <c r="J85" s="28">
        <v>270000</v>
      </c>
      <c r="V85" s="28">
        <v>30000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9BF0-4FB5-4CF9-9334-79A8724B747A}">
  <dimension ref="A2:AB77"/>
  <sheetViews>
    <sheetView topLeftCell="A55" workbookViewId="0">
      <selection activeCell="L89" sqref="L89"/>
    </sheetView>
  </sheetViews>
  <sheetFormatPr defaultRowHeight="14.4" x14ac:dyDescent="0.3"/>
  <cols>
    <col min="4" max="4" width="10.5546875" bestFit="1" customWidth="1"/>
    <col min="5" max="5" width="11.5546875" bestFit="1" customWidth="1"/>
    <col min="9" max="9" width="9.44140625" bestFit="1" customWidth="1"/>
    <col min="16" max="16" width="10.109375" bestFit="1" customWidth="1"/>
    <col min="21" max="21" width="10.109375" bestFit="1" customWidth="1"/>
    <col min="27" max="27" width="11.33203125" bestFit="1" customWidth="1"/>
  </cols>
  <sheetData>
    <row r="2" spans="1:28" x14ac:dyDescent="0.3">
      <c r="D2" s="23">
        <v>43466</v>
      </c>
      <c r="E2" s="23">
        <v>43497</v>
      </c>
      <c r="F2" s="23">
        <v>43525</v>
      </c>
      <c r="G2" s="23">
        <v>43556</v>
      </c>
      <c r="H2" s="23">
        <v>43586</v>
      </c>
      <c r="I2" s="23">
        <v>43617</v>
      </c>
      <c r="J2" s="23">
        <v>43647</v>
      </c>
      <c r="K2" s="23">
        <v>43678</v>
      </c>
      <c r="L2" s="23">
        <v>43709</v>
      </c>
      <c r="M2" s="23">
        <v>43739</v>
      </c>
      <c r="N2" s="23">
        <v>43770</v>
      </c>
      <c r="O2" s="23">
        <v>43800</v>
      </c>
      <c r="P2" s="23">
        <v>43831</v>
      </c>
      <c r="Q2" s="23">
        <v>43862</v>
      </c>
      <c r="R2" s="23">
        <v>43891</v>
      </c>
      <c r="S2" s="23">
        <v>43922</v>
      </c>
      <c r="T2" s="23">
        <v>43952</v>
      </c>
      <c r="U2" s="23">
        <v>43983</v>
      </c>
      <c r="V2" s="23">
        <v>44013</v>
      </c>
      <c r="W2" s="23">
        <v>44044</v>
      </c>
      <c r="X2" s="23">
        <v>44075</v>
      </c>
      <c r="Y2" s="23">
        <v>44105</v>
      </c>
      <c r="Z2" s="23">
        <v>44136</v>
      </c>
      <c r="AA2" s="23">
        <v>44166</v>
      </c>
      <c r="AB2" t="s">
        <v>197</v>
      </c>
    </row>
    <row r="3" spans="1:28" x14ac:dyDescent="0.3">
      <c r="A3" s="10" t="s">
        <v>196</v>
      </c>
      <c r="B3" s="11" t="s">
        <v>191</v>
      </c>
      <c r="C3" s="16"/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f>0+H73</f>
        <v>270000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f>0-0.015*H73</f>
        <v>-4050</v>
      </c>
      <c r="Q3" s="24">
        <v>0</v>
      </c>
      <c r="R3" s="24">
        <v>0</v>
      </c>
      <c r="S3" s="24">
        <v>0</v>
      </c>
      <c r="T3" s="24">
        <v>0</v>
      </c>
      <c r="U3" s="24">
        <f>-H73*G73/2+H77+H76</f>
        <v>271900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f>H75*(1+G75)-G73*(H73+H77)</f>
        <v>265250</v>
      </c>
      <c r="AB3" s="24">
        <v>0</v>
      </c>
    </row>
    <row r="4" spans="1:28" x14ac:dyDescent="0.3">
      <c r="A4" s="10" t="s">
        <v>77</v>
      </c>
      <c r="B4" s="11" t="s">
        <v>78</v>
      </c>
      <c r="C4" s="11"/>
      <c r="D4" s="11">
        <v>-301019.17808219179</v>
      </c>
      <c r="E4" s="11">
        <v>0</v>
      </c>
      <c r="F4">
        <v>0</v>
      </c>
      <c r="G4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</row>
    <row r="5" spans="1:28" x14ac:dyDescent="0.3">
      <c r="A5" s="10" t="s">
        <v>79</v>
      </c>
      <c r="B5" s="12" t="s">
        <v>80</v>
      </c>
      <c r="C5" s="12"/>
      <c r="D5" s="12">
        <v>-301019.17808219179</v>
      </c>
      <c r="E5" s="12">
        <v>0</v>
      </c>
      <c r="F5">
        <v>0</v>
      </c>
      <c r="G5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</row>
    <row r="6" spans="1:28" x14ac:dyDescent="0.3">
      <c r="A6" s="10" t="s">
        <v>81</v>
      </c>
      <c r="B6" s="12" t="s">
        <v>82</v>
      </c>
      <c r="C6" s="12"/>
      <c r="D6" s="12">
        <v>0</v>
      </c>
      <c r="E6" s="12">
        <v>0</v>
      </c>
      <c r="F6">
        <v>0</v>
      </c>
      <c r="G6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</row>
    <row r="7" spans="1:28" x14ac:dyDescent="0.3">
      <c r="A7" s="10" t="s">
        <v>83</v>
      </c>
      <c r="B7" s="11" t="s">
        <v>84</v>
      </c>
      <c r="C7" s="11"/>
      <c r="D7" s="11">
        <f>SUM(D8:D14)</f>
        <v>210375.70303424663</v>
      </c>
      <c r="E7" s="11">
        <f t="shared" ref="E7:AB7" si="0">SUM(E8:E14)</f>
        <v>250483.89965753426</v>
      </c>
      <c r="F7" s="11">
        <f t="shared" si="0"/>
        <v>-476858.97971604904</v>
      </c>
      <c r="G7" s="11">
        <f t="shared" si="0"/>
        <v>-101804.45719178081</v>
      </c>
      <c r="H7" s="11">
        <f t="shared" si="0"/>
        <v>-121405.15549315068</v>
      </c>
      <c r="I7" s="11">
        <f t="shared" si="0"/>
        <v>370045.83424657531</v>
      </c>
      <c r="J7" s="11">
        <f t="shared" si="0"/>
        <v>-95534.92115616439</v>
      </c>
      <c r="K7" s="11">
        <f t="shared" si="0"/>
        <v>-119854.7451260274</v>
      </c>
      <c r="L7" s="11">
        <f t="shared" si="0"/>
        <v>-120878.98334246576</v>
      </c>
      <c r="M7" s="11">
        <f t="shared" si="0"/>
        <v>-98509.875150684937</v>
      </c>
      <c r="N7" s="11">
        <f t="shared" si="0"/>
        <v>-117970.30852054793</v>
      </c>
      <c r="O7" s="11">
        <f t="shared" si="0"/>
        <v>-52324.917354940007</v>
      </c>
      <c r="P7" s="11">
        <f t="shared" si="0"/>
        <v>334998.88178767124</v>
      </c>
      <c r="Q7" s="11">
        <f t="shared" si="0"/>
        <v>36236.602469863006</v>
      </c>
      <c r="R7" s="11">
        <f t="shared" si="0"/>
        <v>129342.60315888088</v>
      </c>
      <c r="S7" s="11">
        <f t="shared" si="0"/>
        <v>39528.029906849319</v>
      </c>
      <c r="T7" s="11">
        <f t="shared" si="0"/>
        <v>38333.741589041092</v>
      </c>
      <c r="U7" s="11">
        <f t="shared" si="0"/>
        <v>510662.39014794526</v>
      </c>
      <c r="V7" s="11">
        <f t="shared" si="0"/>
        <v>38434.645496712328</v>
      </c>
      <c r="W7" s="11">
        <f t="shared" si="0"/>
        <v>38852.695995616428</v>
      </c>
      <c r="X7" s="11">
        <f t="shared" si="0"/>
        <v>38534.570717808216</v>
      </c>
      <c r="Y7" s="11">
        <f t="shared" si="0"/>
        <v>39008.966974085713</v>
      </c>
      <c r="Z7" s="11">
        <f t="shared" si="0"/>
        <v>37927.098421012939</v>
      </c>
      <c r="AA7" s="11">
        <f t="shared" si="0"/>
        <v>1011911.0027397225</v>
      </c>
      <c r="AB7" s="11">
        <f t="shared" si="0"/>
        <v>14075721.415942952</v>
      </c>
    </row>
    <row r="8" spans="1:28" x14ac:dyDescent="0.3">
      <c r="A8" s="10" t="s">
        <v>85</v>
      </c>
      <c r="B8" s="12" t="s">
        <v>86</v>
      </c>
      <c r="C8" s="12"/>
      <c r="D8" s="12">
        <v>0</v>
      </c>
      <c r="E8" s="12">
        <v>0</v>
      </c>
      <c r="F8">
        <v>0</v>
      </c>
      <c r="G8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</row>
    <row r="9" spans="1:28" x14ac:dyDescent="0.3">
      <c r="A9" s="10" t="s">
        <v>87</v>
      </c>
      <c r="B9" s="12" t="s">
        <v>88</v>
      </c>
      <c r="C9" s="12"/>
      <c r="D9" s="12">
        <v>0</v>
      </c>
      <c r="E9" s="12">
        <v>0</v>
      </c>
      <c r="F9">
        <v>0</v>
      </c>
      <c r="G9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</row>
    <row r="10" spans="1:28" x14ac:dyDescent="0.3">
      <c r="A10" s="10" t="s">
        <v>89</v>
      </c>
      <c r="B10" s="12" t="s">
        <v>90</v>
      </c>
      <c r="C10" s="12"/>
      <c r="D10" s="12">
        <f>27378+H71</f>
        <v>277378</v>
      </c>
      <c r="E10" s="12">
        <v>317579.47808219178</v>
      </c>
      <c r="F10">
        <v>-411897.70125714492</v>
      </c>
      <c r="G10">
        <v>26764.931506849316</v>
      </c>
      <c r="H10" s="12">
        <v>6128.2191780821922</v>
      </c>
      <c r="I10" s="12">
        <v>492907.28986301366</v>
      </c>
      <c r="J10" s="12">
        <v>26216.506849315068</v>
      </c>
      <c r="K10" s="12">
        <v>6033.1232876712329</v>
      </c>
      <c r="L10" s="12">
        <v>0</v>
      </c>
      <c r="M10" s="12">
        <v>19695.205479452055</v>
      </c>
      <c r="N10" s="12">
        <v>0</v>
      </c>
      <c r="O10" s="12">
        <v>60113.276845059998</v>
      </c>
      <c r="P10" s="12">
        <f>19222.602739726++H72*G72</f>
        <v>50972.602739726004</v>
      </c>
      <c r="Q10" s="12">
        <v>0</v>
      </c>
      <c r="R10" s="12">
        <v>87207.504699976766</v>
      </c>
      <c r="S10" s="12">
        <v>0</v>
      </c>
      <c r="T10" s="12">
        <v>0</v>
      </c>
      <c r="U10" s="12">
        <v>474028.29703013704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f>1223547.15616438-H75</f>
        <v>973547.15616438002</v>
      </c>
      <c r="AB10" s="12">
        <v>10072015.514970912</v>
      </c>
    </row>
    <row r="11" spans="1:28" x14ac:dyDescent="0.3">
      <c r="A11" s="10" t="s">
        <v>91</v>
      </c>
      <c r="B11" s="12" t="s">
        <v>92</v>
      </c>
      <c r="C11" s="12"/>
      <c r="D11" s="12">
        <v>0</v>
      </c>
      <c r="E11" s="12">
        <v>0</v>
      </c>
      <c r="F11">
        <v>0</v>
      </c>
      <c r="G11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</row>
    <row r="12" spans="1:28" x14ac:dyDescent="0.3">
      <c r="A12" s="10" t="s">
        <v>93</v>
      </c>
      <c r="B12" s="12" t="s">
        <v>94</v>
      </c>
      <c r="C12" s="12"/>
      <c r="D12" s="12">
        <v>-4405.4794520547948</v>
      </c>
      <c r="E12" s="12">
        <v>-4447.6712328767126</v>
      </c>
      <c r="F12">
        <v>-4312.0547945205481</v>
      </c>
      <c r="G12">
        <v>-4260.2739726027394</v>
      </c>
      <c r="H12" s="12">
        <v>-4159.178082191781</v>
      </c>
      <c r="I12" s="12">
        <v>-4210.9589041095887</v>
      </c>
      <c r="J12" s="12">
        <v>-4116.7123287671229</v>
      </c>
      <c r="K12" s="12">
        <v>-4048.7671232876714</v>
      </c>
      <c r="L12" s="12">
        <v>-4013.6986301369861</v>
      </c>
      <c r="M12" s="12">
        <v>-3980.821917808219</v>
      </c>
      <c r="N12" s="12">
        <v>-3952.0547945205481</v>
      </c>
      <c r="O12" s="12">
        <v>-3853.4246575342468</v>
      </c>
      <c r="P12" s="12">
        <v>2210.2739726027403</v>
      </c>
      <c r="Q12" s="12">
        <v>2045.58904109589</v>
      </c>
      <c r="R12" s="12">
        <v>2105.8082191780823</v>
      </c>
      <c r="S12" s="12">
        <v>2058.6301369863022</v>
      </c>
      <c r="T12" s="12">
        <v>2082.027397260274</v>
      </c>
      <c r="U12" s="12">
        <v>2035.616438356165</v>
      </c>
      <c r="V12" s="12">
        <v>2058.2465753424658</v>
      </c>
      <c r="W12" s="12">
        <v>2046.3561643835619</v>
      </c>
      <c r="X12" s="12">
        <v>2001.0958904109589</v>
      </c>
      <c r="Y12" s="12">
        <v>2022.5753424657541</v>
      </c>
      <c r="Z12" s="12">
        <v>1978.0821917808221</v>
      </c>
      <c r="AA12" s="12">
        <v>1998.7945205479455</v>
      </c>
      <c r="AB12" s="12">
        <v>105926.19178082193</v>
      </c>
    </row>
    <row r="13" spans="1:28" x14ac:dyDescent="0.3">
      <c r="A13" s="10" t="s">
        <v>95</v>
      </c>
      <c r="B13" s="12" t="s">
        <v>96</v>
      </c>
      <c r="C13" s="12"/>
      <c r="D13" s="12">
        <v>-62596.817513698603</v>
      </c>
      <c r="E13" s="12">
        <v>-62658.907191780818</v>
      </c>
      <c r="F13">
        <v>-60650.223664383571</v>
      </c>
      <c r="G13">
        <v>-124325.11472602739</v>
      </c>
      <c r="H13" s="12">
        <v>-123379.19658904109</v>
      </c>
      <c r="I13" s="12">
        <v>-118668.49671232876</v>
      </c>
      <c r="J13" s="12">
        <v>-117641.71567671234</v>
      </c>
      <c r="K13" s="12">
        <v>-121859.10129041095</v>
      </c>
      <c r="L13" s="12">
        <v>-116887.28471232876</v>
      </c>
      <c r="M13" s="12">
        <v>-114233.25871232878</v>
      </c>
      <c r="N13" s="12">
        <v>-114031.25372602738</v>
      </c>
      <c r="O13" s="12">
        <v>-108587.76954246576</v>
      </c>
      <c r="P13" s="12">
        <f>31801.0050753425+H75</f>
        <v>281801.00507534249</v>
      </c>
      <c r="Q13" s="12">
        <v>34179.013428767117</v>
      </c>
      <c r="R13" s="12">
        <v>40027.290239726033</v>
      </c>
      <c r="S13" s="12">
        <v>37452.399769863019</v>
      </c>
      <c r="T13" s="12">
        <v>36245.714191780819</v>
      </c>
      <c r="U13" s="12">
        <v>34579.476679452047</v>
      </c>
      <c r="V13" s="12">
        <v>36368.398921369859</v>
      </c>
      <c r="W13" s="12">
        <v>36785.339831232865</v>
      </c>
      <c r="X13" s="12">
        <v>36510.474827397258</v>
      </c>
      <c r="Y13" s="12">
        <v>36976.391631619961</v>
      </c>
      <c r="Z13" s="12">
        <v>35935.016229232118</v>
      </c>
      <c r="AA13" s="12">
        <v>36361.05205479452</v>
      </c>
      <c r="AB13" s="12">
        <v>3897754.7091912176</v>
      </c>
    </row>
    <row r="14" spans="1:28" x14ac:dyDescent="0.3">
      <c r="A14" s="10" t="s">
        <v>97</v>
      </c>
      <c r="B14" s="12" t="s">
        <v>98</v>
      </c>
      <c r="C14" s="12"/>
      <c r="D14" s="12">
        <v>0</v>
      </c>
      <c r="E14" s="12">
        <v>11</v>
      </c>
      <c r="F14">
        <v>1</v>
      </c>
      <c r="G14">
        <v>16</v>
      </c>
      <c r="H14" s="12">
        <v>5</v>
      </c>
      <c r="I14" s="12">
        <v>18</v>
      </c>
      <c r="J14" s="12">
        <v>7</v>
      </c>
      <c r="K14" s="12">
        <v>20</v>
      </c>
      <c r="L14" s="12">
        <v>22</v>
      </c>
      <c r="M14" s="12">
        <v>9</v>
      </c>
      <c r="N14" s="12">
        <v>13</v>
      </c>
      <c r="O14" s="12">
        <v>3</v>
      </c>
      <c r="P14" s="12">
        <v>15</v>
      </c>
      <c r="Q14" s="12">
        <v>12</v>
      </c>
      <c r="R14" s="12">
        <v>2</v>
      </c>
      <c r="S14" s="12">
        <v>17</v>
      </c>
      <c r="T14" s="12">
        <v>6</v>
      </c>
      <c r="U14" s="12">
        <v>19</v>
      </c>
      <c r="V14" s="12">
        <v>8</v>
      </c>
      <c r="W14" s="12">
        <v>21</v>
      </c>
      <c r="X14" s="12">
        <v>23</v>
      </c>
      <c r="Y14" s="12">
        <v>10</v>
      </c>
      <c r="Z14" s="12">
        <v>14</v>
      </c>
      <c r="AA14" s="12">
        <v>4</v>
      </c>
      <c r="AB14" s="12">
        <v>25</v>
      </c>
    </row>
    <row r="15" spans="1:28" x14ac:dyDescent="0.3">
      <c r="A15" s="10" t="s">
        <v>99</v>
      </c>
      <c r="B15" s="11" t="s">
        <v>100</v>
      </c>
      <c r="C15" s="11"/>
      <c r="D15" s="11">
        <v>0</v>
      </c>
      <c r="E15" s="11">
        <v>0</v>
      </c>
      <c r="F15">
        <v>0</v>
      </c>
      <c r="G15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</row>
    <row r="16" spans="1:28" x14ac:dyDescent="0.3">
      <c r="A16" s="10" t="s">
        <v>101</v>
      </c>
      <c r="B16" s="12" t="s">
        <v>102</v>
      </c>
      <c r="C16" s="12"/>
      <c r="D16" s="12">
        <v>0</v>
      </c>
      <c r="E16" s="12">
        <v>0</v>
      </c>
      <c r="F16">
        <v>0</v>
      </c>
      <c r="G16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</row>
    <row r="17" spans="1:28" x14ac:dyDescent="0.3">
      <c r="A17" s="10" t="s">
        <v>103</v>
      </c>
      <c r="B17" s="12" t="s">
        <v>104</v>
      </c>
      <c r="C17" s="12"/>
      <c r="D17" s="12">
        <v>0</v>
      </c>
      <c r="E17" s="12">
        <v>0</v>
      </c>
      <c r="F17">
        <v>0</v>
      </c>
      <c r="G17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</row>
    <row r="18" spans="1:28" x14ac:dyDescent="0.3">
      <c r="A18" s="10" t="s">
        <v>105</v>
      </c>
      <c r="B18" s="12" t="s">
        <v>106</v>
      </c>
      <c r="C18" s="12"/>
      <c r="D18" s="12">
        <v>0</v>
      </c>
      <c r="E18" s="12">
        <v>0</v>
      </c>
      <c r="F18">
        <v>0</v>
      </c>
      <c r="G18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</row>
    <row r="19" spans="1:28" x14ac:dyDescent="0.3">
      <c r="A19" s="10" t="s">
        <v>107</v>
      </c>
      <c r="B19" s="12" t="s">
        <v>108</v>
      </c>
      <c r="C19" s="12"/>
      <c r="D19" s="12">
        <v>0</v>
      </c>
      <c r="E19" s="12">
        <v>0</v>
      </c>
      <c r="F19">
        <v>0</v>
      </c>
      <c r="G19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</row>
    <row r="20" spans="1:28" x14ac:dyDescent="0.3">
      <c r="A20" s="10" t="s">
        <v>109</v>
      </c>
      <c r="B20" s="12" t="s">
        <v>92</v>
      </c>
      <c r="C20" s="12"/>
      <c r="D20" s="12">
        <v>0</v>
      </c>
      <c r="E20" s="12">
        <v>0</v>
      </c>
      <c r="F20">
        <v>0</v>
      </c>
      <c r="G20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</row>
    <row r="21" spans="1:28" x14ac:dyDescent="0.3">
      <c r="A21" s="10" t="s">
        <v>110</v>
      </c>
      <c r="B21" s="11" t="s">
        <v>111</v>
      </c>
      <c r="C21" s="11"/>
      <c r="D21" s="11">
        <v>0</v>
      </c>
      <c r="E21" s="11">
        <v>0</v>
      </c>
      <c r="F21">
        <v>0</v>
      </c>
      <c r="G2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</row>
    <row r="22" spans="1:28" x14ac:dyDescent="0.3">
      <c r="A22" s="10" t="s">
        <v>112</v>
      </c>
      <c r="B22" s="12" t="s">
        <v>102</v>
      </c>
      <c r="C22" s="12"/>
      <c r="D22" s="12"/>
      <c r="E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3">
      <c r="A23" s="10" t="s">
        <v>113</v>
      </c>
      <c r="B23" s="12" t="s">
        <v>114</v>
      </c>
      <c r="C23" s="12"/>
      <c r="D23" s="12"/>
      <c r="E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3">
      <c r="A24" s="10" t="s">
        <v>115</v>
      </c>
      <c r="B24" s="12" t="s">
        <v>104</v>
      </c>
      <c r="C24" s="12"/>
      <c r="D24" s="12"/>
      <c r="E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3">
      <c r="A25" s="10" t="s">
        <v>116</v>
      </c>
      <c r="B25" s="12" t="s">
        <v>106</v>
      </c>
      <c r="C25" s="12"/>
      <c r="D25" s="12"/>
      <c r="E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x14ac:dyDescent="0.3">
      <c r="A26" s="10" t="s">
        <v>117</v>
      </c>
      <c r="B26" s="12" t="s">
        <v>108</v>
      </c>
      <c r="C26" s="12"/>
      <c r="D26" s="12"/>
      <c r="E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x14ac:dyDescent="0.3">
      <c r="A27" s="10" t="s">
        <v>118</v>
      </c>
      <c r="B27" s="12" t="s">
        <v>92</v>
      </c>
      <c r="C27" s="12"/>
      <c r="D27" s="12"/>
      <c r="E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3">
      <c r="A28" s="10" t="s">
        <v>119</v>
      </c>
      <c r="B28" s="11" t="s">
        <v>120</v>
      </c>
      <c r="C28" s="11"/>
      <c r="D28" s="11">
        <v>0</v>
      </c>
      <c r="E28" s="11">
        <v>0</v>
      </c>
      <c r="F28">
        <v>0</v>
      </c>
      <c r="G28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</row>
    <row r="29" spans="1:28" x14ac:dyDescent="0.3">
      <c r="A29" s="10" t="s">
        <v>121</v>
      </c>
      <c r="B29" s="12" t="s">
        <v>102</v>
      </c>
      <c r="C29" s="12"/>
      <c r="D29" s="12"/>
      <c r="E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3">
      <c r="A30" s="10" t="s">
        <v>122</v>
      </c>
      <c r="B30" s="11" t="s">
        <v>123</v>
      </c>
      <c r="C30" s="11"/>
      <c r="D30" s="11">
        <v>0</v>
      </c>
      <c r="E30" s="11">
        <v>0</v>
      </c>
      <c r="F30">
        <v>0</v>
      </c>
      <c r="G30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</row>
    <row r="31" spans="1:28" x14ac:dyDescent="0.3">
      <c r="A31" s="10" t="s">
        <v>124</v>
      </c>
      <c r="B31" s="11" t="s">
        <v>125</v>
      </c>
      <c r="C31" s="11"/>
      <c r="D31" s="11">
        <v>0</v>
      </c>
      <c r="E31" s="11">
        <v>0</v>
      </c>
      <c r="F31">
        <v>0</v>
      </c>
      <c r="G3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</row>
    <row r="32" spans="1:28" x14ac:dyDescent="0.3">
      <c r="A32" s="10" t="s">
        <v>126</v>
      </c>
      <c r="B32" s="11" t="s">
        <v>127</v>
      </c>
      <c r="C32" s="11"/>
      <c r="D32" s="11">
        <v>0</v>
      </c>
      <c r="E32" s="11">
        <v>0</v>
      </c>
      <c r="F32">
        <v>0</v>
      </c>
      <c r="G32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</row>
    <row r="33" spans="1:28" x14ac:dyDescent="0.3">
      <c r="A33" s="13"/>
      <c r="B33" s="14" t="s">
        <v>128</v>
      </c>
      <c r="C33" s="14"/>
      <c r="D33" s="14"/>
      <c r="E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x14ac:dyDescent="0.3">
      <c r="A34" s="10" t="s">
        <v>129</v>
      </c>
      <c r="B34" s="11" t="s">
        <v>130</v>
      </c>
      <c r="C34" s="11"/>
      <c r="D34" s="11">
        <v>0</v>
      </c>
      <c r="E34" s="11">
        <v>0</v>
      </c>
      <c r="F34">
        <v>0</v>
      </c>
      <c r="G34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</row>
    <row r="35" spans="1:28" x14ac:dyDescent="0.3">
      <c r="A35" s="10" t="s">
        <v>131</v>
      </c>
      <c r="B35" s="15" t="s">
        <v>132</v>
      </c>
      <c r="C35" s="15"/>
      <c r="D35" s="15"/>
      <c r="E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3">
      <c r="A36" s="10" t="s">
        <v>133</v>
      </c>
      <c r="B36" s="15" t="s">
        <v>134</v>
      </c>
      <c r="C36" s="15"/>
      <c r="D36" s="15"/>
      <c r="E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3">
      <c r="A37" s="10" t="s">
        <v>135</v>
      </c>
      <c r="B37" s="11" t="s">
        <v>136</v>
      </c>
      <c r="C37" s="11"/>
      <c r="D37" s="11">
        <f>SUM(D38:D42)</f>
        <v>280644.41499999998</v>
      </c>
      <c r="E37" s="11">
        <f t="shared" ref="E37:AB37" si="1">SUM(E38:E42)</f>
        <v>27441.584999999999</v>
      </c>
      <c r="F37" s="11">
        <f t="shared" si="1"/>
        <v>24324.798149999999</v>
      </c>
      <c r="G37" s="11">
        <f t="shared" si="1"/>
        <v>21878.212185</v>
      </c>
      <c r="H37" s="11">
        <f t="shared" si="1"/>
        <v>19798.6277835</v>
      </c>
      <c r="I37" s="11">
        <f t="shared" si="1"/>
        <v>17291.920969800001</v>
      </c>
      <c r="J37" s="11">
        <f t="shared" si="1"/>
        <v>15635.310427394999</v>
      </c>
      <c r="K37" s="11">
        <f t="shared" si="1"/>
        <v>14741.285036368499</v>
      </c>
      <c r="L37" s="11">
        <f t="shared" si="1"/>
        <v>12865.3821146142</v>
      </c>
      <c r="M37" s="11">
        <f t="shared" si="1"/>
        <v>11484.317178041671</v>
      </c>
      <c r="N37" s="11">
        <f t="shared" si="1"/>
        <v>10368.56883382028</v>
      </c>
      <c r="O37" s="11">
        <f t="shared" si="1"/>
        <v>9568.284536481</v>
      </c>
      <c r="P37" s="11">
        <f t="shared" si="1"/>
        <v>278155.38500000001</v>
      </c>
      <c r="Q37" s="11">
        <f t="shared" si="1"/>
        <v>10248.635</v>
      </c>
      <c r="R37" s="11">
        <f t="shared" si="1"/>
        <v>11859.875</v>
      </c>
      <c r="S37" s="11">
        <f t="shared" si="1"/>
        <v>11253.41</v>
      </c>
      <c r="T37" s="11">
        <f t="shared" si="1"/>
        <v>10812.8</v>
      </c>
      <c r="U37" s="11">
        <f t="shared" si="1"/>
        <v>260692.69500000001</v>
      </c>
      <c r="V37" s="11">
        <f t="shared" si="1"/>
        <v>11204.495000000001</v>
      </c>
      <c r="W37" s="11">
        <f t="shared" si="1"/>
        <v>11395.73</v>
      </c>
      <c r="X37" s="11">
        <f t="shared" si="1"/>
        <v>11485.71596330275</v>
      </c>
      <c r="Y37" s="11">
        <f t="shared" si="1"/>
        <v>11575.746788990829</v>
      </c>
      <c r="Z37" s="11">
        <f t="shared" si="1"/>
        <v>11662.873394495409</v>
      </c>
      <c r="AA37" s="11">
        <f t="shared" si="1"/>
        <v>-109750</v>
      </c>
      <c r="AB37" s="11">
        <f t="shared" si="1"/>
        <v>1805184.7945205481</v>
      </c>
    </row>
    <row r="38" spans="1:28" x14ac:dyDescent="0.3">
      <c r="A38" s="10" t="s">
        <v>137</v>
      </c>
      <c r="B38" s="15" t="s">
        <v>138</v>
      </c>
      <c r="C38" s="15"/>
      <c r="D38" s="15">
        <f>0+H71</f>
        <v>250000</v>
      </c>
      <c r="E38" s="15">
        <v>0</v>
      </c>
      <c r="F38">
        <v>0</v>
      </c>
      <c r="G38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f>-170000+H71*G71+H76*G76</f>
        <v>-138750</v>
      </c>
      <c r="AB38" s="15">
        <v>0</v>
      </c>
    </row>
    <row r="39" spans="1:28" x14ac:dyDescent="0.3">
      <c r="A39" s="10" t="s">
        <v>139</v>
      </c>
      <c r="B39" s="15" t="s">
        <v>140</v>
      </c>
      <c r="C39" s="15"/>
      <c r="D39" s="15">
        <v>0</v>
      </c>
      <c r="E39" s="15">
        <v>0</v>
      </c>
      <c r="F39">
        <v>0</v>
      </c>
      <c r="G39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f>0+H71*G71</f>
        <v>18500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</row>
    <row r="40" spans="1:28" x14ac:dyDescent="0.3">
      <c r="A40" s="10" t="s">
        <v>141</v>
      </c>
      <c r="B40" s="15" t="s">
        <v>142</v>
      </c>
      <c r="C40" s="15"/>
      <c r="D40" s="15">
        <v>0</v>
      </c>
      <c r="E40" s="15">
        <v>0</v>
      </c>
      <c r="F40">
        <v>0</v>
      </c>
      <c r="G40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</row>
    <row r="41" spans="1:28" x14ac:dyDescent="0.3">
      <c r="A41" s="10" t="s">
        <v>143</v>
      </c>
      <c r="B41" s="15" t="s">
        <v>144</v>
      </c>
      <c r="C41" s="15"/>
      <c r="D41" s="15">
        <v>30644.415000000001</v>
      </c>
      <c r="E41" s="15">
        <v>27441.584999999999</v>
      </c>
      <c r="F41">
        <v>24324.798149999999</v>
      </c>
      <c r="G41">
        <v>21878.212185</v>
      </c>
      <c r="H41" s="15">
        <v>19798.6277835</v>
      </c>
      <c r="I41" s="15">
        <v>17291.920969800001</v>
      </c>
      <c r="J41" s="15">
        <v>15635.310427394999</v>
      </c>
      <c r="K41" s="15">
        <v>14741.285036368499</v>
      </c>
      <c r="L41" s="15">
        <v>12865.3821146142</v>
      </c>
      <c r="M41" s="15">
        <v>11484.317178041671</v>
      </c>
      <c r="N41" s="15">
        <v>10368.56883382028</v>
      </c>
      <c r="O41" s="15">
        <v>9568.284536481</v>
      </c>
      <c r="P41" s="15">
        <f>9655.385+H71</f>
        <v>259655.38500000001</v>
      </c>
      <c r="Q41" s="15">
        <v>10248.635</v>
      </c>
      <c r="R41" s="15">
        <v>11859.875</v>
      </c>
      <c r="S41" s="15">
        <v>11253.41</v>
      </c>
      <c r="T41" s="15">
        <v>10812.8</v>
      </c>
      <c r="U41" s="15">
        <f>10692.695+250000</f>
        <v>260692.69500000001</v>
      </c>
      <c r="V41" s="15">
        <v>11204.495000000001</v>
      </c>
      <c r="W41" s="15">
        <v>11395.73</v>
      </c>
      <c r="X41" s="15">
        <v>11485.71596330275</v>
      </c>
      <c r="Y41" s="15">
        <v>11575.746788990829</v>
      </c>
      <c r="Z41" s="15">
        <v>11662.873394495409</v>
      </c>
      <c r="AA41" s="15">
        <f>11750+H74*G74</f>
        <v>29000</v>
      </c>
      <c r="AB41" s="15">
        <v>1805184.7945205481</v>
      </c>
    </row>
    <row r="42" spans="1:28" x14ac:dyDescent="0.3">
      <c r="A42" s="10" t="s">
        <v>145</v>
      </c>
      <c r="B42" s="15" t="s">
        <v>146</v>
      </c>
      <c r="C42" s="15"/>
      <c r="D42" s="15">
        <v>0</v>
      </c>
      <c r="E42" s="15">
        <v>0</v>
      </c>
      <c r="F42">
        <v>0</v>
      </c>
      <c r="G42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</row>
    <row r="43" spans="1:28" x14ac:dyDescent="0.3">
      <c r="A43" s="10" t="s">
        <v>147</v>
      </c>
      <c r="B43" s="16" t="s">
        <v>148</v>
      </c>
      <c r="C43" s="16"/>
      <c r="D43" s="16">
        <v>0</v>
      </c>
      <c r="E43" s="16">
        <v>0</v>
      </c>
      <c r="F43">
        <v>0</v>
      </c>
      <c r="G43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</row>
    <row r="44" spans="1:28" x14ac:dyDescent="0.3">
      <c r="A44" s="10" t="s">
        <v>149</v>
      </c>
      <c r="B44" s="15" t="s">
        <v>138</v>
      </c>
      <c r="C44" s="15"/>
      <c r="D44" s="15"/>
      <c r="E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x14ac:dyDescent="0.3">
      <c r="A45" s="10" t="s">
        <v>150</v>
      </c>
      <c r="B45" s="15" t="s">
        <v>140</v>
      </c>
      <c r="C45" s="15"/>
      <c r="D45" s="15"/>
      <c r="E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x14ac:dyDescent="0.3">
      <c r="A46" s="10" t="s">
        <v>151</v>
      </c>
      <c r="B46" s="15" t="s">
        <v>142</v>
      </c>
      <c r="C46" s="15"/>
      <c r="D46" s="15"/>
      <c r="E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x14ac:dyDescent="0.3">
      <c r="A47" s="10" t="s">
        <v>152</v>
      </c>
      <c r="B47" s="15" t="s">
        <v>144</v>
      </c>
      <c r="C47" s="15"/>
      <c r="D47" s="15"/>
      <c r="E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x14ac:dyDescent="0.3">
      <c r="A48" s="10" t="s">
        <v>153</v>
      </c>
      <c r="B48" s="15" t="s">
        <v>146</v>
      </c>
      <c r="C48" s="15"/>
      <c r="D48" s="15"/>
      <c r="E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x14ac:dyDescent="0.3">
      <c r="A49" s="10" t="s">
        <v>154</v>
      </c>
      <c r="B49" s="16" t="s">
        <v>155</v>
      </c>
      <c r="C49" s="16"/>
      <c r="D49" s="16">
        <v>0</v>
      </c>
      <c r="E49" s="16">
        <v>0</v>
      </c>
      <c r="F49">
        <v>0</v>
      </c>
      <c r="G49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</row>
    <row r="50" spans="1:28" x14ac:dyDescent="0.3">
      <c r="A50" s="10" t="s">
        <v>156</v>
      </c>
      <c r="B50" s="15" t="s">
        <v>157</v>
      </c>
      <c r="C50" s="15"/>
      <c r="D50" s="15"/>
      <c r="E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x14ac:dyDescent="0.3">
      <c r="A51" s="10" t="s">
        <v>158</v>
      </c>
      <c r="B51" s="16" t="s">
        <v>159</v>
      </c>
      <c r="C51" s="16"/>
      <c r="D51" s="16">
        <v>0</v>
      </c>
      <c r="E51" s="16">
        <v>0</v>
      </c>
      <c r="F51">
        <v>0</v>
      </c>
      <c r="G51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</row>
    <row r="52" spans="1:28" x14ac:dyDescent="0.3">
      <c r="A52" s="10" t="s">
        <v>160</v>
      </c>
      <c r="B52" s="15" t="s">
        <v>157</v>
      </c>
      <c r="C52" s="15"/>
      <c r="D52" s="15"/>
      <c r="E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x14ac:dyDescent="0.3">
      <c r="A53" s="10" t="s">
        <v>161</v>
      </c>
      <c r="B53" s="11" t="s">
        <v>162</v>
      </c>
      <c r="C53" s="11"/>
      <c r="D53" s="11">
        <v>0</v>
      </c>
      <c r="E53" s="11">
        <v>0</v>
      </c>
      <c r="F53">
        <v>0</v>
      </c>
      <c r="G53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</row>
    <row r="54" spans="1:28" x14ac:dyDescent="0.3">
      <c r="A54" s="10" t="s">
        <v>163</v>
      </c>
      <c r="B54" s="15" t="s">
        <v>157</v>
      </c>
      <c r="C54" s="15"/>
      <c r="D54" s="15"/>
      <c r="E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x14ac:dyDescent="0.3">
      <c r="A55" s="10" t="s">
        <v>164</v>
      </c>
      <c r="B55" s="11" t="s">
        <v>165</v>
      </c>
      <c r="C55" s="11"/>
      <c r="D55" s="11">
        <v>0</v>
      </c>
      <c r="E55" s="11">
        <v>0</v>
      </c>
      <c r="F55">
        <v>0</v>
      </c>
      <c r="G55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</row>
    <row r="56" spans="1:28" x14ac:dyDescent="0.3">
      <c r="A56" s="10" t="s">
        <v>166</v>
      </c>
      <c r="B56" s="15" t="s">
        <v>157</v>
      </c>
      <c r="C56" s="15"/>
      <c r="D56" s="15"/>
      <c r="E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x14ac:dyDescent="0.3">
      <c r="A57" s="10" t="s">
        <v>167</v>
      </c>
      <c r="B57" s="16" t="s">
        <v>168</v>
      </c>
      <c r="C57" s="16"/>
      <c r="D57" s="16">
        <v>0</v>
      </c>
      <c r="E57" s="16">
        <v>0</v>
      </c>
      <c r="F57">
        <v>0</v>
      </c>
      <c r="G57">
        <v>0</v>
      </c>
      <c r="H57" s="16">
        <v>0</v>
      </c>
      <c r="I57" s="16">
        <v>-270000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-270739.72602739732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-6810000</v>
      </c>
    </row>
    <row r="58" spans="1:28" x14ac:dyDescent="0.3">
      <c r="A58" s="10" t="s">
        <v>169</v>
      </c>
      <c r="B58" s="15" t="s">
        <v>132</v>
      </c>
      <c r="C58" s="15"/>
      <c r="D58" s="15"/>
      <c r="E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x14ac:dyDescent="0.3">
      <c r="A59" s="10" t="s">
        <v>170</v>
      </c>
      <c r="B59" s="16" t="s">
        <v>171</v>
      </c>
      <c r="C59" s="16"/>
      <c r="D59" s="16"/>
      <c r="E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x14ac:dyDescent="0.3">
      <c r="A60" s="13"/>
      <c r="B60" s="17" t="s">
        <v>172</v>
      </c>
      <c r="C60" s="17"/>
      <c r="D60" s="17"/>
      <c r="E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 x14ac:dyDescent="0.3">
      <c r="A61" s="10" t="s">
        <v>173</v>
      </c>
      <c r="B61" s="11" t="s">
        <v>174</v>
      </c>
      <c r="C61" s="11"/>
      <c r="D61" s="11">
        <v>0</v>
      </c>
      <c r="E61" s="11">
        <v>0</v>
      </c>
      <c r="F61">
        <v>0</v>
      </c>
      <c r="G6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</row>
    <row r="62" spans="1:28" x14ac:dyDescent="0.3">
      <c r="A62" s="10" t="s">
        <v>175</v>
      </c>
      <c r="B62" s="16" t="s">
        <v>176</v>
      </c>
      <c r="C62" s="16"/>
      <c r="D62" s="16"/>
      <c r="E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x14ac:dyDescent="0.3">
      <c r="A63" s="10" t="s">
        <v>177</v>
      </c>
      <c r="B63" s="11" t="s">
        <v>178</v>
      </c>
      <c r="C63" s="11"/>
      <c r="D63" s="11"/>
      <c r="E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x14ac:dyDescent="0.3">
      <c r="A64" s="10" t="s">
        <v>179</v>
      </c>
      <c r="B64" s="12" t="s">
        <v>180</v>
      </c>
      <c r="C64" s="12"/>
      <c r="D64" s="12"/>
      <c r="E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x14ac:dyDescent="0.3">
      <c r="A65" s="10" t="s">
        <v>181</v>
      </c>
      <c r="B65" s="12" t="s">
        <v>182</v>
      </c>
      <c r="C65" s="12"/>
      <c r="D65" s="12"/>
      <c r="E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x14ac:dyDescent="0.3">
      <c r="A66" s="10" t="s">
        <v>183</v>
      </c>
      <c r="B66" s="12" t="s">
        <v>184</v>
      </c>
      <c r="C66" s="12"/>
      <c r="D66" s="12"/>
      <c r="E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x14ac:dyDescent="0.3">
      <c r="A67" s="10" t="s">
        <v>185</v>
      </c>
      <c r="B67" s="12" t="s">
        <v>186</v>
      </c>
      <c r="C67" s="12"/>
      <c r="D67" s="12"/>
      <c r="E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x14ac:dyDescent="0.3">
      <c r="A68" s="10" t="s">
        <v>187</v>
      </c>
      <c r="B68" s="12" t="s">
        <v>188</v>
      </c>
      <c r="C68" s="12"/>
      <c r="D68" s="12"/>
      <c r="E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70" spans="1:28" x14ac:dyDescent="0.3">
      <c r="B70" s="29" t="s">
        <v>206</v>
      </c>
      <c r="E70" t="s">
        <v>235</v>
      </c>
      <c r="F70" t="s">
        <v>227</v>
      </c>
      <c r="G70" t="s">
        <v>228</v>
      </c>
      <c r="H70" t="s">
        <v>229</v>
      </c>
      <c r="I70" t="s">
        <v>231</v>
      </c>
    </row>
    <row r="71" spans="1:28" x14ac:dyDescent="0.3">
      <c r="B71">
        <v>1</v>
      </c>
      <c r="C71" t="s">
        <v>204</v>
      </c>
      <c r="E71" s="30">
        <v>43466</v>
      </c>
      <c r="G71" s="31">
        <v>7.3999999999999996E-2</v>
      </c>
      <c r="H71">
        <v>250000</v>
      </c>
      <c r="I71" t="s">
        <v>233</v>
      </c>
    </row>
    <row r="72" spans="1:28" x14ac:dyDescent="0.3">
      <c r="B72">
        <v>2</v>
      </c>
      <c r="C72" t="s">
        <v>209</v>
      </c>
      <c r="E72" s="30">
        <v>43466</v>
      </c>
      <c r="F72" t="s">
        <v>234</v>
      </c>
      <c r="G72" s="31">
        <v>0.127</v>
      </c>
      <c r="H72">
        <v>250000</v>
      </c>
      <c r="I72" t="s">
        <v>233</v>
      </c>
    </row>
    <row r="73" spans="1:28" x14ac:dyDescent="0.3">
      <c r="B73">
        <v>3</v>
      </c>
      <c r="C73" t="s">
        <v>211</v>
      </c>
      <c r="E73" s="30">
        <v>43617</v>
      </c>
      <c r="F73" t="s">
        <v>226</v>
      </c>
      <c r="G73" s="32">
        <v>0.06</v>
      </c>
      <c r="H73">
        <v>270000</v>
      </c>
      <c r="I73" t="s">
        <v>232</v>
      </c>
    </row>
    <row r="74" spans="1:28" x14ac:dyDescent="0.3">
      <c r="B74">
        <v>4</v>
      </c>
      <c r="C74" t="s">
        <v>210</v>
      </c>
      <c r="E74" s="30">
        <v>43831</v>
      </c>
      <c r="G74" s="31">
        <v>6.9000000000000006E-2</v>
      </c>
      <c r="H74">
        <v>250000</v>
      </c>
      <c r="I74" t="s">
        <v>233</v>
      </c>
    </row>
    <row r="75" spans="1:28" x14ac:dyDescent="0.3">
      <c r="B75">
        <v>5</v>
      </c>
      <c r="C75" t="s">
        <v>208</v>
      </c>
      <c r="E75" s="30">
        <v>43831</v>
      </c>
      <c r="F75" t="s">
        <v>230</v>
      </c>
      <c r="G75" s="31">
        <v>0.13300000000000001</v>
      </c>
      <c r="H75">
        <v>250000</v>
      </c>
      <c r="I75" t="s">
        <v>233</v>
      </c>
    </row>
    <row r="76" spans="1:28" x14ac:dyDescent="0.3">
      <c r="B76">
        <v>6</v>
      </c>
      <c r="C76" t="s">
        <v>204</v>
      </c>
      <c r="E76" s="30">
        <v>43983</v>
      </c>
      <c r="G76" s="31">
        <v>5.0999999999999997E-2</v>
      </c>
      <c r="H76">
        <v>250000</v>
      </c>
      <c r="I76" t="s">
        <v>233</v>
      </c>
    </row>
    <row r="77" spans="1:28" x14ac:dyDescent="0.3">
      <c r="B77">
        <v>7</v>
      </c>
      <c r="C77" t="s">
        <v>211</v>
      </c>
      <c r="E77" s="30">
        <v>43983</v>
      </c>
      <c r="F77" t="s">
        <v>226</v>
      </c>
      <c r="G77" s="32">
        <v>0.04</v>
      </c>
      <c r="H77">
        <v>30000</v>
      </c>
      <c r="I77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1A28-1AAD-47FB-B1A3-36560BB09915}">
  <dimension ref="A3:AC79"/>
  <sheetViews>
    <sheetView topLeftCell="H67" workbookViewId="0">
      <selection activeCell="D74" sqref="D74"/>
    </sheetView>
  </sheetViews>
  <sheetFormatPr defaultRowHeight="14.4" x14ac:dyDescent="0.3"/>
  <cols>
    <col min="3" max="3" width="37" bestFit="1" customWidth="1"/>
    <col min="4" max="4" width="13.109375" bestFit="1" customWidth="1"/>
    <col min="5" max="7" width="12" bestFit="1" customWidth="1"/>
    <col min="8" max="28" width="9.88671875" bestFit="1" customWidth="1"/>
    <col min="29" max="29" width="15.6640625" bestFit="1" customWidth="1"/>
  </cols>
  <sheetData>
    <row r="3" spans="1:29" x14ac:dyDescent="0.3">
      <c r="D3" t="s">
        <v>189</v>
      </c>
      <c r="E3" s="23">
        <v>43466</v>
      </c>
      <c r="F3" s="23">
        <v>43497</v>
      </c>
      <c r="G3" s="23">
        <v>43525</v>
      </c>
      <c r="H3" s="23">
        <v>43556</v>
      </c>
      <c r="I3" s="23">
        <v>43586</v>
      </c>
      <c r="J3" s="23">
        <v>43617</v>
      </c>
      <c r="K3" s="23">
        <v>43647</v>
      </c>
      <c r="L3" s="23">
        <v>43678</v>
      </c>
      <c r="M3" s="23">
        <v>43709</v>
      </c>
      <c r="N3" s="23">
        <v>43739</v>
      </c>
      <c r="O3" s="23">
        <v>43770</v>
      </c>
      <c r="P3" s="23">
        <v>43800</v>
      </c>
      <c r="Q3" s="23">
        <v>43831</v>
      </c>
      <c r="R3" s="23">
        <v>43862</v>
      </c>
      <c r="S3" s="23">
        <v>43891</v>
      </c>
      <c r="T3" s="23">
        <v>43922</v>
      </c>
      <c r="U3" s="23">
        <v>43952</v>
      </c>
      <c r="V3" s="23">
        <v>43983</v>
      </c>
      <c r="W3" s="23">
        <v>44013</v>
      </c>
      <c r="X3" s="23">
        <v>44044</v>
      </c>
      <c r="Y3" s="23">
        <v>44075</v>
      </c>
      <c r="Z3" s="23">
        <v>44105</v>
      </c>
      <c r="AA3" s="23">
        <v>44136</v>
      </c>
      <c r="AB3" s="23">
        <v>44166</v>
      </c>
      <c r="AC3" t="s">
        <v>25</v>
      </c>
    </row>
    <row r="4" spans="1:29" x14ac:dyDescent="0.3">
      <c r="A4" s="10" t="s">
        <v>190</v>
      </c>
      <c r="B4" s="11" t="s">
        <v>191</v>
      </c>
      <c r="C4" s="16"/>
      <c r="D4" s="16">
        <v>143491.27298082176</v>
      </c>
      <c r="E4" s="22">
        <f>D4+'Базовый сценарий_CF'!D3+(D6-E6)</f>
        <v>136088.97301832176</v>
      </c>
      <c r="F4" s="22">
        <f>E4+'Базовый сценарий_CF'!E3+(E6-F6)</f>
        <v>134785.49773082178</v>
      </c>
      <c r="G4" s="22">
        <f>F4+'Базовый сценарий_CF'!F3+(F6-G6)</f>
        <v>133630.06981869676</v>
      </c>
      <c r="H4" s="22">
        <f>G4+'Базовый сценарий_CF'!G3+(G6-H6)</f>
        <v>132590.85473990926</v>
      </c>
      <c r="I4" s="22">
        <f>H4+'Базовый сценарий_CF'!H3+(H6-I6)</f>
        <v>131650.419920193</v>
      </c>
      <c r="J4" s="22">
        <f>I4+'Базовый сценарий_CF'!I3+(I6-J6)</f>
        <v>400829.05367412756</v>
      </c>
      <c r="K4" s="22">
        <f>J4+'Базовый сценарий_CF'!J3+(J6-K6)</f>
        <v>400086.3764288263</v>
      </c>
      <c r="L4" s="22">
        <f>K4+'Базовый сценарий_CF'!K3+(K6-L6)</f>
        <v>399386.16538959881</v>
      </c>
      <c r="M4" s="22">
        <f>L4+'Базовый сценарий_CF'!L3+(L6-M6)</f>
        <v>398775.05973915465</v>
      </c>
      <c r="N4" s="22">
        <f>M4+'Базовый сценарий_CF'!M3+(M6-N6)</f>
        <v>398229.55467319768</v>
      </c>
      <c r="O4" s="22">
        <f>N4+'Базовый сценарий_CF'!N3+(N6-O6)</f>
        <v>397737.0476535912</v>
      </c>
      <c r="P4" s="22">
        <f>O4+'Базовый сценарий_CF'!O3+(O6-P6)</f>
        <v>397282.55413810833</v>
      </c>
      <c r="Q4" s="22">
        <f>P4+'Базовый сценарий_CF'!P3+(P6-Q6)</f>
        <v>380020.17335060833</v>
      </c>
      <c r="R4" s="22">
        <f>Q4+'Базовый сценарий_CF'!Q3+(Q6-R6)</f>
        <v>379533.36318810831</v>
      </c>
      <c r="S4" s="22">
        <f>R4+'Базовый сценарий_CF'!R3+(R6-S6)</f>
        <v>378970.01912560832</v>
      </c>
      <c r="T4" s="22">
        <f>S4+'Базовый сценарий_CF'!S3+(S6-T6)</f>
        <v>378435.48215060832</v>
      </c>
      <c r="U4" s="22">
        <f>T4+'Базовый сценарий_CF'!T3+(T6-U6)</f>
        <v>377921.87415060832</v>
      </c>
      <c r="V4" s="22">
        <f>U4+'Базовый сценарий_CF'!U3+(U6-V6)</f>
        <v>637438.97113810829</v>
      </c>
      <c r="W4" s="22">
        <f>V4+'Базовый сценарий_CF'!V3+(V6-W6)</f>
        <v>636906.75762560824</v>
      </c>
      <c r="X4" s="22">
        <f>W4+'Базовый сценарий_CF'!W3+(W6-X6)</f>
        <v>636365.46045060828</v>
      </c>
      <c r="Y4" s="22">
        <f>X4+'Базовый сценарий_CF'!X3+(X6-Y6)</f>
        <v>635819.88894235145</v>
      </c>
      <c r="Z4" s="22">
        <f>Y4+'Базовый сценарий_CF'!Y3+(Y6-Z6)</f>
        <v>635270.04096987436</v>
      </c>
      <c r="AA4" s="22">
        <f>Z4+'Базовый сценарий_CF'!Z3+(Z6-AA6)</f>
        <v>634716.05448363582</v>
      </c>
      <c r="AB4" s="22">
        <f>AA4+'Базовый сценарий_CF'!AA3+(AA6-AB6)</f>
        <v>905179.17948363582</v>
      </c>
      <c r="AC4" s="22">
        <f>AB4+'Базовый сценарий_CF'!AB3</f>
        <v>905179.17948363582</v>
      </c>
    </row>
    <row r="5" spans="1:29" x14ac:dyDescent="0.3">
      <c r="A5" s="10" t="s">
        <v>200</v>
      </c>
      <c r="B5" s="26"/>
      <c r="C5" s="16" t="s">
        <v>201</v>
      </c>
      <c r="D5" s="27">
        <v>117320.97598082176</v>
      </c>
      <c r="E5" s="22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x14ac:dyDescent="0.3">
      <c r="A6" s="10" t="s">
        <v>198</v>
      </c>
      <c r="B6" s="26"/>
      <c r="C6" s="16" t="s">
        <v>199</v>
      </c>
      <c r="D6" s="27">
        <v>26170.297000000002</v>
      </c>
      <c r="E6" s="22">
        <f>(E40+E46)*4.75/100</f>
        <v>33572.596962499993</v>
      </c>
      <c r="F6" s="22">
        <f t="shared" ref="F6:AB6" si="0">(F40+F46)*4.75/100</f>
        <v>34876.07224999999</v>
      </c>
      <c r="G6" s="22">
        <f t="shared" si="0"/>
        <v>36031.500162124998</v>
      </c>
      <c r="H6" s="22">
        <f t="shared" si="0"/>
        <v>37070.71524091249</v>
      </c>
      <c r="I6" s="22">
        <f t="shared" si="0"/>
        <v>38011.150060628745</v>
      </c>
      <c r="J6" s="22">
        <f t="shared" si="0"/>
        <v>38832.51630669424</v>
      </c>
      <c r="K6" s="22">
        <f t="shared" si="0"/>
        <v>39575.193551995508</v>
      </c>
      <c r="L6" s="22">
        <f t="shared" si="0"/>
        <v>40275.404591223014</v>
      </c>
      <c r="M6" s="22">
        <f t="shared" si="0"/>
        <v>40886.510241667187</v>
      </c>
      <c r="N6" s="22">
        <f t="shared" si="0"/>
        <v>41432.01530762417</v>
      </c>
      <c r="O6" s="22">
        <f t="shared" si="0"/>
        <v>41924.522327230632</v>
      </c>
      <c r="P6" s="22">
        <f t="shared" si="0"/>
        <v>42379.015842713481</v>
      </c>
      <c r="Q6" s="22">
        <f t="shared" si="0"/>
        <v>55591.396630213487</v>
      </c>
      <c r="R6" s="22">
        <f t="shared" si="0"/>
        <v>56078.206792713485</v>
      </c>
      <c r="S6" s="22">
        <f t="shared" si="0"/>
        <v>56641.550855213485</v>
      </c>
      <c r="T6" s="22">
        <f t="shared" si="0"/>
        <v>57176.087830213488</v>
      </c>
      <c r="U6" s="22">
        <f t="shared" si="0"/>
        <v>57689.695830213481</v>
      </c>
      <c r="V6" s="22">
        <f t="shared" si="0"/>
        <v>70072.598842713487</v>
      </c>
      <c r="W6" s="22">
        <f t="shared" si="0"/>
        <v>70604.812355213493</v>
      </c>
      <c r="X6" s="22">
        <f t="shared" si="0"/>
        <v>71146.109530213493</v>
      </c>
      <c r="Y6" s="22">
        <f t="shared" si="0"/>
        <v>71691.681038470371</v>
      </c>
      <c r="Z6" s="22">
        <f t="shared" si="0"/>
        <v>72241.529010947444</v>
      </c>
      <c r="AA6" s="22">
        <f t="shared" si="0"/>
        <v>72795.515497185974</v>
      </c>
      <c r="AB6" s="22">
        <f t="shared" si="0"/>
        <v>67582.390497185974</v>
      </c>
      <c r="AC6" s="22"/>
    </row>
    <row r="7" spans="1:29" x14ac:dyDescent="0.3">
      <c r="A7" s="10" t="s">
        <v>77</v>
      </c>
      <c r="B7" s="11" t="s">
        <v>215</v>
      </c>
      <c r="C7" s="11"/>
      <c r="D7" s="16">
        <v>0</v>
      </c>
      <c r="E7" s="22">
        <f>D7+'Базовый сценарий_CF'!D4</f>
        <v>-301019.17808219179</v>
      </c>
      <c r="F7" s="22">
        <f>E7+'Базовый сценарий_CF'!E4</f>
        <v>-301019.17808219179</v>
      </c>
      <c r="G7" s="22">
        <f>F7+'Базовый сценарий_CF'!F4</f>
        <v>-301019.17808219179</v>
      </c>
      <c r="H7" s="22">
        <f>G7+'Базовый сценарий_CF'!G4</f>
        <v>-301019.17808219179</v>
      </c>
      <c r="I7" s="22">
        <f>H7+'Базовый сценарий_CF'!H4</f>
        <v>-301019.17808219179</v>
      </c>
      <c r="J7" s="22">
        <f>I7+'Базовый сценарий_CF'!I4</f>
        <v>-301019.17808219179</v>
      </c>
      <c r="K7" s="22">
        <f>J7+'Базовый сценарий_CF'!J4</f>
        <v>-301019.17808219179</v>
      </c>
      <c r="L7" s="22">
        <f>K7+'Базовый сценарий_CF'!K4</f>
        <v>-301019.17808219179</v>
      </c>
      <c r="M7" s="22">
        <f>L7+'Базовый сценарий_CF'!L4</f>
        <v>-301019.17808219179</v>
      </c>
      <c r="N7" s="22">
        <f>M7+'Базовый сценарий_CF'!M4</f>
        <v>-301019.17808219179</v>
      </c>
      <c r="O7" s="22">
        <f>N7+'Базовый сценарий_CF'!N4</f>
        <v>-301019.17808219179</v>
      </c>
      <c r="P7" s="22">
        <f>O7+'Базовый сценарий_CF'!O4</f>
        <v>-301019.17808219179</v>
      </c>
      <c r="Q7" s="22">
        <f>P7+'Базовый сценарий_CF'!P4</f>
        <v>-301019.17808219179</v>
      </c>
      <c r="R7" s="22">
        <f>Q7+'Базовый сценарий_CF'!Q4</f>
        <v>-301019.17808219179</v>
      </c>
      <c r="S7" s="22">
        <f>R7+'Базовый сценарий_CF'!R4</f>
        <v>-301019.17808219179</v>
      </c>
      <c r="T7" s="22">
        <f>S7+'Базовый сценарий_CF'!S4</f>
        <v>-301019.17808219179</v>
      </c>
      <c r="U7" s="22">
        <f>T7+'Базовый сценарий_CF'!T4</f>
        <v>-301019.17808219179</v>
      </c>
      <c r="V7" s="22">
        <f>U7+'Базовый сценарий_CF'!U4</f>
        <v>-301019.17808219179</v>
      </c>
      <c r="W7" s="22">
        <f>V7+'Базовый сценарий_CF'!V4</f>
        <v>-301019.17808219179</v>
      </c>
      <c r="X7" s="22">
        <f>W7+'Базовый сценарий_CF'!W4</f>
        <v>-301019.17808219179</v>
      </c>
      <c r="Y7" s="22">
        <f>X7+'Базовый сценарий_CF'!X4</f>
        <v>-301019.17808219179</v>
      </c>
      <c r="Z7" s="22">
        <f>Y7+'Базовый сценарий_CF'!Y4</f>
        <v>-301019.17808219179</v>
      </c>
      <c r="AA7" s="22">
        <f>Z7+'Базовый сценарий_CF'!Z4</f>
        <v>-301019.17808219179</v>
      </c>
      <c r="AB7" s="22">
        <f>AA7+'Базовый сценарий_CF'!AA7</f>
        <v>710891.82465753076</v>
      </c>
      <c r="AC7" s="22">
        <f>AB7+'Базовый сценарий_CF'!AB7</f>
        <v>14786613.240600483</v>
      </c>
    </row>
    <row r="8" spans="1:29" x14ac:dyDescent="0.3">
      <c r="A8" s="10" t="s">
        <v>79</v>
      </c>
      <c r="B8" s="12" t="s">
        <v>80</v>
      </c>
      <c r="C8" s="12"/>
      <c r="D8" s="16">
        <v>0</v>
      </c>
      <c r="E8" s="22">
        <f>D8+'Базовый сценарий_CF'!D5</f>
        <v>-301019.17808219179</v>
      </c>
      <c r="F8" s="22">
        <f>E8+'Базовый сценарий_CF'!E5</f>
        <v>-301019.17808219179</v>
      </c>
      <c r="G8" s="22">
        <f>F8+'Базовый сценарий_CF'!F5</f>
        <v>-301019.17808219179</v>
      </c>
      <c r="H8" s="22">
        <f>G8+'Базовый сценарий_CF'!G5</f>
        <v>-301019.17808219179</v>
      </c>
      <c r="I8" s="22">
        <f>H8+'Базовый сценарий_CF'!H5</f>
        <v>-301019.17808219179</v>
      </c>
      <c r="J8" s="22">
        <f>I8+'Базовый сценарий_CF'!I5</f>
        <v>-301019.17808219179</v>
      </c>
      <c r="K8" s="22">
        <f>J8+'Базовый сценарий_CF'!J5</f>
        <v>-301019.17808219179</v>
      </c>
      <c r="L8" s="22">
        <f>K8+'Базовый сценарий_CF'!K5</f>
        <v>-301019.17808219179</v>
      </c>
      <c r="M8" s="22">
        <f>L8+'Базовый сценарий_CF'!L5</f>
        <v>-301019.17808219179</v>
      </c>
      <c r="N8" s="22">
        <f>M8+'Базовый сценарий_CF'!M5</f>
        <v>-301019.17808219179</v>
      </c>
      <c r="O8" s="22">
        <f>N8+'Базовый сценарий_CF'!N5</f>
        <v>-301019.17808219179</v>
      </c>
      <c r="P8" s="22">
        <f>O8+'Базовый сценарий_CF'!O5</f>
        <v>-301019.17808219179</v>
      </c>
      <c r="Q8" s="22">
        <f>P8+'Базовый сценарий_CF'!P5</f>
        <v>-301019.17808219179</v>
      </c>
      <c r="R8" s="22">
        <f>Q8+'Базовый сценарий_CF'!Q5</f>
        <v>-301019.17808219179</v>
      </c>
      <c r="S8" s="22">
        <f>R8+'Базовый сценарий_CF'!R5</f>
        <v>-301019.17808219179</v>
      </c>
      <c r="T8" s="22">
        <f>S8+'Базовый сценарий_CF'!S5</f>
        <v>-301019.17808219179</v>
      </c>
      <c r="U8" s="22">
        <f>T8+'Базовый сценарий_CF'!T5</f>
        <v>-301019.17808219179</v>
      </c>
      <c r="V8" s="22">
        <f>U8+'Базовый сценарий_CF'!U5</f>
        <v>-301019.17808219179</v>
      </c>
      <c r="W8" s="22">
        <f>V8+'Базовый сценарий_CF'!V5</f>
        <v>-301019.17808219179</v>
      </c>
      <c r="X8" s="22">
        <f>W8+'Базовый сценарий_CF'!W5</f>
        <v>-301019.17808219179</v>
      </c>
      <c r="Y8" s="22">
        <f>X8+'Базовый сценарий_CF'!X5</f>
        <v>-301019.17808219179</v>
      </c>
      <c r="Z8" s="22">
        <f>Y8+'Базовый сценарий_CF'!Y5</f>
        <v>-301019.17808219179</v>
      </c>
      <c r="AA8" s="22">
        <f>Z8+'Базовый сценарий_CF'!Z5</f>
        <v>-301019.17808219179</v>
      </c>
      <c r="AB8" s="22">
        <f>AA8+'Базовый сценарий_CF'!AA5</f>
        <v>-301019.17808219179</v>
      </c>
      <c r="AC8" s="22"/>
    </row>
    <row r="9" spans="1:29" x14ac:dyDescent="0.3">
      <c r="A9" s="10" t="s">
        <v>81</v>
      </c>
      <c r="B9" s="12" t="s">
        <v>82</v>
      </c>
      <c r="C9" s="12"/>
      <c r="D9" s="16">
        <v>0</v>
      </c>
      <c r="E9" s="22">
        <f>D9+'Базовый сценарий_CF'!D6</f>
        <v>0</v>
      </c>
      <c r="F9" s="22">
        <f>E9+'Базовый сценарий_CF'!E6</f>
        <v>0</v>
      </c>
      <c r="G9" s="22">
        <f>F9+'Базовый сценарий_CF'!F6</f>
        <v>0</v>
      </c>
      <c r="H9" s="22">
        <f>G9+'Базовый сценарий_CF'!G6</f>
        <v>0</v>
      </c>
      <c r="I9" s="22">
        <f>H9+'Базовый сценарий_CF'!H6</f>
        <v>0</v>
      </c>
      <c r="J9" s="22">
        <f>I9+'Базовый сценарий_CF'!I6</f>
        <v>0</v>
      </c>
      <c r="K9" s="22">
        <f>J9+'Базовый сценарий_CF'!J6</f>
        <v>0</v>
      </c>
      <c r="L9" s="22">
        <f>K9+'Базовый сценарий_CF'!K6</f>
        <v>0</v>
      </c>
      <c r="M9" s="22">
        <f>L9+'Базовый сценарий_CF'!L6</f>
        <v>0</v>
      </c>
      <c r="N9" s="22">
        <f>M9+'Базовый сценарий_CF'!M6</f>
        <v>0</v>
      </c>
      <c r="O9" s="22">
        <f>N9+'Базовый сценарий_CF'!N6</f>
        <v>0</v>
      </c>
      <c r="P9" s="22">
        <f>O9+'Базовый сценарий_CF'!O6</f>
        <v>0</v>
      </c>
      <c r="Q9" s="22">
        <f>P9+'Базовый сценарий_CF'!P6</f>
        <v>0</v>
      </c>
      <c r="R9" s="22">
        <f>Q9+'Базовый сценарий_CF'!Q6</f>
        <v>0</v>
      </c>
      <c r="S9" s="22">
        <f>R9+'Базовый сценарий_CF'!R6</f>
        <v>0</v>
      </c>
      <c r="T9" s="22">
        <f>S9+'Базовый сценарий_CF'!S6</f>
        <v>0</v>
      </c>
      <c r="U9" s="22">
        <f>T9+'Базовый сценарий_CF'!T6</f>
        <v>0</v>
      </c>
      <c r="V9" s="22">
        <f>U9+'Базовый сценарий_CF'!U6</f>
        <v>0</v>
      </c>
      <c r="W9" s="22">
        <f>V9+'Базовый сценарий_CF'!V6</f>
        <v>0</v>
      </c>
      <c r="X9" s="22">
        <f>W9+'Базовый сценарий_CF'!W6</f>
        <v>0</v>
      </c>
      <c r="Y9" s="22">
        <f>X9+'Базовый сценарий_CF'!X6</f>
        <v>0</v>
      </c>
      <c r="Z9" s="22">
        <f>Y9+'Базовый сценарий_CF'!Y6</f>
        <v>0</v>
      </c>
      <c r="AA9" s="22">
        <f>Z9+'Базовый сценарий_CF'!Z6</f>
        <v>0</v>
      </c>
      <c r="AB9" s="22">
        <f>AA9+'Базовый сценарий_CF'!AA6</f>
        <v>0</v>
      </c>
      <c r="AC9" s="22"/>
    </row>
    <row r="10" spans="1:29" x14ac:dyDescent="0.3">
      <c r="A10" s="10" t="s">
        <v>83</v>
      </c>
      <c r="B10" s="11" t="s">
        <v>84</v>
      </c>
      <c r="C10" s="11"/>
      <c r="D10">
        <v>7940678.2549176989</v>
      </c>
      <c r="E10" s="22">
        <f>D10+'Базовый сценарий_CF'!D7</f>
        <v>8151053.9579519453</v>
      </c>
      <c r="F10" s="22">
        <f>E10+'Базовый сценарий_CF'!E7</f>
        <v>8401537.8576094788</v>
      </c>
      <c r="G10" s="22">
        <f>F10+'Базовый сценарий_CF'!F7</f>
        <v>7924678.8778934292</v>
      </c>
      <c r="H10" s="22">
        <f>G10+'Базовый сценарий_CF'!G7</f>
        <v>7822874.4207016481</v>
      </c>
      <c r="I10" s="22">
        <f>H10+'Базовый сценарий_CF'!H7</f>
        <v>7701469.2652084976</v>
      </c>
      <c r="J10" s="22">
        <f>I10+'Базовый сценарий_CF'!I7</f>
        <v>8071515.0994550725</v>
      </c>
      <c r="K10" s="22">
        <f>J10+'Базовый сценарий_CF'!J7</f>
        <v>7975980.1782989083</v>
      </c>
      <c r="L10" s="22">
        <f>K10+'Базовый сценарий_CF'!K7</f>
        <v>7856125.4331728807</v>
      </c>
      <c r="M10" s="22">
        <f>L10+'Базовый сценарий_CF'!L7</f>
        <v>7735246.4498304147</v>
      </c>
      <c r="N10" s="22">
        <f>M10+'Базовый сценарий_CF'!M7</f>
        <v>7636736.5746797295</v>
      </c>
      <c r="O10" s="22">
        <f>N10+'Базовый сценарий_CF'!N7</f>
        <v>7518766.2661591815</v>
      </c>
      <c r="P10" s="22">
        <f>O10+'Базовый сценарий_CF'!O7</f>
        <v>7466441.348804241</v>
      </c>
      <c r="Q10" s="22">
        <f>P10+'Базовый сценарий_CF'!P7</f>
        <v>7801440.2305919118</v>
      </c>
      <c r="R10" s="22">
        <f>Q10+'Базовый сценарий_CF'!Q7</f>
        <v>7837676.8330617752</v>
      </c>
      <c r="S10" s="22">
        <f>R10+'Базовый сценарий_CF'!R7</f>
        <v>7967019.4362206561</v>
      </c>
      <c r="T10" s="22">
        <f>S10+'Базовый сценарий_CF'!S7</f>
        <v>8006547.4661275055</v>
      </c>
      <c r="U10" s="22">
        <f>T10+'Базовый сценарий_CF'!T7</f>
        <v>8044881.207716547</v>
      </c>
      <c r="V10" s="22">
        <f>U10+'Базовый сценарий_CF'!U7</f>
        <v>8555543.5978644919</v>
      </c>
      <c r="W10" s="22">
        <f>V10+'Базовый сценарий_CF'!V7</f>
        <v>8593978.2433612049</v>
      </c>
      <c r="X10" s="22">
        <f>W10+'Базовый сценарий_CF'!W7</f>
        <v>8632830.9393568207</v>
      </c>
      <c r="Y10" s="22">
        <f>X10+'Базовый сценарий_CF'!X7</f>
        <v>8671365.5100746285</v>
      </c>
      <c r="Z10" s="22">
        <f>Y10+'Базовый сценарий_CF'!Y7</f>
        <v>8710374.4770487137</v>
      </c>
      <c r="AA10" s="22">
        <f>Z10+'Базовый сценарий_CF'!Z7</f>
        <v>8748301.5754697267</v>
      </c>
      <c r="AB10" s="22">
        <f>AA10+'Базовый сценарий_CF'!AA7</f>
        <v>9760212.5782094486</v>
      </c>
      <c r="AC10" s="22"/>
    </row>
    <row r="11" spans="1:29" x14ac:dyDescent="0.3">
      <c r="A11" s="10" t="s">
        <v>85</v>
      </c>
      <c r="B11" s="12" t="s">
        <v>86</v>
      </c>
      <c r="C11" s="12"/>
      <c r="D11" s="15">
        <v>0</v>
      </c>
      <c r="E11" s="22">
        <f>D11+'Базовый сценарий_CF'!D8</f>
        <v>0</v>
      </c>
      <c r="F11" s="22">
        <f>E11+'Базовый сценарий_CF'!E8</f>
        <v>0</v>
      </c>
      <c r="G11" s="22">
        <f>F11+'Базовый сценарий_CF'!F8</f>
        <v>0</v>
      </c>
      <c r="H11" s="22">
        <f>G11+'Базовый сценарий_CF'!G8</f>
        <v>0</v>
      </c>
      <c r="I11" s="22">
        <f>H11+'Базовый сценарий_CF'!H8</f>
        <v>0</v>
      </c>
      <c r="J11" s="22">
        <f>I11+'Базовый сценарий_CF'!I8</f>
        <v>0</v>
      </c>
      <c r="K11" s="22">
        <f>J11+'Базовый сценарий_CF'!J8</f>
        <v>0</v>
      </c>
      <c r="L11" s="22">
        <f>K11+'Базовый сценарий_CF'!K8</f>
        <v>0</v>
      </c>
      <c r="M11" s="22">
        <f>L11+'Базовый сценарий_CF'!L8</f>
        <v>0</v>
      </c>
      <c r="N11" s="22">
        <f>M11+'Базовый сценарий_CF'!M8</f>
        <v>0</v>
      </c>
      <c r="O11" s="22">
        <f>N11+'Базовый сценарий_CF'!N8</f>
        <v>0</v>
      </c>
      <c r="P11" s="22">
        <f>O11+'Базовый сценарий_CF'!O8</f>
        <v>0</v>
      </c>
      <c r="Q11" s="22">
        <f>P11+'Базовый сценарий_CF'!P8</f>
        <v>0</v>
      </c>
      <c r="R11" s="22">
        <f>Q11+'Базовый сценарий_CF'!Q8</f>
        <v>0</v>
      </c>
      <c r="S11" s="22">
        <f>R11+'Базовый сценарий_CF'!R8</f>
        <v>0</v>
      </c>
      <c r="T11" s="22">
        <f>S11+'Базовый сценарий_CF'!S8</f>
        <v>0</v>
      </c>
      <c r="U11" s="22">
        <f>T11+'Базовый сценарий_CF'!T8</f>
        <v>0</v>
      </c>
      <c r="V11" s="22">
        <f>U11+'Базовый сценарий_CF'!U8</f>
        <v>0</v>
      </c>
      <c r="W11" s="22">
        <f>V11+'Базовый сценарий_CF'!V8</f>
        <v>0</v>
      </c>
      <c r="X11" s="22">
        <f>W11+'Базовый сценарий_CF'!W8</f>
        <v>0</v>
      </c>
      <c r="Y11" s="22">
        <f>X11+'Базовый сценарий_CF'!X8</f>
        <v>0</v>
      </c>
      <c r="Z11" s="22">
        <f>Y11+'Базовый сценарий_CF'!Y8</f>
        <v>0</v>
      </c>
      <c r="AA11" s="22">
        <f>Z11+'Базовый сценарий_CF'!Z8</f>
        <v>0</v>
      </c>
      <c r="AB11" s="22">
        <f>AA11+'Базовый сценарий_CF'!AA8</f>
        <v>0</v>
      </c>
      <c r="AC11" s="22"/>
    </row>
    <row r="12" spans="1:29" x14ac:dyDescent="0.3">
      <c r="A12" s="10" t="s">
        <v>87</v>
      </c>
      <c r="B12" s="12" t="s">
        <v>88</v>
      </c>
      <c r="C12" s="12"/>
      <c r="D12" s="15">
        <v>0</v>
      </c>
      <c r="E12" s="22">
        <f>D12+'Базовый сценарий_CF'!D9</f>
        <v>0</v>
      </c>
      <c r="F12" s="22">
        <f>E12+'Базовый сценарий_CF'!E9</f>
        <v>0</v>
      </c>
      <c r="G12" s="22">
        <f>F12+'Базовый сценарий_CF'!F9</f>
        <v>0</v>
      </c>
      <c r="H12" s="22">
        <f>G12+'Базовый сценарий_CF'!G9</f>
        <v>0</v>
      </c>
      <c r="I12" s="22">
        <f>H12+'Базовый сценарий_CF'!H9</f>
        <v>0</v>
      </c>
      <c r="J12" s="22">
        <f>I12+'Базовый сценарий_CF'!I9</f>
        <v>0</v>
      </c>
      <c r="K12" s="22">
        <f>J12+'Базовый сценарий_CF'!J9</f>
        <v>0</v>
      </c>
      <c r="L12" s="22">
        <f>K12+'Базовый сценарий_CF'!K9</f>
        <v>0</v>
      </c>
      <c r="M12" s="22">
        <f>L12+'Базовый сценарий_CF'!L9</f>
        <v>0</v>
      </c>
      <c r="N12" s="22">
        <f>M12+'Базовый сценарий_CF'!M9</f>
        <v>0</v>
      </c>
      <c r="O12" s="22">
        <f>N12+'Базовый сценарий_CF'!N9</f>
        <v>0</v>
      </c>
      <c r="P12" s="22">
        <f>O12+'Базовый сценарий_CF'!O9</f>
        <v>0</v>
      </c>
      <c r="Q12" s="22">
        <f>P12+'Базовый сценарий_CF'!P9</f>
        <v>0</v>
      </c>
      <c r="R12" s="22">
        <f>Q12+'Базовый сценарий_CF'!Q9</f>
        <v>0</v>
      </c>
      <c r="S12" s="22">
        <f>R12+'Базовый сценарий_CF'!R9</f>
        <v>0</v>
      </c>
      <c r="T12" s="22">
        <f>S12+'Базовый сценарий_CF'!S9</f>
        <v>0</v>
      </c>
      <c r="U12" s="22">
        <f>T12+'Базовый сценарий_CF'!T9</f>
        <v>0</v>
      </c>
      <c r="V12" s="22">
        <f>U12+'Базовый сценарий_CF'!U9</f>
        <v>0</v>
      </c>
      <c r="W12" s="22">
        <f>V12+'Базовый сценарий_CF'!V9</f>
        <v>0</v>
      </c>
      <c r="X12" s="22">
        <f>W12+'Базовый сценарий_CF'!W9</f>
        <v>0</v>
      </c>
      <c r="Y12" s="22">
        <f>X12+'Базовый сценарий_CF'!X9</f>
        <v>0</v>
      </c>
      <c r="Z12" s="22">
        <f>Y12+'Базовый сценарий_CF'!Y9</f>
        <v>0</v>
      </c>
      <c r="AA12" s="22">
        <f>Z12+'Базовый сценарий_CF'!Z9</f>
        <v>0</v>
      </c>
      <c r="AB12" s="22">
        <f>AA12+'Базовый сценарий_CF'!AA9</f>
        <v>0</v>
      </c>
      <c r="AC12" s="22"/>
    </row>
    <row r="13" spans="1:29" x14ac:dyDescent="0.3">
      <c r="A13" s="10" t="s">
        <v>89</v>
      </c>
      <c r="B13" s="12" t="s">
        <v>90</v>
      </c>
      <c r="C13" s="12"/>
      <c r="D13" s="15">
        <v>7394499.6061369861</v>
      </c>
      <c r="E13" s="22">
        <f>D13+'Базовый сценарий_CF'!D10</f>
        <v>7671877.6061369861</v>
      </c>
      <c r="F13" s="22">
        <f>E13+'Базовый сценарий_CF'!E10</f>
        <v>7989457.0842191782</v>
      </c>
      <c r="G13" s="22">
        <f>F13+'Базовый сценарий_CF'!F10</f>
        <v>7577559.3829620332</v>
      </c>
      <c r="H13" s="22">
        <f>G13+'Базовый сценарий_CF'!G10</f>
        <v>7604324.314468882</v>
      </c>
      <c r="I13" s="22">
        <f>H13+'Базовый сценарий_CF'!H10</f>
        <v>7610452.5336469645</v>
      </c>
      <c r="J13" s="22">
        <f>I13+'Базовый сценарий_CF'!I10</f>
        <v>8103359.8235099781</v>
      </c>
      <c r="K13" s="22">
        <f>J13+'Базовый сценарий_CF'!J10</f>
        <v>8129576.3303592931</v>
      </c>
      <c r="L13" s="22">
        <f>K13+'Базовый сценарий_CF'!K10</f>
        <v>8135609.4536469644</v>
      </c>
      <c r="M13" s="22">
        <f>L13+'Базовый сценарий_CF'!L10</f>
        <v>8135609.4536469644</v>
      </c>
      <c r="N13" s="22">
        <f>M13+'Базовый сценарий_CF'!M10</f>
        <v>8155304.6591264168</v>
      </c>
      <c r="O13" s="22">
        <f>N13+'Базовый сценарий_CF'!N10</f>
        <v>8155304.6591264168</v>
      </c>
      <c r="P13" s="22">
        <f>O13+'Базовый сценарий_CF'!O10</f>
        <v>8215417.9359714771</v>
      </c>
      <c r="Q13" s="22">
        <f>P13+'Базовый сценарий_CF'!P10</f>
        <v>8266390.5387112033</v>
      </c>
      <c r="R13" s="22">
        <f>Q13+'Базовый сценарий_CF'!Q10</f>
        <v>8266390.5387112033</v>
      </c>
      <c r="S13" s="22">
        <f>R13+'Базовый сценарий_CF'!R10</f>
        <v>8353598.0434111804</v>
      </c>
      <c r="T13" s="22">
        <f>S13+'Базовый сценарий_CF'!S10</f>
        <v>8353598.0434111804</v>
      </c>
      <c r="U13" s="22">
        <f>T13+'Базовый сценарий_CF'!T10</f>
        <v>8353598.0434111804</v>
      </c>
      <c r="V13" s="22">
        <f>U13+'Базовый сценарий_CF'!U10</f>
        <v>8827626.3404413182</v>
      </c>
      <c r="W13" s="22">
        <f>V13+'Базовый сценарий_CF'!V10</f>
        <v>8827626.3404413182</v>
      </c>
      <c r="X13" s="22">
        <f>W13+'Базовый сценарий_CF'!W10</f>
        <v>8827626.3404413182</v>
      </c>
      <c r="Y13" s="22">
        <f>X13+'Базовый сценарий_CF'!X10</f>
        <v>8827626.3404413182</v>
      </c>
      <c r="Z13" s="22">
        <f>Y13+'Базовый сценарий_CF'!Y10</f>
        <v>8827626.3404413182</v>
      </c>
      <c r="AA13" s="22">
        <f>Z13+'Базовый сценарий_CF'!Z10</f>
        <v>8827626.3404413182</v>
      </c>
      <c r="AB13" s="22">
        <f>AA13+'Базовый сценарий_CF'!AA10</f>
        <v>9801173.496605698</v>
      </c>
      <c r="AC13" s="22"/>
    </row>
    <row r="14" spans="1:29" x14ac:dyDescent="0.3">
      <c r="A14" s="10" t="s">
        <v>91</v>
      </c>
      <c r="B14" s="12" t="s">
        <v>92</v>
      </c>
      <c r="C14" s="12"/>
      <c r="D14" s="15">
        <v>0</v>
      </c>
      <c r="E14" s="22">
        <f>D14+'Базовый сценарий_CF'!D11</f>
        <v>0</v>
      </c>
      <c r="F14" s="22">
        <f>E14+'Базовый сценарий_CF'!E11</f>
        <v>0</v>
      </c>
      <c r="G14" s="22">
        <f>F14+'Базовый сценарий_CF'!F11</f>
        <v>0</v>
      </c>
      <c r="H14" s="22">
        <f>G14+'Базовый сценарий_CF'!G11</f>
        <v>0</v>
      </c>
      <c r="I14" s="22">
        <f>H14+'Базовый сценарий_CF'!H11</f>
        <v>0</v>
      </c>
      <c r="J14" s="22">
        <f>I14+'Базовый сценарий_CF'!I11</f>
        <v>0</v>
      </c>
      <c r="K14" s="22">
        <f>J14+'Базовый сценарий_CF'!J11</f>
        <v>0</v>
      </c>
      <c r="L14" s="22">
        <f>K14+'Базовый сценарий_CF'!K11</f>
        <v>0</v>
      </c>
      <c r="M14" s="22">
        <f>L14+'Базовый сценарий_CF'!L11</f>
        <v>0</v>
      </c>
      <c r="N14" s="22">
        <f>M14+'Базовый сценарий_CF'!M11</f>
        <v>0</v>
      </c>
      <c r="O14" s="22">
        <f>N14+'Базовый сценарий_CF'!N11</f>
        <v>0</v>
      </c>
      <c r="P14" s="22">
        <f>O14+'Базовый сценарий_CF'!O11</f>
        <v>0</v>
      </c>
      <c r="Q14" s="22">
        <f>P14+'Базовый сценарий_CF'!P11</f>
        <v>0</v>
      </c>
      <c r="R14" s="22">
        <f>Q14+'Базовый сценарий_CF'!Q11</f>
        <v>0</v>
      </c>
      <c r="S14" s="22">
        <f>R14+'Базовый сценарий_CF'!R11</f>
        <v>0</v>
      </c>
      <c r="T14" s="22">
        <f>S14+'Базовый сценарий_CF'!S11</f>
        <v>0</v>
      </c>
      <c r="U14" s="22">
        <f>T14+'Базовый сценарий_CF'!T11</f>
        <v>0</v>
      </c>
      <c r="V14" s="22">
        <f>U14+'Базовый сценарий_CF'!U11</f>
        <v>0</v>
      </c>
      <c r="W14" s="22">
        <f>V14+'Базовый сценарий_CF'!V11</f>
        <v>0</v>
      </c>
      <c r="X14" s="22">
        <f>W14+'Базовый сценарий_CF'!W11</f>
        <v>0</v>
      </c>
      <c r="Y14" s="22">
        <f>X14+'Базовый сценарий_CF'!X11</f>
        <v>0</v>
      </c>
      <c r="Z14" s="22">
        <f>Y14+'Базовый сценарий_CF'!Y11</f>
        <v>0</v>
      </c>
      <c r="AA14" s="22">
        <f>Z14+'Базовый сценарий_CF'!Z11</f>
        <v>0</v>
      </c>
      <c r="AB14" s="22">
        <f>AA14+'Базовый сценарий_CF'!AA11</f>
        <v>0</v>
      </c>
      <c r="AC14" s="22"/>
    </row>
    <row r="15" spans="1:29" x14ac:dyDescent="0.3">
      <c r="A15" s="10" t="s">
        <v>93</v>
      </c>
      <c r="B15" s="12" t="s">
        <v>94</v>
      </c>
      <c r="C15" s="12"/>
      <c r="D15" s="15">
        <v>34314.013698630137</v>
      </c>
      <c r="E15" s="22">
        <f>D15+'Базовый сценарий_CF'!D12</f>
        <v>29908.534246575342</v>
      </c>
      <c r="F15" s="22">
        <f>E15+'Базовый сценарий_CF'!E12</f>
        <v>25460.863013698628</v>
      </c>
      <c r="G15" s="22">
        <f>F15+'Базовый сценарий_CF'!F12</f>
        <v>21148.808219178081</v>
      </c>
      <c r="H15" s="22">
        <f>G15+'Базовый сценарий_CF'!G12</f>
        <v>16888.534246575342</v>
      </c>
      <c r="I15" s="22">
        <f>H15+'Базовый сценарий_CF'!H12</f>
        <v>12729.35616438356</v>
      </c>
      <c r="J15" s="22">
        <f>I15+'Базовый сценарий_CF'!I12</f>
        <v>8518.3972602739705</v>
      </c>
      <c r="K15" s="22">
        <f>J15+'Базовый сценарий_CF'!J12</f>
        <v>4401.6849315068475</v>
      </c>
      <c r="L15" s="22">
        <f>K15+'Базовый сценарий_CF'!K12</f>
        <v>352.9178082191761</v>
      </c>
      <c r="M15" s="22">
        <f>L15+'Базовый сценарий_CF'!L12</f>
        <v>-3660.78082191781</v>
      </c>
      <c r="N15" s="22">
        <f>M15+'Базовый сценарий_CF'!M12</f>
        <v>-7641.6027397260295</v>
      </c>
      <c r="O15" s="22">
        <f>N15+'Базовый сценарий_CF'!N12</f>
        <v>-11593.657534246577</v>
      </c>
      <c r="P15" s="22">
        <f>O15+'Базовый сценарий_CF'!O12</f>
        <v>-15447.082191780824</v>
      </c>
      <c r="Q15" s="22">
        <f>P15+'Базовый сценарий_CF'!P12</f>
        <v>-13236.808219178085</v>
      </c>
      <c r="R15" s="22">
        <f>Q15+'Базовый сценарий_CF'!Q12</f>
        <v>-11191.219178082196</v>
      </c>
      <c r="S15" s="22">
        <f>R15+'Базовый сценарий_CF'!R12</f>
        <v>-9085.4109589041145</v>
      </c>
      <c r="T15" s="22">
        <f>S15+'Базовый сценарий_CF'!S12</f>
        <v>-7026.7808219178123</v>
      </c>
      <c r="U15" s="22">
        <f>T15+'Базовый сценарий_CF'!T12</f>
        <v>-4944.7534246575378</v>
      </c>
      <c r="V15" s="22">
        <f>U15+'Базовый сценарий_CF'!U12</f>
        <v>-2909.1369863013729</v>
      </c>
      <c r="W15" s="22">
        <f>V15+'Базовый сценарий_CF'!V12</f>
        <v>-850.89041095890707</v>
      </c>
      <c r="X15" s="22">
        <f>W15+'Базовый сценарий_CF'!W12</f>
        <v>1195.4657534246548</v>
      </c>
      <c r="Y15" s="22">
        <f>X15+'Базовый сценарий_CF'!X12</f>
        <v>3196.5616438356137</v>
      </c>
      <c r="Z15" s="22">
        <f>Y15+'Базовый сценарий_CF'!Y12</f>
        <v>5219.1369863013679</v>
      </c>
      <c r="AA15" s="22">
        <f>Z15+'Базовый сценарий_CF'!Z12</f>
        <v>7197.2191780821904</v>
      </c>
      <c r="AB15" s="22">
        <f>AA15+'Базовый сценарий_CF'!AA12</f>
        <v>9196.0136986301368</v>
      </c>
      <c r="AC15" s="22"/>
    </row>
    <row r="16" spans="1:29" x14ac:dyDescent="0.3">
      <c r="A16" s="10" t="s">
        <v>95</v>
      </c>
      <c r="B16" s="12" t="s">
        <v>96</v>
      </c>
      <c r="C16" s="12"/>
      <c r="D16" s="15">
        <v>511864.63508208218</v>
      </c>
      <c r="E16" s="22">
        <f>D16+'Базовый сценарий_CF'!D13</f>
        <v>449267.81756838359</v>
      </c>
      <c r="F16" s="22">
        <f>E16+'Базовый сценарий_CF'!E13</f>
        <v>386608.91037660278</v>
      </c>
      <c r="G16" s="22">
        <f>F16+'Базовый сценарий_CF'!F13</f>
        <v>325958.68671221921</v>
      </c>
      <c r="H16" s="22">
        <f>G16+'Базовый сценарий_CF'!G13</f>
        <v>201633.57198619182</v>
      </c>
      <c r="I16" s="22">
        <f>H16+'Базовый сценарий_CF'!H13</f>
        <v>78254.375397150725</v>
      </c>
      <c r="J16" s="22">
        <f>I16+'Базовый сценарий_CF'!I13</f>
        <v>-40414.121315178039</v>
      </c>
      <c r="K16" s="22">
        <f>J16+'Базовый сценарий_CF'!J13</f>
        <v>-158055.83699189039</v>
      </c>
      <c r="L16" s="22">
        <f>K16+'Базовый сценарий_CF'!K13</f>
        <v>-279914.93828230136</v>
      </c>
      <c r="M16" s="22">
        <f>L16+'Базовый сценарий_CF'!L13</f>
        <v>-396802.22299463011</v>
      </c>
      <c r="N16" s="22">
        <f>M16+'Базовый сценарий_CF'!M13</f>
        <v>-511035.4817069589</v>
      </c>
      <c r="O16" s="22">
        <f>N16+'Базовый сценарий_CF'!N13</f>
        <v>-625066.73543298629</v>
      </c>
      <c r="P16" s="22">
        <f>O16+'Базовый сценарий_CF'!O13</f>
        <v>-733654.50497545209</v>
      </c>
      <c r="Q16" s="22">
        <f>P16+'Базовый сценарий_CF'!P13</f>
        <v>-451853.4999001096</v>
      </c>
      <c r="R16" s="22">
        <f>Q16+'Базовый сценарий_CF'!Q13</f>
        <v>-417674.4864713425</v>
      </c>
      <c r="S16" s="22">
        <f>R16+'Базовый сценарий_CF'!R13</f>
        <v>-377647.19623161649</v>
      </c>
      <c r="T16" s="22">
        <f>S16+'Базовый сценарий_CF'!S13</f>
        <v>-340194.79646175349</v>
      </c>
      <c r="U16" s="22">
        <f>T16+'Базовый сценарий_CF'!T13</f>
        <v>-303949.08226997266</v>
      </c>
      <c r="V16" s="22">
        <f>U16+'Базовый сценарий_CF'!U13</f>
        <v>-269369.6055905206</v>
      </c>
      <c r="W16" s="22">
        <f>V16+'Базовый сценарий_CF'!V13</f>
        <v>-233001.20666915074</v>
      </c>
      <c r="X16" s="22">
        <f>W16+'Базовый сценарий_CF'!W13</f>
        <v>-196215.86683791789</v>
      </c>
      <c r="Y16" s="22">
        <f>X16+'Базовый сценарий_CF'!X13</f>
        <v>-159705.39201052062</v>
      </c>
      <c r="Z16" s="22">
        <f>Y16+'Базовый сценарий_CF'!Y13</f>
        <v>-122729.00037890066</v>
      </c>
      <c r="AA16" s="22">
        <f>Z16+'Базовый сценарий_CF'!Z13</f>
        <v>-86793.98414966854</v>
      </c>
      <c r="AB16" s="22">
        <f>AA16+'Базовый сценарий_CF'!AA13</f>
        <v>-50432.932094874021</v>
      </c>
      <c r="AC16" s="22"/>
    </row>
    <row r="17" spans="1:29" x14ac:dyDescent="0.3">
      <c r="A17" s="10" t="s">
        <v>97</v>
      </c>
      <c r="B17" s="12" t="s">
        <v>98</v>
      </c>
      <c r="C17" s="12"/>
      <c r="D17" s="15">
        <v>0</v>
      </c>
      <c r="E17" s="22">
        <f>D17+'Базовый сценарий_CF'!D14</f>
        <v>0</v>
      </c>
      <c r="F17" s="22">
        <f>E17+'Базовый сценарий_CF'!E14</f>
        <v>11</v>
      </c>
      <c r="G17" s="22">
        <f>F17+'Базовый сценарий_CF'!F14</f>
        <v>12</v>
      </c>
      <c r="H17" s="22">
        <f>G17+'Базовый сценарий_CF'!G14</f>
        <v>28</v>
      </c>
      <c r="I17" s="22">
        <f>H17+'Базовый сценарий_CF'!H14</f>
        <v>33</v>
      </c>
      <c r="J17" s="22">
        <f>I17+'Базовый сценарий_CF'!I14</f>
        <v>51</v>
      </c>
      <c r="K17" s="22">
        <f>J17+'Базовый сценарий_CF'!J14</f>
        <v>58</v>
      </c>
      <c r="L17" s="22">
        <f>K17+'Базовый сценарий_CF'!K14</f>
        <v>78</v>
      </c>
      <c r="M17" s="22">
        <f>L17+'Базовый сценарий_CF'!L14</f>
        <v>100</v>
      </c>
      <c r="N17" s="22">
        <f>M17+'Базовый сценарий_CF'!M14</f>
        <v>109</v>
      </c>
      <c r="O17" s="22">
        <f>N17+'Базовый сценарий_CF'!N14</f>
        <v>122</v>
      </c>
      <c r="P17" s="22">
        <f>O17+'Базовый сценарий_CF'!O14</f>
        <v>125</v>
      </c>
      <c r="Q17" s="22">
        <f>P17+'Базовый сценарий_CF'!P14</f>
        <v>140</v>
      </c>
      <c r="R17" s="22">
        <f>Q17+'Базовый сценарий_CF'!Q14</f>
        <v>152</v>
      </c>
      <c r="S17" s="22">
        <f>R17+'Базовый сценарий_CF'!R14</f>
        <v>154</v>
      </c>
      <c r="T17" s="22">
        <f>S17+'Базовый сценарий_CF'!S14</f>
        <v>171</v>
      </c>
      <c r="U17" s="22">
        <f>T17+'Базовый сценарий_CF'!T14</f>
        <v>177</v>
      </c>
      <c r="V17" s="22">
        <f>U17+'Базовый сценарий_CF'!U14</f>
        <v>196</v>
      </c>
      <c r="W17" s="22">
        <f>V17+'Базовый сценарий_CF'!V14</f>
        <v>204</v>
      </c>
      <c r="X17" s="22">
        <f>W17+'Базовый сценарий_CF'!W14</f>
        <v>225</v>
      </c>
      <c r="Y17" s="22">
        <f>X17+'Базовый сценарий_CF'!X14</f>
        <v>248</v>
      </c>
      <c r="Z17" s="22">
        <f>Y17+'Базовый сценарий_CF'!Y14</f>
        <v>258</v>
      </c>
      <c r="AA17" s="22">
        <f>Z17+'Базовый сценарий_CF'!Z14</f>
        <v>272</v>
      </c>
      <c r="AB17" s="22">
        <f>AA17+'Базовый сценарий_CF'!AA14</f>
        <v>276</v>
      </c>
      <c r="AC17" s="22"/>
    </row>
    <row r="18" spans="1:29" x14ac:dyDescent="0.3">
      <c r="A18" s="10" t="s">
        <v>99</v>
      </c>
      <c r="B18" s="11" t="s">
        <v>216</v>
      </c>
      <c r="C18" s="11"/>
      <c r="D18" s="16">
        <v>226984.38356164386</v>
      </c>
      <c r="E18" s="22">
        <f>D18+'Базовый сценарий_CF'!D15</f>
        <v>226984.38356164386</v>
      </c>
      <c r="F18" s="22">
        <f>E18+'Базовый сценарий_CF'!E15</f>
        <v>226984.38356164386</v>
      </c>
      <c r="G18" s="22">
        <f>F18+'Базовый сценарий_CF'!F15</f>
        <v>226984.38356164386</v>
      </c>
      <c r="H18" s="22">
        <f>G18+'Базовый сценарий_CF'!G15</f>
        <v>226984.38356164386</v>
      </c>
      <c r="I18" s="22">
        <f>H18+'Базовый сценарий_CF'!H15</f>
        <v>226984.38356164386</v>
      </c>
      <c r="J18" s="22">
        <f>I18+'Базовый сценарий_CF'!I15</f>
        <v>226984.38356164386</v>
      </c>
      <c r="K18" s="22">
        <f>J18+'Базовый сценарий_CF'!J15</f>
        <v>226984.38356164386</v>
      </c>
      <c r="L18" s="22">
        <f>K18+'Базовый сценарий_CF'!K15</f>
        <v>226984.38356164386</v>
      </c>
      <c r="M18" s="22">
        <f>L18+'Базовый сценарий_CF'!L15</f>
        <v>226984.38356164386</v>
      </c>
      <c r="N18" s="22">
        <f>M18+'Базовый сценарий_CF'!M15</f>
        <v>226984.38356164386</v>
      </c>
      <c r="O18" s="22">
        <f>N18+'Базовый сценарий_CF'!N15</f>
        <v>226984.38356164386</v>
      </c>
      <c r="P18" s="22">
        <f>O18+'Базовый сценарий_CF'!O15</f>
        <v>226984.38356164386</v>
      </c>
      <c r="Q18" s="22">
        <f>P18+'Базовый сценарий_CF'!P15</f>
        <v>226984.38356164386</v>
      </c>
      <c r="R18" s="22">
        <f>Q18+'Базовый сценарий_CF'!Q15</f>
        <v>226984.38356164386</v>
      </c>
      <c r="S18" s="22">
        <f>R18+'Базовый сценарий_CF'!R15</f>
        <v>226984.38356164386</v>
      </c>
      <c r="T18" s="22">
        <f>S18+'Базовый сценарий_CF'!S15</f>
        <v>226984.38356164386</v>
      </c>
      <c r="U18" s="22">
        <f>T18+'Базовый сценарий_CF'!T15</f>
        <v>226984.38356164386</v>
      </c>
      <c r="V18" s="22">
        <f>U18+'Базовый сценарий_CF'!U15</f>
        <v>226984.38356164386</v>
      </c>
      <c r="W18" s="22">
        <f>V18+'Базовый сценарий_CF'!V15</f>
        <v>226984.38356164386</v>
      </c>
      <c r="X18" s="22">
        <f>W18+'Базовый сценарий_CF'!W15</f>
        <v>226984.38356164386</v>
      </c>
      <c r="Y18" s="22">
        <f>X18+'Базовый сценарий_CF'!X15</f>
        <v>226984.38356164386</v>
      </c>
      <c r="Z18" s="22">
        <f>Y18+'Базовый сценарий_CF'!Y15</f>
        <v>226984.38356164386</v>
      </c>
      <c r="AA18" s="22">
        <f>Z18+'Базовый сценарий_CF'!Z15</f>
        <v>226984.38356164386</v>
      </c>
      <c r="AB18" s="22">
        <f>AA18+'Базовый сценарий_CF'!AA15</f>
        <v>226984.38356164386</v>
      </c>
      <c r="AC18" s="22"/>
    </row>
    <row r="19" spans="1:29" x14ac:dyDescent="0.3">
      <c r="A19" s="10" t="s">
        <v>101</v>
      </c>
      <c r="B19" s="12" t="s">
        <v>102</v>
      </c>
      <c r="C19" s="12"/>
      <c r="D19" s="16">
        <v>226984.38356164386</v>
      </c>
      <c r="E19" s="22">
        <f>D19+'Базовый сценарий_CF'!D16</f>
        <v>226984.38356164386</v>
      </c>
      <c r="F19" s="22">
        <f>E19+'Базовый сценарий_CF'!E16</f>
        <v>226984.38356164386</v>
      </c>
      <c r="G19" s="22">
        <f>F19+'Базовый сценарий_CF'!F16</f>
        <v>226984.38356164386</v>
      </c>
      <c r="H19" s="22">
        <f>G19+'Базовый сценарий_CF'!G16</f>
        <v>226984.38356164386</v>
      </c>
      <c r="I19" s="22">
        <f>H19+'Базовый сценарий_CF'!H16</f>
        <v>226984.38356164386</v>
      </c>
      <c r="J19" s="22">
        <f>I19+'Базовый сценарий_CF'!I16</f>
        <v>226984.38356164386</v>
      </c>
      <c r="K19" s="22">
        <f>J19+'Базовый сценарий_CF'!J16</f>
        <v>226984.38356164386</v>
      </c>
      <c r="L19" s="22">
        <f>K19+'Базовый сценарий_CF'!K16</f>
        <v>226984.38356164386</v>
      </c>
      <c r="M19" s="22">
        <f>L19+'Базовый сценарий_CF'!L16</f>
        <v>226984.38356164386</v>
      </c>
      <c r="N19" s="22">
        <f>M19+'Базовый сценарий_CF'!M16</f>
        <v>226984.38356164386</v>
      </c>
      <c r="O19" s="22">
        <f>N19+'Базовый сценарий_CF'!N16</f>
        <v>226984.38356164386</v>
      </c>
      <c r="P19" s="22">
        <f>O19+'Базовый сценарий_CF'!O16</f>
        <v>226984.38356164386</v>
      </c>
      <c r="Q19" s="22">
        <f>P19+'Базовый сценарий_CF'!P16</f>
        <v>226984.38356164386</v>
      </c>
      <c r="R19" s="22">
        <f>Q19+'Базовый сценарий_CF'!Q16</f>
        <v>226984.38356164386</v>
      </c>
      <c r="S19" s="22">
        <f>R19+'Базовый сценарий_CF'!R16</f>
        <v>226984.38356164386</v>
      </c>
      <c r="T19" s="22">
        <f>S19+'Базовый сценарий_CF'!S16</f>
        <v>226984.38356164386</v>
      </c>
      <c r="U19" s="22">
        <f>T19+'Базовый сценарий_CF'!T16</f>
        <v>226984.38356164386</v>
      </c>
      <c r="V19" s="22">
        <f>U19+'Базовый сценарий_CF'!U16</f>
        <v>226984.38356164386</v>
      </c>
      <c r="W19" s="22">
        <f>V19+'Базовый сценарий_CF'!V16</f>
        <v>226984.38356164386</v>
      </c>
      <c r="X19" s="22">
        <f>W19+'Базовый сценарий_CF'!W16</f>
        <v>226984.38356164386</v>
      </c>
      <c r="Y19" s="22">
        <f>X19+'Базовый сценарий_CF'!X16</f>
        <v>226984.38356164386</v>
      </c>
      <c r="Z19" s="22">
        <f>Y19+'Базовый сценарий_CF'!Y16</f>
        <v>226984.38356164386</v>
      </c>
      <c r="AA19" s="22">
        <f>Z19+'Базовый сценарий_CF'!Z16</f>
        <v>226984.38356164386</v>
      </c>
      <c r="AB19" s="22">
        <f>AA19+'Базовый сценарий_CF'!AA16</f>
        <v>226984.38356164386</v>
      </c>
      <c r="AC19" s="22"/>
    </row>
    <row r="20" spans="1:29" x14ac:dyDescent="0.3">
      <c r="A20" s="10" t="s">
        <v>103</v>
      </c>
      <c r="B20" s="12" t="s">
        <v>104</v>
      </c>
      <c r="C20" s="12"/>
      <c r="D20" s="15">
        <v>0</v>
      </c>
      <c r="E20" s="22">
        <f>D20+'Базовый сценарий_CF'!D17</f>
        <v>0</v>
      </c>
      <c r="F20" s="22">
        <f>E20+'Базовый сценарий_CF'!E17</f>
        <v>0</v>
      </c>
      <c r="G20" s="22">
        <f>F20+'Базовый сценарий_CF'!F17</f>
        <v>0</v>
      </c>
      <c r="H20" s="22">
        <f>G20+'Базовый сценарий_CF'!G17</f>
        <v>0</v>
      </c>
      <c r="I20" s="22">
        <f>H20+'Базовый сценарий_CF'!H17</f>
        <v>0</v>
      </c>
      <c r="J20" s="22">
        <f>I20+'Базовый сценарий_CF'!I17</f>
        <v>0</v>
      </c>
      <c r="K20" s="22">
        <f>J20+'Базовый сценарий_CF'!J17</f>
        <v>0</v>
      </c>
      <c r="L20" s="22">
        <f>K20+'Базовый сценарий_CF'!K17</f>
        <v>0</v>
      </c>
      <c r="M20" s="22">
        <f>L20+'Базовый сценарий_CF'!L17</f>
        <v>0</v>
      </c>
      <c r="N20" s="22">
        <f>M20+'Базовый сценарий_CF'!M17</f>
        <v>0</v>
      </c>
      <c r="O20" s="22">
        <f>N20+'Базовый сценарий_CF'!N17</f>
        <v>0</v>
      </c>
      <c r="P20" s="22">
        <f>O20+'Базовый сценарий_CF'!O17</f>
        <v>0</v>
      </c>
      <c r="Q20" s="22">
        <f>P20+'Базовый сценарий_CF'!P17</f>
        <v>0</v>
      </c>
      <c r="R20" s="22">
        <f>Q20+'Базовый сценарий_CF'!Q17</f>
        <v>0</v>
      </c>
      <c r="S20" s="22">
        <f>R20+'Базовый сценарий_CF'!R17</f>
        <v>0</v>
      </c>
      <c r="T20" s="22">
        <f>S20+'Базовый сценарий_CF'!S17</f>
        <v>0</v>
      </c>
      <c r="U20" s="22">
        <f>T20+'Базовый сценарий_CF'!T17</f>
        <v>0</v>
      </c>
      <c r="V20" s="22">
        <f>U20+'Базовый сценарий_CF'!U17</f>
        <v>0</v>
      </c>
      <c r="W20" s="22">
        <f>V20+'Базовый сценарий_CF'!V17</f>
        <v>0</v>
      </c>
      <c r="X20" s="22">
        <f>W20+'Базовый сценарий_CF'!W17</f>
        <v>0</v>
      </c>
      <c r="Y20" s="22">
        <f>X20+'Базовый сценарий_CF'!X17</f>
        <v>0</v>
      </c>
      <c r="Z20" s="22">
        <f>Y20+'Базовый сценарий_CF'!Y17</f>
        <v>0</v>
      </c>
      <c r="AA20" s="22">
        <f>Z20+'Базовый сценарий_CF'!Z17</f>
        <v>0</v>
      </c>
      <c r="AB20" s="22">
        <f>AA20+'Базовый сценарий_CF'!AA17</f>
        <v>0</v>
      </c>
      <c r="AC20" s="22"/>
    </row>
    <row r="21" spans="1:29" x14ac:dyDescent="0.3">
      <c r="A21" s="10" t="s">
        <v>105</v>
      </c>
      <c r="B21" s="12" t="s">
        <v>106</v>
      </c>
      <c r="C21" s="12"/>
      <c r="D21" s="15">
        <v>0</v>
      </c>
      <c r="E21" s="22">
        <f>D21+'Базовый сценарий_CF'!D18</f>
        <v>0</v>
      </c>
      <c r="F21" s="22">
        <f>E21+'Базовый сценарий_CF'!E18</f>
        <v>0</v>
      </c>
      <c r="G21" s="22">
        <f>F21+'Базовый сценарий_CF'!F18</f>
        <v>0</v>
      </c>
      <c r="H21" s="22">
        <f>G21+'Базовый сценарий_CF'!G18</f>
        <v>0</v>
      </c>
      <c r="I21" s="22">
        <f>H21+'Базовый сценарий_CF'!H18</f>
        <v>0</v>
      </c>
      <c r="J21" s="22">
        <f>I21+'Базовый сценарий_CF'!I18</f>
        <v>0</v>
      </c>
      <c r="K21" s="22">
        <f>J21+'Базовый сценарий_CF'!J18</f>
        <v>0</v>
      </c>
      <c r="L21" s="22">
        <f>K21+'Базовый сценарий_CF'!K18</f>
        <v>0</v>
      </c>
      <c r="M21" s="22">
        <f>L21+'Базовый сценарий_CF'!L18</f>
        <v>0</v>
      </c>
      <c r="N21" s="22">
        <f>M21+'Базовый сценарий_CF'!M18</f>
        <v>0</v>
      </c>
      <c r="O21" s="22">
        <f>N21+'Базовый сценарий_CF'!N18</f>
        <v>0</v>
      </c>
      <c r="P21" s="22">
        <f>O21+'Базовый сценарий_CF'!O18</f>
        <v>0</v>
      </c>
      <c r="Q21" s="22">
        <f>P21+'Базовый сценарий_CF'!P18</f>
        <v>0</v>
      </c>
      <c r="R21" s="22">
        <f>Q21+'Базовый сценарий_CF'!Q18</f>
        <v>0</v>
      </c>
      <c r="S21" s="22">
        <f>R21+'Базовый сценарий_CF'!R18</f>
        <v>0</v>
      </c>
      <c r="T21" s="22">
        <f>S21+'Базовый сценарий_CF'!S18</f>
        <v>0</v>
      </c>
      <c r="U21" s="22">
        <f>T21+'Базовый сценарий_CF'!T18</f>
        <v>0</v>
      </c>
      <c r="V21" s="22">
        <f>U21+'Базовый сценарий_CF'!U18</f>
        <v>0</v>
      </c>
      <c r="W21" s="22">
        <f>V21+'Базовый сценарий_CF'!V18</f>
        <v>0</v>
      </c>
      <c r="X21" s="22">
        <f>W21+'Базовый сценарий_CF'!W18</f>
        <v>0</v>
      </c>
      <c r="Y21" s="22">
        <f>X21+'Базовый сценарий_CF'!X18</f>
        <v>0</v>
      </c>
      <c r="Z21" s="22">
        <f>Y21+'Базовый сценарий_CF'!Y18</f>
        <v>0</v>
      </c>
      <c r="AA21" s="22">
        <f>Z21+'Базовый сценарий_CF'!Z18</f>
        <v>0</v>
      </c>
      <c r="AB21" s="22">
        <f>AA21+'Базовый сценарий_CF'!AA18</f>
        <v>0</v>
      </c>
      <c r="AC21" s="22"/>
    </row>
    <row r="22" spans="1:29" x14ac:dyDescent="0.3">
      <c r="A22" s="10" t="s">
        <v>107</v>
      </c>
      <c r="B22" s="12" t="s">
        <v>108</v>
      </c>
      <c r="C22" s="12"/>
      <c r="D22" s="15">
        <v>0</v>
      </c>
      <c r="E22" s="22">
        <f>D22+'Базовый сценарий_CF'!D19</f>
        <v>0</v>
      </c>
      <c r="F22" s="22">
        <f>E22+'Базовый сценарий_CF'!E19</f>
        <v>0</v>
      </c>
      <c r="G22" s="22">
        <f>F22+'Базовый сценарий_CF'!F19</f>
        <v>0</v>
      </c>
      <c r="H22" s="22">
        <f>G22+'Базовый сценарий_CF'!G19</f>
        <v>0</v>
      </c>
      <c r="I22" s="22">
        <f>H22+'Базовый сценарий_CF'!H19</f>
        <v>0</v>
      </c>
      <c r="J22" s="22">
        <f>I22+'Базовый сценарий_CF'!I19</f>
        <v>0</v>
      </c>
      <c r="K22" s="22">
        <f>J22+'Базовый сценарий_CF'!J19</f>
        <v>0</v>
      </c>
      <c r="L22" s="22">
        <f>K22+'Базовый сценарий_CF'!K19</f>
        <v>0</v>
      </c>
      <c r="M22" s="22">
        <f>L22+'Базовый сценарий_CF'!L19</f>
        <v>0</v>
      </c>
      <c r="N22" s="22">
        <f>M22+'Базовый сценарий_CF'!M19</f>
        <v>0</v>
      </c>
      <c r="O22" s="22">
        <f>N22+'Базовый сценарий_CF'!N19</f>
        <v>0</v>
      </c>
      <c r="P22" s="22">
        <f>O22+'Базовый сценарий_CF'!O19</f>
        <v>0</v>
      </c>
      <c r="Q22" s="22">
        <f>P22+'Базовый сценарий_CF'!P19</f>
        <v>0</v>
      </c>
      <c r="R22" s="22">
        <f>Q22+'Базовый сценарий_CF'!Q19</f>
        <v>0</v>
      </c>
      <c r="S22" s="22">
        <f>R22+'Базовый сценарий_CF'!R19</f>
        <v>0</v>
      </c>
      <c r="T22" s="22">
        <f>S22+'Базовый сценарий_CF'!S19</f>
        <v>0</v>
      </c>
      <c r="U22" s="22">
        <f>T22+'Базовый сценарий_CF'!T19</f>
        <v>0</v>
      </c>
      <c r="V22" s="22">
        <f>U22+'Базовый сценарий_CF'!U19</f>
        <v>0</v>
      </c>
      <c r="W22" s="22">
        <f>V22+'Базовый сценарий_CF'!V19</f>
        <v>0</v>
      </c>
      <c r="X22" s="22">
        <f>W22+'Базовый сценарий_CF'!W19</f>
        <v>0</v>
      </c>
      <c r="Y22" s="22">
        <f>X22+'Базовый сценарий_CF'!X19</f>
        <v>0</v>
      </c>
      <c r="Z22" s="22">
        <f>Y22+'Базовый сценарий_CF'!Y19</f>
        <v>0</v>
      </c>
      <c r="AA22" s="22">
        <f>Z22+'Базовый сценарий_CF'!Z19</f>
        <v>0</v>
      </c>
      <c r="AB22" s="22">
        <f>AA22+'Базовый сценарий_CF'!AA19</f>
        <v>0</v>
      </c>
      <c r="AC22" s="22"/>
    </row>
    <row r="23" spans="1:29" x14ac:dyDescent="0.3">
      <c r="A23" s="10" t="s">
        <v>109</v>
      </c>
      <c r="B23" s="12" t="s">
        <v>92</v>
      </c>
      <c r="C23" s="12"/>
      <c r="D23" s="20">
        <v>0</v>
      </c>
      <c r="E23" s="22">
        <f>D23+'Базовый сценарий_CF'!D20</f>
        <v>0</v>
      </c>
      <c r="F23" s="22">
        <f>E23+'Базовый сценарий_CF'!E20</f>
        <v>0</v>
      </c>
      <c r="G23" s="22">
        <f>F23+'Базовый сценарий_CF'!F20</f>
        <v>0</v>
      </c>
      <c r="H23" s="22">
        <f>G23+'Базовый сценарий_CF'!G20</f>
        <v>0</v>
      </c>
      <c r="I23" s="22">
        <f>H23+'Базовый сценарий_CF'!H20</f>
        <v>0</v>
      </c>
      <c r="J23" s="22">
        <f>I23+'Базовый сценарий_CF'!I20</f>
        <v>0</v>
      </c>
      <c r="K23" s="22">
        <f>J23+'Базовый сценарий_CF'!J20</f>
        <v>0</v>
      </c>
      <c r="L23" s="22">
        <f>K23+'Базовый сценарий_CF'!K20</f>
        <v>0</v>
      </c>
      <c r="M23" s="22">
        <f>L23+'Базовый сценарий_CF'!L20</f>
        <v>0</v>
      </c>
      <c r="N23" s="22">
        <f>M23+'Базовый сценарий_CF'!M20</f>
        <v>0</v>
      </c>
      <c r="O23" s="22">
        <f>N23+'Базовый сценарий_CF'!N20</f>
        <v>0</v>
      </c>
      <c r="P23" s="22">
        <f>O23+'Базовый сценарий_CF'!O20</f>
        <v>0</v>
      </c>
      <c r="Q23" s="22">
        <f>P23+'Базовый сценарий_CF'!P20</f>
        <v>0</v>
      </c>
      <c r="R23" s="22">
        <f>Q23+'Базовый сценарий_CF'!Q20</f>
        <v>0</v>
      </c>
      <c r="S23" s="22">
        <f>R23+'Базовый сценарий_CF'!R20</f>
        <v>0</v>
      </c>
      <c r="T23" s="22">
        <f>S23+'Базовый сценарий_CF'!S20</f>
        <v>0</v>
      </c>
      <c r="U23" s="22">
        <f>T23+'Базовый сценарий_CF'!T20</f>
        <v>0</v>
      </c>
      <c r="V23" s="22">
        <f>U23+'Базовый сценарий_CF'!U20</f>
        <v>0</v>
      </c>
      <c r="W23" s="22">
        <f>V23+'Базовый сценарий_CF'!V20</f>
        <v>0</v>
      </c>
      <c r="X23" s="22">
        <f>W23+'Базовый сценарий_CF'!W20</f>
        <v>0</v>
      </c>
      <c r="Y23" s="22">
        <f>X23+'Базовый сценарий_CF'!X20</f>
        <v>0</v>
      </c>
      <c r="Z23" s="22">
        <f>Y23+'Базовый сценарий_CF'!Y20</f>
        <v>0</v>
      </c>
      <c r="AA23" s="22">
        <f>Z23+'Базовый сценарий_CF'!Z20</f>
        <v>0</v>
      </c>
      <c r="AB23" s="22">
        <f>AA23+'Базовый сценарий_CF'!AA20</f>
        <v>0</v>
      </c>
      <c r="AC23" s="22"/>
    </row>
    <row r="24" spans="1:29" x14ac:dyDescent="0.3">
      <c r="A24" s="10" t="s">
        <v>110</v>
      </c>
      <c r="B24" s="11" t="s">
        <v>217</v>
      </c>
      <c r="C24" s="11"/>
      <c r="D24" s="16">
        <v>0</v>
      </c>
      <c r="E24" s="22">
        <f>D24+'Базовый сценарий_CF'!D21</f>
        <v>0</v>
      </c>
      <c r="F24" s="22">
        <f>E24+'Базовый сценарий_CF'!E21</f>
        <v>0</v>
      </c>
      <c r="G24" s="22">
        <f>F24+'Базовый сценарий_CF'!F21</f>
        <v>0</v>
      </c>
      <c r="H24" s="22">
        <f>G24+'Базовый сценарий_CF'!G21</f>
        <v>0</v>
      </c>
      <c r="I24" s="22">
        <f>H24+'Базовый сценарий_CF'!H21</f>
        <v>0</v>
      </c>
      <c r="J24" s="22">
        <f>I24+'Базовый сценарий_CF'!I21</f>
        <v>0</v>
      </c>
      <c r="K24" s="22">
        <f>J24+'Базовый сценарий_CF'!J21</f>
        <v>0</v>
      </c>
      <c r="L24" s="22">
        <f>K24+'Базовый сценарий_CF'!K21</f>
        <v>0</v>
      </c>
      <c r="M24" s="22">
        <f>L24+'Базовый сценарий_CF'!L21</f>
        <v>0</v>
      </c>
      <c r="N24" s="22">
        <f>M24+'Базовый сценарий_CF'!M21</f>
        <v>0</v>
      </c>
      <c r="O24" s="22">
        <f>N24+'Базовый сценарий_CF'!N21</f>
        <v>0</v>
      </c>
      <c r="P24" s="22">
        <f>O24+'Базовый сценарий_CF'!O21</f>
        <v>0</v>
      </c>
      <c r="Q24" s="22">
        <f>P24+'Базовый сценарий_CF'!P21</f>
        <v>0</v>
      </c>
      <c r="R24" s="22">
        <f>Q24+'Базовый сценарий_CF'!Q21</f>
        <v>0</v>
      </c>
      <c r="S24" s="22">
        <f>R24+'Базовый сценарий_CF'!R21</f>
        <v>0</v>
      </c>
      <c r="T24" s="22">
        <f>S24+'Базовый сценарий_CF'!S21</f>
        <v>0</v>
      </c>
      <c r="U24" s="22">
        <f>T24+'Базовый сценарий_CF'!T21</f>
        <v>0</v>
      </c>
      <c r="V24" s="22">
        <f>U24+'Базовый сценарий_CF'!U21</f>
        <v>0</v>
      </c>
      <c r="W24" s="22">
        <f>V24+'Базовый сценарий_CF'!V21</f>
        <v>0</v>
      </c>
      <c r="X24" s="22">
        <f>W24+'Базовый сценарий_CF'!W21</f>
        <v>0</v>
      </c>
      <c r="Y24" s="22">
        <f>X24+'Базовый сценарий_CF'!X21</f>
        <v>0</v>
      </c>
      <c r="Z24" s="22">
        <f>Y24+'Базовый сценарий_CF'!Y21</f>
        <v>0</v>
      </c>
      <c r="AA24" s="22">
        <f>Z24+'Базовый сценарий_CF'!Z21</f>
        <v>0</v>
      </c>
      <c r="AB24" s="22">
        <f>AA24+'Базовый сценарий_CF'!AA21</f>
        <v>0</v>
      </c>
      <c r="AC24" s="22"/>
    </row>
    <row r="25" spans="1:29" x14ac:dyDescent="0.3">
      <c r="A25" s="10" t="s">
        <v>112</v>
      </c>
      <c r="B25" s="12" t="s">
        <v>102</v>
      </c>
      <c r="C25" s="12"/>
      <c r="D25" s="15">
        <v>0</v>
      </c>
      <c r="E25" s="22">
        <f>D25+'Базовый сценарий_CF'!D22</f>
        <v>0</v>
      </c>
      <c r="F25" s="22">
        <f>E25+'Базовый сценарий_CF'!E22</f>
        <v>0</v>
      </c>
      <c r="G25" s="22">
        <f>F25+'Базовый сценарий_CF'!F22</f>
        <v>0</v>
      </c>
      <c r="H25" s="22">
        <f>G25+'Базовый сценарий_CF'!G22</f>
        <v>0</v>
      </c>
      <c r="I25" s="22">
        <f>H25+'Базовый сценарий_CF'!H22</f>
        <v>0</v>
      </c>
      <c r="J25" s="22">
        <f>I25+'Базовый сценарий_CF'!I22</f>
        <v>0</v>
      </c>
      <c r="K25" s="22">
        <f>J25+'Базовый сценарий_CF'!J22</f>
        <v>0</v>
      </c>
      <c r="L25" s="22">
        <f>K25+'Базовый сценарий_CF'!K22</f>
        <v>0</v>
      </c>
      <c r="M25" s="22">
        <f>L25+'Базовый сценарий_CF'!L22</f>
        <v>0</v>
      </c>
      <c r="N25" s="22">
        <f>M25+'Базовый сценарий_CF'!M22</f>
        <v>0</v>
      </c>
      <c r="O25" s="22">
        <f>N25+'Базовый сценарий_CF'!N22</f>
        <v>0</v>
      </c>
      <c r="P25" s="22">
        <f>O25+'Базовый сценарий_CF'!O22</f>
        <v>0</v>
      </c>
      <c r="Q25" s="22">
        <f>P25+'Базовый сценарий_CF'!P22</f>
        <v>0</v>
      </c>
      <c r="R25" s="22">
        <f>Q25+'Базовый сценарий_CF'!Q22</f>
        <v>0</v>
      </c>
      <c r="S25" s="22">
        <f>R25+'Базовый сценарий_CF'!R22</f>
        <v>0</v>
      </c>
      <c r="T25" s="22">
        <f>S25+'Базовый сценарий_CF'!S22</f>
        <v>0</v>
      </c>
      <c r="U25" s="22">
        <f>T25+'Базовый сценарий_CF'!T22</f>
        <v>0</v>
      </c>
      <c r="V25" s="22">
        <f>U25+'Базовый сценарий_CF'!U22</f>
        <v>0</v>
      </c>
      <c r="W25" s="22">
        <f>V25+'Базовый сценарий_CF'!V22</f>
        <v>0</v>
      </c>
      <c r="X25" s="22">
        <f>W25+'Базовый сценарий_CF'!W22</f>
        <v>0</v>
      </c>
      <c r="Y25" s="22">
        <f>X25+'Базовый сценарий_CF'!X22</f>
        <v>0</v>
      </c>
      <c r="Z25" s="22">
        <f>Y25+'Базовый сценарий_CF'!Y22</f>
        <v>0</v>
      </c>
      <c r="AA25" s="22">
        <f>Z25+'Базовый сценарий_CF'!Z22</f>
        <v>0</v>
      </c>
      <c r="AB25" s="22">
        <f>AA25+'Базовый сценарий_CF'!AA22</f>
        <v>0</v>
      </c>
      <c r="AC25" s="22"/>
    </row>
    <row r="26" spans="1:29" x14ac:dyDescent="0.3">
      <c r="A26" s="10" t="s">
        <v>113</v>
      </c>
      <c r="B26" s="12" t="s">
        <v>114</v>
      </c>
      <c r="C26" s="12"/>
      <c r="D26" s="15">
        <v>0</v>
      </c>
      <c r="E26" s="22">
        <f>D26+'Базовый сценарий_CF'!D23</f>
        <v>0</v>
      </c>
      <c r="F26" s="22">
        <f>E26+'Базовый сценарий_CF'!E23</f>
        <v>0</v>
      </c>
      <c r="G26" s="22">
        <f>F26+'Базовый сценарий_CF'!F23</f>
        <v>0</v>
      </c>
      <c r="H26" s="22">
        <f>G26+'Базовый сценарий_CF'!G23</f>
        <v>0</v>
      </c>
      <c r="I26" s="22">
        <f>H26+'Базовый сценарий_CF'!H23</f>
        <v>0</v>
      </c>
      <c r="J26" s="22">
        <f>I26+'Базовый сценарий_CF'!I23</f>
        <v>0</v>
      </c>
      <c r="K26" s="22">
        <f>J26+'Базовый сценарий_CF'!J23</f>
        <v>0</v>
      </c>
      <c r="L26" s="22">
        <f>K26+'Базовый сценарий_CF'!K23</f>
        <v>0</v>
      </c>
      <c r="M26" s="22">
        <f>L26+'Базовый сценарий_CF'!L23</f>
        <v>0</v>
      </c>
      <c r="N26" s="22">
        <f>M26+'Базовый сценарий_CF'!M23</f>
        <v>0</v>
      </c>
      <c r="O26" s="22">
        <f>N26+'Базовый сценарий_CF'!N23</f>
        <v>0</v>
      </c>
      <c r="P26" s="22">
        <f>O26+'Базовый сценарий_CF'!O23</f>
        <v>0</v>
      </c>
      <c r="Q26" s="22">
        <f>P26+'Базовый сценарий_CF'!P23</f>
        <v>0</v>
      </c>
      <c r="R26" s="22">
        <f>Q26+'Базовый сценарий_CF'!Q23</f>
        <v>0</v>
      </c>
      <c r="S26" s="22">
        <f>R26+'Базовый сценарий_CF'!R23</f>
        <v>0</v>
      </c>
      <c r="T26" s="22">
        <f>S26+'Базовый сценарий_CF'!S23</f>
        <v>0</v>
      </c>
      <c r="U26" s="22">
        <f>T26+'Базовый сценарий_CF'!T23</f>
        <v>0</v>
      </c>
      <c r="V26" s="22">
        <f>U26+'Базовый сценарий_CF'!U23</f>
        <v>0</v>
      </c>
      <c r="W26" s="22">
        <f>V26+'Базовый сценарий_CF'!V23</f>
        <v>0</v>
      </c>
      <c r="X26" s="22">
        <f>W26+'Базовый сценарий_CF'!W23</f>
        <v>0</v>
      </c>
      <c r="Y26" s="22">
        <f>X26+'Базовый сценарий_CF'!X23</f>
        <v>0</v>
      </c>
      <c r="Z26" s="22">
        <f>Y26+'Базовый сценарий_CF'!Y23</f>
        <v>0</v>
      </c>
      <c r="AA26" s="22">
        <f>Z26+'Базовый сценарий_CF'!Z23</f>
        <v>0</v>
      </c>
      <c r="AB26" s="22">
        <f>AA26+'Базовый сценарий_CF'!AA23</f>
        <v>0</v>
      </c>
      <c r="AC26" s="22"/>
    </row>
    <row r="27" spans="1:29" x14ac:dyDescent="0.3">
      <c r="A27" s="10" t="s">
        <v>115</v>
      </c>
      <c r="B27" s="12" t="s">
        <v>104</v>
      </c>
      <c r="C27" s="12"/>
      <c r="D27" s="15">
        <v>0</v>
      </c>
      <c r="E27" s="22">
        <f>D27+'Базовый сценарий_CF'!D24</f>
        <v>0</v>
      </c>
      <c r="F27" s="22">
        <f>E27+'Базовый сценарий_CF'!E24</f>
        <v>0</v>
      </c>
      <c r="G27" s="22">
        <f>F27+'Базовый сценарий_CF'!F24</f>
        <v>0</v>
      </c>
      <c r="H27" s="22">
        <f>G27+'Базовый сценарий_CF'!G24</f>
        <v>0</v>
      </c>
      <c r="I27" s="22">
        <f>H27+'Базовый сценарий_CF'!H24</f>
        <v>0</v>
      </c>
      <c r="J27" s="22">
        <f>I27+'Базовый сценарий_CF'!I24</f>
        <v>0</v>
      </c>
      <c r="K27" s="22">
        <f>J27+'Базовый сценарий_CF'!J24</f>
        <v>0</v>
      </c>
      <c r="L27" s="22">
        <f>K27+'Базовый сценарий_CF'!K24</f>
        <v>0</v>
      </c>
      <c r="M27" s="22">
        <f>L27+'Базовый сценарий_CF'!L24</f>
        <v>0</v>
      </c>
      <c r="N27" s="22">
        <f>M27+'Базовый сценарий_CF'!M24</f>
        <v>0</v>
      </c>
      <c r="O27" s="22">
        <f>N27+'Базовый сценарий_CF'!N24</f>
        <v>0</v>
      </c>
      <c r="P27" s="22">
        <f>O27+'Базовый сценарий_CF'!O24</f>
        <v>0</v>
      </c>
      <c r="Q27" s="22">
        <f>P27+'Базовый сценарий_CF'!P24</f>
        <v>0</v>
      </c>
      <c r="R27" s="22">
        <f>Q27+'Базовый сценарий_CF'!Q24</f>
        <v>0</v>
      </c>
      <c r="S27" s="22">
        <f>R27+'Базовый сценарий_CF'!R24</f>
        <v>0</v>
      </c>
      <c r="T27" s="22">
        <f>S27+'Базовый сценарий_CF'!S24</f>
        <v>0</v>
      </c>
      <c r="U27" s="22">
        <f>T27+'Базовый сценарий_CF'!T24</f>
        <v>0</v>
      </c>
      <c r="V27" s="22">
        <f>U27+'Базовый сценарий_CF'!U24</f>
        <v>0</v>
      </c>
      <c r="W27" s="22">
        <f>V27+'Базовый сценарий_CF'!V24</f>
        <v>0</v>
      </c>
      <c r="X27" s="22">
        <f>W27+'Базовый сценарий_CF'!W24</f>
        <v>0</v>
      </c>
      <c r="Y27" s="22">
        <f>X27+'Базовый сценарий_CF'!X24</f>
        <v>0</v>
      </c>
      <c r="Z27" s="22">
        <f>Y27+'Базовый сценарий_CF'!Y24</f>
        <v>0</v>
      </c>
      <c r="AA27" s="22">
        <f>Z27+'Базовый сценарий_CF'!Z24</f>
        <v>0</v>
      </c>
      <c r="AB27" s="22">
        <f>AA27+'Базовый сценарий_CF'!AA24</f>
        <v>0</v>
      </c>
      <c r="AC27" s="22"/>
    </row>
    <row r="28" spans="1:29" x14ac:dyDescent="0.3">
      <c r="A28" s="10" t="s">
        <v>116</v>
      </c>
      <c r="B28" s="12" t="s">
        <v>106</v>
      </c>
      <c r="C28" s="12"/>
      <c r="D28" s="15">
        <v>0</v>
      </c>
      <c r="E28" s="22">
        <f>D28+'Базовый сценарий_CF'!D25</f>
        <v>0</v>
      </c>
      <c r="F28" s="22">
        <f>E28+'Базовый сценарий_CF'!E25</f>
        <v>0</v>
      </c>
      <c r="G28" s="22">
        <f>F28+'Базовый сценарий_CF'!F25</f>
        <v>0</v>
      </c>
      <c r="H28" s="22">
        <f>G28+'Базовый сценарий_CF'!G25</f>
        <v>0</v>
      </c>
      <c r="I28" s="22">
        <f>H28+'Базовый сценарий_CF'!H25</f>
        <v>0</v>
      </c>
      <c r="J28" s="22">
        <f>I28+'Базовый сценарий_CF'!I25</f>
        <v>0</v>
      </c>
      <c r="K28" s="22">
        <f>J28+'Базовый сценарий_CF'!J25</f>
        <v>0</v>
      </c>
      <c r="L28" s="22">
        <f>K28+'Базовый сценарий_CF'!K25</f>
        <v>0</v>
      </c>
      <c r="M28" s="22">
        <f>L28+'Базовый сценарий_CF'!L25</f>
        <v>0</v>
      </c>
      <c r="N28" s="22">
        <f>M28+'Базовый сценарий_CF'!M25</f>
        <v>0</v>
      </c>
      <c r="O28" s="22">
        <f>N28+'Базовый сценарий_CF'!N25</f>
        <v>0</v>
      </c>
      <c r="P28" s="22">
        <f>O28+'Базовый сценарий_CF'!O25</f>
        <v>0</v>
      </c>
      <c r="Q28" s="22">
        <f>P28+'Базовый сценарий_CF'!P25</f>
        <v>0</v>
      </c>
      <c r="R28" s="22">
        <f>Q28+'Базовый сценарий_CF'!Q25</f>
        <v>0</v>
      </c>
      <c r="S28" s="22">
        <f>R28+'Базовый сценарий_CF'!R25</f>
        <v>0</v>
      </c>
      <c r="T28" s="22">
        <f>S28+'Базовый сценарий_CF'!S25</f>
        <v>0</v>
      </c>
      <c r="U28" s="22">
        <f>T28+'Базовый сценарий_CF'!T25</f>
        <v>0</v>
      </c>
      <c r="V28" s="22">
        <f>U28+'Базовый сценарий_CF'!U25</f>
        <v>0</v>
      </c>
      <c r="W28" s="22">
        <f>V28+'Базовый сценарий_CF'!V25</f>
        <v>0</v>
      </c>
      <c r="X28" s="22">
        <f>W28+'Базовый сценарий_CF'!W25</f>
        <v>0</v>
      </c>
      <c r="Y28" s="22">
        <f>X28+'Базовый сценарий_CF'!X25</f>
        <v>0</v>
      </c>
      <c r="Z28" s="22">
        <f>Y28+'Базовый сценарий_CF'!Y25</f>
        <v>0</v>
      </c>
      <c r="AA28" s="22">
        <f>Z28+'Базовый сценарий_CF'!Z25</f>
        <v>0</v>
      </c>
      <c r="AB28" s="22">
        <f>AA28+'Базовый сценарий_CF'!AA25</f>
        <v>0</v>
      </c>
      <c r="AC28" s="22"/>
    </row>
    <row r="29" spans="1:29" x14ac:dyDescent="0.3">
      <c r="A29" s="10" t="s">
        <v>117</v>
      </c>
      <c r="B29" s="12" t="s">
        <v>108</v>
      </c>
      <c r="C29" s="12"/>
      <c r="D29" s="15">
        <v>0</v>
      </c>
      <c r="E29" s="22">
        <f>D29+'Базовый сценарий_CF'!D26</f>
        <v>0</v>
      </c>
      <c r="F29" s="22">
        <f>E29+'Базовый сценарий_CF'!E26</f>
        <v>0</v>
      </c>
      <c r="G29" s="22">
        <f>F29+'Базовый сценарий_CF'!F26</f>
        <v>0</v>
      </c>
      <c r="H29" s="22">
        <f>G29+'Базовый сценарий_CF'!G26</f>
        <v>0</v>
      </c>
      <c r="I29" s="22">
        <f>H29+'Базовый сценарий_CF'!H26</f>
        <v>0</v>
      </c>
      <c r="J29" s="22">
        <f>I29+'Базовый сценарий_CF'!I26</f>
        <v>0</v>
      </c>
      <c r="K29" s="22">
        <f>J29+'Базовый сценарий_CF'!J26</f>
        <v>0</v>
      </c>
      <c r="L29" s="22">
        <f>K29+'Базовый сценарий_CF'!K26</f>
        <v>0</v>
      </c>
      <c r="M29" s="22">
        <f>L29+'Базовый сценарий_CF'!L26</f>
        <v>0</v>
      </c>
      <c r="N29" s="22">
        <f>M29+'Базовый сценарий_CF'!M26</f>
        <v>0</v>
      </c>
      <c r="O29" s="22">
        <f>N29+'Базовый сценарий_CF'!N26</f>
        <v>0</v>
      </c>
      <c r="P29" s="22">
        <f>O29+'Базовый сценарий_CF'!O26</f>
        <v>0</v>
      </c>
      <c r="Q29" s="22">
        <f>P29+'Базовый сценарий_CF'!P26</f>
        <v>0</v>
      </c>
      <c r="R29" s="22">
        <f>Q29+'Базовый сценарий_CF'!Q26</f>
        <v>0</v>
      </c>
      <c r="S29" s="22">
        <f>R29+'Базовый сценарий_CF'!R26</f>
        <v>0</v>
      </c>
      <c r="T29" s="22">
        <f>S29+'Базовый сценарий_CF'!S26</f>
        <v>0</v>
      </c>
      <c r="U29" s="22">
        <f>T29+'Базовый сценарий_CF'!T26</f>
        <v>0</v>
      </c>
      <c r="V29" s="22">
        <f>U29+'Базовый сценарий_CF'!U26</f>
        <v>0</v>
      </c>
      <c r="W29" s="22">
        <f>V29+'Базовый сценарий_CF'!V26</f>
        <v>0</v>
      </c>
      <c r="X29" s="22">
        <f>W29+'Базовый сценарий_CF'!W26</f>
        <v>0</v>
      </c>
      <c r="Y29" s="22">
        <f>X29+'Базовый сценарий_CF'!X26</f>
        <v>0</v>
      </c>
      <c r="Z29" s="22">
        <f>Y29+'Базовый сценарий_CF'!Y26</f>
        <v>0</v>
      </c>
      <c r="AA29" s="22">
        <f>Z29+'Базовый сценарий_CF'!Z26</f>
        <v>0</v>
      </c>
      <c r="AB29" s="22">
        <f>AA29+'Базовый сценарий_CF'!AA26</f>
        <v>0</v>
      </c>
      <c r="AC29" s="22"/>
    </row>
    <row r="30" spans="1:29" x14ac:dyDescent="0.3">
      <c r="A30" s="10" t="s">
        <v>118</v>
      </c>
      <c r="B30" s="12" t="s">
        <v>92</v>
      </c>
      <c r="C30" s="12"/>
      <c r="D30" s="15">
        <v>0</v>
      </c>
      <c r="E30" s="22">
        <f>D30+'Базовый сценарий_CF'!D27</f>
        <v>0</v>
      </c>
      <c r="F30" s="22">
        <f>E30+'Базовый сценарий_CF'!E27</f>
        <v>0</v>
      </c>
      <c r="G30" s="22">
        <f>F30+'Базовый сценарий_CF'!F27</f>
        <v>0</v>
      </c>
      <c r="H30" s="22">
        <f>G30+'Базовый сценарий_CF'!G27</f>
        <v>0</v>
      </c>
      <c r="I30" s="22">
        <f>H30+'Базовый сценарий_CF'!H27</f>
        <v>0</v>
      </c>
      <c r="J30" s="22">
        <f>I30+'Базовый сценарий_CF'!I27</f>
        <v>0</v>
      </c>
      <c r="K30" s="22">
        <f>J30+'Базовый сценарий_CF'!J27</f>
        <v>0</v>
      </c>
      <c r="L30" s="22">
        <f>K30+'Базовый сценарий_CF'!K27</f>
        <v>0</v>
      </c>
      <c r="M30" s="22">
        <f>L30+'Базовый сценарий_CF'!L27</f>
        <v>0</v>
      </c>
      <c r="N30" s="22">
        <f>M30+'Базовый сценарий_CF'!M27</f>
        <v>0</v>
      </c>
      <c r="O30" s="22">
        <f>N30+'Базовый сценарий_CF'!N27</f>
        <v>0</v>
      </c>
      <c r="P30" s="22">
        <f>O30+'Базовый сценарий_CF'!O27</f>
        <v>0</v>
      </c>
      <c r="Q30" s="22">
        <f>P30+'Базовый сценарий_CF'!P27</f>
        <v>0</v>
      </c>
      <c r="R30" s="22">
        <f>Q30+'Базовый сценарий_CF'!Q27</f>
        <v>0</v>
      </c>
      <c r="S30" s="22">
        <f>R30+'Базовый сценарий_CF'!R27</f>
        <v>0</v>
      </c>
      <c r="T30" s="22">
        <f>S30+'Базовый сценарий_CF'!S27</f>
        <v>0</v>
      </c>
      <c r="U30" s="22">
        <f>T30+'Базовый сценарий_CF'!T27</f>
        <v>0</v>
      </c>
      <c r="V30" s="22">
        <f>U30+'Базовый сценарий_CF'!U27</f>
        <v>0</v>
      </c>
      <c r="W30" s="22">
        <f>V30+'Базовый сценарий_CF'!V27</f>
        <v>0</v>
      </c>
      <c r="X30" s="22">
        <f>W30+'Базовый сценарий_CF'!W27</f>
        <v>0</v>
      </c>
      <c r="Y30" s="22">
        <f>X30+'Базовый сценарий_CF'!X27</f>
        <v>0</v>
      </c>
      <c r="Z30" s="22">
        <f>Y30+'Базовый сценарий_CF'!Y27</f>
        <v>0</v>
      </c>
      <c r="AA30" s="22">
        <f>Z30+'Базовый сценарий_CF'!Z27</f>
        <v>0</v>
      </c>
      <c r="AB30" s="22">
        <f>AA30+'Базовый сценарий_CF'!AA27</f>
        <v>0</v>
      </c>
      <c r="AC30" s="22"/>
    </row>
    <row r="31" spans="1:29" x14ac:dyDescent="0.3">
      <c r="A31" s="10" t="s">
        <v>119</v>
      </c>
      <c r="B31" s="11" t="s">
        <v>218</v>
      </c>
      <c r="C31" s="11"/>
      <c r="D31" s="20">
        <v>0</v>
      </c>
      <c r="E31" s="22">
        <f>D31+'Базовый сценарий_CF'!D28</f>
        <v>0</v>
      </c>
      <c r="F31" s="22">
        <f>E31+'Базовый сценарий_CF'!E28</f>
        <v>0</v>
      </c>
      <c r="G31" s="22">
        <f>F31+'Базовый сценарий_CF'!F28</f>
        <v>0</v>
      </c>
      <c r="H31" s="22">
        <f>G31+'Базовый сценарий_CF'!G28</f>
        <v>0</v>
      </c>
      <c r="I31" s="22">
        <f>H31+'Базовый сценарий_CF'!H28</f>
        <v>0</v>
      </c>
      <c r="J31" s="22">
        <f>I31+'Базовый сценарий_CF'!I28</f>
        <v>0</v>
      </c>
      <c r="K31" s="22">
        <f>J31+'Базовый сценарий_CF'!J28</f>
        <v>0</v>
      </c>
      <c r="L31" s="22">
        <f>K31+'Базовый сценарий_CF'!K28</f>
        <v>0</v>
      </c>
      <c r="M31" s="22">
        <f>L31+'Базовый сценарий_CF'!L28</f>
        <v>0</v>
      </c>
      <c r="N31" s="22">
        <f>M31+'Базовый сценарий_CF'!M28</f>
        <v>0</v>
      </c>
      <c r="O31" s="22">
        <f>N31+'Базовый сценарий_CF'!N28</f>
        <v>0</v>
      </c>
      <c r="P31" s="22">
        <f>O31+'Базовый сценарий_CF'!O28</f>
        <v>0</v>
      </c>
      <c r="Q31" s="22">
        <f>P31+'Базовый сценарий_CF'!P28</f>
        <v>0</v>
      </c>
      <c r="R31" s="22">
        <f>Q31+'Базовый сценарий_CF'!Q28</f>
        <v>0</v>
      </c>
      <c r="S31" s="22">
        <f>R31+'Базовый сценарий_CF'!R28</f>
        <v>0</v>
      </c>
      <c r="T31" s="22">
        <f>S31+'Базовый сценарий_CF'!S28</f>
        <v>0</v>
      </c>
      <c r="U31" s="22">
        <f>T31+'Базовый сценарий_CF'!T28</f>
        <v>0</v>
      </c>
      <c r="V31" s="22">
        <f>U31+'Базовый сценарий_CF'!U28</f>
        <v>0</v>
      </c>
      <c r="W31" s="22">
        <f>V31+'Базовый сценарий_CF'!V28</f>
        <v>0</v>
      </c>
      <c r="X31" s="22">
        <f>W31+'Базовый сценарий_CF'!W28</f>
        <v>0</v>
      </c>
      <c r="Y31" s="22">
        <f>X31+'Базовый сценарий_CF'!X28</f>
        <v>0</v>
      </c>
      <c r="Z31" s="22">
        <f>Y31+'Базовый сценарий_CF'!Y28</f>
        <v>0</v>
      </c>
      <c r="AA31" s="22">
        <f>Z31+'Базовый сценарий_CF'!Z28</f>
        <v>0</v>
      </c>
      <c r="AB31" s="22">
        <f>AA31+'Базовый сценарий_CF'!AA28</f>
        <v>0</v>
      </c>
      <c r="AC31" s="22"/>
    </row>
    <row r="32" spans="1:29" x14ac:dyDescent="0.3">
      <c r="A32" s="10" t="s">
        <v>121</v>
      </c>
      <c r="B32" s="12" t="s">
        <v>102</v>
      </c>
      <c r="C32" s="12"/>
      <c r="D32" s="20">
        <v>0</v>
      </c>
      <c r="E32" s="22">
        <f>D32+'Базовый сценарий_CF'!D29</f>
        <v>0</v>
      </c>
      <c r="F32" s="22">
        <f>E32+'Базовый сценарий_CF'!E29</f>
        <v>0</v>
      </c>
      <c r="G32" s="22">
        <f>F32+'Базовый сценарий_CF'!F29</f>
        <v>0</v>
      </c>
      <c r="H32" s="22">
        <f>G32+'Базовый сценарий_CF'!G29</f>
        <v>0</v>
      </c>
      <c r="I32" s="22">
        <f>H32+'Базовый сценарий_CF'!H29</f>
        <v>0</v>
      </c>
      <c r="J32" s="22">
        <f>I32+'Базовый сценарий_CF'!I29</f>
        <v>0</v>
      </c>
      <c r="K32" s="22">
        <f>J32+'Базовый сценарий_CF'!J29</f>
        <v>0</v>
      </c>
      <c r="L32" s="22">
        <f>K32+'Базовый сценарий_CF'!K29</f>
        <v>0</v>
      </c>
      <c r="M32" s="22">
        <f>L32+'Базовый сценарий_CF'!L29</f>
        <v>0</v>
      </c>
      <c r="N32" s="22">
        <f>M32+'Базовый сценарий_CF'!M29</f>
        <v>0</v>
      </c>
      <c r="O32" s="22">
        <f>N32+'Базовый сценарий_CF'!N29</f>
        <v>0</v>
      </c>
      <c r="P32" s="22">
        <f>O32+'Базовый сценарий_CF'!O29</f>
        <v>0</v>
      </c>
      <c r="Q32" s="22">
        <f>P32+'Базовый сценарий_CF'!P29</f>
        <v>0</v>
      </c>
      <c r="R32" s="22">
        <f>Q32+'Базовый сценарий_CF'!Q29</f>
        <v>0</v>
      </c>
      <c r="S32" s="22">
        <f>R32+'Базовый сценарий_CF'!R29</f>
        <v>0</v>
      </c>
      <c r="T32" s="22">
        <f>S32+'Базовый сценарий_CF'!S29</f>
        <v>0</v>
      </c>
      <c r="U32" s="22">
        <f>T32+'Базовый сценарий_CF'!T29</f>
        <v>0</v>
      </c>
      <c r="V32" s="22">
        <f>U32+'Базовый сценарий_CF'!U29</f>
        <v>0</v>
      </c>
      <c r="W32" s="22">
        <f>V32+'Базовый сценарий_CF'!V29</f>
        <v>0</v>
      </c>
      <c r="X32" s="22">
        <f>W32+'Базовый сценарий_CF'!W29</f>
        <v>0</v>
      </c>
      <c r="Y32" s="22">
        <f>X32+'Базовый сценарий_CF'!X29</f>
        <v>0</v>
      </c>
      <c r="Z32" s="22">
        <f>Y32+'Базовый сценарий_CF'!Y29</f>
        <v>0</v>
      </c>
      <c r="AA32" s="22">
        <f>Z32+'Базовый сценарий_CF'!Z29</f>
        <v>0</v>
      </c>
      <c r="AB32" s="22">
        <f>AA32+'Базовый сценарий_CF'!AA29</f>
        <v>0</v>
      </c>
      <c r="AC32" s="22"/>
    </row>
    <row r="33" spans="1:29" x14ac:dyDescent="0.3">
      <c r="A33" s="10" t="s">
        <v>122</v>
      </c>
      <c r="B33" s="11" t="s">
        <v>219</v>
      </c>
      <c r="C33" s="11"/>
      <c r="D33" s="16">
        <v>499520.54794520547</v>
      </c>
      <c r="E33" s="22">
        <f>D33+'Базовый сценарий_CF'!D30</f>
        <v>499520.54794520547</v>
      </c>
      <c r="F33" s="22">
        <f>E33+'Базовый сценарий_CF'!E30</f>
        <v>499520.54794520547</v>
      </c>
      <c r="G33" s="22">
        <f>F33+'Базовый сценарий_CF'!F30</f>
        <v>499520.54794520547</v>
      </c>
      <c r="H33" s="22">
        <f>G33+'Базовый сценарий_CF'!G30</f>
        <v>499520.54794520547</v>
      </c>
      <c r="I33" s="22">
        <f>H33+'Базовый сценарий_CF'!H30</f>
        <v>499520.54794520547</v>
      </c>
      <c r="J33" s="22">
        <f>I33+'Базовый сценарий_CF'!I30</f>
        <v>499520.54794520547</v>
      </c>
      <c r="K33" s="22">
        <f>J33+'Базовый сценарий_CF'!J30</f>
        <v>499520.54794520547</v>
      </c>
      <c r="L33" s="22">
        <f>K33+'Базовый сценарий_CF'!K30</f>
        <v>499520.54794520547</v>
      </c>
      <c r="M33" s="22">
        <f>L33+'Базовый сценарий_CF'!L30</f>
        <v>499520.54794520547</v>
      </c>
      <c r="N33" s="22">
        <f>M33+'Базовый сценарий_CF'!M30</f>
        <v>499520.54794520547</v>
      </c>
      <c r="O33" s="22">
        <f>N33+'Базовый сценарий_CF'!N30</f>
        <v>499520.54794520547</v>
      </c>
      <c r="P33" s="22">
        <f>O33+'Базовый сценарий_CF'!O30</f>
        <v>499520.54794520547</v>
      </c>
      <c r="Q33" s="22">
        <f>P33+'Базовый сценарий_CF'!P30</f>
        <v>499520.54794520547</v>
      </c>
      <c r="R33" s="22">
        <f>Q33+'Базовый сценарий_CF'!Q30</f>
        <v>499520.54794520547</v>
      </c>
      <c r="S33" s="22">
        <f>R33+'Базовый сценарий_CF'!R30</f>
        <v>499520.54794520547</v>
      </c>
      <c r="T33" s="22">
        <f>S33+'Базовый сценарий_CF'!S30</f>
        <v>499520.54794520547</v>
      </c>
      <c r="U33" s="22">
        <f>T33+'Базовый сценарий_CF'!T30</f>
        <v>499520.54794520547</v>
      </c>
      <c r="V33" s="22">
        <f>U33+'Базовый сценарий_CF'!U30</f>
        <v>499520.54794520547</v>
      </c>
      <c r="W33" s="22">
        <f>V33+'Базовый сценарий_CF'!V30</f>
        <v>499520.54794520547</v>
      </c>
      <c r="X33" s="22">
        <f>W33+'Базовый сценарий_CF'!W30</f>
        <v>499520.54794520547</v>
      </c>
      <c r="Y33" s="22">
        <f>X33+'Базовый сценарий_CF'!X30</f>
        <v>499520.54794520547</v>
      </c>
      <c r="Z33" s="22">
        <f>Y33+'Базовый сценарий_CF'!Y30</f>
        <v>499520.54794520547</v>
      </c>
      <c r="AA33" s="22">
        <f>Z33+'Базовый сценарий_CF'!Z30</f>
        <v>499520.54794520547</v>
      </c>
      <c r="AB33" s="22">
        <f>AA33+'Базовый сценарий_CF'!AA30</f>
        <v>499520.54794520547</v>
      </c>
      <c r="AC33" s="22"/>
    </row>
    <row r="34" spans="1:29" x14ac:dyDescent="0.3">
      <c r="A34" s="10" t="s">
        <v>124</v>
      </c>
      <c r="B34" s="11" t="s">
        <v>125</v>
      </c>
      <c r="C34" s="11"/>
      <c r="D34" s="20">
        <v>0</v>
      </c>
      <c r="E34" s="22">
        <f>D34+'Базовый сценарий_CF'!D31</f>
        <v>0</v>
      </c>
      <c r="F34" s="22">
        <f>E34+'Базовый сценарий_CF'!E31</f>
        <v>0</v>
      </c>
      <c r="G34" s="22">
        <f>F34+'Базовый сценарий_CF'!F31</f>
        <v>0</v>
      </c>
      <c r="H34" s="22">
        <f>G34+'Базовый сценарий_CF'!G31</f>
        <v>0</v>
      </c>
      <c r="I34" s="22">
        <f>H34+'Базовый сценарий_CF'!H31</f>
        <v>0</v>
      </c>
      <c r="J34" s="22">
        <f>I34+'Базовый сценарий_CF'!I31</f>
        <v>0</v>
      </c>
      <c r="K34" s="22">
        <f>J34+'Базовый сценарий_CF'!J31</f>
        <v>0</v>
      </c>
      <c r="L34" s="22">
        <f>K34+'Базовый сценарий_CF'!K31</f>
        <v>0</v>
      </c>
      <c r="M34" s="22">
        <f>L34+'Базовый сценарий_CF'!L31</f>
        <v>0</v>
      </c>
      <c r="N34" s="22">
        <f>M34+'Базовый сценарий_CF'!M31</f>
        <v>0</v>
      </c>
      <c r="O34" s="22">
        <f>N34+'Базовый сценарий_CF'!N31</f>
        <v>0</v>
      </c>
      <c r="P34" s="22">
        <f>O34+'Базовый сценарий_CF'!O31</f>
        <v>0</v>
      </c>
      <c r="Q34" s="22">
        <f>P34+'Базовый сценарий_CF'!P31</f>
        <v>0</v>
      </c>
      <c r="R34" s="22">
        <f>Q34+'Базовый сценарий_CF'!Q31</f>
        <v>0</v>
      </c>
      <c r="S34" s="22">
        <f>R34+'Базовый сценарий_CF'!R31</f>
        <v>0</v>
      </c>
      <c r="T34" s="22">
        <f>S34+'Базовый сценарий_CF'!S31</f>
        <v>0</v>
      </c>
      <c r="U34" s="22">
        <f>T34+'Базовый сценарий_CF'!T31</f>
        <v>0</v>
      </c>
      <c r="V34" s="22">
        <f>U34+'Базовый сценарий_CF'!U31</f>
        <v>0</v>
      </c>
      <c r="W34" s="22">
        <f>V34+'Базовый сценарий_CF'!V31</f>
        <v>0</v>
      </c>
      <c r="X34" s="22">
        <f>W34+'Базовый сценарий_CF'!W31</f>
        <v>0</v>
      </c>
      <c r="Y34" s="22">
        <f>X34+'Базовый сценарий_CF'!X31</f>
        <v>0</v>
      </c>
      <c r="Z34" s="22">
        <f>Y34+'Базовый сценарий_CF'!Y31</f>
        <v>0</v>
      </c>
      <c r="AA34" s="22">
        <f>Z34+'Базовый сценарий_CF'!Z31</f>
        <v>0</v>
      </c>
      <c r="AB34" s="22">
        <f>AA34+'Базовый сценарий_CF'!AA31</f>
        <v>0</v>
      </c>
      <c r="AC34" s="22"/>
    </row>
    <row r="35" spans="1:29" x14ac:dyDescent="0.3">
      <c r="A35" s="10" t="s">
        <v>126</v>
      </c>
      <c r="B35" s="11" t="s">
        <v>127</v>
      </c>
      <c r="C35" s="11"/>
      <c r="D35" s="21">
        <v>0</v>
      </c>
      <c r="E35" s="22">
        <f>D35+'Базовый сценарий_CF'!D32</f>
        <v>0</v>
      </c>
      <c r="F35" s="22">
        <f>E35+'Базовый сценарий_CF'!E32</f>
        <v>0</v>
      </c>
      <c r="G35" s="22">
        <f>F35+'Базовый сценарий_CF'!F32</f>
        <v>0</v>
      </c>
      <c r="H35" s="22">
        <f>G35+'Базовый сценарий_CF'!G32</f>
        <v>0</v>
      </c>
      <c r="I35" s="22">
        <f>H35+'Базовый сценарий_CF'!H32</f>
        <v>0</v>
      </c>
      <c r="J35" s="22">
        <f>I35+'Базовый сценарий_CF'!I32</f>
        <v>0</v>
      </c>
      <c r="K35" s="22">
        <f>J35+'Базовый сценарий_CF'!J32</f>
        <v>0</v>
      </c>
      <c r="L35" s="22">
        <f>K35+'Базовый сценарий_CF'!K32</f>
        <v>0</v>
      </c>
      <c r="M35" s="22">
        <f>L35+'Базовый сценарий_CF'!L32</f>
        <v>0</v>
      </c>
      <c r="N35" s="22">
        <f>M35+'Базовый сценарий_CF'!M32</f>
        <v>0</v>
      </c>
      <c r="O35" s="22">
        <f>N35+'Базовый сценарий_CF'!N32</f>
        <v>0</v>
      </c>
      <c r="P35" s="22">
        <f>O35+'Базовый сценарий_CF'!O32</f>
        <v>0</v>
      </c>
      <c r="Q35" s="22">
        <f>P35+'Базовый сценарий_CF'!P32</f>
        <v>0</v>
      </c>
      <c r="R35" s="22">
        <f>Q35+'Базовый сценарий_CF'!Q32</f>
        <v>0</v>
      </c>
      <c r="S35" s="22">
        <f>R35+'Базовый сценарий_CF'!R32</f>
        <v>0</v>
      </c>
      <c r="T35" s="22">
        <f>S35+'Базовый сценарий_CF'!S32</f>
        <v>0</v>
      </c>
      <c r="U35" s="22">
        <f>T35+'Базовый сценарий_CF'!T32</f>
        <v>0</v>
      </c>
      <c r="V35" s="22">
        <f>U35+'Базовый сценарий_CF'!U32</f>
        <v>0</v>
      </c>
      <c r="W35" s="22">
        <f>V35+'Базовый сценарий_CF'!V32</f>
        <v>0</v>
      </c>
      <c r="X35" s="22">
        <f>W35+'Базовый сценарий_CF'!W32</f>
        <v>0</v>
      </c>
      <c r="Y35" s="22">
        <f>X35+'Базовый сценарий_CF'!X32</f>
        <v>0</v>
      </c>
      <c r="Z35" s="22">
        <f>Y35+'Базовый сценарий_CF'!Y32</f>
        <v>0</v>
      </c>
      <c r="AA35" s="22">
        <f>Z35+'Базовый сценарий_CF'!Z32</f>
        <v>0</v>
      </c>
      <c r="AB35" s="22">
        <f>AA35+'Базовый сценарий_CF'!AA32</f>
        <v>0</v>
      </c>
      <c r="AC35" s="22"/>
    </row>
    <row r="36" spans="1:29" x14ac:dyDescent="0.3">
      <c r="A36" s="13"/>
      <c r="B36" s="14" t="s">
        <v>128</v>
      </c>
      <c r="C36" s="14"/>
      <c r="D36" s="21"/>
      <c r="E36" s="22">
        <f>D36+'Базовый сценарий_CF'!D33</f>
        <v>0</v>
      </c>
      <c r="F36" s="22">
        <f>E36+'Базовый сценарий_CF'!E33</f>
        <v>0</v>
      </c>
      <c r="G36" s="22">
        <f>F36+'Базовый сценарий_CF'!F33</f>
        <v>0</v>
      </c>
      <c r="H36" s="22">
        <f>G36+'Базовый сценарий_CF'!G33</f>
        <v>0</v>
      </c>
      <c r="I36" s="22">
        <f>H36+'Базовый сценарий_CF'!H33</f>
        <v>0</v>
      </c>
      <c r="J36" s="22">
        <f>I36+'Базовый сценарий_CF'!I33</f>
        <v>0</v>
      </c>
      <c r="K36" s="22">
        <f>J36+'Базовый сценарий_CF'!J33</f>
        <v>0</v>
      </c>
      <c r="L36" s="22">
        <f>K36+'Базовый сценарий_CF'!K33</f>
        <v>0</v>
      </c>
      <c r="M36" s="22">
        <f>L36+'Базовый сценарий_CF'!L33</f>
        <v>0</v>
      </c>
      <c r="N36" s="22">
        <f>M36+'Базовый сценарий_CF'!M33</f>
        <v>0</v>
      </c>
      <c r="O36" s="22">
        <f>N36+'Базовый сценарий_CF'!N33</f>
        <v>0</v>
      </c>
      <c r="P36" s="22">
        <f>O36+'Базовый сценарий_CF'!O33</f>
        <v>0</v>
      </c>
      <c r="Q36" s="22">
        <f>P36+'Базовый сценарий_CF'!P33</f>
        <v>0</v>
      </c>
      <c r="R36" s="22">
        <f>Q36+'Базовый сценарий_CF'!Q33</f>
        <v>0</v>
      </c>
      <c r="S36" s="22">
        <f>R36+'Базовый сценарий_CF'!R33</f>
        <v>0</v>
      </c>
      <c r="T36" s="22">
        <f>S36+'Базовый сценарий_CF'!S33</f>
        <v>0</v>
      </c>
      <c r="U36" s="22">
        <f>T36+'Базовый сценарий_CF'!T33</f>
        <v>0</v>
      </c>
      <c r="V36" s="22">
        <f>U36+'Базовый сценарий_CF'!U33</f>
        <v>0</v>
      </c>
      <c r="W36" s="22">
        <f>V36+'Базовый сценарий_CF'!V33</f>
        <v>0</v>
      </c>
      <c r="X36" s="22">
        <f>W36+'Базовый сценарий_CF'!W33</f>
        <v>0</v>
      </c>
      <c r="Y36" s="22">
        <f>X36+'Базовый сценарий_CF'!X33</f>
        <v>0</v>
      </c>
      <c r="Z36" s="22">
        <f>Y36+'Базовый сценарий_CF'!Y33</f>
        <v>0</v>
      </c>
      <c r="AA36" s="22">
        <f>Z36+'Базовый сценарий_CF'!Z33</f>
        <v>0</v>
      </c>
      <c r="AB36" s="22">
        <f>AA36+'Базовый сценарий_CF'!AA33</f>
        <v>0</v>
      </c>
      <c r="AC36" s="22"/>
    </row>
    <row r="37" spans="1:29" x14ac:dyDescent="0.3">
      <c r="A37" s="10" t="s">
        <v>129</v>
      </c>
      <c r="B37" s="11" t="s">
        <v>220</v>
      </c>
      <c r="C37" s="11"/>
      <c r="D37" s="16">
        <v>300000</v>
      </c>
      <c r="E37" s="22">
        <f>D37+'Базовый сценарий_CF'!D34</f>
        <v>300000</v>
      </c>
      <c r="F37" s="22">
        <f>E37+'Базовый сценарий_CF'!E34</f>
        <v>300000</v>
      </c>
      <c r="G37" s="22">
        <f>F37+'Базовый сценарий_CF'!F34</f>
        <v>300000</v>
      </c>
      <c r="H37" s="22">
        <f>G37+'Базовый сценарий_CF'!G34</f>
        <v>300000</v>
      </c>
      <c r="I37" s="22">
        <f>H37+'Базовый сценарий_CF'!H34</f>
        <v>300000</v>
      </c>
      <c r="J37" s="22">
        <f>I37+'Базовый сценарий_CF'!I34</f>
        <v>300000</v>
      </c>
      <c r="K37" s="22">
        <f>J37+'Базовый сценарий_CF'!J34</f>
        <v>300000</v>
      </c>
      <c r="L37" s="22">
        <f>K37+'Базовый сценарий_CF'!K34</f>
        <v>300000</v>
      </c>
      <c r="M37" s="22">
        <f>L37+'Базовый сценарий_CF'!L34</f>
        <v>300000</v>
      </c>
      <c r="N37" s="22">
        <f>M37+'Базовый сценарий_CF'!M34</f>
        <v>300000</v>
      </c>
      <c r="O37" s="22">
        <f>N37+'Базовый сценарий_CF'!N34</f>
        <v>300000</v>
      </c>
      <c r="P37" s="22">
        <f>O37+'Базовый сценарий_CF'!O34</f>
        <v>300000</v>
      </c>
      <c r="Q37" s="22">
        <f>P37+'Базовый сценарий_CF'!P34</f>
        <v>300000</v>
      </c>
      <c r="R37" s="22">
        <f>Q37+'Базовый сценарий_CF'!Q34</f>
        <v>300000</v>
      </c>
      <c r="S37" s="22">
        <f>R37+'Базовый сценарий_CF'!R34</f>
        <v>300000</v>
      </c>
      <c r="T37" s="22">
        <f>S37+'Базовый сценарий_CF'!S34</f>
        <v>300000</v>
      </c>
      <c r="U37" s="22">
        <f>T37+'Базовый сценарий_CF'!T34</f>
        <v>300000</v>
      </c>
      <c r="V37" s="22">
        <f>U37+'Базовый сценарий_CF'!U34</f>
        <v>300000</v>
      </c>
      <c r="W37" s="22">
        <f>V37+'Базовый сценарий_CF'!V34</f>
        <v>300000</v>
      </c>
      <c r="X37" s="22">
        <f>W37+'Базовый сценарий_CF'!W34</f>
        <v>300000</v>
      </c>
      <c r="Y37" s="22">
        <f>X37+'Базовый сценарий_CF'!X34</f>
        <v>300000</v>
      </c>
      <c r="Z37" s="22">
        <f>Y37+'Базовый сценарий_CF'!Y34</f>
        <v>300000</v>
      </c>
      <c r="AA37" s="22">
        <f>Z37+'Базовый сценарий_CF'!Z34</f>
        <v>300000</v>
      </c>
      <c r="AB37" s="22">
        <f>AA37+'Базовый сценарий_CF'!AA34</f>
        <v>300000</v>
      </c>
      <c r="AC37" s="22"/>
    </row>
    <row r="38" spans="1:29" x14ac:dyDescent="0.3">
      <c r="A38" s="10" t="s">
        <v>131</v>
      </c>
      <c r="B38" s="15" t="s">
        <v>132</v>
      </c>
      <c r="C38" s="15"/>
      <c r="D38" s="15">
        <v>300000</v>
      </c>
      <c r="E38" s="22">
        <f>D38+'Базовый сценарий_CF'!D35</f>
        <v>300000</v>
      </c>
      <c r="F38" s="22">
        <f>E38+'Базовый сценарий_CF'!E35</f>
        <v>300000</v>
      </c>
      <c r="G38" s="22">
        <f>F38+'Базовый сценарий_CF'!F35</f>
        <v>300000</v>
      </c>
      <c r="H38" s="22">
        <f>G38+'Базовый сценарий_CF'!G35</f>
        <v>300000</v>
      </c>
      <c r="I38" s="22">
        <f>H38+'Базовый сценарий_CF'!H35</f>
        <v>300000</v>
      </c>
      <c r="J38" s="22">
        <f>I38+'Базовый сценарий_CF'!I35</f>
        <v>300000</v>
      </c>
      <c r="K38" s="22">
        <f>J38+'Базовый сценарий_CF'!J35</f>
        <v>300000</v>
      </c>
      <c r="L38" s="22">
        <f>K38+'Базовый сценарий_CF'!K35</f>
        <v>300000</v>
      </c>
      <c r="M38" s="22">
        <f>L38+'Базовый сценарий_CF'!L35</f>
        <v>300000</v>
      </c>
      <c r="N38" s="22">
        <f>M38+'Базовый сценарий_CF'!M35</f>
        <v>300000</v>
      </c>
      <c r="O38" s="22">
        <f>N38+'Базовый сценарий_CF'!N35</f>
        <v>300000</v>
      </c>
      <c r="P38" s="22">
        <f>O38+'Базовый сценарий_CF'!O35</f>
        <v>300000</v>
      </c>
      <c r="Q38" s="22">
        <f>P38+'Базовый сценарий_CF'!P35</f>
        <v>300000</v>
      </c>
      <c r="R38" s="22">
        <f>Q38+'Базовый сценарий_CF'!Q35</f>
        <v>300000</v>
      </c>
      <c r="S38" s="22">
        <f>R38+'Базовый сценарий_CF'!R35</f>
        <v>300000</v>
      </c>
      <c r="T38" s="22">
        <f>S38+'Базовый сценарий_CF'!S35</f>
        <v>300000</v>
      </c>
      <c r="U38" s="22">
        <f>T38+'Базовый сценарий_CF'!T35</f>
        <v>300000</v>
      </c>
      <c r="V38" s="22">
        <f>U38+'Базовый сценарий_CF'!U35</f>
        <v>300000</v>
      </c>
      <c r="W38" s="22">
        <f>V38+'Базовый сценарий_CF'!V35</f>
        <v>300000</v>
      </c>
      <c r="X38" s="22">
        <f>W38+'Базовый сценарий_CF'!W35</f>
        <v>300000</v>
      </c>
      <c r="Y38" s="22">
        <f>X38+'Базовый сценарий_CF'!X35</f>
        <v>300000</v>
      </c>
      <c r="Z38" s="22">
        <f>Y38+'Базовый сценарий_CF'!Y35</f>
        <v>300000</v>
      </c>
      <c r="AA38" s="22">
        <f>Z38+'Базовый сценарий_CF'!Z35</f>
        <v>300000</v>
      </c>
      <c r="AB38" s="22">
        <f>AA38+'Базовый сценарий_CF'!AA35</f>
        <v>300000</v>
      </c>
      <c r="AC38" s="22"/>
    </row>
    <row r="39" spans="1:29" x14ac:dyDescent="0.3">
      <c r="A39" s="10" t="s">
        <v>133</v>
      </c>
      <c r="B39" s="15" t="s">
        <v>134</v>
      </c>
      <c r="C39" s="15"/>
      <c r="D39" s="15">
        <v>0</v>
      </c>
      <c r="E39" s="22">
        <f>D39+'Базовый сценарий_CF'!D36</f>
        <v>0</v>
      </c>
      <c r="F39" s="22">
        <f>E39+'Базовый сценарий_CF'!E36</f>
        <v>0</v>
      </c>
      <c r="G39" s="22">
        <f>F39+'Базовый сценарий_CF'!F36</f>
        <v>0</v>
      </c>
      <c r="H39" s="22">
        <f>G39+'Базовый сценарий_CF'!G36</f>
        <v>0</v>
      </c>
      <c r="I39" s="22">
        <f>H39+'Базовый сценарий_CF'!H36</f>
        <v>0</v>
      </c>
      <c r="J39" s="22">
        <f>I39+'Базовый сценарий_CF'!I36</f>
        <v>0</v>
      </c>
      <c r="K39" s="22">
        <f>J39+'Базовый сценарий_CF'!J36</f>
        <v>0</v>
      </c>
      <c r="L39" s="22">
        <f>K39+'Базовый сценарий_CF'!K36</f>
        <v>0</v>
      </c>
      <c r="M39" s="22">
        <f>L39+'Базовый сценарий_CF'!L36</f>
        <v>0</v>
      </c>
      <c r="N39" s="22">
        <f>M39+'Базовый сценарий_CF'!M36</f>
        <v>0</v>
      </c>
      <c r="O39" s="22">
        <f>N39+'Базовый сценарий_CF'!N36</f>
        <v>0</v>
      </c>
      <c r="P39" s="22">
        <f>O39+'Базовый сценарий_CF'!O36</f>
        <v>0</v>
      </c>
      <c r="Q39" s="22">
        <f>P39+'Базовый сценарий_CF'!P36</f>
        <v>0</v>
      </c>
      <c r="R39" s="22">
        <f>Q39+'Базовый сценарий_CF'!Q36</f>
        <v>0</v>
      </c>
      <c r="S39" s="22">
        <f>R39+'Базовый сценарий_CF'!R36</f>
        <v>0</v>
      </c>
      <c r="T39" s="22">
        <f>S39+'Базовый сценарий_CF'!S36</f>
        <v>0</v>
      </c>
      <c r="U39" s="22">
        <f>T39+'Базовый сценарий_CF'!T36</f>
        <v>0</v>
      </c>
      <c r="V39" s="22">
        <f>U39+'Базовый сценарий_CF'!U36</f>
        <v>0</v>
      </c>
      <c r="W39" s="22">
        <f>V39+'Базовый сценарий_CF'!V36</f>
        <v>0</v>
      </c>
      <c r="X39" s="22">
        <f>W39+'Базовый сценарий_CF'!W36</f>
        <v>0</v>
      </c>
      <c r="Y39" s="22">
        <f>X39+'Базовый сценарий_CF'!X36</f>
        <v>0</v>
      </c>
      <c r="Z39" s="22">
        <f>Y39+'Базовый сценарий_CF'!Y36</f>
        <v>0</v>
      </c>
      <c r="AA39" s="22">
        <f>Z39+'Базовый сценарий_CF'!Z36</f>
        <v>0</v>
      </c>
      <c r="AB39" s="22">
        <f>AA39+'Базовый сценарий_CF'!AA36</f>
        <v>0</v>
      </c>
      <c r="AC39" s="22"/>
    </row>
    <row r="40" spans="1:29" x14ac:dyDescent="0.3">
      <c r="A40" s="10" t="s">
        <v>135</v>
      </c>
      <c r="B40" s="11" t="s">
        <v>136</v>
      </c>
      <c r="C40" s="11"/>
      <c r="D40" s="16">
        <v>426147.1</v>
      </c>
      <c r="E40" s="22">
        <f>D40+'Базовый сценарий_CF'!D37</f>
        <v>706791.5149999999</v>
      </c>
      <c r="F40" s="22">
        <f>E40+'Базовый сценарий_CF'!E37</f>
        <v>734233.09999999986</v>
      </c>
      <c r="G40" s="22">
        <f>F40+'Базовый сценарий_CF'!F37</f>
        <v>758557.89814999991</v>
      </c>
      <c r="H40" s="22">
        <f>G40+'Базовый сценарий_CF'!G37</f>
        <v>780436.11033499986</v>
      </c>
      <c r="I40" s="22">
        <f>H40+'Базовый сценарий_CF'!H37</f>
        <v>800234.73811849987</v>
      </c>
      <c r="J40" s="22">
        <f>I40+'Базовый сценарий_CF'!I37</f>
        <v>817526.65908829984</v>
      </c>
      <c r="K40" s="22">
        <f>J40+'Базовый сценарий_CF'!J37</f>
        <v>833161.96951569489</v>
      </c>
      <c r="L40" s="22">
        <f>K40+'Базовый сценарий_CF'!K37</f>
        <v>847903.25455206342</v>
      </c>
      <c r="M40" s="22">
        <f>L40+'Базовый сценарий_CF'!L37</f>
        <v>860768.63666667766</v>
      </c>
      <c r="N40" s="22">
        <f>M40+'Базовый сценарий_CF'!M37</f>
        <v>872252.95384471933</v>
      </c>
      <c r="O40" s="22">
        <f>N40+'Базовый сценарий_CF'!N37</f>
        <v>882621.52267853962</v>
      </c>
      <c r="P40" s="22">
        <f>O40+'Базовый сценарий_CF'!O37</f>
        <v>892189.80721502064</v>
      </c>
      <c r="Q40" s="22">
        <f>P40+'Базовый сценарий_CF'!P37</f>
        <v>1170345.1922150208</v>
      </c>
      <c r="R40" s="22">
        <f>Q40+'Базовый сценарий_CF'!Q37</f>
        <v>1180593.8272150208</v>
      </c>
      <c r="S40" s="22">
        <f>R40+'Базовый сценарий_CF'!R37</f>
        <v>1192453.7022150208</v>
      </c>
      <c r="T40" s="22">
        <f>S40+'Базовый сценарий_CF'!S37</f>
        <v>1203707.1122150207</v>
      </c>
      <c r="U40" s="22">
        <f>T40+'Базовый сценарий_CF'!T37</f>
        <v>1214519.9122150207</v>
      </c>
      <c r="V40" s="22">
        <f>U40+'Базовый сценарий_CF'!U37</f>
        <v>1475212.6072150208</v>
      </c>
      <c r="W40" s="22">
        <f>V40+'Базовый сценарий_CF'!V37</f>
        <v>1486417.1022150209</v>
      </c>
      <c r="X40" s="22">
        <f>W40+'Базовый сценарий_CF'!W37</f>
        <v>1497812.8322150209</v>
      </c>
      <c r="Y40" s="22">
        <f>X40+'Базовый сценарий_CF'!X37</f>
        <v>1509298.5481783235</v>
      </c>
      <c r="Z40" s="22">
        <f>Y40+'Базовый сценарий_CF'!Y37</f>
        <v>1520874.2949673145</v>
      </c>
      <c r="AA40" s="22">
        <f>Z40+'Базовый сценарий_CF'!Z37</f>
        <v>1532537.1683618098</v>
      </c>
      <c r="AB40" s="22">
        <f>AA40+'Базовый сценарий_CF'!AA37</f>
        <v>1422787.1683618098</v>
      </c>
      <c r="AC40" s="22"/>
    </row>
    <row r="41" spans="1:29" x14ac:dyDescent="0.3">
      <c r="A41" s="10" t="s">
        <v>137</v>
      </c>
      <c r="B41" s="15" t="s">
        <v>138</v>
      </c>
      <c r="C41" s="15"/>
      <c r="D41" s="15">
        <v>426147.1</v>
      </c>
      <c r="E41" s="22">
        <f>D41+'Базовый сценарий_CF'!D38</f>
        <v>676147.1</v>
      </c>
      <c r="F41" s="22">
        <f>E41+'Базовый сценарий_CF'!E38</f>
        <v>676147.1</v>
      </c>
      <c r="G41" s="22">
        <f>F41+'Базовый сценарий_CF'!F38</f>
        <v>676147.1</v>
      </c>
      <c r="H41" s="22">
        <f>G41+'Базовый сценарий_CF'!G38</f>
        <v>676147.1</v>
      </c>
      <c r="I41" s="22">
        <f>H41+'Базовый сценарий_CF'!H38</f>
        <v>676147.1</v>
      </c>
      <c r="J41" s="22">
        <f>I41+'Базовый сценарий_CF'!I38</f>
        <v>676147.1</v>
      </c>
      <c r="K41" s="22">
        <f>J41+'Базовый сценарий_CF'!J38</f>
        <v>676147.1</v>
      </c>
      <c r="L41" s="22">
        <f>K41+'Базовый сценарий_CF'!K38</f>
        <v>676147.1</v>
      </c>
      <c r="M41" s="22">
        <f>L41+'Базовый сценарий_CF'!L38</f>
        <v>676147.1</v>
      </c>
      <c r="N41" s="22">
        <f>M41+'Базовый сценарий_CF'!M38</f>
        <v>676147.1</v>
      </c>
      <c r="O41" s="22">
        <f>N41+'Базовый сценарий_CF'!N38</f>
        <v>676147.1</v>
      </c>
      <c r="P41" s="22">
        <f>O41+'Базовый сценарий_CF'!O38</f>
        <v>676147.1</v>
      </c>
      <c r="Q41" s="22">
        <f>P41+'Базовый сценарий_CF'!P38</f>
        <v>676147.1</v>
      </c>
      <c r="R41" s="22">
        <f>Q41+'Базовый сценарий_CF'!Q38</f>
        <v>676147.1</v>
      </c>
      <c r="S41" s="22">
        <f>R41+'Базовый сценарий_CF'!R38</f>
        <v>676147.1</v>
      </c>
      <c r="T41" s="22">
        <f>S41+'Базовый сценарий_CF'!S38</f>
        <v>676147.1</v>
      </c>
      <c r="U41" s="22">
        <f>T41+'Базовый сценарий_CF'!T38</f>
        <v>676147.1</v>
      </c>
      <c r="V41" s="22">
        <f>U41+'Базовый сценарий_CF'!U38</f>
        <v>676147.1</v>
      </c>
      <c r="W41" s="22">
        <f>V41+'Базовый сценарий_CF'!V38</f>
        <v>676147.1</v>
      </c>
      <c r="X41" s="22">
        <f>W41+'Базовый сценарий_CF'!W38</f>
        <v>676147.1</v>
      </c>
      <c r="Y41" s="22">
        <f>X41+'Базовый сценарий_CF'!X38</f>
        <v>676147.1</v>
      </c>
      <c r="Z41" s="22">
        <f>Y41+'Базовый сценарий_CF'!Y38</f>
        <v>676147.1</v>
      </c>
      <c r="AA41" s="22">
        <f>Z41+'Базовый сценарий_CF'!Z38</f>
        <v>676147.1</v>
      </c>
      <c r="AB41" s="22">
        <f>AA41+'Базовый сценарий_CF'!AA38</f>
        <v>537397.1</v>
      </c>
      <c r="AC41" s="22"/>
    </row>
    <row r="42" spans="1:29" x14ac:dyDescent="0.3">
      <c r="A42" s="10" t="s">
        <v>139</v>
      </c>
      <c r="B42" s="15" t="s">
        <v>140</v>
      </c>
      <c r="C42" s="15"/>
      <c r="D42" s="15">
        <v>0</v>
      </c>
      <c r="E42" s="22">
        <f>D42+'Базовый сценарий_CF'!D39</f>
        <v>0</v>
      </c>
      <c r="F42" s="22">
        <f>E42+'Базовый сценарий_CF'!E39</f>
        <v>0</v>
      </c>
      <c r="G42" s="22">
        <f>F42+'Базовый сценарий_CF'!F39</f>
        <v>0</v>
      </c>
      <c r="H42" s="22">
        <f>G42+'Базовый сценарий_CF'!G39</f>
        <v>0</v>
      </c>
      <c r="I42" s="22">
        <f>H42+'Базовый сценарий_CF'!H39</f>
        <v>0</v>
      </c>
      <c r="J42" s="22">
        <f>I42+'Базовый сценарий_CF'!I39</f>
        <v>0</v>
      </c>
      <c r="K42" s="22">
        <f>J42+'Базовый сценарий_CF'!J39</f>
        <v>0</v>
      </c>
      <c r="L42" s="22">
        <f>K42+'Базовый сценарий_CF'!K39</f>
        <v>0</v>
      </c>
      <c r="M42" s="22">
        <f>L42+'Базовый сценарий_CF'!L39</f>
        <v>0</v>
      </c>
      <c r="N42" s="22">
        <f>M42+'Базовый сценарий_CF'!M39</f>
        <v>0</v>
      </c>
      <c r="O42" s="22">
        <f>N42+'Базовый сценарий_CF'!N39</f>
        <v>0</v>
      </c>
      <c r="P42" s="22">
        <f>O42+'Базовый сценарий_CF'!O39</f>
        <v>0</v>
      </c>
      <c r="Q42" s="22">
        <f>P42+'Базовый сценарий_CF'!P39</f>
        <v>18500</v>
      </c>
      <c r="R42" s="22">
        <f>Q42+'Базовый сценарий_CF'!Q39</f>
        <v>18500</v>
      </c>
      <c r="S42" s="22">
        <f>R42+'Базовый сценарий_CF'!R39</f>
        <v>18500</v>
      </c>
      <c r="T42" s="22">
        <f>S42+'Базовый сценарий_CF'!S39</f>
        <v>18500</v>
      </c>
      <c r="U42" s="22">
        <f>T42+'Базовый сценарий_CF'!T39</f>
        <v>18500</v>
      </c>
      <c r="V42" s="22">
        <f>U42+'Базовый сценарий_CF'!U39</f>
        <v>18500</v>
      </c>
      <c r="W42" s="22">
        <f>V42+'Базовый сценарий_CF'!V39</f>
        <v>18500</v>
      </c>
      <c r="X42" s="22">
        <f>W42+'Базовый сценарий_CF'!W39</f>
        <v>18500</v>
      </c>
      <c r="Y42" s="22">
        <f>X42+'Базовый сценарий_CF'!X39</f>
        <v>18500</v>
      </c>
      <c r="Z42" s="22">
        <f>Y42+'Базовый сценарий_CF'!Y39</f>
        <v>18500</v>
      </c>
      <c r="AA42" s="22">
        <f>Z42+'Базовый сценарий_CF'!Z39</f>
        <v>18500</v>
      </c>
      <c r="AB42" s="22">
        <f>AA42+'Базовый сценарий_CF'!AA39</f>
        <v>18500</v>
      </c>
      <c r="AC42" s="22"/>
    </row>
    <row r="43" spans="1:29" x14ac:dyDescent="0.3">
      <c r="A43" s="10" t="s">
        <v>141</v>
      </c>
      <c r="B43" s="15" t="s">
        <v>142</v>
      </c>
      <c r="C43" s="15"/>
      <c r="D43" s="15">
        <v>0</v>
      </c>
      <c r="E43" s="22">
        <f>D43+'Базовый сценарий_CF'!D40</f>
        <v>0</v>
      </c>
      <c r="F43" s="22">
        <f>E43+'Базовый сценарий_CF'!E40</f>
        <v>0</v>
      </c>
      <c r="G43" s="22">
        <f>F43+'Базовый сценарий_CF'!F40</f>
        <v>0</v>
      </c>
      <c r="H43" s="22">
        <f>G43+'Базовый сценарий_CF'!G40</f>
        <v>0</v>
      </c>
      <c r="I43" s="22">
        <f>H43+'Базовый сценарий_CF'!H40</f>
        <v>0</v>
      </c>
      <c r="J43" s="22">
        <f>I43+'Базовый сценарий_CF'!I40</f>
        <v>0</v>
      </c>
      <c r="K43" s="22">
        <f>J43+'Базовый сценарий_CF'!J40</f>
        <v>0</v>
      </c>
      <c r="L43" s="22">
        <f>K43+'Базовый сценарий_CF'!K40</f>
        <v>0</v>
      </c>
      <c r="M43" s="22">
        <f>L43+'Базовый сценарий_CF'!L40</f>
        <v>0</v>
      </c>
      <c r="N43" s="22">
        <f>M43+'Базовый сценарий_CF'!M40</f>
        <v>0</v>
      </c>
      <c r="O43" s="22">
        <f>N43+'Базовый сценарий_CF'!N40</f>
        <v>0</v>
      </c>
      <c r="P43" s="22">
        <f>O43+'Базовый сценарий_CF'!O40</f>
        <v>0</v>
      </c>
      <c r="Q43" s="22">
        <f>P43+'Базовый сценарий_CF'!P40</f>
        <v>0</v>
      </c>
      <c r="R43" s="22">
        <f>Q43+'Базовый сценарий_CF'!Q40</f>
        <v>0</v>
      </c>
      <c r="S43" s="22">
        <f>R43+'Базовый сценарий_CF'!R40</f>
        <v>0</v>
      </c>
      <c r="T43" s="22">
        <f>S43+'Базовый сценарий_CF'!S40</f>
        <v>0</v>
      </c>
      <c r="U43" s="22">
        <f>T43+'Базовый сценарий_CF'!T40</f>
        <v>0</v>
      </c>
      <c r="V43" s="22">
        <f>U43+'Базовый сценарий_CF'!U40</f>
        <v>0</v>
      </c>
      <c r="W43" s="22">
        <f>V43+'Базовый сценарий_CF'!V40</f>
        <v>0</v>
      </c>
      <c r="X43" s="22">
        <f>W43+'Базовый сценарий_CF'!W40</f>
        <v>0</v>
      </c>
      <c r="Y43" s="22">
        <f>X43+'Базовый сценарий_CF'!X40</f>
        <v>0</v>
      </c>
      <c r="Z43" s="22">
        <f>Y43+'Базовый сценарий_CF'!Y40</f>
        <v>0</v>
      </c>
      <c r="AA43" s="22">
        <f>Z43+'Базовый сценарий_CF'!Z40</f>
        <v>0</v>
      </c>
      <c r="AB43" s="22">
        <f>AA43+'Базовый сценарий_CF'!AA40</f>
        <v>0</v>
      </c>
      <c r="AC43" s="22"/>
    </row>
    <row r="44" spans="1:29" x14ac:dyDescent="0.3">
      <c r="A44" s="10" t="s">
        <v>143</v>
      </c>
      <c r="B44" s="15" t="s">
        <v>144</v>
      </c>
      <c r="C44" s="15"/>
      <c r="D44" s="15">
        <v>0</v>
      </c>
      <c r="E44" s="22">
        <f>D44+'Базовый сценарий_CF'!D41</f>
        <v>30644.415000000001</v>
      </c>
      <c r="F44" s="22">
        <f>E44+'Базовый сценарий_CF'!E41</f>
        <v>58086</v>
      </c>
      <c r="G44" s="22">
        <f>F44+'Базовый сценарий_CF'!F41</f>
        <v>82410.798150000002</v>
      </c>
      <c r="H44" s="22">
        <f>G44+'Базовый сценарий_CF'!G41</f>
        <v>104289.010335</v>
      </c>
      <c r="I44" s="22">
        <f>H44+'Базовый сценарий_CF'!H41</f>
        <v>124087.63811850001</v>
      </c>
      <c r="J44" s="22">
        <f>I44+'Базовый сценарий_CF'!I41</f>
        <v>141379.55908830001</v>
      </c>
      <c r="K44" s="22">
        <f>J44+'Базовый сценарий_CF'!J41</f>
        <v>157014.869515695</v>
      </c>
      <c r="L44" s="22">
        <f>K44+'Базовый сценарий_CF'!K41</f>
        <v>171756.1545520635</v>
      </c>
      <c r="M44" s="22">
        <f>L44+'Базовый сценарий_CF'!L41</f>
        <v>184621.53666667768</v>
      </c>
      <c r="N44" s="22">
        <f>M44+'Базовый сценарий_CF'!M41</f>
        <v>196105.85384471936</v>
      </c>
      <c r="O44" s="22">
        <f>N44+'Базовый сценарий_CF'!N41</f>
        <v>206474.42267853965</v>
      </c>
      <c r="P44" s="22">
        <f>O44+'Базовый сценарий_CF'!O41</f>
        <v>216042.70721502064</v>
      </c>
      <c r="Q44" s="22">
        <f>P44+'Базовый сценарий_CF'!P41</f>
        <v>475698.09221502068</v>
      </c>
      <c r="R44" s="22">
        <f>Q44+'Базовый сценарий_CF'!Q41</f>
        <v>485946.72721502068</v>
      </c>
      <c r="S44" s="22">
        <f>R44+'Базовый сценарий_CF'!R41</f>
        <v>497806.60221502068</v>
      </c>
      <c r="T44" s="22">
        <f>S44+'Базовый сценарий_CF'!S41</f>
        <v>509060.01221502066</v>
      </c>
      <c r="U44" s="22">
        <f>T44+'Базовый сценарий_CF'!T41</f>
        <v>519872.81221502065</v>
      </c>
      <c r="V44" s="22">
        <f>U44+'Базовый сценарий_CF'!U41</f>
        <v>780565.50721502071</v>
      </c>
      <c r="W44" s="22">
        <f>V44+'Базовый сценарий_CF'!V41</f>
        <v>791770.00221502071</v>
      </c>
      <c r="X44" s="22">
        <f>W44+'Базовый сценарий_CF'!W41</f>
        <v>803165.73221502069</v>
      </c>
      <c r="Y44" s="22">
        <f>X44+'Базовый сценарий_CF'!X41</f>
        <v>814651.44817832345</v>
      </c>
      <c r="Z44" s="22">
        <f>Y44+'Базовый сценарий_CF'!Y41</f>
        <v>826227.19496731425</v>
      </c>
      <c r="AA44" s="22">
        <f>Z44+'Базовый сценарий_CF'!Z41</f>
        <v>837890.06836180971</v>
      </c>
      <c r="AB44" s="22">
        <f>AA44+'Базовый сценарий_CF'!AA41</f>
        <v>866890.06836180971</v>
      </c>
      <c r="AC44" s="22"/>
    </row>
    <row r="45" spans="1:29" x14ac:dyDescent="0.3">
      <c r="A45" s="10" t="s">
        <v>145</v>
      </c>
      <c r="B45" s="15" t="s">
        <v>146</v>
      </c>
      <c r="C45" s="15"/>
      <c r="D45" s="15">
        <v>0</v>
      </c>
      <c r="E45" s="22">
        <f>D45+'Базовый сценарий_CF'!D42</f>
        <v>0</v>
      </c>
      <c r="F45" s="22">
        <f>E45+'Базовый сценарий_CF'!E42</f>
        <v>0</v>
      </c>
      <c r="G45" s="22">
        <f>F45+'Базовый сценарий_CF'!F42</f>
        <v>0</v>
      </c>
      <c r="H45" s="22">
        <f>G45+'Базовый сценарий_CF'!G42</f>
        <v>0</v>
      </c>
      <c r="I45" s="22">
        <f>H45+'Базовый сценарий_CF'!H42</f>
        <v>0</v>
      </c>
      <c r="J45" s="22">
        <f>I45+'Базовый сценарий_CF'!I42</f>
        <v>0</v>
      </c>
      <c r="K45" s="22">
        <f>J45+'Базовый сценарий_CF'!J42</f>
        <v>0</v>
      </c>
      <c r="L45" s="22">
        <f>K45+'Базовый сценарий_CF'!K42</f>
        <v>0</v>
      </c>
      <c r="M45" s="22">
        <f>L45+'Базовый сценарий_CF'!L42</f>
        <v>0</v>
      </c>
      <c r="N45" s="22">
        <f>M45+'Базовый сценарий_CF'!M42</f>
        <v>0</v>
      </c>
      <c r="O45" s="22">
        <f>N45+'Базовый сценарий_CF'!N42</f>
        <v>0</v>
      </c>
      <c r="P45" s="22">
        <f>O45+'Базовый сценарий_CF'!O42</f>
        <v>0</v>
      </c>
      <c r="Q45" s="22">
        <f>P45+'Базовый сценарий_CF'!P42</f>
        <v>0</v>
      </c>
      <c r="R45" s="22">
        <f>Q45+'Базовый сценарий_CF'!Q42</f>
        <v>0</v>
      </c>
      <c r="S45" s="22">
        <f>R45+'Базовый сценарий_CF'!R42</f>
        <v>0</v>
      </c>
      <c r="T45" s="22">
        <f>S45+'Базовый сценарий_CF'!S42</f>
        <v>0</v>
      </c>
      <c r="U45" s="22">
        <f>T45+'Базовый сценарий_CF'!T42</f>
        <v>0</v>
      </c>
      <c r="V45" s="22">
        <f>U45+'Базовый сценарий_CF'!U42</f>
        <v>0</v>
      </c>
      <c r="W45" s="22">
        <f>V45+'Базовый сценарий_CF'!V42</f>
        <v>0</v>
      </c>
      <c r="X45" s="22">
        <f>W45+'Базовый сценарий_CF'!W42</f>
        <v>0</v>
      </c>
      <c r="Y45" s="22">
        <f>X45+'Базовый сценарий_CF'!X42</f>
        <v>0</v>
      </c>
      <c r="Z45" s="22">
        <f>Y45+'Базовый сценарий_CF'!Y42</f>
        <v>0</v>
      </c>
      <c r="AA45" s="22">
        <f>Z45+'Базовый сценарий_CF'!Z42</f>
        <v>0</v>
      </c>
      <c r="AB45" s="22">
        <f>AA45+'Базовый сценарий_CF'!AA42</f>
        <v>0</v>
      </c>
      <c r="AC45" s="22"/>
    </row>
    <row r="46" spans="1:29" x14ac:dyDescent="0.3">
      <c r="A46" s="10" t="s">
        <v>147</v>
      </c>
      <c r="B46" s="16" t="s">
        <v>148</v>
      </c>
      <c r="C46" s="16"/>
      <c r="D46" s="16">
        <v>0</v>
      </c>
      <c r="E46" s="22">
        <f>D46+'Базовый сценарий_CF'!D43</f>
        <v>0</v>
      </c>
      <c r="F46" s="22">
        <f>E46+'Базовый сценарий_CF'!E43</f>
        <v>0</v>
      </c>
      <c r="G46" s="22">
        <f>F46+'Базовый сценарий_CF'!F43</f>
        <v>0</v>
      </c>
      <c r="H46" s="22">
        <f>G46+'Базовый сценарий_CF'!G43</f>
        <v>0</v>
      </c>
      <c r="I46" s="22">
        <f>H46+'Базовый сценарий_CF'!H43</f>
        <v>0</v>
      </c>
      <c r="J46" s="22">
        <f>I46+'Базовый сценарий_CF'!I43</f>
        <v>0</v>
      </c>
      <c r="K46" s="22">
        <f>J46+'Базовый сценарий_CF'!J43</f>
        <v>0</v>
      </c>
      <c r="L46" s="22">
        <f>K46+'Базовый сценарий_CF'!K43</f>
        <v>0</v>
      </c>
      <c r="M46" s="22">
        <f>L46+'Базовый сценарий_CF'!L43</f>
        <v>0</v>
      </c>
      <c r="N46" s="22">
        <f>M46+'Базовый сценарий_CF'!M43</f>
        <v>0</v>
      </c>
      <c r="O46" s="22">
        <f>N46+'Базовый сценарий_CF'!N43</f>
        <v>0</v>
      </c>
      <c r="P46" s="22">
        <f>O46+'Базовый сценарий_CF'!O43</f>
        <v>0</v>
      </c>
      <c r="Q46" s="22">
        <f>P46+'Базовый сценарий_CF'!P43</f>
        <v>0</v>
      </c>
      <c r="R46" s="22">
        <f>Q46+'Базовый сценарий_CF'!Q43</f>
        <v>0</v>
      </c>
      <c r="S46" s="22">
        <f>R46+'Базовый сценарий_CF'!R43</f>
        <v>0</v>
      </c>
      <c r="T46" s="22">
        <f>S46+'Базовый сценарий_CF'!S43</f>
        <v>0</v>
      </c>
      <c r="U46" s="22">
        <f>T46+'Базовый сценарий_CF'!T43</f>
        <v>0</v>
      </c>
      <c r="V46" s="22">
        <f>U46+'Базовый сценарий_CF'!U43</f>
        <v>0</v>
      </c>
      <c r="W46" s="22">
        <f>V46+'Базовый сценарий_CF'!V43</f>
        <v>0</v>
      </c>
      <c r="X46" s="22">
        <f>W46+'Базовый сценарий_CF'!W43</f>
        <v>0</v>
      </c>
      <c r="Y46" s="22">
        <f>X46+'Базовый сценарий_CF'!X43</f>
        <v>0</v>
      </c>
      <c r="Z46" s="22">
        <f>Y46+'Базовый сценарий_CF'!Y43</f>
        <v>0</v>
      </c>
      <c r="AA46" s="22">
        <f>Z46+'Базовый сценарий_CF'!Z43</f>
        <v>0</v>
      </c>
      <c r="AB46" s="22">
        <f>AA46+'Базовый сценарий_CF'!AA43</f>
        <v>0</v>
      </c>
      <c r="AC46" s="22"/>
    </row>
    <row r="47" spans="1:29" x14ac:dyDescent="0.3">
      <c r="A47" s="10" t="s">
        <v>149</v>
      </c>
      <c r="B47" s="15" t="s">
        <v>138</v>
      </c>
      <c r="C47" s="15"/>
      <c r="D47" s="15">
        <v>0</v>
      </c>
      <c r="E47" s="22">
        <f>D47+'Базовый сценарий_CF'!D44</f>
        <v>0</v>
      </c>
      <c r="F47" s="22">
        <f>E47+'Базовый сценарий_CF'!E44</f>
        <v>0</v>
      </c>
      <c r="G47" s="22">
        <f>F47+'Базовый сценарий_CF'!F44</f>
        <v>0</v>
      </c>
      <c r="H47" s="22">
        <f>G47+'Базовый сценарий_CF'!G44</f>
        <v>0</v>
      </c>
      <c r="I47" s="22">
        <f>H47+'Базовый сценарий_CF'!H44</f>
        <v>0</v>
      </c>
      <c r="J47" s="22">
        <f>I47+'Базовый сценарий_CF'!I44</f>
        <v>0</v>
      </c>
      <c r="K47" s="22">
        <f>J47+'Базовый сценарий_CF'!J44</f>
        <v>0</v>
      </c>
      <c r="L47" s="22">
        <f>K47+'Базовый сценарий_CF'!K44</f>
        <v>0</v>
      </c>
      <c r="M47" s="22">
        <f>L47+'Базовый сценарий_CF'!L44</f>
        <v>0</v>
      </c>
      <c r="N47" s="22">
        <f>M47+'Базовый сценарий_CF'!M44</f>
        <v>0</v>
      </c>
      <c r="O47" s="22">
        <f>N47+'Базовый сценарий_CF'!N44</f>
        <v>0</v>
      </c>
      <c r="P47" s="22">
        <f>O47+'Базовый сценарий_CF'!O44</f>
        <v>0</v>
      </c>
      <c r="Q47" s="22">
        <f>P47+'Базовый сценарий_CF'!P44</f>
        <v>0</v>
      </c>
      <c r="R47" s="22">
        <f>Q47+'Базовый сценарий_CF'!Q44</f>
        <v>0</v>
      </c>
      <c r="S47" s="22">
        <f>R47+'Базовый сценарий_CF'!R44</f>
        <v>0</v>
      </c>
      <c r="T47" s="22">
        <f>S47+'Базовый сценарий_CF'!S44</f>
        <v>0</v>
      </c>
      <c r="U47" s="22">
        <f>T47+'Базовый сценарий_CF'!T44</f>
        <v>0</v>
      </c>
      <c r="V47" s="22">
        <f>U47+'Базовый сценарий_CF'!U44</f>
        <v>0</v>
      </c>
      <c r="W47" s="22">
        <f>V47+'Базовый сценарий_CF'!V44</f>
        <v>0</v>
      </c>
      <c r="X47" s="22">
        <f>W47+'Базовый сценарий_CF'!W44</f>
        <v>0</v>
      </c>
      <c r="Y47" s="22">
        <f>X47+'Базовый сценарий_CF'!X44</f>
        <v>0</v>
      </c>
      <c r="Z47" s="22">
        <f>Y47+'Базовый сценарий_CF'!Y44</f>
        <v>0</v>
      </c>
      <c r="AA47" s="22">
        <f>Z47+'Базовый сценарий_CF'!Z44</f>
        <v>0</v>
      </c>
      <c r="AB47" s="22">
        <f>AA47+'Базовый сценарий_CF'!AA44</f>
        <v>0</v>
      </c>
      <c r="AC47" s="22"/>
    </row>
    <row r="48" spans="1:29" x14ac:dyDescent="0.3">
      <c r="A48" s="10" t="s">
        <v>150</v>
      </c>
      <c r="B48" s="15" t="s">
        <v>140</v>
      </c>
      <c r="C48" s="15"/>
      <c r="D48" s="15">
        <v>0</v>
      </c>
      <c r="E48" s="22">
        <f>D48+'Базовый сценарий_CF'!D45</f>
        <v>0</v>
      </c>
      <c r="F48" s="22">
        <f>E48+'Базовый сценарий_CF'!E45</f>
        <v>0</v>
      </c>
      <c r="G48" s="22">
        <f>F48+'Базовый сценарий_CF'!F45</f>
        <v>0</v>
      </c>
      <c r="H48" s="22">
        <f>G48+'Базовый сценарий_CF'!G45</f>
        <v>0</v>
      </c>
      <c r="I48" s="22">
        <f>H48+'Базовый сценарий_CF'!H45</f>
        <v>0</v>
      </c>
      <c r="J48" s="22">
        <f>I48+'Базовый сценарий_CF'!I45</f>
        <v>0</v>
      </c>
      <c r="K48" s="22">
        <f>J48+'Базовый сценарий_CF'!J45</f>
        <v>0</v>
      </c>
      <c r="L48" s="22">
        <f>K48+'Базовый сценарий_CF'!K45</f>
        <v>0</v>
      </c>
      <c r="M48" s="22">
        <f>L48+'Базовый сценарий_CF'!L45</f>
        <v>0</v>
      </c>
      <c r="N48" s="22">
        <f>M48+'Базовый сценарий_CF'!M45</f>
        <v>0</v>
      </c>
      <c r="O48" s="22">
        <f>N48+'Базовый сценарий_CF'!N45</f>
        <v>0</v>
      </c>
      <c r="P48" s="22">
        <f>O48+'Базовый сценарий_CF'!O45</f>
        <v>0</v>
      </c>
      <c r="Q48" s="22">
        <f>P48+'Базовый сценарий_CF'!P45</f>
        <v>0</v>
      </c>
      <c r="R48" s="22">
        <f>Q48+'Базовый сценарий_CF'!Q45</f>
        <v>0</v>
      </c>
      <c r="S48" s="22">
        <f>R48+'Базовый сценарий_CF'!R45</f>
        <v>0</v>
      </c>
      <c r="T48" s="22">
        <f>S48+'Базовый сценарий_CF'!S45</f>
        <v>0</v>
      </c>
      <c r="U48" s="22">
        <f>T48+'Базовый сценарий_CF'!T45</f>
        <v>0</v>
      </c>
      <c r="V48" s="22">
        <f>U48+'Базовый сценарий_CF'!U45</f>
        <v>0</v>
      </c>
      <c r="W48" s="22">
        <f>V48+'Базовый сценарий_CF'!V45</f>
        <v>0</v>
      </c>
      <c r="X48" s="22">
        <f>W48+'Базовый сценарий_CF'!W45</f>
        <v>0</v>
      </c>
      <c r="Y48" s="22">
        <f>X48+'Базовый сценарий_CF'!X45</f>
        <v>0</v>
      </c>
      <c r="Z48" s="22">
        <f>Y48+'Базовый сценарий_CF'!Y45</f>
        <v>0</v>
      </c>
      <c r="AA48" s="22">
        <f>Z48+'Базовый сценарий_CF'!Z45</f>
        <v>0</v>
      </c>
      <c r="AB48" s="22">
        <f>AA48+'Базовый сценарий_CF'!AA45</f>
        <v>0</v>
      </c>
      <c r="AC48" s="22"/>
    </row>
    <row r="49" spans="1:29" x14ac:dyDescent="0.3">
      <c r="A49" s="10" t="s">
        <v>151</v>
      </c>
      <c r="B49" s="15" t="s">
        <v>142</v>
      </c>
      <c r="C49" s="15"/>
      <c r="D49" s="15">
        <v>0</v>
      </c>
      <c r="E49" s="22">
        <f>D49+'Базовый сценарий_CF'!D46</f>
        <v>0</v>
      </c>
      <c r="F49" s="22">
        <f>E49+'Базовый сценарий_CF'!E46</f>
        <v>0</v>
      </c>
      <c r="G49" s="22">
        <f>F49+'Базовый сценарий_CF'!F46</f>
        <v>0</v>
      </c>
      <c r="H49" s="22">
        <f>G49+'Базовый сценарий_CF'!G46</f>
        <v>0</v>
      </c>
      <c r="I49" s="22">
        <f>H49+'Базовый сценарий_CF'!H46</f>
        <v>0</v>
      </c>
      <c r="J49" s="22">
        <f>I49+'Базовый сценарий_CF'!I46</f>
        <v>0</v>
      </c>
      <c r="K49" s="22">
        <f>J49+'Базовый сценарий_CF'!J46</f>
        <v>0</v>
      </c>
      <c r="L49" s="22">
        <f>K49+'Базовый сценарий_CF'!K46</f>
        <v>0</v>
      </c>
      <c r="M49" s="22">
        <f>L49+'Базовый сценарий_CF'!L46</f>
        <v>0</v>
      </c>
      <c r="N49" s="22">
        <f>M49+'Базовый сценарий_CF'!M46</f>
        <v>0</v>
      </c>
      <c r="O49" s="22">
        <f>N49+'Базовый сценарий_CF'!N46</f>
        <v>0</v>
      </c>
      <c r="P49" s="22">
        <f>O49+'Базовый сценарий_CF'!O46</f>
        <v>0</v>
      </c>
      <c r="Q49" s="22">
        <f>P49+'Базовый сценарий_CF'!P46</f>
        <v>0</v>
      </c>
      <c r="R49" s="22">
        <f>Q49+'Базовый сценарий_CF'!Q46</f>
        <v>0</v>
      </c>
      <c r="S49" s="22">
        <f>R49+'Базовый сценарий_CF'!R46</f>
        <v>0</v>
      </c>
      <c r="T49" s="22">
        <f>S49+'Базовый сценарий_CF'!S46</f>
        <v>0</v>
      </c>
      <c r="U49" s="22">
        <f>T49+'Базовый сценарий_CF'!T46</f>
        <v>0</v>
      </c>
      <c r="V49" s="22">
        <f>U49+'Базовый сценарий_CF'!U46</f>
        <v>0</v>
      </c>
      <c r="W49" s="22">
        <f>V49+'Базовый сценарий_CF'!V46</f>
        <v>0</v>
      </c>
      <c r="X49" s="22">
        <f>W49+'Базовый сценарий_CF'!W46</f>
        <v>0</v>
      </c>
      <c r="Y49" s="22">
        <f>X49+'Базовый сценарий_CF'!X46</f>
        <v>0</v>
      </c>
      <c r="Z49" s="22">
        <f>Y49+'Базовый сценарий_CF'!Y46</f>
        <v>0</v>
      </c>
      <c r="AA49" s="22">
        <f>Z49+'Базовый сценарий_CF'!Z46</f>
        <v>0</v>
      </c>
      <c r="AB49" s="22">
        <f>AA49+'Базовый сценарий_CF'!AA46</f>
        <v>0</v>
      </c>
      <c r="AC49" s="22"/>
    </row>
    <row r="50" spans="1:29" x14ac:dyDescent="0.3">
      <c r="A50" s="10" t="s">
        <v>152</v>
      </c>
      <c r="B50" s="15" t="s">
        <v>144</v>
      </c>
      <c r="C50" s="15"/>
      <c r="D50" s="15">
        <v>0</v>
      </c>
      <c r="E50" s="22">
        <f>D50+'Базовый сценарий_CF'!D47</f>
        <v>0</v>
      </c>
      <c r="F50" s="22">
        <f>E50+'Базовый сценарий_CF'!E47</f>
        <v>0</v>
      </c>
      <c r="G50" s="22">
        <f>F50+'Базовый сценарий_CF'!F47</f>
        <v>0</v>
      </c>
      <c r="H50" s="22">
        <f>G50+'Базовый сценарий_CF'!G47</f>
        <v>0</v>
      </c>
      <c r="I50" s="22">
        <f>H50+'Базовый сценарий_CF'!H47</f>
        <v>0</v>
      </c>
      <c r="J50" s="22">
        <f>I50+'Базовый сценарий_CF'!I47</f>
        <v>0</v>
      </c>
      <c r="K50" s="22">
        <f>J50+'Базовый сценарий_CF'!J47</f>
        <v>0</v>
      </c>
      <c r="L50" s="22">
        <f>K50+'Базовый сценарий_CF'!K47</f>
        <v>0</v>
      </c>
      <c r="M50" s="22">
        <f>L50+'Базовый сценарий_CF'!L47</f>
        <v>0</v>
      </c>
      <c r="N50" s="22">
        <f>M50+'Базовый сценарий_CF'!M47</f>
        <v>0</v>
      </c>
      <c r="O50" s="22">
        <f>N50+'Базовый сценарий_CF'!N47</f>
        <v>0</v>
      </c>
      <c r="P50" s="22">
        <f>O50+'Базовый сценарий_CF'!O47</f>
        <v>0</v>
      </c>
      <c r="Q50" s="22">
        <f>P50+'Базовый сценарий_CF'!P47</f>
        <v>0</v>
      </c>
      <c r="R50" s="22">
        <f>Q50+'Базовый сценарий_CF'!Q47</f>
        <v>0</v>
      </c>
      <c r="S50" s="22">
        <f>R50+'Базовый сценарий_CF'!R47</f>
        <v>0</v>
      </c>
      <c r="T50" s="22">
        <f>S50+'Базовый сценарий_CF'!S47</f>
        <v>0</v>
      </c>
      <c r="U50" s="22">
        <f>T50+'Базовый сценарий_CF'!T47</f>
        <v>0</v>
      </c>
      <c r="V50" s="22">
        <f>U50+'Базовый сценарий_CF'!U47</f>
        <v>0</v>
      </c>
      <c r="W50" s="22">
        <f>V50+'Базовый сценарий_CF'!V47</f>
        <v>0</v>
      </c>
      <c r="X50" s="22">
        <f>W50+'Базовый сценарий_CF'!W47</f>
        <v>0</v>
      </c>
      <c r="Y50" s="22">
        <f>X50+'Базовый сценарий_CF'!X47</f>
        <v>0</v>
      </c>
      <c r="Z50" s="22">
        <f>Y50+'Базовый сценарий_CF'!Y47</f>
        <v>0</v>
      </c>
      <c r="AA50" s="22">
        <f>Z50+'Базовый сценарий_CF'!Z47</f>
        <v>0</v>
      </c>
      <c r="AB50" s="22">
        <f>AA50+'Базовый сценарий_CF'!AA47</f>
        <v>0</v>
      </c>
      <c r="AC50" s="22"/>
    </row>
    <row r="51" spans="1:29" x14ac:dyDescent="0.3">
      <c r="A51" s="10" t="s">
        <v>153</v>
      </c>
      <c r="B51" s="15" t="s">
        <v>146</v>
      </c>
      <c r="C51" s="15"/>
      <c r="D51" s="15">
        <v>0</v>
      </c>
      <c r="E51" s="22">
        <f>D51+'Базовый сценарий_CF'!D48</f>
        <v>0</v>
      </c>
      <c r="F51" s="22">
        <f>E51+'Базовый сценарий_CF'!E48</f>
        <v>0</v>
      </c>
      <c r="G51" s="22">
        <f>F51+'Базовый сценарий_CF'!F48</f>
        <v>0</v>
      </c>
      <c r="H51" s="22">
        <f>G51+'Базовый сценарий_CF'!G48</f>
        <v>0</v>
      </c>
      <c r="I51" s="22">
        <f>H51+'Базовый сценарий_CF'!H48</f>
        <v>0</v>
      </c>
      <c r="J51" s="22">
        <f>I51+'Базовый сценарий_CF'!I48</f>
        <v>0</v>
      </c>
      <c r="K51" s="22">
        <f>J51+'Базовый сценарий_CF'!J48</f>
        <v>0</v>
      </c>
      <c r="L51" s="22">
        <f>K51+'Базовый сценарий_CF'!K48</f>
        <v>0</v>
      </c>
      <c r="M51" s="22">
        <f>L51+'Базовый сценарий_CF'!L48</f>
        <v>0</v>
      </c>
      <c r="N51" s="22">
        <f>M51+'Базовый сценарий_CF'!M48</f>
        <v>0</v>
      </c>
      <c r="O51" s="22">
        <f>N51+'Базовый сценарий_CF'!N48</f>
        <v>0</v>
      </c>
      <c r="P51" s="22">
        <f>O51+'Базовый сценарий_CF'!O48</f>
        <v>0</v>
      </c>
      <c r="Q51" s="22">
        <f>P51+'Базовый сценарий_CF'!P48</f>
        <v>0</v>
      </c>
      <c r="R51" s="22">
        <f>Q51+'Базовый сценарий_CF'!Q48</f>
        <v>0</v>
      </c>
      <c r="S51" s="22">
        <f>R51+'Базовый сценарий_CF'!R48</f>
        <v>0</v>
      </c>
      <c r="T51" s="22">
        <f>S51+'Базовый сценарий_CF'!S48</f>
        <v>0</v>
      </c>
      <c r="U51" s="22">
        <f>T51+'Базовый сценарий_CF'!T48</f>
        <v>0</v>
      </c>
      <c r="V51" s="22">
        <f>U51+'Базовый сценарий_CF'!U48</f>
        <v>0</v>
      </c>
      <c r="W51" s="22">
        <f>V51+'Базовый сценарий_CF'!V48</f>
        <v>0</v>
      </c>
      <c r="X51" s="22">
        <f>W51+'Базовый сценарий_CF'!W48</f>
        <v>0</v>
      </c>
      <c r="Y51" s="22">
        <f>X51+'Базовый сценарий_CF'!X48</f>
        <v>0</v>
      </c>
      <c r="Z51" s="22">
        <f>Y51+'Базовый сценарий_CF'!Y48</f>
        <v>0</v>
      </c>
      <c r="AA51" s="22">
        <f>Z51+'Базовый сценарий_CF'!Z48</f>
        <v>0</v>
      </c>
      <c r="AB51" s="22">
        <f>AA51+'Базовый сценарий_CF'!AA48</f>
        <v>0</v>
      </c>
      <c r="AC51" s="22"/>
    </row>
    <row r="52" spans="1:29" x14ac:dyDescent="0.3">
      <c r="A52" s="10" t="s">
        <v>154</v>
      </c>
      <c r="B52" s="16" t="s">
        <v>155</v>
      </c>
      <c r="C52" s="16"/>
      <c r="D52" s="20">
        <v>0</v>
      </c>
      <c r="E52" s="22">
        <f>D52+'Базовый сценарий_CF'!D49</f>
        <v>0</v>
      </c>
      <c r="F52" s="22">
        <f>E52+'Базовый сценарий_CF'!E49</f>
        <v>0</v>
      </c>
      <c r="G52" s="22">
        <f>F52+'Базовый сценарий_CF'!F49</f>
        <v>0</v>
      </c>
      <c r="H52" s="22">
        <f>G52+'Базовый сценарий_CF'!G49</f>
        <v>0</v>
      </c>
      <c r="I52" s="22">
        <f>H52+'Базовый сценарий_CF'!H49</f>
        <v>0</v>
      </c>
      <c r="J52" s="22">
        <f>I52+'Базовый сценарий_CF'!I49</f>
        <v>0</v>
      </c>
      <c r="K52" s="22">
        <f>J52+'Базовый сценарий_CF'!J49</f>
        <v>0</v>
      </c>
      <c r="L52" s="22">
        <f>K52+'Базовый сценарий_CF'!K49</f>
        <v>0</v>
      </c>
      <c r="M52" s="22">
        <f>L52+'Базовый сценарий_CF'!L49</f>
        <v>0</v>
      </c>
      <c r="N52" s="22">
        <f>M52+'Базовый сценарий_CF'!M49</f>
        <v>0</v>
      </c>
      <c r="O52" s="22">
        <f>N52+'Базовый сценарий_CF'!N49</f>
        <v>0</v>
      </c>
      <c r="P52" s="22">
        <f>O52+'Базовый сценарий_CF'!O49</f>
        <v>0</v>
      </c>
      <c r="Q52" s="22">
        <f>P52+'Базовый сценарий_CF'!P49</f>
        <v>0</v>
      </c>
      <c r="R52" s="22">
        <f>Q52+'Базовый сценарий_CF'!Q49</f>
        <v>0</v>
      </c>
      <c r="S52" s="22">
        <f>R52+'Базовый сценарий_CF'!R49</f>
        <v>0</v>
      </c>
      <c r="T52" s="22">
        <f>S52+'Базовый сценарий_CF'!S49</f>
        <v>0</v>
      </c>
      <c r="U52" s="22">
        <f>T52+'Базовый сценарий_CF'!T49</f>
        <v>0</v>
      </c>
      <c r="V52" s="22">
        <f>U52+'Базовый сценарий_CF'!U49</f>
        <v>0</v>
      </c>
      <c r="W52" s="22">
        <f>V52+'Базовый сценарий_CF'!V49</f>
        <v>0</v>
      </c>
      <c r="X52" s="22">
        <f>W52+'Базовый сценарий_CF'!W49</f>
        <v>0</v>
      </c>
      <c r="Y52" s="22">
        <f>X52+'Базовый сценарий_CF'!X49</f>
        <v>0</v>
      </c>
      <c r="Z52" s="22">
        <f>Y52+'Базовый сценарий_CF'!Y49</f>
        <v>0</v>
      </c>
      <c r="AA52" s="22">
        <f>Z52+'Базовый сценарий_CF'!Z49</f>
        <v>0</v>
      </c>
      <c r="AB52" s="22">
        <f>AA52+'Базовый сценарий_CF'!AA49</f>
        <v>0</v>
      </c>
      <c r="AC52" s="22"/>
    </row>
    <row r="53" spans="1:29" x14ac:dyDescent="0.3">
      <c r="A53" s="10" t="s">
        <v>156</v>
      </c>
      <c r="B53" s="15" t="s">
        <v>157</v>
      </c>
      <c r="C53" s="15"/>
      <c r="D53" s="20">
        <v>0</v>
      </c>
      <c r="E53" s="22">
        <f>D53+'Базовый сценарий_CF'!D50</f>
        <v>0</v>
      </c>
      <c r="F53" s="22">
        <f>E53+'Базовый сценарий_CF'!E50</f>
        <v>0</v>
      </c>
      <c r="G53" s="22">
        <f>F53+'Базовый сценарий_CF'!F50</f>
        <v>0</v>
      </c>
      <c r="H53" s="22">
        <f>G53+'Базовый сценарий_CF'!G50</f>
        <v>0</v>
      </c>
      <c r="I53" s="22">
        <f>H53+'Базовый сценарий_CF'!H50</f>
        <v>0</v>
      </c>
      <c r="J53" s="22">
        <f>I53+'Базовый сценарий_CF'!I50</f>
        <v>0</v>
      </c>
      <c r="K53" s="22">
        <f>J53+'Базовый сценарий_CF'!J50</f>
        <v>0</v>
      </c>
      <c r="L53" s="22">
        <f>K53+'Базовый сценарий_CF'!K50</f>
        <v>0</v>
      </c>
      <c r="M53" s="22">
        <f>L53+'Базовый сценарий_CF'!L50</f>
        <v>0</v>
      </c>
      <c r="N53" s="22">
        <f>M53+'Базовый сценарий_CF'!M50</f>
        <v>0</v>
      </c>
      <c r="O53" s="22">
        <f>N53+'Базовый сценарий_CF'!N50</f>
        <v>0</v>
      </c>
      <c r="P53" s="22">
        <f>O53+'Базовый сценарий_CF'!O50</f>
        <v>0</v>
      </c>
      <c r="Q53" s="22">
        <f>P53+'Базовый сценарий_CF'!P50</f>
        <v>0</v>
      </c>
      <c r="R53" s="22">
        <f>Q53+'Базовый сценарий_CF'!Q50</f>
        <v>0</v>
      </c>
      <c r="S53" s="22">
        <f>R53+'Базовый сценарий_CF'!R50</f>
        <v>0</v>
      </c>
      <c r="T53" s="22">
        <f>S53+'Базовый сценарий_CF'!S50</f>
        <v>0</v>
      </c>
      <c r="U53" s="22">
        <f>T53+'Базовый сценарий_CF'!T50</f>
        <v>0</v>
      </c>
      <c r="V53" s="22">
        <f>U53+'Базовый сценарий_CF'!U50</f>
        <v>0</v>
      </c>
      <c r="W53" s="22">
        <f>V53+'Базовый сценарий_CF'!V50</f>
        <v>0</v>
      </c>
      <c r="X53" s="22">
        <f>W53+'Базовый сценарий_CF'!W50</f>
        <v>0</v>
      </c>
      <c r="Y53" s="22">
        <f>X53+'Базовый сценарий_CF'!X50</f>
        <v>0</v>
      </c>
      <c r="Z53" s="22">
        <f>Y53+'Базовый сценарий_CF'!Y50</f>
        <v>0</v>
      </c>
      <c r="AA53" s="22">
        <f>Z53+'Базовый сценарий_CF'!Z50</f>
        <v>0</v>
      </c>
      <c r="AB53" s="22">
        <f>AA53+'Базовый сценарий_CF'!AA50</f>
        <v>0</v>
      </c>
      <c r="AC53" s="22"/>
    </row>
    <row r="54" spans="1:29" x14ac:dyDescent="0.3">
      <c r="A54" s="10" t="s">
        <v>158</v>
      </c>
      <c r="B54" s="16" t="s">
        <v>159</v>
      </c>
      <c r="C54" s="16"/>
      <c r="D54" s="20">
        <v>0</v>
      </c>
      <c r="E54" s="22">
        <f>D54+'Базовый сценарий_CF'!D51</f>
        <v>0</v>
      </c>
      <c r="F54" s="22">
        <f>E54+'Базовый сценарий_CF'!E51</f>
        <v>0</v>
      </c>
      <c r="G54" s="22">
        <f>F54+'Базовый сценарий_CF'!F51</f>
        <v>0</v>
      </c>
      <c r="H54" s="22">
        <f>G54+'Базовый сценарий_CF'!G51</f>
        <v>0</v>
      </c>
      <c r="I54" s="22">
        <f>H54+'Базовый сценарий_CF'!H51</f>
        <v>0</v>
      </c>
      <c r="J54" s="22">
        <f>I54+'Базовый сценарий_CF'!I51</f>
        <v>0</v>
      </c>
      <c r="K54" s="22">
        <f>J54+'Базовый сценарий_CF'!J51</f>
        <v>0</v>
      </c>
      <c r="L54" s="22">
        <f>K54+'Базовый сценарий_CF'!K51</f>
        <v>0</v>
      </c>
      <c r="M54" s="22">
        <f>L54+'Базовый сценарий_CF'!L51</f>
        <v>0</v>
      </c>
      <c r="N54" s="22">
        <f>M54+'Базовый сценарий_CF'!M51</f>
        <v>0</v>
      </c>
      <c r="O54" s="22">
        <f>N54+'Базовый сценарий_CF'!N51</f>
        <v>0</v>
      </c>
      <c r="P54" s="22">
        <f>O54+'Базовый сценарий_CF'!O51</f>
        <v>0</v>
      </c>
      <c r="Q54" s="22">
        <f>P54+'Базовый сценарий_CF'!P51</f>
        <v>0</v>
      </c>
      <c r="R54" s="22">
        <f>Q54+'Базовый сценарий_CF'!Q51</f>
        <v>0</v>
      </c>
      <c r="S54" s="22">
        <f>R54+'Базовый сценарий_CF'!R51</f>
        <v>0</v>
      </c>
      <c r="T54" s="22">
        <f>S54+'Базовый сценарий_CF'!S51</f>
        <v>0</v>
      </c>
      <c r="U54" s="22">
        <f>T54+'Базовый сценарий_CF'!T51</f>
        <v>0</v>
      </c>
      <c r="V54" s="22">
        <f>U54+'Базовый сценарий_CF'!U51</f>
        <v>0</v>
      </c>
      <c r="W54" s="22">
        <f>V54+'Базовый сценарий_CF'!V51</f>
        <v>0</v>
      </c>
      <c r="X54" s="22">
        <f>W54+'Базовый сценарий_CF'!W51</f>
        <v>0</v>
      </c>
      <c r="Y54" s="22">
        <f>X54+'Базовый сценарий_CF'!X51</f>
        <v>0</v>
      </c>
      <c r="Z54" s="22">
        <f>Y54+'Базовый сценарий_CF'!Y51</f>
        <v>0</v>
      </c>
      <c r="AA54" s="22">
        <f>Z54+'Базовый сценарий_CF'!Z51</f>
        <v>0</v>
      </c>
      <c r="AB54" s="22">
        <f>AA54+'Базовый сценарий_CF'!AA51</f>
        <v>0</v>
      </c>
      <c r="AC54" s="22"/>
    </row>
    <row r="55" spans="1:29" x14ac:dyDescent="0.3">
      <c r="A55" s="10" t="s">
        <v>160</v>
      </c>
      <c r="B55" s="15" t="s">
        <v>157</v>
      </c>
      <c r="C55" s="15"/>
      <c r="D55" s="20">
        <v>0</v>
      </c>
      <c r="E55" s="22">
        <f>D55+'Базовый сценарий_CF'!D52</f>
        <v>0</v>
      </c>
      <c r="F55" s="22">
        <f>E55+'Базовый сценарий_CF'!E52</f>
        <v>0</v>
      </c>
      <c r="G55" s="22">
        <f>F55+'Базовый сценарий_CF'!F52</f>
        <v>0</v>
      </c>
      <c r="H55" s="22">
        <f>G55+'Базовый сценарий_CF'!G52</f>
        <v>0</v>
      </c>
      <c r="I55" s="22">
        <f>H55+'Базовый сценарий_CF'!H52</f>
        <v>0</v>
      </c>
      <c r="J55" s="22">
        <f>I55+'Базовый сценарий_CF'!I52</f>
        <v>0</v>
      </c>
      <c r="K55" s="22">
        <f>J55+'Базовый сценарий_CF'!J52</f>
        <v>0</v>
      </c>
      <c r="L55" s="22">
        <f>K55+'Базовый сценарий_CF'!K52</f>
        <v>0</v>
      </c>
      <c r="M55" s="22">
        <f>L55+'Базовый сценарий_CF'!L52</f>
        <v>0</v>
      </c>
      <c r="N55" s="22">
        <f>M55+'Базовый сценарий_CF'!M52</f>
        <v>0</v>
      </c>
      <c r="O55" s="22">
        <f>N55+'Базовый сценарий_CF'!N52</f>
        <v>0</v>
      </c>
      <c r="P55" s="22">
        <f>O55+'Базовый сценарий_CF'!O52</f>
        <v>0</v>
      </c>
      <c r="Q55" s="22">
        <f>P55+'Базовый сценарий_CF'!P52</f>
        <v>0</v>
      </c>
      <c r="R55" s="22">
        <f>Q55+'Базовый сценарий_CF'!Q52</f>
        <v>0</v>
      </c>
      <c r="S55" s="22">
        <f>R55+'Базовый сценарий_CF'!R52</f>
        <v>0</v>
      </c>
      <c r="T55" s="22">
        <f>S55+'Базовый сценарий_CF'!S52</f>
        <v>0</v>
      </c>
      <c r="U55" s="22">
        <f>T55+'Базовый сценарий_CF'!T52</f>
        <v>0</v>
      </c>
      <c r="V55" s="22">
        <f>U55+'Базовый сценарий_CF'!U52</f>
        <v>0</v>
      </c>
      <c r="W55" s="22">
        <f>V55+'Базовый сценарий_CF'!V52</f>
        <v>0</v>
      </c>
      <c r="X55" s="22">
        <f>W55+'Базовый сценарий_CF'!W52</f>
        <v>0</v>
      </c>
      <c r="Y55" s="22">
        <f>X55+'Базовый сценарий_CF'!X52</f>
        <v>0</v>
      </c>
      <c r="Z55" s="22">
        <f>Y55+'Базовый сценарий_CF'!Y52</f>
        <v>0</v>
      </c>
      <c r="AA55" s="22">
        <f>Z55+'Базовый сценарий_CF'!Z52</f>
        <v>0</v>
      </c>
      <c r="AB55" s="22">
        <f>AA55+'Базовый сценарий_CF'!AA52</f>
        <v>0</v>
      </c>
      <c r="AC55" s="22"/>
    </row>
    <row r="56" spans="1:29" x14ac:dyDescent="0.3">
      <c r="A56" s="10" t="s">
        <v>161</v>
      </c>
      <c r="B56" s="11" t="s">
        <v>162</v>
      </c>
      <c r="C56" s="11"/>
      <c r="D56" s="20">
        <v>0</v>
      </c>
      <c r="E56" s="22">
        <f>D56+'Базовый сценарий_CF'!D53</f>
        <v>0</v>
      </c>
      <c r="F56" s="22">
        <f>E56+'Базовый сценарий_CF'!E53</f>
        <v>0</v>
      </c>
      <c r="G56" s="22">
        <f>F56+'Базовый сценарий_CF'!F53</f>
        <v>0</v>
      </c>
      <c r="H56" s="22">
        <f>G56+'Базовый сценарий_CF'!G53</f>
        <v>0</v>
      </c>
      <c r="I56" s="22">
        <f>H56+'Базовый сценарий_CF'!H53</f>
        <v>0</v>
      </c>
      <c r="J56" s="22">
        <f>I56+'Базовый сценарий_CF'!I53</f>
        <v>0</v>
      </c>
      <c r="K56" s="22">
        <f>J56+'Базовый сценарий_CF'!J53</f>
        <v>0</v>
      </c>
      <c r="L56" s="22">
        <f>K56+'Базовый сценарий_CF'!K53</f>
        <v>0</v>
      </c>
      <c r="M56" s="22">
        <f>L56+'Базовый сценарий_CF'!L53</f>
        <v>0</v>
      </c>
      <c r="N56" s="22">
        <f>M56+'Базовый сценарий_CF'!M53</f>
        <v>0</v>
      </c>
      <c r="O56" s="22">
        <f>N56+'Базовый сценарий_CF'!N53</f>
        <v>0</v>
      </c>
      <c r="P56" s="22">
        <f>O56+'Базовый сценарий_CF'!O53</f>
        <v>0</v>
      </c>
      <c r="Q56" s="22">
        <f>P56+'Базовый сценарий_CF'!P53</f>
        <v>0</v>
      </c>
      <c r="R56" s="22">
        <f>Q56+'Базовый сценарий_CF'!Q53</f>
        <v>0</v>
      </c>
      <c r="S56" s="22">
        <f>R56+'Базовый сценарий_CF'!R53</f>
        <v>0</v>
      </c>
      <c r="T56" s="22">
        <f>S56+'Базовый сценарий_CF'!S53</f>
        <v>0</v>
      </c>
      <c r="U56" s="22">
        <f>T56+'Базовый сценарий_CF'!T53</f>
        <v>0</v>
      </c>
      <c r="V56" s="22">
        <f>U56+'Базовый сценарий_CF'!U53</f>
        <v>0</v>
      </c>
      <c r="W56" s="22">
        <f>V56+'Базовый сценарий_CF'!V53</f>
        <v>0</v>
      </c>
      <c r="X56" s="22">
        <f>W56+'Базовый сценарий_CF'!W53</f>
        <v>0</v>
      </c>
      <c r="Y56" s="22">
        <f>X56+'Базовый сценарий_CF'!X53</f>
        <v>0</v>
      </c>
      <c r="Z56" s="22">
        <f>Y56+'Базовый сценарий_CF'!Y53</f>
        <v>0</v>
      </c>
      <c r="AA56" s="22">
        <f>Z56+'Базовый сценарий_CF'!Z53</f>
        <v>0</v>
      </c>
      <c r="AB56" s="22">
        <f>AA56+'Базовый сценарий_CF'!AA53</f>
        <v>0</v>
      </c>
      <c r="AC56" s="22"/>
    </row>
    <row r="57" spans="1:29" x14ac:dyDescent="0.3">
      <c r="A57" s="10" t="s">
        <v>163</v>
      </c>
      <c r="B57" s="15" t="s">
        <v>157</v>
      </c>
      <c r="C57" s="15"/>
      <c r="D57" s="20">
        <v>0</v>
      </c>
      <c r="E57" s="22">
        <f>D57+'Базовый сценарий_CF'!D54</f>
        <v>0</v>
      </c>
      <c r="F57" s="22">
        <f>E57+'Базовый сценарий_CF'!E54</f>
        <v>0</v>
      </c>
      <c r="G57" s="22">
        <f>F57+'Базовый сценарий_CF'!F54</f>
        <v>0</v>
      </c>
      <c r="H57" s="22">
        <f>G57+'Базовый сценарий_CF'!G54</f>
        <v>0</v>
      </c>
      <c r="I57" s="22">
        <f>H57+'Базовый сценарий_CF'!H54</f>
        <v>0</v>
      </c>
      <c r="J57" s="22">
        <f>I57+'Базовый сценарий_CF'!I54</f>
        <v>0</v>
      </c>
      <c r="K57" s="22">
        <f>J57+'Базовый сценарий_CF'!J54</f>
        <v>0</v>
      </c>
      <c r="L57" s="22">
        <f>K57+'Базовый сценарий_CF'!K54</f>
        <v>0</v>
      </c>
      <c r="M57" s="22">
        <f>L57+'Базовый сценарий_CF'!L54</f>
        <v>0</v>
      </c>
      <c r="N57" s="22">
        <f>M57+'Базовый сценарий_CF'!M54</f>
        <v>0</v>
      </c>
      <c r="O57" s="22">
        <f>N57+'Базовый сценарий_CF'!N54</f>
        <v>0</v>
      </c>
      <c r="P57" s="22">
        <f>O57+'Базовый сценарий_CF'!O54</f>
        <v>0</v>
      </c>
      <c r="Q57" s="22">
        <f>P57+'Базовый сценарий_CF'!P54</f>
        <v>0</v>
      </c>
      <c r="R57" s="22">
        <f>Q57+'Базовый сценарий_CF'!Q54</f>
        <v>0</v>
      </c>
      <c r="S57" s="22">
        <f>R57+'Базовый сценарий_CF'!R54</f>
        <v>0</v>
      </c>
      <c r="T57" s="22">
        <f>S57+'Базовый сценарий_CF'!S54</f>
        <v>0</v>
      </c>
      <c r="U57" s="22">
        <f>T57+'Базовый сценарий_CF'!T54</f>
        <v>0</v>
      </c>
      <c r="V57" s="22">
        <f>U57+'Базовый сценарий_CF'!U54</f>
        <v>0</v>
      </c>
      <c r="W57" s="22">
        <f>V57+'Базовый сценарий_CF'!V54</f>
        <v>0</v>
      </c>
      <c r="X57" s="22">
        <f>W57+'Базовый сценарий_CF'!W54</f>
        <v>0</v>
      </c>
      <c r="Y57" s="22">
        <f>X57+'Базовый сценарий_CF'!X54</f>
        <v>0</v>
      </c>
      <c r="Z57" s="22">
        <f>Y57+'Базовый сценарий_CF'!Y54</f>
        <v>0</v>
      </c>
      <c r="AA57" s="22">
        <f>Z57+'Базовый сценарий_CF'!Z54</f>
        <v>0</v>
      </c>
      <c r="AB57" s="22">
        <f>AA57+'Базовый сценарий_CF'!AA54</f>
        <v>0</v>
      </c>
      <c r="AC57" s="22"/>
    </row>
    <row r="58" spans="1:29" x14ac:dyDescent="0.3">
      <c r="A58" s="10" t="s">
        <v>164</v>
      </c>
      <c r="B58" s="11" t="s">
        <v>221</v>
      </c>
      <c r="C58" s="11"/>
      <c r="D58" s="20">
        <v>0</v>
      </c>
      <c r="E58" s="22">
        <f>D58+'Базовый сценарий_CF'!D55</f>
        <v>0</v>
      </c>
      <c r="F58" s="22">
        <f>E58+'Базовый сценарий_CF'!E55</f>
        <v>0</v>
      </c>
      <c r="G58" s="22">
        <f>F58+'Базовый сценарий_CF'!F55</f>
        <v>0</v>
      </c>
      <c r="H58" s="22">
        <f>G58+'Базовый сценарий_CF'!G55</f>
        <v>0</v>
      </c>
      <c r="I58" s="22">
        <f>H58+'Базовый сценарий_CF'!H55</f>
        <v>0</v>
      </c>
      <c r="J58" s="22">
        <f>I58+'Базовый сценарий_CF'!I55</f>
        <v>0</v>
      </c>
      <c r="K58" s="22">
        <f>J58+'Базовый сценарий_CF'!J55</f>
        <v>0</v>
      </c>
      <c r="L58" s="22">
        <f>K58+'Базовый сценарий_CF'!K55</f>
        <v>0</v>
      </c>
      <c r="M58" s="22">
        <f>L58+'Базовый сценарий_CF'!L55</f>
        <v>0</v>
      </c>
      <c r="N58" s="22">
        <f>M58+'Базовый сценарий_CF'!M55</f>
        <v>0</v>
      </c>
      <c r="O58" s="22">
        <f>N58+'Базовый сценарий_CF'!N55</f>
        <v>0</v>
      </c>
      <c r="P58" s="22">
        <f>O58+'Базовый сценарий_CF'!O55</f>
        <v>0</v>
      </c>
      <c r="Q58" s="22">
        <f>P58+'Базовый сценарий_CF'!P55</f>
        <v>0</v>
      </c>
      <c r="R58" s="22">
        <f>Q58+'Базовый сценарий_CF'!Q55</f>
        <v>0</v>
      </c>
      <c r="S58" s="22">
        <f>R58+'Базовый сценарий_CF'!R55</f>
        <v>0</v>
      </c>
      <c r="T58" s="22">
        <f>S58+'Базовый сценарий_CF'!S55</f>
        <v>0</v>
      </c>
      <c r="U58" s="22">
        <f>T58+'Базовый сценарий_CF'!T55</f>
        <v>0</v>
      </c>
      <c r="V58" s="22">
        <f>U58+'Базовый сценарий_CF'!U55</f>
        <v>0</v>
      </c>
      <c r="W58" s="22">
        <f>V58+'Базовый сценарий_CF'!V55</f>
        <v>0</v>
      </c>
      <c r="X58" s="22">
        <f>W58+'Базовый сценарий_CF'!W55</f>
        <v>0</v>
      </c>
      <c r="Y58" s="22">
        <f>X58+'Базовый сценарий_CF'!X55</f>
        <v>0</v>
      </c>
      <c r="Z58" s="22">
        <f>Y58+'Базовый сценарий_CF'!Y55</f>
        <v>0</v>
      </c>
      <c r="AA58" s="22">
        <f>Z58+'Базовый сценарий_CF'!Z55</f>
        <v>0</v>
      </c>
      <c r="AB58" s="22">
        <f>AA58+'Базовый сценарий_CF'!AA55</f>
        <v>0</v>
      </c>
      <c r="AC58" s="22"/>
    </row>
    <row r="59" spans="1:29" x14ac:dyDescent="0.3">
      <c r="A59" s="10" t="s">
        <v>166</v>
      </c>
      <c r="B59" s="15" t="s">
        <v>157</v>
      </c>
      <c r="C59" s="15"/>
      <c r="D59" s="20">
        <v>0</v>
      </c>
      <c r="E59" s="22">
        <f>D59+'Базовый сценарий_CF'!D56</f>
        <v>0</v>
      </c>
      <c r="F59" s="22">
        <f>E59+'Базовый сценарий_CF'!E56</f>
        <v>0</v>
      </c>
      <c r="G59" s="22">
        <f>F59+'Базовый сценарий_CF'!F56</f>
        <v>0</v>
      </c>
      <c r="H59" s="22">
        <f>G59+'Базовый сценарий_CF'!G56</f>
        <v>0</v>
      </c>
      <c r="I59" s="22">
        <f>H59+'Базовый сценарий_CF'!H56</f>
        <v>0</v>
      </c>
      <c r="J59" s="22">
        <f>I59+'Базовый сценарий_CF'!I56</f>
        <v>0</v>
      </c>
      <c r="K59" s="22">
        <f>J59+'Базовый сценарий_CF'!J56</f>
        <v>0</v>
      </c>
      <c r="L59" s="22">
        <f>K59+'Базовый сценарий_CF'!K56</f>
        <v>0</v>
      </c>
      <c r="M59" s="22">
        <f>L59+'Базовый сценарий_CF'!L56</f>
        <v>0</v>
      </c>
      <c r="N59" s="22">
        <f>M59+'Базовый сценарий_CF'!M56</f>
        <v>0</v>
      </c>
      <c r="O59" s="22">
        <f>N59+'Базовый сценарий_CF'!N56</f>
        <v>0</v>
      </c>
      <c r="P59" s="22">
        <f>O59+'Базовый сценарий_CF'!O56</f>
        <v>0</v>
      </c>
      <c r="Q59" s="22">
        <f>P59+'Базовый сценарий_CF'!P56</f>
        <v>0</v>
      </c>
      <c r="R59" s="22">
        <f>Q59+'Базовый сценарий_CF'!Q56</f>
        <v>0</v>
      </c>
      <c r="S59" s="22">
        <f>R59+'Базовый сценарий_CF'!R56</f>
        <v>0</v>
      </c>
      <c r="T59" s="22">
        <f>S59+'Базовый сценарий_CF'!S56</f>
        <v>0</v>
      </c>
      <c r="U59" s="22">
        <f>T59+'Базовый сценарий_CF'!T56</f>
        <v>0</v>
      </c>
      <c r="V59" s="22">
        <f>U59+'Базовый сценарий_CF'!U56</f>
        <v>0</v>
      </c>
      <c r="W59" s="22">
        <f>V59+'Базовый сценарий_CF'!V56</f>
        <v>0</v>
      </c>
      <c r="X59" s="22">
        <f>W59+'Базовый сценарий_CF'!W56</f>
        <v>0</v>
      </c>
      <c r="Y59" s="22">
        <f>X59+'Базовый сценарий_CF'!X56</f>
        <v>0</v>
      </c>
      <c r="Z59" s="22">
        <f>Y59+'Базовый сценарий_CF'!Y56</f>
        <v>0</v>
      </c>
      <c r="AA59" s="22">
        <f>Z59+'Базовый сценарий_CF'!Z56</f>
        <v>0</v>
      </c>
      <c r="AB59" s="22">
        <f>AA59+'Базовый сценарий_CF'!AA56</f>
        <v>0</v>
      </c>
      <c r="AC59" s="22"/>
    </row>
    <row r="60" spans="1:29" x14ac:dyDescent="0.3">
      <c r="A60" s="10" t="s">
        <v>167</v>
      </c>
      <c r="B60" s="16" t="s">
        <v>168</v>
      </c>
      <c r="C60" s="16"/>
      <c r="D60" s="16">
        <v>6136109.5890410999</v>
      </c>
      <c r="E60" s="22">
        <f>D60+'Базовый сценарий_CF'!D57</f>
        <v>6136109.5890410999</v>
      </c>
      <c r="F60" s="22">
        <f>E60+'Базовый сценарий_CF'!E57</f>
        <v>6136109.5890410999</v>
      </c>
      <c r="G60" s="22">
        <f>F60+'Базовый сценарий_CF'!F57</f>
        <v>6136109.5890410999</v>
      </c>
      <c r="H60" s="22">
        <f>G60+'Базовый сценарий_CF'!G57</f>
        <v>6136109.5890410999</v>
      </c>
      <c r="I60" s="22">
        <f>H60+'Базовый сценарий_CF'!H57</f>
        <v>6136109.5890410999</v>
      </c>
      <c r="J60" s="22">
        <f>I60+'Базовый сценарий_CF'!I57</f>
        <v>5866109.5890410999</v>
      </c>
      <c r="K60" s="22">
        <f>J60+'Базовый сценарий_CF'!J57</f>
        <v>5866109.5890410999</v>
      </c>
      <c r="L60" s="22">
        <f>K60+'Базовый сценарий_CF'!K57</f>
        <v>5866109.5890410999</v>
      </c>
      <c r="M60" s="22">
        <f>L60+'Базовый сценарий_CF'!L57</f>
        <v>5866109.5890410999</v>
      </c>
      <c r="N60" s="22">
        <f>M60+'Базовый сценарий_CF'!M57</f>
        <v>5866109.5890410999</v>
      </c>
      <c r="O60" s="22">
        <f>N60+'Базовый сценарий_CF'!N57</f>
        <v>5866109.5890410999</v>
      </c>
      <c r="P60" s="22">
        <f>O60+'Базовый сценарий_CF'!O57</f>
        <v>5866109.5890410999</v>
      </c>
      <c r="Q60" s="22">
        <f>P60+'Базовый сценарий_CF'!P57</f>
        <v>5866109.5890410999</v>
      </c>
      <c r="R60" s="22">
        <f>Q60+'Базовый сценарий_CF'!Q57</f>
        <v>5866109.5890410999</v>
      </c>
      <c r="S60" s="22">
        <f>R60+'Базовый сценарий_CF'!R57</f>
        <v>5866109.5890410999</v>
      </c>
      <c r="T60" s="22">
        <f>S60+'Базовый сценарий_CF'!S57</f>
        <v>5866109.5890410999</v>
      </c>
      <c r="U60" s="22">
        <f>T60+'Базовый сценарий_CF'!T57</f>
        <v>5866109.5890410999</v>
      </c>
      <c r="V60" s="22">
        <f>U60+'Базовый сценарий_CF'!U57</f>
        <v>5595369.8630137024</v>
      </c>
      <c r="W60" s="22">
        <f>V60+'Базовый сценарий_CF'!V57</f>
        <v>5595369.8630137024</v>
      </c>
      <c r="X60" s="22">
        <f>W60+'Базовый сценарий_CF'!W57</f>
        <v>5595369.8630137024</v>
      </c>
      <c r="Y60" s="22">
        <f>X60+'Базовый сценарий_CF'!X57</f>
        <v>5595369.8630137024</v>
      </c>
      <c r="Z60" s="22">
        <f>Y60+'Базовый сценарий_CF'!Y57</f>
        <v>5595369.8630137024</v>
      </c>
      <c r="AA60" s="22">
        <f>Z60+'Базовый сценарий_CF'!Z57</f>
        <v>5595369.8630137024</v>
      </c>
      <c r="AB60" s="22">
        <f>AA60+'Базовый сценарий_CF'!AA57</f>
        <v>5595369.8630137024</v>
      </c>
      <c r="AC60" s="22"/>
    </row>
    <row r="61" spans="1:29" x14ac:dyDescent="0.3">
      <c r="A61" s="10" t="s">
        <v>169</v>
      </c>
      <c r="B61" s="15" t="s">
        <v>132</v>
      </c>
      <c r="C61" s="15"/>
      <c r="D61" s="16">
        <v>6136109.5890410999</v>
      </c>
      <c r="E61" s="22">
        <f>D61+'Базовый сценарий_CF'!D58</f>
        <v>6136109.5890410999</v>
      </c>
      <c r="F61" s="22">
        <f>E61+'Базовый сценарий_CF'!E58</f>
        <v>6136109.5890410999</v>
      </c>
      <c r="G61" s="22">
        <f>F61+'Базовый сценарий_CF'!F58</f>
        <v>6136109.5890410999</v>
      </c>
      <c r="H61" s="22">
        <f>G61+'Базовый сценарий_CF'!G58</f>
        <v>6136109.5890410999</v>
      </c>
      <c r="I61" s="22">
        <f>H61+'Базовый сценарий_CF'!H58</f>
        <v>6136109.5890410999</v>
      </c>
      <c r="J61" s="22">
        <f>I61+'Базовый сценарий_CF'!I58</f>
        <v>6136109.5890410999</v>
      </c>
      <c r="K61" s="22">
        <f>J61+'Базовый сценарий_CF'!J58</f>
        <v>6136109.5890410999</v>
      </c>
      <c r="L61" s="22">
        <f>K61+'Базовый сценарий_CF'!K58</f>
        <v>6136109.5890410999</v>
      </c>
      <c r="M61" s="22">
        <f>L61+'Базовый сценарий_CF'!L58</f>
        <v>6136109.5890410999</v>
      </c>
      <c r="N61" s="22">
        <f>M61+'Базовый сценарий_CF'!M58</f>
        <v>6136109.5890410999</v>
      </c>
      <c r="O61" s="22">
        <f>N61+'Базовый сценарий_CF'!N58</f>
        <v>6136109.5890410999</v>
      </c>
      <c r="P61" s="22">
        <f>O61+'Базовый сценарий_CF'!O58</f>
        <v>6136109.5890410999</v>
      </c>
      <c r="Q61" s="22">
        <f>P61+'Базовый сценарий_CF'!P58</f>
        <v>6136109.5890410999</v>
      </c>
      <c r="R61" s="22">
        <f>Q61+'Базовый сценарий_CF'!Q58</f>
        <v>6136109.5890410999</v>
      </c>
      <c r="S61" s="22">
        <f>R61+'Базовый сценарий_CF'!R58</f>
        <v>6136109.5890410999</v>
      </c>
      <c r="T61" s="22">
        <f>S61+'Базовый сценарий_CF'!S58</f>
        <v>6136109.5890410999</v>
      </c>
      <c r="U61" s="22">
        <f>T61+'Базовый сценарий_CF'!T58</f>
        <v>6136109.5890410999</v>
      </c>
      <c r="V61" s="22">
        <f>U61+'Базовый сценарий_CF'!U58</f>
        <v>6136109.5890410999</v>
      </c>
      <c r="W61" s="22">
        <f>V61+'Базовый сценарий_CF'!V58</f>
        <v>6136109.5890410999</v>
      </c>
      <c r="X61" s="22">
        <f>W61+'Базовый сценарий_CF'!W58</f>
        <v>6136109.5890410999</v>
      </c>
      <c r="Y61" s="22">
        <f>X61+'Базовый сценарий_CF'!X58</f>
        <v>6136109.5890410999</v>
      </c>
      <c r="Z61" s="22">
        <f>Y61+'Базовый сценарий_CF'!Y58</f>
        <v>6136109.5890410999</v>
      </c>
      <c r="AA61" s="22">
        <f>Z61+'Базовый сценарий_CF'!Z58</f>
        <v>6136109.5890410999</v>
      </c>
      <c r="AB61" s="22">
        <f>AA61+'Базовый сценарий_CF'!AA58</f>
        <v>6136109.5890410999</v>
      </c>
      <c r="AC61" s="22"/>
    </row>
    <row r="62" spans="1:29" x14ac:dyDescent="0.3">
      <c r="A62" s="10" t="s">
        <v>170</v>
      </c>
      <c r="B62" s="16" t="s">
        <v>171</v>
      </c>
      <c r="C62" s="16"/>
      <c r="D62" s="21">
        <v>0</v>
      </c>
      <c r="E62" s="22">
        <f>D62+'Базовый сценарий_CF'!D59</f>
        <v>0</v>
      </c>
      <c r="F62" s="22">
        <f>E62+'Базовый сценарий_CF'!E59</f>
        <v>0</v>
      </c>
      <c r="G62" s="22">
        <f>F62+'Базовый сценарий_CF'!F59</f>
        <v>0</v>
      </c>
      <c r="H62" s="22">
        <f>G62+'Базовый сценарий_CF'!G59</f>
        <v>0</v>
      </c>
      <c r="I62" s="22">
        <f>H62+'Базовый сценарий_CF'!H59</f>
        <v>0</v>
      </c>
      <c r="J62" s="22">
        <f>I62+'Базовый сценарий_CF'!I59</f>
        <v>0</v>
      </c>
      <c r="K62" s="22">
        <f>J62+'Базовый сценарий_CF'!J59</f>
        <v>0</v>
      </c>
      <c r="L62" s="22">
        <f>K62+'Базовый сценарий_CF'!K59</f>
        <v>0</v>
      </c>
      <c r="M62" s="22">
        <f>L62+'Базовый сценарий_CF'!L59</f>
        <v>0</v>
      </c>
      <c r="N62" s="22">
        <f>M62+'Базовый сценарий_CF'!M59</f>
        <v>0</v>
      </c>
      <c r="O62" s="22">
        <f>N62+'Базовый сценарий_CF'!N59</f>
        <v>0</v>
      </c>
      <c r="P62" s="22">
        <f>O62+'Базовый сценарий_CF'!O59</f>
        <v>0</v>
      </c>
      <c r="Q62" s="22">
        <f>P62+'Базовый сценарий_CF'!P59</f>
        <v>0</v>
      </c>
      <c r="R62" s="22">
        <f>Q62+'Базовый сценарий_CF'!Q59</f>
        <v>0</v>
      </c>
      <c r="S62" s="22">
        <f>R62+'Базовый сценарий_CF'!R59</f>
        <v>0</v>
      </c>
      <c r="T62" s="22">
        <f>S62+'Базовый сценарий_CF'!S59</f>
        <v>0</v>
      </c>
      <c r="U62" s="22">
        <f>T62+'Базовый сценарий_CF'!T59</f>
        <v>0</v>
      </c>
      <c r="V62" s="22">
        <f>U62+'Базовый сценарий_CF'!U59</f>
        <v>0</v>
      </c>
      <c r="W62" s="22">
        <f>V62+'Базовый сценарий_CF'!V59</f>
        <v>0</v>
      </c>
      <c r="X62" s="22">
        <f>W62+'Базовый сценарий_CF'!W59</f>
        <v>0</v>
      </c>
      <c r="Y62" s="22">
        <f>X62+'Базовый сценарий_CF'!X59</f>
        <v>0</v>
      </c>
      <c r="Z62" s="22">
        <f>Y62+'Базовый сценарий_CF'!Y59</f>
        <v>0</v>
      </c>
      <c r="AA62" s="22">
        <f>Z62+'Базовый сценарий_CF'!Z59</f>
        <v>0</v>
      </c>
      <c r="AB62" s="22">
        <f>AA62+'Базовый сценарий_CF'!AA59</f>
        <v>0</v>
      </c>
      <c r="AC62" s="22"/>
    </row>
    <row r="63" spans="1:29" x14ac:dyDescent="0.3">
      <c r="A63" s="13"/>
      <c r="B63" s="17" t="s">
        <v>172</v>
      </c>
      <c r="C63" s="17"/>
      <c r="E63" s="22">
        <f>D63+'Базовый сценарий_CF'!D60</f>
        <v>0</v>
      </c>
      <c r="F63" s="22">
        <f>E63+'Базовый сценарий_CF'!E60</f>
        <v>0</v>
      </c>
      <c r="G63" s="22">
        <f>F63+'Базовый сценарий_CF'!F60</f>
        <v>0</v>
      </c>
      <c r="H63" s="22">
        <f>G63+'Базовый сценарий_CF'!G60</f>
        <v>0</v>
      </c>
      <c r="I63" s="22">
        <f>H63+'Базовый сценарий_CF'!H60</f>
        <v>0</v>
      </c>
      <c r="J63" s="22">
        <f>I63+'Базовый сценарий_CF'!I60</f>
        <v>0</v>
      </c>
      <c r="K63" s="22">
        <f>J63+'Базовый сценарий_CF'!J60</f>
        <v>0</v>
      </c>
      <c r="L63" s="22">
        <f>K63+'Базовый сценарий_CF'!K60</f>
        <v>0</v>
      </c>
      <c r="M63" s="22">
        <f>L63+'Базовый сценарий_CF'!L60</f>
        <v>0</v>
      </c>
      <c r="N63" s="22">
        <f>M63+'Базовый сценарий_CF'!M60</f>
        <v>0</v>
      </c>
      <c r="O63" s="22">
        <f>N63+'Базовый сценарий_CF'!N60</f>
        <v>0</v>
      </c>
      <c r="P63" s="22">
        <f>O63+'Базовый сценарий_CF'!O60</f>
        <v>0</v>
      </c>
      <c r="Q63" s="22">
        <f>P63+'Базовый сценарий_CF'!P60</f>
        <v>0</v>
      </c>
      <c r="R63" s="22">
        <f>Q63+'Базовый сценарий_CF'!Q60</f>
        <v>0</v>
      </c>
      <c r="S63" s="22">
        <f>R63+'Базовый сценарий_CF'!R60</f>
        <v>0</v>
      </c>
      <c r="T63" s="22">
        <f>S63+'Базовый сценарий_CF'!S60</f>
        <v>0</v>
      </c>
      <c r="U63" s="22">
        <f>T63+'Базовый сценарий_CF'!T60</f>
        <v>0</v>
      </c>
      <c r="V63" s="22">
        <f>U63+'Базовый сценарий_CF'!U60</f>
        <v>0</v>
      </c>
      <c r="W63" s="22">
        <f>V63+'Базовый сценарий_CF'!V60</f>
        <v>0</v>
      </c>
      <c r="X63" s="22">
        <f>W63+'Базовый сценарий_CF'!W60</f>
        <v>0</v>
      </c>
      <c r="Y63" s="22">
        <f>X63+'Базовый сценарий_CF'!X60</f>
        <v>0</v>
      </c>
      <c r="Z63" s="22">
        <f>Y63+'Базовый сценарий_CF'!Y60</f>
        <v>0</v>
      </c>
      <c r="AA63" s="22">
        <f>Z63+'Базовый сценарий_CF'!Z60</f>
        <v>0</v>
      </c>
      <c r="AB63" s="22">
        <f>AA63+'Базовый сценарий_CF'!AA60</f>
        <v>0</v>
      </c>
      <c r="AC63" s="22"/>
    </row>
    <row r="64" spans="1:29" x14ac:dyDescent="0.3">
      <c r="A64" s="10" t="s">
        <v>173</v>
      </c>
      <c r="B64" s="11" t="s">
        <v>174</v>
      </c>
      <c r="C64" s="11"/>
      <c r="D64" s="16">
        <v>1986795.5780821899</v>
      </c>
      <c r="E64" s="22">
        <f>D64+'Базовый сценарий_CF'!D61</f>
        <v>1986795.5780821899</v>
      </c>
      <c r="F64" s="22">
        <f>E64+'Базовый сценарий_CF'!E61</f>
        <v>1986795.5780821899</v>
      </c>
      <c r="G64" s="22">
        <f>F64+'Базовый сценарий_CF'!F61</f>
        <v>1986795.5780821899</v>
      </c>
      <c r="H64" s="22">
        <f>G64+'Базовый сценарий_CF'!G61</f>
        <v>1986795.5780821899</v>
      </c>
      <c r="I64" s="22">
        <f>H64+'Базовый сценарий_CF'!H61</f>
        <v>1986795.5780821899</v>
      </c>
      <c r="J64" s="22">
        <f>I64+'Базовый сценарий_CF'!I61</f>
        <v>1986795.5780821899</v>
      </c>
      <c r="K64" s="22">
        <f>J64+'Базовый сценарий_CF'!J61</f>
        <v>1986795.5780821899</v>
      </c>
      <c r="L64" s="22">
        <f>K64+'Базовый сценарий_CF'!K61</f>
        <v>1986795.5780821899</v>
      </c>
      <c r="M64" s="22">
        <f>L64+'Базовый сценарий_CF'!L61</f>
        <v>1986795.5780821899</v>
      </c>
      <c r="N64" s="22">
        <f>M64+'Базовый сценарий_CF'!M61</f>
        <v>1986795.5780821899</v>
      </c>
      <c r="O64" s="22">
        <f>N64+'Базовый сценарий_CF'!N61</f>
        <v>1986795.5780821899</v>
      </c>
      <c r="P64" s="22">
        <f>O64+'Базовый сценарий_CF'!O61</f>
        <v>1986795.5780821899</v>
      </c>
      <c r="Q64" s="22">
        <f>P64+'Базовый сценарий_CF'!P61</f>
        <v>1986795.5780821899</v>
      </c>
      <c r="R64" s="22">
        <f>Q64+'Базовый сценарий_CF'!Q61</f>
        <v>1986795.5780821899</v>
      </c>
      <c r="S64" s="22">
        <f>R64+'Базовый сценарий_CF'!R61</f>
        <v>1986795.5780821899</v>
      </c>
      <c r="T64" s="22">
        <f>S64+'Базовый сценарий_CF'!S61</f>
        <v>1986795.5780821899</v>
      </c>
      <c r="U64" s="22">
        <f>T64+'Базовый сценарий_CF'!T61</f>
        <v>1986795.5780821899</v>
      </c>
      <c r="V64" s="22">
        <f>U64+'Базовый сценарий_CF'!U61</f>
        <v>1986795.5780821899</v>
      </c>
      <c r="W64" s="22">
        <f>V64+'Базовый сценарий_CF'!V61</f>
        <v>1986795.5780821899</v>
      </c>
      <c r="X64" s="22">
        <f>W64+'Базовый сценарий_CF'!W61</f>
        <v>1986795.5780821899</v>
      </c>
      <c r="Y64" s="22">
        <f>X64+'Базовый сценарий_CF'!X61</f>
        <v>1986795.5780821899</v>
      </c>
      <c r="Z64" s="22">
        <f>Y64+'Базовый сценарий_CF'!Y61</f>
        <v>1986795.5780821899</v>
      </c>
      <c r="AA64" s="22">
        <f>Z64+'Базовый сценарий_CF'!Z61</f>
        <v>1986795.5780821899</v>
      </c>
      <c r="AB64" s="22">
        <f>AA64+'Базовый сценарий_CF'!AA61</f>
        <v>1986795.5780821899</v>
      </c>
      <c r="AC64" s="22"/>
    </row>
    <row r="65" spans="1:29" x14ac:dyDescent="0.3">
      <c r="A65" s="10" t="s">
        <v>175</v>
      </c>
      <c r="B65" s="16" t="s">
        <v>176</v>
      </c>
      <c r="C65" s="16"/>
      <c r="D65" s="16">
        <v>0</v>
      </c>
      <c r="E65" s="22">
        <f>D65+'Базовый сценарий_CF'!D62</f>
        <v>0</v>
      </c>
      <c r="F65" s="22">
        <f>E65+'Базовый сценарий_CF'!E62</f>
        <v>0</v>
      </c>
      <c r="G65" s="22">
        <f>F65+'Базовый сценарий_CF'!F62</f>
        <v>0</v>
      </c>
      <c r="H65" s="22">
        <f>G65+'Базовый сценарий_CF'!G62</f>
        <v>0</v>
      </c>
      <c r="I65" s="22">
        <f>H65+'Базовый сценарий_CF'!H62</f>
        <v>0</v>
      </c>
      <c r="J65" s="22">
        <f>I65+'Базовый сценарий_CF'!I62</f>
        <v>0</v>
      </c>
      <c r="K65" s="22">
        <f>J65+'Базовый сценарий_CF'!J62</f>
        <v>0</v>
      </c>
      <c r="L65" s="22">
        <f>K65+'Базовый сценарий_CF'!K62</f>
        <v>0</v>
      </c>
      <c r="M65" s="22">
        <f>L65+'Базовый сценарий_CF'!L62</f>
        <v>0</v>
      </c>
      <c r="N65" s="22">
        <f>M65+'Базовый сценарий_CF'!M62</f>
        <v>0</v>
      </c>
      <c r="O65" s="22">
        <f>N65+'Базовый сценарий_CF'!N62</f>
        <v>0</v>
      </c>
      <c r="P65" s="22">
        <f>O65+'Базовый сценарий_CF'!O62</f>
        <v>0</v>
      </c>
      <c r="Q65" s="22">
        <f>P65+'Базовый сценарий_CF'!P62</f>
        <v>0</v>
      </c>
      <c r="R65" s="22">
        <f>Q65+'Базовый сценарий_CF'!Q62</f>
        <v>0</v>
      </c>
      <c r="S65" s="22">
        <f>R65+'Базовый сценарий_CF'!R62</f>
        <v>0</v>
      </c>
      <c r="T65" s="22">
        <f>S65+'Базовый сценарий_CF'!S62</f>
        <v>0</v>
      </c>
      <c r="U65" s="22">
        <f>T65+'Базовый сценарий_CF'!T62</f>
        <v>0</v>
      </c>
      <c r="V65" s="22">
        <f>U65+'Базовый сценарий_CF'!U62</f>
        <v>0</v>
      </c>
      <c r="W65" s="22">
        <f>V65+'Базовый сценарий_CF'!V62</f>
        <v>0</v>
      </c>
      <c r="X65" s="22">
        <f>W65+'Базовый сценарий_CF'!W62</f>
        <v>0</v>
      </c>
      <c r="Y65" s="22">
        <f>X65+'Базовый сценарий_CF'!X62</f>
        <v>0</v>
      </c>
      <c r="Z65" s="22">
        <f>Y65+'Базовый сценарий_CF'!Y62</f>
        <v>0</v>
      </c>
      <c r="AA65" s="22">
        <f>Z65+'Базовый сценарий_CF'!Z62</f>
        <v>0</v>
      </c>
      <c r="AB65" s="22">
        <f>AA65+'Базовый сценарий_CF'!AA62</f>
        <v>0</v>
      </c>
      <c r="AC65" s="22"/>
    </row>
    <row r="66" spans="1:29" x14ac:dyDescent="0.3">
      <c r="A66" s="10" t="s">
        <v>177</v>
      </c>
      <c r="B66" s="11" t="s">
        <v>222</v>
      </c>
      <c r="C66" s="11"/>
      <c r="D66" s="16">
        <v>38377.8077179178</v>
      </c>
      <c r="E66" s="22">
        <f>D66+'Базовый сценарий_CF'!D63</f>
        <v>38377.8077179178</v>
      </c>
      <c r="F66" s="22">
        <f>E66+'Базовый сценарий_CF'!E63</f>
        <v>38377.8077179178</v>
      </c>
      <c r="G66" s="22">
        <f>F66+'Базовый сценарий_CF'!F63</f>
        <v>38377.8077179178</v>
      </c>
      <c r="H66" s="22">
        <f>G66+'Базовый сценарий_CF'!G63</f>
        <v>38377.8077179178</v>
      </c>
      <c r="I66" s="22">
        <f>H66+'Базовый сценарий_CF'!H63</f>
        <v>38377.8077179178</v>
      </c>
      <c r="J66" s="22">
        <f>I66+'Базовый сценарий_CF'!I63</f>
        <v>38377.8077179178</v>
      </c>
      <c r="K66" s="22">
        <f>J66+'Базовый сценарий_CF'!J63</f>
        <v>38377.8077179178</v>
      </c>
      <c r="L66" s="22">
        <f>K66+'Базовый сценарий_CF'!K63</f>
        <v>38377.8077179178</v>
      </c>
      <c r="M66" s="22">
        <f>L66+'Базовый сценарий_CF'!L63</f>
        <v>38377.8077179178</v>
      </c>
      <c r="N66" s="22">
        <f>M66+'Базовый сценарий_CF'!M63</f>
        <v>38377.8077179178</v>
      </c>
      <c r="O66" s="22">
        <f>N66+'Базовый сценарий_CF'!N63</f>
        <v>38377.8077179178</v>
      </c>
      <c r="P66" s="22">
        <f>O66+'Базовый сценарий_CF'!O63</f>
        <v>38377.8077179178</v>
      </c>
      <c r="Q66" s="22">
        <f>P66+'Базовый сценарий_CF'!P63</f>
        <v>38377.8077179178</v>
      </c>
      <c r="R66" s="22">
        <f>Q66+'Базовый сценарий_CF'!Q63</f>
        <v>38377.8077179178</v>
      </c>
      <c r="S66" s="22">
        <f>R66+'Базовый сценарий_CF'!R63</f>
        <v>38377.8077179178</v>
      </c>
      <c r="T66" s="22">
        <f>S66+'Базовый сценарий_CF'!S63</f>
        <v>38377.8077179178</v>
      </c>
      <c r="U66" s="22">
        <f>T66+'Базовый сценарий_CF'!T63</f>
        <v>38377.8077179178</v>
      </c>
      <c r="V66" s="22">
        <f>U66+'Базовый сценарий_CF'!U63</f>
        <v>38377.8077179178</v>
      </c>
      <c r="W66" s="22">
        <f>V66+'Базовый сценарий_CF'!V63</f>
        <v>38377.8077179178</v>
      </c>
      <c r="X66" s="22">
        <f>W66+'Базовый сценарий_CF'!W63</f>
        <v>38377.8077179178</v>
      </c>
      <c r="Y66" s="22">
        <f>X66+'Базовый сценарий_CF'!X63</f>
        <v>38377.8077179178</v>
      </c>
      <c r="Z66" s="22">
        <f>Y66+'Базовый сценарий_CF'!Y63</f>
        <v>38377.8077179178</v>
      </c>
      <c r="AA66" s="22">
        <f>Z66+'Базовый сценарий_CF'!Z63</f>
        <v>38377.8077179178</v>
      </c>
      <c r="AB66" s="22">
        <f>AA66+'Базовый сценарий_CF'!AA63</f>
        <v>38377.8077179178</v>
      </c>
      <c r="AC66" s="22"/>
    </row>
    <row r="67" spans="1:29" x14ac:dyDescent="0.3">
      <c r="A67" s="10" t="s">
        <v>179</v>
      </c>
      <c r="B67" s="12" t="s">
        <v>223</v>
      </c>
      <c r="C67" s="12"/>
      <c r="D67" s="15">
        <v>24357.807717917851</v>
      </c>
      <c r="E67" s="22">
        <f>D67+'Базовый сценарий_CF'!D64</f>
        <v>24357.807717917851</v>
      </c>
      <c r="F67" s="22">
        <f>E67+'Базовый сценарий_CF'!E64</f>
        <v>24357.807717917851</v>
      </c>
      <c r="G67" s="22">
        <f>F67+'Базовый сценарий_CF'!F64</f>
        <v>24357.807717917851</v>
      </c>
      <c r="H67" s="22">
        <f>G67+'Базовый сценарий_CF'!G64</f>
        <v>24357.807717917851</v>
      </c>
      <c r="I67" s="22">
        <f>H67+'Базовый сценарий_CF'!H64</f>
        <v>24357.807717917851</v>
      </c>
      <c r="J67" s="22">
        <f>I67+'Базовый сценарий_CF'!I64</f>
        <v>24357.807717917851</v>
      </c>
      <c r="K67" s="22">
        <f>J67+'Базовый сценарий_CF'!J64</f>
        <v>24357.807717917851</v>
      </c>
      <c r="L67" s="22">
        <f>K67+'Базовый сценарий_CF'!K64</f>
        <v>24357.807717917851</v>
      </c>
      <c r="M67" s="22">
        <f>L67+'Базовый сценарий_CF'!L64</f>
        <v>24357.807717917851</v>
      </c>
      <c r="N67" s="22">
        <f>M67+'Базовый сценарий_CF'!M64</f>
        <v>24357.807717917851</v>
      </c>
      <c r="O67" s="22">
        <f>N67+'Базовый сценарий_CF'!N64</f>
        <v>24357.807717917851</v>
      </c>
      <c r="P67" s="22">
        <f>O67+'Базовый сценарий_CF'!O64</f>
        <v>24357.807717917851</v>
      </c>
      <c r="Q67" s="22">
        <f>P67+'Базовый сценарий_CF'!P64</f>
        <v>24357.807717917851</v>
      </c>
      <c r="R67" s="22">
        <f>Q67+'Базовый сценарий_CF'!Q64</f>
        <v>24357.807717917851</v>
      </c>
      <c r="S67" s="22">
        <f>R67+'Базовый сценарий_CF'!R64</f>
        <v>24357.807717917851</v>
      </c>
      <c r="T67" s="22">
        <f>S67+'Базовый сценарий_CF'!S64</f>
        <v>24357.807717917851</v>
      </c>
      <c r="U67" s="22">
        <f>T67+'Базовый сценарий_CF'!T64</f>
        <v>24357.807717917851</v>
      </c>
      <c r="V67" s="22">
        <f>U67+'Базовый сценарий_CF'!U64</f>
        <v>24357.807717917851</v>
      </c>
      <c r="W67" s="22">
        <f>V67+'Базовый сценарий_CF'!V64</f>
        <v>24357.807717917851</v>
      </c>
      <c r="X67" s="22">
        <f>W67+'Базовый сценарий_CF'!W64</f>
        <v>24357.807717917851</v>
      </c>
      <c r="Y67" s="22">
        <f>X67+'Базовый сценарий_CF'!X64</f>
        <v>24357.807717917851</v>
      </c>
      <c r="Z67" s="22">
        <f>Y67+'Базовый сценарий_CF'!Y64</f>
        <v>24357.807717917851</v>
      </c>
      <c r="AA67" s="22">
        <f>Z67+'Базовый сценарий_CF'!Z64</f>
        <v>24357.807717917851</v>
      </c>
      <c r="AB67" s="22">
        <f>AA67+'Базовый сценарий_CF'!AA64</f>
        <v>24357.807717917851</v>
      </c>
      <c r="AC67" s="22"/>
    </row>
    <row r="68" spans="1:29" x14ac:dyDescent="0.3">
      <c r="A68" s="10" t="s">
        <v>181</v>
      </c>
      <c r="B68" s="12" t="s">
        <v>224</v>
      </c>
      <c r="C68" s="12"/>
      <c r="D68" s="15">
        <v>-10980.000000000018</v>
      </c>
      <c r="E68" s="22">
        <f>D68+'Базовый сценарий_CF'!D65</f>
        <v>-10980.000000000018</v>
      </c>
      <c r="F68" s="22">
        <f>E68+'Базовый сценарий_CF'!E65</f>
        <v>-10980.000000000018</v>
      </c>
      <c r="G68" s="22">
        <f>F68+'Базовый сценарий_CF'!F65</f>
        <v>-10980.000000000018</v>
      </c>
      <c r="H68" s="22">
        <f>G68+'Базовый сценарий_CF'!G65</f>
        <v>-10980.000000000018</v>
      </c>
      <c r="I68" s="22">
        <f>H68+'Базовый сценарий_CF'!H65</f>
        <v>-10980.000000000018</v>
      </c>
      <c r="J68" s="22">
        <f>I68+'Базовый сценарий_CF'!I65</f>
        <v>-10980.000000000018</v>
      </c>
      <c r="K68" s="22">
        <f>J68+'Базовый сценарий_CF'!J65</f>
        <v>-10980.000000000018</v>
      </c>
      <c r="L68" s="22">
        <f>K68+'Базовый сценарий_CF'!K65</f>
        <v>-10980.000000000018</v>
      </c>
      <c r="M68" s="22">
        <f>L68+'Базовый сценарий_CF'!L65</f>
        <v>-10980.000000000018</v>
      </c>
      <c r="N68" s="22">
        <f>M68+'Базовый сценарий_CF'!M65</f>
        <v>-10980.000000000018</v>
      </c>
      <c r="O68" s="22">
        <f>N68+'Базовый сценарий_CF'!N65</f>
        <v>-10980.000000000018</v>
      </c>
      <c r="P68" s="22">
        <f>O68+'Базовый сценарий_CF'!O65</f>
        <v>-10980.000000000018</v>
      </c>
      <c r="Q68" s="22">
        <f>P68+'Базовый сценарий_CF'!P65</f>
        <v>-10980.000000000018</v>
      </c>
      <c r="R68" s="22">
        <f>Q68+'Базовый сценарий_CF'!Q65</f>
        <v>-10980.000000000018</v>
      </c>
      <c r="S68" s="22">
        <f>R68+'Базовый сценарий_CF'!R65</f>
        <v>-10980.000000000018</v>
      </c>
      <c r="T68" s="22">
        <f>S68+'Базовый сценарий_CF'!S65</f>
        <v>-10980.000000000018</v>
      </c>
      <c r="U68" s="22">
        <f>T68+'Базовый сценарий_CF'!T65</f>
        <v>-10980.000000000018</v>
      </c>
      <c r="V68" s="22">
        <f>U68+'Базовый сценарий_CF'!U65</f>
        <v>-10980.000000000018</v>
      </c>
      <c r="W68" s="22">
        <f>V68+'Базовый сценарий_CF'!V65</f>
        <v>-10980.000000000018</v>
      </c>
      <c r="X68" s="22">
        <f>W68+'Базовый сценарий_CF'!W65</f>
        <v>-10980.000000000018</v>
      </c>
      <c r="Y68" s="22">
        <f>X68+'Базовый сценарий_CF'!X65</f>
        <v>-10980.000000000018</v>
      </c>
      <c r="Z68" s="22">
        <f>Y68+'Базовый сценарий_CF'!Y65</f>
        <v>-10980.000000000018</v>
      </c>
      <c r="AA68" s="22">
        <f>Z68+'Базовый сценарий_CF'!Z65</f>
        <v>-10980.000000000018</v>
      </c>
      <c r="AB68" s="22">
        <f>AA68+'Базовый сценарий_CF'!AA65</f>
        <v>-10980.000000000018</v>
      </c>
      <c r="AC68" s="22"/>
    </row>
    <row r="69" spans="1:29" x14ac:dyDescent="0.3">
      <c r="A69" s="10" t="s">
        <v>183</v>
      </c>
      <c r="B69" s="12" t="s">
        <v>225</v>
      </c>
      <c r="C69" s="12"/>
      <c r="D69" s="15">
        <v>0</v>
      </c>
      <c r="E69" s="22">
        <f>D69+'Базовый сценарий_CF'!D66</f>
        <v>0</v>
      </c>
      <c r="F69" s="22">
        <f>E69+'Базовый сценарий_CF'!E66</f>
        <v>0</v>
      </c>
      <c r="G69" s="22">
        <f>F69+'Базовый сценарий_CF'!F66</f>
        <v>0</v>
      </c>
      <c r="H69" s="22">
        <f>G69+'Базовый сценарий_CF'!G66</f>
        <v>0</v>
      </c>
      <c r="I69" s="22">
        <f>H69+'Базовый сценарий_CF'!H66</f>
        <v>0</v>
      </c>
      <c r="J69" s="22">
        <f>I69+'Базовый сценарий_CF'!I66</f>
        <v>0</v>
      </c>
      <c r="K69" s="22">
        <f>J69+'Базовый сценарий_CF'!J66</f>
        <v>0</v>
      </c>
      <c r="L69" s="22">
        <f>K69+'Базовый сценарий_CF'!K66</f>
        <v>0</v>
      </c>
      <c r="M69" s="22">
        <f>L69+'Базовый сценарий_CF'!L66</f>
        <v>0</v>
      </c>
      <c r="N69" s="22">
        <f>M69+'Базовый сценарий_CF'!M66</f>
        <v>0</v>
      </c>
      <c r="O69" s="22">
        <f>N69+'Базовый сценарий_CF'!N66</f>
        <v>0</v>
      </c>
      <c r="P69" s="22">
        <f>O69+'Базовый сценарий_CF'!O66</f>
        <v>0</v>
      </c>
      <c r="Q69" s="22">
        <f>P69+'Базовый сценарий_CF'!P66</f>
        <v>0</v>
      </c>
      <c r="R69" s="22">
        <f>Q69+'Базовый сценарий_CF'!Q66</f>
        <v>0</v>
      </c>
      <c r="S69" s="22">
        <f>R69+'Базовый сценарий_CF'!R66</f>
        <v>0</v>
      </c>
      <c r="T69" s="22">
        <f>S69+'Базовый сценарий_CF'!S66</f>
        <v>0</v>
      </c>
      <c r="U69" s="22">
        <f>T69+'Базовый сценарий_CF'!T66</f>
        <v>0</v>
      </c>
      <c r="V69" s="22">
        <f>U69+'Базовый сценарий_CF'!U66</f>
        <v>0</v>
      </c>
      <c r="W69" s="22">
        <f>V69+'Базовый сценарий_CF'!V66</f>
        <v>0</v>
      </c>
      <c r="X69" s="22">
        <f>W69+'Базовый сценарий_CF'!W66</f>
        <v>0</v>
      </c>
      <c r="Y69" s="22">
        <f>X69+'Базовый сценарий_CF'!X66</f>
        <v>0</v>
      </c>
      <c r="Z69" s="22">
        <f>Y69+'Базовый сценарий_CF'!Y66</f>
        <v>0</v>
      </c>
      <c r="AA69" s="22">
        <f>Z69+'Базовый сценарий_CF'!Z66</f>
        <v>0</v>
      </c>
      <c r="AB69" s="22">
        <f>AA69+'Базовый сценарий_CF'!AA66</f>
        <v>0</v>
      </c>
      <c r="AC69" s="22"/>
    </row>
    <row r="70" spans="1:29" x14ac:dyDescent="0.3">
      <c r="A70" s="10" t="s">
        <v>185</v>
      </c>
      <c r="B70" s="12" t="s">
        <v>186</v>
      </c>
      <c r="C70" s="12"/>
      <c r="D70" s="15">
        <v>0</v>
      </c>
      <c r="E70" s="22">
        <f>D70+'Базовый сценарий_CF'!D67</f>
        <v>0</v>
      </c>
      <c r="F70" s="22">
        <f>E70+'Базовый сценарий_CF'!E67</f>
        <v>0</v>
      </c>
      <c r="G70" s="22">
        <f>F70+'Базовый сценарий_CF'!F67</f>
        <v>0</v>
      </c>
      <c r="H70" s="22">
        <f>G70+'Базовый сценарий_CF'!G67</f>
        <v>0</v>
      </c>
      <c r="I70" s="22">
        <f>H70+'Базовый сценарий_CF'!H67</f>
        <v>0</v>
      </c>
      <c r="J70" s="22">
        <f>I70+'Базовый сценарий_CF'!I67</f>
        <v>0</v>
      </c>
      <c r="K70" s="22">
        <f>J70+'Базовый сценарий_CF'!J67</f>
        <v>0</v>
      </c>
      <c r="L70" s="22">
        <f>K70+'Базовый сценарий_CF'!K67</f>
        <v>0</v>
      </c>
      <c r="M70" s="22">
        <f>L70+'Базовый сценарий_CF'!L67</f>
        <v>0</v>
      </c>
      <c r="N70" s="22">
        <f>M70+'Базовый сценарий_CF'!M67</f>
        <v>0</v>
      </c>
      <c r="O70" s="22">
        <f>N70+'Базовый сценарий_CF'!N67</f>
        <v>0</v>
      </c>
      <c r="P70" s="22">
        <f>O70+'Базовый сценарий_CF'!O67</f>
        <v>0</v>
      </c>
      <c r="Q70" s="22">
        <f>P70+'Базовый сценарий_CF'!P67</f>
        <v>0</v>
      </c>
      <c r="R70" s="22">
        <f>Q70+'Базовый сценарий_CF'!Q67</f>
        <v>0</v>
      </c>
      <c r="S70" s="22">
        <f>R70+'Базовый сценарий_CF'!R67</f>
        <v>0</v>
      </c>
      <c r="T70" s="22">
        <f>S70+'Базовый сценарий_CF'!S67</f>
        <v>0</v>
      </c>
      <c r="U70" s="22">
        <f>T70+'Базовый сценарий_CF'!T67</f>
        <v>0</v>
      </c>
      <c r="V70" s="22">
        <f>U70+'Базовый сценарий_CF'!U67</f>
        <v>0</v>
      </c>
      <c r="W70" s="22">
        <f>V70+'Базовый сценарий_CF'!V67</f>
        <v>0</v>
      </c>
      <c r="X70" s="22">
        <f>W70+'Базовый сценарий_CF'!W67</f>
        <v>0</v>
      </c>
      <c r="Y70" s="22">
        <f>X70+'Базовый сценарий_CF'!X67</f>
        <v>0</v>
      </c>
      <c r="Z70" s="22">
        <f>Y70+'Базовый сценарий_CF'!Y67</f>
        <v>0</v>
      </c>
      <c r="AA70" s="22">
        <f>Z70+'Базовый сценарий_CF'!Z67</f>
        <v>0</v>
      </c>
      <c r="AB70" s="22">
        <f>AA70+'Базовый сценарий_CF'!AA67</f>
        <v>0</v>
      </c>
      <c r="AC70" s="22"/>
    </row>
    <row r="71" spans="1:29" x14ac:dyDescent="0.3">
      <c r="A71" s="10" t="s">
        <v>187</v>
      </c>
      <c r="B71" s="12" t="s">
        <v>188</v>
      </c>
      <c r="C71" s="12"/>
      <c r="D71" s="15">
        <v>25000</v>
      </c>
      <c r="E71" s="22">
        <f>D71+'Базовый сценарий_CF'!D68</f>
        <v>25000</v>
      </c>
      <c r="F71" s="22">
        <f>E71+'Базовый сценарий_CF'!E68</f>
        <v>25000</v>
      </c>
      <c r="G71" s="22">
        <f>F71+'Базовый сценарий_CF'!F68</f>
        <v>25000</v>
      </c>
      <c r="H71" s="22">
        <f>G71+'Базовый сценарий_CF'!G68</f>
        <v>25000</v>
      </c>
      <c r="I71" s="22">
        <f>H71+'Базовый сценарий_CF'!H68</f>
        <v>25000</v>
      </c>
      <c r="J71" s="22">
        <f>I71+'Базовый сценарий_CF'!I68</f>
        <v>25000</v>
      </c>
      <c r="K71" s="22">
        <f>J71+'Базовый сценарий_CF'!J68</f>
        <v>25000</v>
      </c>
      <c r="L71" s="22">
        <f>K71+'Базовый сценарий_CF'!K68</f>
        <v>25000</v>
      </c>
      <c r="M71" s="22">
        <f>L71+'Базовый сценарий_CF'!L68</f>
        <v>25000</v>
      </c>
      <c r="N71" s="22">
        <f>M71+'Базовый сценарий_CF'!M68</f>
        <v>25000</v>
      </c>
      <c r="O71" s="22">
        <f>N71+'Базовый сценарий_CF'!N68</f>
        <v>25000</v>
      </c>
      <c r="P71" s="22">
        <f>O71+'Базовый сценарий_CF'!O68</f>
        <v>25000</v>
      </c>
      <c r="Q71" s="22">
        <f>P71+'Базовый сценарий_CF'!P68</f>
        <v>25000</v>
      </c>
      <c r="R71" s="22">
        <f>Q71+'Базовый сценарий_CF'!Q68</f>
        <v>25000</v>
      </c>
      <c r="S71" s="22">
        <f>R71+'Базовый сценарий_CF'!R68</f>
        <v>25000</v>
      </c>
      <c r="T71" s="22">
        <f>S71+'Базовый сценарий_CF'!S68</f>
        <v>25000</v>
      </c>
      <c r="U71" s="22">
        <f>T71+'Базовый сценарий_CF'!T68</f>
        <v>25000</v>
      </c>
      <c r="V71" s="22">
        <f>U71+'Базовый сценарий_CF'!U68</f>
        <v>25000</v>
      </c>
      <c r="W71" s="22">
        <f>V71+'Базовый сценарий_CF'!V68</f>
        <v>25000</v>
      </c>
      <c r="X71" s="22">
        <f>W71+'Базовый сценарий_CF'!W68</f>
        <v>25000</v>
      </c>
      <c r="Y71" s="22">
        <f>X71+'Базовый сценарий_CF'!X68</f>
        <v>25000</v>
      </c>
      <c r="Z71" s="22">
        <f>Y71+'Базовый сценарий_CF'!Y68</f>
        <v>25000</v>
      </c>
      <c r="AA71" s="22">
        <f>Z71+'Базовый сценарий_CF'!Z68</f>
        <v>25000</v>
      </c>
      <c r="AB71" s="22">
        <f>AA71+'Базовый сценарий_CF'!AA68</f>
        <v>25000</v>
      </c>
      <c r="AC71" s="22"/>
    </row>
    <row r="72" spans="1:29" x14ac:dyDescent="0.3">
      <c r="E72" s="22"/>
    </row>
    <row r="73" spans="1:29" x14ac:dyDescent="0.3">
      <c r="C73" s="25" t="s">
        <v>192</v>
      </c>
      <c r="D73" s="22">
        <f>D4</f>
        <v>143491.27298082176</v>
      </c>
      <c r="E73" s="22">
        <f t="shared" ref="E73:AB73" si="1">E4</f>
        <v>136088.97301832176</v>
      </c>
      <c r="F73" s="22">
        <f t="shared" si="1"/>
        <v>134785.49773082178</v>
      </c>
      <c r="G73" s="22">
        <f t="shared" si="1"/>
        <v>133630.06981869676</v>
      </c>
      <c r="H73" s="22">
        <f t="shared" si="1"/>
        <v>132590.85473990926</v>
      </c>
      <c r="I73" s="22">
        <f t="shared" si="1"/>
        <v>131650.419920193</v>
      </c>
      <c r="J73" s="22">
        <f t="shared" si="1"/>
        <v>400829.05367412756</v>
      </c>
      <c r="K73" s="22">
        <f t="shared" si="1"/>
        <v>400086.3764288263</v>
      </c>
      <c r="L73" s="22">
        <f t="shared" si="1"/>
        <v>399386.16538959881</v>
      </c>
      <c r="M73" s="22">
        <f t="shared" si="1"/>
        <v>398775.05973915465</v>
      </c>
      <c r="N73" s="22">
        <f t="shared" si="1"/>
        <v>398229.55467319768</v>
      </c>
      <c r="O73" s="22">
        <f t="shared" si="1"/>
        <v>397737.0476535912</v>
      </c>
      <c r="P73" s="22">
        <f t="shared" si="1"/>
        <v>397282.55413810833</v>
      </c>
      <c r="Q73" s="22">
        <f t="shared" si="1"/>
        <v>380020.17335060833</v>
      </c>
      <c r="R73" s="22">
        <f t="shared" si="1"/>
        <v>379533.36318810831</v>
      </c>
      <c r="S73" s="22">
        <f t="shared" si="1"/>
        <v>378970.01912560832</v>
      </c>
      <c r="T73" s="22">
        <f t="shared" si="1"/>
        <v>378435.48215060832</v>
      </c>
      <c r="U73" s="22">
        <f t="shared" si="1"/>
        <v>377921.87415060832</v>
      </c>
      <c r="V73" s="22">
        <f t="shared" si="1"/>
        <v>637438.97113810829</v>
      </c>
      <c r="W73" s="22">
        <f t="shared" si="1"/>
        <v>636906.75762560824</v>
      </c>
      <c r="X73" s="22">
        <f t="shared" si="1"/>
        <v>636365.46045060828</v>
      </c>
      <c r="Y73" s="22">
        <f t="shared" si="1"/>
        <v>635819.88894235145</v>
      </c>
      <c r="Z73" s="22">
        <f t="shared" si="1"/>
        <v>635270.04096987436</v>
      </c>
      <c r="AA73" s="22">
        <f t="shared" si="1"/>
        <v>634716.05448363582</v>
      </c>
      <c r="AB73" s="22">
        <f t="shared" si="1"/>
        <v>905179.17948363582</v>
      </c>
    </row>
    <row r="74" spans="1:29" x14ac:dyDescent="0.3">
      <c r="B74" s="25"/>
      <c r="C74" s="25" t="s">
        <v>246</v>
      </c>
      <c r="D74">
        <f>0.2*(D44+D45)+0.5*(D50+D51)+0.1*(D41+D42)+0.3*(D47+D48)+D79</f>
        <v>42614.71</v>
      </c>
      <c r="E74">
        <f t="shared" ref="E74:U74" si="2">0.2*(E44+E45)+0.5*(E50+E51)+0.1*(E41+E42)+0.3*(E47+E48)+E79</f>
        <v>73743.593000000008</v>
      </c>
      <c r="F74">
        <f t="shared" si="2"/>
        <v>79231.91</v>
      </c>
      <c r="G74">
        <f t="shared" si="2"/>
        <v>84096.869630000001</v>
      </c>
      <c r="H74">
        <f t="shared" si="2"/>
        <v>88472.512067000003</v>
      </c>
      <c r="I74">
        <f t="shared" si="2"/>
        <v>92432.237623700014</v>
      </c>
      <c r="J74">
        <f t="shared" si="2"/>
        <v>365890.62181765999</v>
      </c>
      <c r="K74">
        <f t="shared" si="2"/>
        <v>369017.68390313903</v>
      </c>
      <c r="L74">
        <f t="shared" si="2"/>
        <v>371965.9409104127</v>
      </c>
      <c r="M74">
        <f t="shared" si="2"/>
        <v>374539.01733333553</v>
      </c>
      <c r="N74">
        <f t="shared" si="2"/>
        <v>376835.88076894387</v>
      </c>
      <c r="O74">
        <f t="shared" si="2"/>
        <v>378909.59453570796</v>
      </c>
      <c r="P74">
        <f t="shared" si="2"/>
        <v>380823.25144300412</v>
      </c>
      <c r="Q74">
        <f t="shared" si="2"/>
        <v>434604.32844300417</v>
      </c>
      <c r="R74">
        <f t="shared" si="2"/>
        <v>436654.05544300412</v>
      </c>
      <c r="S74">
        <f t="shared" si="2"/>
        <v>439026.03044300416</v>
      </c>
      <c r="T74">
        <f t="shared" si="2"/>
        <v>441276.71244300413</v>
      </c>
      <c r="U74">
        <f t="shared" si="2"/>
        <v>443439.27244300413</v>
      </c>
      <c r="V74">
        <f>0.2*(V44+V45)+0.5*(V50+V51)+0.1*(V41+V42)+0.3*(V47+V48)+V79-$V$80</f>
        <v>766317.53747040161</v>
      </c>
      <c r="W74">
        <f t="shared" ref="W74:AB74" si="3">0.2*(W44+W45)+0.5*(W50+W51)+0.1*(W41+W42)+0.3*(W47+W48)+W79-$V$80</f>
        <v>768558.43647040159</v>
      </c>
      <c r="X74">
        <f t="shared" si="3"/>
        <v>770837.58247040166</v>
      </c>
      <c r="Y74">
        <f t="shared" si="3"/>
        <v>773134.72566306219</v>
      </c>
      <c r="Z74">
        <f t="shared" si="3"/>
        <v>775449.87502086023</v>
      </c>
      <c r="AA74">
        <f t="shared" si="3"/>
        <v>777782.44969975948</v>
      </c>
      <c r="AB74">
        <f t="shared" si="3"/>
        <v>769707.44969975937</v>
      </c>
    </row>
    <row r="75" spans="1:29" x14ac:dyDescent="0.3">
      <c r="B75" s="25"/>
      <c r="C75" s="25" t="s">
        <v>193</v>
      </c>
      <c r="D75" s="22">
        <f>D40+D46-D74</f>
        <v>383532.38999999996</v>
      </c>
      <c r="E75" s="22">
        <f t="shared" ref="E75:AB75" si="4">E40+E46-E74</f>
        <v>633047.9219999999</v>
      </c>
      <c r="F75" s="22">
        <f t="shared" si="4"/>
        <v>655001.18999999983</v>
      </c>
      <c r="G75" s="22">
        <f t="shared" si="4"/>
        <v>674461.02851999993</v>
      </c>
      <c r="H75" s="22">
        <f t="shared" si="4"/>
        <v>691963.59826799983</v>
      </c>
      <c r="I75" s="22">
        <f t="shared" si="4"/>
        <v>707802.50049479981</v>
      </c>
      <c r="J75" s="22">
        <f t="shared" si="4"/>
        <v>451636.03727063985</v>
      </c>
      <c r="K75" s="22">
        <f t="shared" si="4"/>
        <v>464144.28561255586</v>
      </c>
      <c r="L75" s="22">
        <f t="shared" si="4"/>
        <v>475937.31364165072</v>
      </c>
      <c r="M75" s="22">
        <f t="shared" si="4"/>
        <v>486229.61933334213</v>
      </c>
      <c r="N75" s="22">
        <f t="shared" si="4"/>
        <v>495417.07307577546</v>
      </c>
      <c r="O75" s="22">
        <f t="shared" si="4"/>
        <v>503711.92814283166</v>
      </c>
      <c r="P75" s="22">
        <f t="shared" si="4"/>
        <v>511366.55577201652</v>
      </c>
      <c r="Q75" s="22">
        <f t="shared" si="4"/>
        <v>735740.8637720166</v>
      </c>
      <c r="R75" s="22">
        <f t="shared" si="4"/>
        <v>743939.77177201665</v>
      </c>
      <c r="S75" s="22">
        <f t="shared" si="4"/>
        <v>753427.67177201668</v>
      </c>
      <c r="T75" s="22">
        <f t="shared" si="4"/>
        <v>762430.39977201656</v>
      </c>
      <c r="U75" s="22">
        <f t="shared" si="4"/>
        <v>771080.63977201656</v>
      </c>
      <c r="V75" s="22">
        <f t="shared" si="4"/>
        <v>708895.06974461919</v>
      </c>
      <c r="W75" s="22">
        <f t="shared" si="4"/>
        <v>717858.66574461933</v>
      </c>
      <c r="X75" s="22">
        <f t="shared" si="4"/>
        <v>726975.24974461924</v>
      </c>
      <c r="Y75" s="22">
        <f t="shared" si="4"/>
        <v>736163.82251526136</v>
      </c>
      <c r="Z75" s="22">
        <f t="shared" si="4"/>
        <v>745424.41994645423</v>
      </c>
      <c r="AA75" s="22">
        <f t="shared" si="4"/>
        <v>754754.71866205032</v>
      </c>
      <c r="AB75" s="22">
        <f t="shared" si="4"/>
        <v>653079.71866205044</v>
      </c>
    </row>
    <row r="76" spans="1:29" x14ac:dyDescent="0.3">
      <c r="B76" s="25"/>
      <c r="C76" s="25" t="s">
        <v>194</v>
      </c>
      <c r="D76">
        <f>0.8*(D40+D46)</f>
        <v>340917.68</v>
      </c>
      <c r="E76">
        <f t="shared" ref="E76:AB76" si="5">0.8*(E40+E46)</f>
        <v>565433.21199999994</v>
      </c>
      <c r="F76">
        <f t="shared" si="5"/>
        <v>587386.47999999986</v>
      </c>
      <c r="G76">
        <f t="shared" si="5"/>
        <v>606846.31851999997</v>
      </c>
      <c r="H76">
        <f t="shared" si="5"/>
        <v>624348.88826799986</v>
      </c>
      <c r="I76">
        <f t="shared" si="5"/>
        <v>640187.79049479996</v>
      </c>
      <c r="J76">
        <f t="shared" si="5"/>
        <v>654021.32727063994</v>
      </c>
      <c r="K76">
        <f t="shared" si="5"/>
        <v>666529.57561255596</v>
      </c>
      <c r="L76">
        <f t="shared" si="5"/>
        <v>678322.60364165076</v>
      </c>
      <c r="M76">
        <f t="shared" si="5"/>
        <v>688614.90933334222</v>
      </c>
      <c r="N76">
        <f t="shared" si="5"/>
        <v>697802.36307577556</v>
      </c>
      <c r="O76">
        <f t="shared" si="5"/>
        <v>706097.2181428317</v>
      </c>
      <c r="P76">
        <f t="shared" si="5"/>
        <v>713751.84577201656</v>
      </c>
      <c r="Q76">
        <f t="shared" si="5"/>
        <v>936276.15377201664</v>
      </c>
      <c r="R76">
        <f t="shared" si="5"/>
        <v>944475.06177201669</v>
      </c>
      <c r="S76">
        <f t="shared" si="5"/>
        <v>953962.96177201672</v>
      </c>
      <c r="T76">
        <f t="shared" si="5"/>
        <v>962965.6897720166</v>
      </c>
      <c r="U76">
        <f t="shared" si="5"/>
        <v>971615.92977201659</v>
      </c>
      <c r="V76">
        <f t="shared" si="5"/>
        <v>1180170.0857720168</v>
      </c>
      <c r="W76">
        <f t="shared" si="5"/>
        <v>1189133.6817720167</v>
      </c>
      <c r="X76">
        <f t="shared" si="5"/>
        <v>1198250.2657720167</v>
      </c>
      <c r="Y76">
        <f t="shared" si="5"/>
        <v>1207438.8385426588</v>
      </c>
      <c r="Z76">
        <f t="shared" si="5"/>
        <v>1216699.4359738517</v>
      </c>
      <c r="AA76">
        <f t="shared" si="5"/>
        <v>1226029.7346894478</v>
      </c>
      <c r="AB76">
        <f t="shared" si="5"/>
        <v>1138229.7346894478</v>
      </c>
    </row>
    <row r="77" spans="1:29" x14ac:dyDescent="0.3">
      <c r="B77" s="25"/>
      <c r="C77" s="25" t="s">
        <v>203</v>
      </c>
      <c r="D77">
        <f>D73/D74</f>
        <v>3.3671770377135446</v>
      </c>
      <c r="E77">
        <f t="shared" ref="E77:AB77" si="6">E73/E74</f>
        <v>1.8454345317609049</v>
      </c>
      <c r="F77">
        <f t="shared" si="6"/>
        <v>1.7011516916709666</v>
      </c>
      <c r="G77">
        <f t="shared" si="6"/>
        <v>1.5890017120331279</v>
      </c>
      <c r="H77">
        <f t="shared" si="6"/>
        <v>1.4986672316877196</v>
      </c>
      <c r="I77">
        <f t="shared" si="6"/>
        <v>1.4242911705346111</v>
      </c>
      <c r="J77">
        <f t="shared" si="6"/>
        <v>1.0954887328975569</v>
      </c>
      <c r="K77">
        <f t="shared" si="6"/>
        <v>1.0841929638630605</v>
      </c>
      <c r="L77">
        <f t="shared" si="6"/>
        <v>1.0737170301454837</v>
      </c>
      <c r="M77">
        <f t="shared" si="6"/>
        <v>1.0647089923457809</v>
      </c>
      <c r="N77">
        <f t="shared" si="6"/>
        <v>1.0567718601015366</v>
      </c>
      <c r="O77">
        <f t="shared" si="6"/>
        <v>1.0496885098434976</v>
      </c>
      <c r="P77">
        <f t="shared" si="6"/>
        <v>1.0432203197486947</v>
      </c>
      <c r="Q77">
        <f t="shared" si="6"/>
        <v>0.87440494371524824</v>
      </c>
      <c r="R77">
        <f t="shared" si="6"/>
        <v>0.86918547636768329</v>
      </c>
      <c r="S77">
        <f t="shared" si="6"/>
        <v>0.86320626306190629</v>
      </c>
      <c r="T77">
        <f t="shared" si="6"/>
        <v>0.85759223516579186</v>
      </c>
      <c r="U77">
        <f t="shared" si="6"/>
        <v>0.85225170082152146</v>
      </c>
      <c r="V77">
        <f t="shared" si="6"/>
        <v>0.8318209357993831</v>
      </c>
      <c r="W77">
        <f t="shared" si="6"/>
        <v>0.82870309842748902</v>
      </c>
      <c r="X77">
        <f t="shared" si="6"/>
        <v>0.82555064117549459</v>
      </c>
      <c r="Y77">
        <f t="shared" si="6"/>
        <v>0.8223920978288155</v>
      </c>
      <c r="Z77">
        <f t="shared" si="6"/>
        <v>0.81922773016474482</v>
      </c>
      <c r="AA77">
        <f t="shared" si="6"/>
        <v>0.8160585967562648</v>
      </c>
      <c r="AB77">
        <f t="shared" si="6"/>
        <v>1.1760041816364386</v>
      </c>
    </row>
    <row r="78" spans="1:29" x14ac:dyDescent="0.3">
      <c r="B78" s="25"/>
      <c r="C78" s="25" t="s">
        <v>195</v>
      </c>
      <c r="D78" s="22">
        <f>D73-D74</f>
        <v>100876.56298082176</v>
      </c>
      <c r="E78" s="22">
        <f t="shared" ref="E78:AB78" si="7">E73-E74</f>
        <v>62345.380018321754</v>
      </c>
      <c r="F78" s="22">
        <f t="shared" si="7"/>
        <v>55553.587730821775</v>
      </c>
      <c r="G78" s="22">
        <f t="shared" si="7"/>
        <v>49533.200188696763</v>
      </c>
      <c r="H78" s="22">
        <f t="shared" si="7"/>
        <v>44118.342672909261</v>
      </c>
      <c r="I78" s="22">
        <f t="shared" si="7"/>
        <v>39218.182296492989</v>
      </c>
      <c r="J78" s="22">
        <f t="shared" si="7"/>
        <v>34938.431856467563</v>
      </c>
      <c r="K78" s="22">
        <f t="shared" si="7"/>
        <v>31068.692525687278</v>
      </c>
      <c r="L78" s="22">
        <f t="shared" si="7"/>
        <v>27420.224479186116</v>
      </c>
      <c r="M78" s="22">
        <f t="shared" si="7"/>
        <v>24236.042405819113</v>
      </c>
      <c r="N78" s="22">
        <f t="shared" si="7"/>
        <v>21393.67390425381</v>
      </c>
      <c r="O78" s="22">
        <f t="shared" si="7"/>
        <v>18827.45311788324</v>
      </c>
      <c r="P78" s="22">
        <f t="shared" si="7"/>
        <v>16459.302695104212</v>
      </c>
      <c r="Q78" s="22">
        <f t="shared" si="7"/>
        <v>-54584.155092395842</v>
      </c>
      <c r="R78" s="22">
        <f t="shared" si="7"/>
        <v>-57120.69225489581</v>
      </c>
      <c r="S78" s="22">
        <f t="shared" si="7"/>
        <v>-60056.011317395838</v>
      </c>
      <c r="T78" s="22">
        <f t="shared" si="7"/>
        <v>-62841.230292395805</v>
      </c>
      <c r="U78" s="22">
        <f t="shared" si="7"/>
        <v>-65517.39829239581</v>
      </c>
      <c r="V78" s="22">
        <f t="shared" si="7"/>
        <v>-128878.56633229333</v>
      </c>
      <c r="W78" s="22">
        <f t="shared" si="7"/>
        <v>-131651.67884479335</v>
      </c>
      <c r="X78" s="22">
        <f t="shared" si="7"/>
        <v>-134472.12201979337</v>
      </c>
      <c r="Y78" s="22">
        <f t="shared" si="7"/>
        <v>-137314.83672071074</v>
      </c>
      <c r="Z78" s="22">
        <f t="shared" si="7"/>
        <v>-140179.83405098587</v>
      </c>
      <c r="AA78" s="22">
        <f t="shared" si="7"/>
        <v>-143066.39521612367</v>
      </c>
      <c r="AB78" s="22">
        <f t="shared" si="7"/>
        <v>135471.72978387645</v>
      </c>
    </row>
    <row r="79" spans="1:29" x14ac:dyDescent="0.3">
      <c r="B79" s="25"/>
      <c r="C79" s="25" t="s">
        <v>202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22">
        <f>I60-J60</f>
        <v>270000</v>
      </c>
      <c r="K79" s="22">
        <f>J79</f>
        <v>270000</v>
      </c>
      <c r="L79" s="22">
        <f t="shared" ref="L79:U79" si="8">K79</f>
        <v>270000</v>
      </c>
      <c r="M79" s="22">
        <f t="shared" si="8"/>
        <v>270000</v>
      </c>
      <c r="N79" s="22">
        <f t="shared" si="8"/>
        <v>270000</v>
      </c>
      <c r="O79" s="22">
        <f t="shared" si="8"/>
        <v>270000</v>
      </c>
      <c r="P79" s="22">
        <f t="shared" si="8"/>
        <v>270000</v>
      </c>
      <c r="Q79" s="22">
        <f t="shared" si="8"/>
        <v>270000</v>
      </c>
      <c r="R79" s="22">
        <f t="shared" si="8"/>
        <v>270000</v>
      </c>
      <c r="S79" s="22">
        <f t="shared" si="8"/>
        <v>270000</v>
      </c>
      <c r="T79" s="22">
        <f t="shared" si="8"/>
        <v>270000</v>
      </c>
      <c r="U79" s="22">
        <f t="shared" si="8"/>
        <v>270000</v>
      </c>
      <c r="V79" s="22">
        <f>U60-V60+U79</f>
        <v>540739.72602739744</v>
      </c>
      <c r="W79" s="22">
        <f>V79</f>
        <v>540739.72602739744</v>
      </c>
      <c r="X79" s="22">
        <f t="shared" ref="X79:AB79" si="9">W79</f>
        <v>540739.72602739744</v>
      </c>
      <c r="Y79" s="22">
        <f t="shared" si="9"/>
        <v>540739.72602739744</v>
      </c>
      <c r="Z79" s="22">
        <f t="shared" si="9"/>
        <v>540739.72602739744</v>
      </c>
      <c r="AA79" s="22">
        <f t="shared" si="9"/>
        <v>540739.72602739744</v>
      </c>
      <c r="AB79" s="22">
        <f t="shared" si="9"/>
        <v>540739.72602739744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6D16-AA61-41FD-90D4-FD1554C92EDE}">
  <dimension ref="A1:K25"/>
  <sheetViews>
    <sheetView tabSelected="1" workbookViewId="0">
      <selection activeCell="Q19" sqref="Q19:Q20"/>
    </sheetView>
  </sheetViews>
  <sheetFormatPr defaultRowHeight="14.4" x14ac:dyDescent="0.3"/>
  <cols>
    <col min="1" max="1" width="45.77734375" customWidth="1"/>
  </cols>
  <sheetData>
    <row r="1" spans="1:11" x14ac:dyDescent="0.3">
      <c r="A1" t="s">
        <v>236</v>
      </c>
      <c r="B1" t="s">
        <v>241</v>
      </c>
      <c r="C1" s="32">
        <v>0.6</v>
      </c>
    </row>
    <row r="2" spans="1:11" x14ac:dyDescent="0.3">
      <c r="A2" t="s">
        <v>237</v>
      </c>
    </row>
    <row r="3" spans="1:11" x14ac:dyDescent="0.3">
      <c r="B3" s="23">
        <v>43922</v>
      </c>
      <c r="C3" s="23">
        <v>43952</v>
      </c>
      <c r="D3" s="23">
        <v>43983</v>
      </c>
      <c r="E3" s="23">
        <v>44013</v>
      </c>
      <c r="F3" s="23">
        <v>44044</v>
      </c>
      <c r="G3" s="23">
        <v>44075</v>
      </c>
      <c r="H3" s="23">
        <v>44105</v>
      </c>
      <c r="I3" s="23">
        <v>44136</v>
      </c>
      <c r="J3" s="23">
        <v>44166</v>
      </c>
      <c r="K3" t="s">
        <v>239</v>
      </c>
    </row>
    <row r="4" spans="1:11" x14ac:dyDescent="0.3">
      <c r="A4" t="s">
        <v>257</v>
      </c>
      <c r="B4" s="32">
        <v>0.02</v>
      </c>
      <c r="C4" s="32">
        <v>0.04</v>
      </c>
      <c r="D4" s="32">
        <v>0.06</v>
      </c>
      <c r="E4" s="32">
        <v>0.04</v>
      </c>
      <c r="F4" s="32">
        <v>0.02</v>
      </c>
      <c r="G4" s="32">
        <v>0.02</v>
      </c>
      <c r="H4" s="32">
        <v>0.02</v>
      </c>
      <c r="I4" s="32">
        <v>0.02</v>
      </c>
      <c r="J4" s="32">
        <v>0.02</v>
      </c>
    </row>
    <row r="5" spans="1:11" x14ac:dyDescent="0.3">
      <c r="A5" t="s">
        <v>256</v>
      </c>
      <c r="B5" s="32">
        <v>0.02</v>
      </c>
      <c r="C5" s="32">
        <v>0.04</v>
      </c>
      <c r="D5" s="32">
        <v>0.06</v>
      </c>
      <c r="E5" s="32">
        <v>0.04</v>
      </c>
      <c r="F5" s="32">
        <v>0.02</v>
      </c>
      <c r="G5" s="32">
        <v>0.02</v>
      </c>
      <c r="H5" s="32">
        <v>0.02</v>
      </c>
      <c r="I5" s="32">
        <v>0.02</v>
      </c>
      <c r="J5" s="32">
        <v>0.02</v>
      </c>
    </row>
    <row r="6" spans="1:11" x14ac:dyDescent="0.3">
      <c r="A6" t="s">
        <v>238</v>
      </c>
      <c r="B6" t="s">
        <v>259</v>
      </c>
      <c r="C6" t="s">
        <v>259</v>
      </c>
      <c r="D6" t="s">
        <v>259</v>
      </c>
      <c r="E6" t="s">
        <v>259</v>
      </c>
      <c r="F6" t="s">
        <v>259</v>
      </c>
      <c r="G6" t="s">
        <v>259</v>
      </c>
      <c r="H6" t="s">
        <v>259</v>
      </c>
      <c r="I6" t="s">
        <v>259</v>
      </c>
      <c r="J6" t="s">
        <v>259</v>
      </c>
    </row>
    <row r="7" spans="1:11" x14ac:dyDescent="0.3">
      <c r="A7" t="s">
        <v>240</v>
      </c>
      <c r="B7" s="32" t="s">
        <v>258</v>
      </c>
      <c r="C7" s="32" t="s">
        <v>258</v>
      </c>
      <c r="D7" s="32" t="s">
        <v>258</v>
      </c>
      <c r="E7" s="32" t="s">
        <v>258</v>
      </c>
      <c r="F7" s="32" t="s">
        <v>258</v>
      </c>
      <c r="G7" s="32" t="s">
        <v>258</v>
      </c>
      <c r="H7" s="32" t="s">
        <v>258</v>
      </c>
      <c r="I7" s="32" t="s">
        <v>258</v>
      </c>
      <c r="J7" s="32" t="s">
        <v>258</v>
      </c>
    </row>
    <row r="8" spans="1:11" x14ac:dyDescent="0.3">
      <c r="A8" t="s">
        <v>255</v>
      </c>
      <c r="B8" s="32">
        <v>0.5</v>
      </c>
      <c r="C8" s="32">
        <v>0.5</v>
      </c>
      <c r="D8" s="32">
        <v>0.5</v>
      </c>
      <c r="E8" s="32">
        <v>0.5</v>
      </c>
      <c r="F8" s="32">
        <v>0.5</v>
      </c>
      <c r="G8" s="32">
        <v>0.5</v>
      </c>
      <c r="H8" s="32">
        <v>0.5</v>
      </c>
      <c r="I8" s="32">
        <v>0.5</v>
      </c>
      <c r="J8" s="32">
        <v>0.5</v>
      </c>
    </row>
    <row r="10" spans="1:11" x14ac:dyDescent="0.3">
      <c r="A10" t="s">
        <v>242</v>
      </c>
    </row>
    <row r="11" spans="1:11" x14ac:dyDescent="0.3">
      <c r="A11" t="s">
        <v>243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1" x14ac:dyDescent="0.3">
      <c r="A12" t="s">
        <v>253</v>
      </c>
    </row>
    <row r="14" spans="1:11" x14ac:dyDescent="0.3">
      <c r="A14" t="s">
        <v>244</v>
      </c>
      <c r="B14">
        <v>250000</v>
      </c>
      <c r="C14">
        <v>250000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1" x14ac:dyDescent="0.3">
      <c r="A15" t="s">
        <v>253</v>
      </c>
    </row>
    <row r="17" spans="1:10" x14ac:dyDescent="0.3">
      <c r="A17" t="s">
        <v>245</v>
      </c>
      <c r="B17">
        <v>100000</v>
      </c>
      <c r="C17">
        <v>100000</v>
      </c>
      <c r="D17">
        <v>100000</v>
      </c>
      <c r="E17">
        <v>100000</v>
      </c>
      <c r="F17">
        <v>100000</v>
      </c>
      <c r="G17">
        <v>100000</v>
      </c>
      <c r="H17">
        <v>100000</v>
      </c>
      <c r="I17">
        <v>100000</v>
      </c>
      <c r="J17">
        <v>100000</v>
      </c>
    </row>
    <row r="18" spans="1:10" x14ac:dyDescent="0.3">
      <c r="A18" t="s">
        <v>253</v>
      </c>
    </row>
    <row r="20" spans="1:10" x14ac:dyDescent="0.3">
      <c r="A20" t="s">
        <v>254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253</v>
      </c>
    </row>
    <row r="24" spans="1:10" x14ac:dyDescent="0.3">
      <c r="A24" t="s">
        <v>211</v>
      </c>
      <c r="B24">
        <v>30000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2C4D-CF56-40B3-A683-ADA06718FB8D}">
  <dimension ref="A2:AB77"/>
  <sheetViews>
    <sheetView topLeftCell="G1" workbookViewId="0">
      <selection activeCell="U3" sqref="U3"/>
    </sheetView>
  </sheetViews>
  <sheetFormatPr defaultRowHeight="14.4" x14ac:dyDescent="0.3"/>
  <cols>
    <col min="4" max="4" width="10.44140625" customWidth="1"/>
    <col min="5" max="5" width="10.109375" bestFit="1" customWidth="1"/>
    <col min="8" max="8" width="10.21875" bestFit="1" customWidth="1"/>
    <col min="12" max="15" width="10.5546875" bestFit="1" customWidth="1"/>
    <col min="16" max="16" width="10.109375" bestFit="1" customWidth="1"/>
    <col min="21" max="21" width="10.77734375" bestFit="1" customWidth="1"/>
  </cols>
  <sheetData>
    <row r="2" spans="1:28" x14ac:dyDescent="0.3">
      <c r="D2" s="23">
        <v>43466</v>
      </c>
      <c r="E2" s="23">
        <v>43497</v>
      </c>
      <c r="F2" s="23">
        <v>43525</v>
      </c>
      <c r="G2" s="23">
        <v>43556</v>
      </c>
      <c r="H2" s="23">
        <v>43586</v>
      </c>
      <c r="I2" s="23">
        <v>43617</v>
      </c>
      <c r="J2" s="23">
        <v>43647</v>
      </c>
      <c r="K2" s="23">
        <v>43678</v>
      </c>
      <c r="L2" s="23">
        <v>43709</v>
      </c>
      <c r="M2" s="23">
        <v>43739</v>
      </c>
      <c r="N2" s="23">
        <v>43770</v>
      </c>
      <c r="O2" s="23">
        <v>43800</v>
      </c>
      <c r="P2" s="23">
        <v>43831</v>
      </c>
      <c r="Q2" s="23">
        <v>43862</v>
      </c>
      <c r="R2" s="23">
        <v>43891</v>
      </c>
      <c r="S2" s="23">
        <v>43922</v>
      </c>
      <c r="T2" s="23">
        <v>43952</v>
      </c>
      <c r="U2" s="23">
        <v>43983</v>
      </c>
      <c r="V2" s="23">
        <v>44013</v>
      </c>
      <c r="W2" s="23">
        <v>44044</v>
      </c>
      <c r="X2" s="23">
        <v>44075</v>
      </c>
      <c r="Y2" s="23">
        <v>44105</v>
      </c>
      <c r="Z2" s="23">
        <v>44136</v>
      </c>
      <c r="AA2" s="23">
        <v>44166</v>
      </c>
      <c r="AB2" t="s">
        <v>197</v>
      </c>
    </row>
    <row r="3" spans="1:28" x14ac:dyDescent="0.3">
      <c r="A3" s="10" t="s">
        <v>196</v>
      </c>
      <c r="B3" s="11" t="s">
        <v>191</v>
      </c>
      <c r="C3" s="16"/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f>0+H73</f>
        <v>270000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f>0-0.015*H73</f>
        <v>-4050</v>
      </c>
      <c r="Q3" s="24">
        <v>0</v>
      </c>
      <c r="R3" s="24">
        <v>0</v>
      </c>
      <c r="S3" s="24">
        <v>0</v>
      </c>
      <c r="T3" s="24">
        <v>0</v>
      </c>
      <c r="U3" s="24">
        <f>-H73*G73/2+H77+H76</f>
        <v>271900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f>H75*(1+G75)-G73*(H73+H77)</f>
        <v>262750</v>
      </c>
      <c r="AB3" s="24">
        <v>0</v>
      </c>
    </row>
    <row r="4" spans="1:28" x14ac:dyDescent="0.3">
      <c r="A4" s="10" t="s">
        <v>77</v>
      </c>
      <c r="B4" s="11" t="s">
        <v>78</v>
      </c>
      <c r="C4" s="11"/>
      <c r="D4" s="11">
        <v>-301019.17808219179</v>
      </c>
      <c r="E4" s="11">
        <v>0</v>
      </c>
      <c r="F4">
        <v>0</v>
      </c>
      <c r="G4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</row>
    <row r="5" spans="1:28" x14ac:dyDescent="0.3">
      <c r="A5" s="10" t="s">
        <v>79</v>
      </c>
      <c r="B5" s="12" t="s">
        <v>80</v>
      </c>
      <c r="C5" s="12"/>
      <c r="D5" s="12">
        <v>-301019.17808219179</v>
      </c>
      <c r="E5" s="12">
        <v>0</v>
      </c>
      <c r="F5">
        <v>0</v>
      </c>
      <c r="G5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</row>
    <row r="6" spans="1:28" x14ac:dyDescent="0.3">
      <c r="A6" s="10" t="s">
        <v>81</v>
      </c>
      <c r="B6" s="12" t="s">
        <v>82</v>
      </c>
      <c r="C6" s="12"/>
      <c r="D6" s="12">
        <v>0</v>
      </c>
      <c r="E6" s="12">
        <v>0</v>
      </c>
      <c r="F6">
        <v>0</v>
      </c>
      <c r="G6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</row>
    <row r="7" spans="1:28" x14ac:dyDescent="0.3">
      <c r="A7" s="10" t="s">
        <v>83</v>
      </c>
      <c r="B7" s="11" t="s">
        <v>84</v>
      </c>
      <c r="C7" s="11"/>
      <c r="D7" s="11">
        <f>SUM(D8:D14)</f>
        <v>210375.70303424663</v>
      </c>
      <c r="E7" s="11">
        <f t="shared" ref="E7:AB7" si="0">SUM(E8:E14)</f>
        <v>250483.89965753426</v>
      </c>
      <c r="F7" s="11">
        <f t="shared" si="0"/>
        <v>-476858.97971604904</v>
      </c>
      <c r="G7" s="11">
        <f t="shared" si="0"/>
        <v>-101804.45719178081</v>
      </c>
      <c r="H7" s="11">
        <f t="shared" si="0"/>
        <v>-121405.15549315068</v>
      </c>
      <c r="I7" s="11">
        <f t="shared" si="0"/>
        <v>370045.83424657531</v>
      </c>
      <c r="J7" s="11">
        <f t="shared" si="0"/>
        <v>-95534.92115616439</v>
      </c>
      <c r="K7" s="11">
        <f t="shared" si="0"/>
        <v>-119854.7451260274</v>
      </c>
      <c r="L7" s="11">
        <f t="shared" si="0"/>
        <v>-120878.98334246576</v>
      </c>
      <c r="M7" s="11">
        <f t="shared" si="0"/>
        <v>-98509.875150684937</v>
      </c>
      <c r="N7" s="11">
        <f t="shared" si="0"/>
        <v>-117970.30852054793</v>
      </c>
      <c r="O7" s="11">
        <f t="shared" si="0"/>
        <v>-52324.917354940007</v>
      </c>
      <c r="P7" s="11">
        <f t="shared" si="0"/>
        <v>331248.88178767124</v>
      </c>
      <c r="Q7" s="11">
        <f t="shared" si="0"/>
        <v>36236.602469863006</v>
      </c>
      <c r="R7" s="11">
        <f t="shared" si="0"/>
        <v>129342.60315888088</v>
      </c>
      <c r="S7" s="11">
        <f t="shared" si="0"/>
        <v>39528.029906849319</v>
      </c>
      <c r="T7" s="11">
        <f t="shared" si="0"/>
        <v>38333.741589041092</v>
      </c>
      <c r="U7" s="11">
        <f t="shared" si="0"/>
        <v>510662.39014794526</v>
      </c>
      <c r="V7" s="11">
        <f t="shared" si="0"/>
        <v>38434.645496712328</v>
      </c>
      <c r="W7" s="11">
        <f t="shared" si="0"/>
        <v>38852.695995616428</v>
      </c>
      <c r="X7" s="11">
        <f t="shared" si="0"/>
        <v>38534.570717808216</v>
      </c>
      <c r="Y7" s="11">
        <f t="shared" si="0"/>
        <v>39008.966974085713</v>
      </c>
      <c r="Z7" s="11">
        <f t="shared" si="0"/>
        <v>37927.098421012939</v>
      </c>
      <c r="AA7" s="11">
        <f t="shared" si="0"/>
        <v>1011911.0027397225</v>
      </c>
      <c r="AB7" s="11">
        <f t="shared" si="0"/>
        <v>14075721.415942952</v>
      </c>
    </row>
    <row r="8" spans="1:28" x14ac:dyDescent="0.3">
      <c r="A8" s="10" t="s">
        <v>85</v>
      </c>
      <c r="B8" s="12" t="s">
        <v>86</v>
      </c>
      <c r="C8" s="12"/>
      <c r="D8" s="12">
        <v>0</v>
      </c>
      <c r="E8" s="12">
        <v>0</v>
      </c>
      <c r="F8">
        <v>0</v>
      </c>
      <c r="G8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</row>
    <row r="9" spans="1:28" x14ac:dyDescent="0.3">
      <c r="A9" s="10" t="s">
        <v>87</v>
      </c>
      <c r="B9" s="12" t="s">
        <v>88</v>
      </c>
      <c r="C9" s="12"/>
      <c r="D9" s="12">
        <v>0</v>
      </c>
      <c r="E9" s="12">
        <v>0</v>
      </c>
      <c r="F9">
        <v>0</v>
      </c>
      <c r="G9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</row>
    <row r="10" spans="1:28" x14ac:dyDescent="0.3">
      <c r="A10" s="10" t="s">
        <v>89</v>
      </c>
      <c r="B10" s="12" t="s">
        <v>90</v>
      </c>
      <c r="C10" s="12"/>
      <c r="D10" s="12">
        <f>27378+H71</f>
        <v>277378</v>
      </c>
      <c r="E10" s="12">
        <v>317579.47808219178</v>
      </c>
      <c r="F10">
        <v>-411897.70125714492</v>
      </c>
      <c r="G10">
        <v>26764.931506849316</v>
      </c>
      <c r="H10" s="12">
        <v>6128.2191780821922</v>
      </c>
      <c r="I10" s="12">
        <v>492907.28986301366</v>
      </c>
      <c r="J10" s="12">
        <v>26216.506849315068</v>
      </c>
      <c r="K10" s="12">
        <v>6033.1232876712329</v>
      </c>
      <c r="L10" s="12">
        <v>0</v>
      </c>
      <c r="M10" s="12">
        <v>19695.205479452055</v>
      </c>
      <c r="N10" s="12">
        <v>0</v>
      </c>
      <c r="O10" s="12">
        <v>60113.276845059998</v>
      </c>
      <c r="P10" s="12">
        <f>19222.602739726++H72*G72</f>
        <v>47222.602739726004</v>
      </c>
      <c r="Q10" s="12">
        <v>0</v>
      </c>
      <c r="R10" s="12">
        <v>87207.504699976766</v>
      </c>
      <c r="S10" s="12">
        <v>0</v>
      </c>
      <c r="T10" s="12">
        <v>0</v>
      </c>
      <c r="U10" s="12">
        <v>474028.29703013704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f>1223547.15616438-H75</f>
        <v>973547.15616438002</v>
      </c>
      <c r="AB10" s="12">
        <v>10072015.514970912</v>
      </c>
    </row>
    <row r="11" spans="1:28" x14ac:dyDescent="0.3">
      <c r="A11" s="10" t="s">
        <v>91</v>
      </c>
      <c r="B11" s="12" t="s">
        <v>92</v>
      </c>
      <c r="C11" s="12"/>
      <c r="D11" s="12">
        <v>0</v>
      </c>
      <c r="E11" s="12">
        <v>0</v>
      </c>
      <c r="F11">
        <v>0</v>
      </c>
      <c r="G11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</row>
    <row r="12" spans="1:28" x14ac:dyDescent="0.3">
      <c r="A12" s="10" t="s">
        <v>93</v>
      </c>
      <c r="B12" s="12" t="s">
        <v>94</v>
      </c>
      <c r="C12" s="12"/>
      <c r="D12" s="12">
        <v>-4405.4794520547948</v>
      </c>
      <c r="E12" s="12">
        <v>-4447.6712328767126</v>
      </c>
      <c r="F12">
        <v>-4312.0547945205481</v>
      </c>
      <c r="G12">
        <v>-4260.2739726027394</v>
      </c>
      <c r="H12" s="12">
        <v>-4159.178082191781</v>
      </c>
      <c r="I12" s="12">
        <v>-4210.9589041095887</v>
      </c>
      <c r="J12" s="12">
        <v>-4116.7123287671229</v>
      </c>
      <c r="K12" s="12">
        <v>-4048.7671232876714</v>
      </c>
      <c r="L12" s="12">
        <v>-4013.6986301369861</v>
      </c>
      <c r="M12" s="12">
        <v>-3980.821917808219</v>
      </c>
      <c r="N12" s="12">
        <v>-3952.0547945205481</v>
      </c>
      <c r="O12" s="12">
        <v>-3853.4246575342468</v>
      </c>
      <c r="P12" s="12">
        <v>2210.2739726027403</v>
      </c>
      <c r="Q12" s="12">
        <v>2045.58904109589</v>
      </c>
      <c r="R12" s="12">
        <v>2105.8082191780823</v>
      </c>
      <c r="S12" s="12">
        <v>2058.6301369863022</v>
      </c>
      <c r="T12" s="12">
        <v>2082.027397260274</v>
      </c>
      <c r="U12" s="12">
        <v>2035.616438356165</v>
      </c>
      <c r="V12" s="12">
        <v>2058.2465753424658</v>
      </c>
      <c r="W12" s="12">
        <v>2046.3561643835619</v>
      </c>
      <c r="X12" s="12">
        <v>2001.0958904109589</v>
      </c>
      <c r="Y12" s="12">
        <v>2022.5753424657541</v>
      </c>
      <c r="Z12" s="12">
        <v>1978.0821917808221</v>
      </c>
      <c r="AA12" s="12">
        <v>1998.7945205479455</v>
      </c>
      <c r="AB12" s="12">
        <v>105926.19178082193</v>
      </c>
    </row>
    <row r="13" spans="1:28" x14ac:dyDescent="0.3">
      <c r="A13" s="10" t="s">
        <v>95</v>
      </c>
      <c r="B13" s="12" t="s">
        <v>96</v>
      </c>
      <c r="C13" s="12"/>
      <c r="D13" s="12">
        <v>-62596.817513698603</v>
      </c>
      <c r="E13" s="12">
        <v>-62658.907191780818</v>
      </c>
      <c r="F13">
        <v>-60650.223664383571</v>
      </c>
      <c r="G13">
        <v>-124325.11472602739</v>
      </c>
      <c r="H13" s="12">
        <v>-123379.19658904109</v>
      </c>
      <c r="I13" s="12">
        <v>-118668.49671232876</v>
      </c>
      <c r="J13" s="12">
        <v>-117641.71567671234</v>
      </c>
      <c r="K13" s="12">
        <v>-121859.10129041095</v>
      </c>
      <c r="L13" s="12">
        <v>-116887.28471232876</v>
      </c>
      <c r="M13" s="12">
        <v>-114233.25871232878</v>
      </c>
      <c r="N13" s="12">
        <v>-114031.25372602738</v>
      </c>
      <c r="O13" s="12">
        <v>-108587.76954246576</v>
      </c>
      <c r="P13" s="12">
        <f>31801.0050753425+H75</f>
        <v>281801.00507534249</v>
      </c>
      <c r="Q13" s="12">
        <v>34179.013428767117</v>
      </c>
      <c r="R13" s="12">
        <v>40027.290239726033</v>
      </c>
      <c r="S13" s="12">
        <v>37452.399769863019</v>
      </c>
      <c r="T13" s="12">
        <v>36245.714191780819</v>
      </c>
      <c r="U13" s="12">
        <v>34579.476679452047</v>
      </c>
      <c r="V13" s="12">
        <v>36368.398921369859</v>
      </c>
      <c r="W13" s="12">
        <v>36785.339831232865</v>
      </c>
      <c r="X13" s="12">
        <v>36510.474827397258</v>
      </c>
      <c r="Y13" s="12">
        <v>36976.391631619961</v>
      </c>
      <c r="Z13" s="12">
        <v>35935.016229232118</v>
      </c>
      <c r="AA13" s="12">
        <v>36361.05205479452</v>
      </c>
      <c r="AB13" s="12">
        <v>3897754.7091912176</v>
      </c>
    </row>
    <row r="14" spans="1:28" x14ac:dyDescent="0.3">
      <c r="A14" s="10" t="s">
        <v>97</v>
      </c>
      <c r="B14" s="12" t="s">
        <v>98</v>
      </c>
      <c r="C14" s="12"/>
      <c r="D14" s="12">
        <v>0</v>
      </c>
      <c r="E14" s="12">
        <v>11</v>
      </c>
      <c r="F14">
        <v>1</v>
      </c>
      <c r="G14">
        <v>16</v>
      </c>
      <c r="H14" s="12">
        <v>5</v>
      </c>
      <c r="I14" s="12">
        <v>18</v>
      </c>
      <c r="J14" s="12">
        <v>7</v>
      </c>
      <c r="K14" s="12">
        <v>20</v>
      </c>
      <c r="L14" s="12">
        <v>22</v>
      </c>
      <c r="M14" s="12">
        <v>9</v>
      </c>
      <c r="N14" s="12">
        <v>13</v>
      </c>
      <c r="O14" s="12">
        <v>3</v>
      </c>
      <c r="P14" s="12">
        <v>15</v>
      </c>
      <c r="Q14" s="12">
        <v>12</v>
      </c>
      <c r="R14" s="12">
        <v>2</v>
      </c>
      <c r="S14" s="12">
        <v>17</v>
      </c>
      <c r="T14" s="12">
        <v>6</v>
      </c>
      <c r="U14" s="12">
        <v>19</v>
      </c>
      <c r="V14" s="12">
        <v>8</v>
      </c>
      <c r="W14" s="12">
        <v>21</v>
      </c>
      <c r="X14" s="12">
        <v>23</v>
      </c>
      <c r="Y14" s="12">
        <v>10</v>
      </c>
      <c r="Z14" s="12">
        <v>14</v>
      </c>
      <c r="AA14" s="12">
        <v>4</v>
      </c>
      <c r="AB14" s="12">
        <v>25</v>
      </c>
    </row>
    <row r="15" spans="1:28" x14ac:dyDescent="0.3">
      <c r="A15" s="10" t="s">
        <v>99</v>
      </c>
      <c r="B15" s="11" t="s">
        <v>100</v>
      </c>
      <c r="C15" s="11"/>
      <c r="D15" s="11">
        <v>0</v>
      </c>
      <c r="E15" s="11">
        <v>0</v>
      </c>
      <c r="F15">
        <v>0</v>
      </c>
      <c r="G15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</row>
    <row r="16" spans="1:28" x14ac:dyDescent="0.3">
      <c r="A16" s="10" t="s">
        <v>101</v>
      </c>
      <c r="B16" s="12" t="s">
        <v>102</v>
      </c>
      <c r="C16" s="12"/>
      <c r="D16" s="12">
        <v>0</v>
      </c>
      <c r="E16" s="12">
        <v>0</v>
      </c>
      <c r="F16">
        <v>0</v>
      </c>
      <c r="G16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</row>
    <row r="17" spans="1:28" x14ac:dyDescent="0.3">
      <c r="A17" s="10" t="s">
        <v>103</v>
      </c>
      <c r="B17" s="12" t="s">
        <v>104</v>
      </c>
      <c r="C17" s="12"/>
      <c r="D17" s="12">
        <v>0</v>
      </c>
      <c r="E17" s="12">
        <v>0</v>
      </c>
      <c r="F17">
        <v>0</v>
      </c>
      <c r="G17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</row>
    <row r="18" spans="1:28" x14ac:dyDescent="0.3">
      <c r="A18" s="10" t="s">
        <v>105</v>
      </c>
      <c r="B18" s="12" t="s">
        <v>106</v>
      </c>
      <c r="C18" s="12"/>
      <c r="D18" s="12">
        <v>0</v>
      </c>
      <c r="E18" s="12">
        <v>0</v>
      </c>
      <c r="F18">
        <v>0</v>
      </c>
      <c r="G18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</row>
    <row r="19" spans="1:28" x14ac:dyDescent="0.3">
      <c r="A19" s="10" t="s">
        <v>107</v>
      </c>
      <c r="B19" s="12" t="s">
        <v>108</v>
      </c>
      <c r="C19" s="12"/>
      <c r="D19" s="12">
        <v>0</v>
      </c>
      <c r="E19" s="12">
        <v>0</v>
      </c>
      <c r="F19">
        <v>0</v>
      </c>
      <c r="G19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</row>
    <row r="20" spans="1:28" x14ac:dyDescent="0.3">
      <c r="A20" s="10" t="s">
        <v>109</v>
      </c>
      <c r="B20" s="12" t="s">
        <v>92</v>
      </c>
      <c r="C20" s="12"/>
      <c r="D20" s="12">
        <v>0</v>
      </c>
      <c r="E20" s="12">
        <v>0</v>
      </c>
      <c r="F20">
        <v>0</v>
      </c>
      <c r="G20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</row>
    <row r="21" spans="1:28" x14ac:dyDescent="0.3">
      <c r="A21" s="10" t="s">
        <v>110</v>
      </c>
      <c r="B21" s="11" t="s">
        <v>111</v>
      </c>
      <c r="C21" s="11"/>
      <c r="D21" s="11">
        <v>0</v>
      </c>
      <c r="E21" s="11">
        <v>0</v>
      </c>
      <c r="F21">
        <v>0</v>
      </c>
      <c r="G2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</row>
    <row r="22" spans="1:28" x14ac:dyDescent="0.3">
      <c r="A22" s="10" t="s">
        <v>112</v>
      </c>
      <c r="B22" s="12" t="s">
        <v>102</v>
      </c>
      <c r="C22" s="12"/>
      <c r="D22" s="12"/>
      <c r="E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3">
      <c r="A23" s="10" t="s">
        <v>113</v>
      </c>
      <c r="B23" s="12" t="s">
        <v>114</v>
      </c>
      <c r="C23" s="12"/>
      <c r="D23" s="12"/>
      <c r="E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3">
      <c r="A24" s="10" t="s">
        <v>115</v>
      </c>
      <c r="B24" s="12" t="s">
        <v>104</v>
      </c>
      <c r="C24" s="12"/>
      <c r="D24" s="12"/>
      <c r="E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3">
      <c r="A25" s="10" t="s">
        <v>116</v>
      </c>
      <c r="B25" s="12" t="s">
        <v>106</v>
      </c>
      <c r="C25" s="12"/>
      <c r="D25" s="12"/>
      <c r="E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x14ac:dyDescent="0.3">
      <c r="A26" s="10" t="s">
        <v>117</v>
      </c>
      <c r="B26" s="12" t="s">
        <v>108</v>
      </c>
      <c r="C26" s="12"/>
      <c r="D26" s="12"/>
      <c r="E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x14ac:dyDescent="0.3">
      <c r="A27" s="10" t="s">
        <v>118</v>
      </c>
      <c r="B27" s="12" t="s">
        <v>92</v>
      </c>
      <c r="C27" s="12"/>
      <c r="D27" s="12"/>
      <c r="E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3">
      <c r="A28" s="10" t="s">
        <v>119</v>
      </c>
      <c r="B28" s="11" t="s">
        <v>120</v>
      </c>
      <c r="C28" s="11"/>
      <c r="D28" s="11">
        <v>0</v>
      </c>
      <c r="E28" s="11">
        <v>0</v>
      </c>
      <c r="F28">
        <v>0</v>
      </c>
      <c r="G28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</row>
    <row r="29" spans="1:28" x14ac:dyDescent="0.3">
      <c r="A29" s="10" t="s">
        <v>121</v>
      </c>
      <c r="B29" s="12" t="s">
        <v>102</v>
      </c>
      <c r="C29" s="12"/>
      <c r="D29" s="12"/>
      <c r="E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3">
      <c r="A30" s="10" t="s">
        <v>122</v>
      </c>
      <c r="B30" s="11" t="s">
        <v>123</v>
      </c>
      <c r="C30" s="11"/>
      <c r="D30" s="11">
        <v>0</v>
      </c>
      <c r="E30" s="11">
        <v>0</v>
      </c>
      <c r="F30">
        <v>0</v>
      </c>
      <c r="G30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</row>
    <row r="31" spans="1:28" x14ac:dyDescent="0.3">
      <c r="A31" s="10" t="s">
        <v>124</v>
      </c>
      <c r="B31" s="11" t="s">
        <v>125</v>
      </c>
      <c r="C31" s="11"/>
      <c r="D31" s="11">
        <v>0</v>
      </c>
      <c r="E31" s="11">
        <v>0</v>
      </c>
      <c r="F31">
        <v>0</v>
      </c>
      <c r="G3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</row>
    <row r="32" spans="1:28" x14ac:dyDescent="0.3">
      <c r="A32" s="10" t="s">
        <v>126</v>
      </c>
      <c r="B32" s="11" t="s">
        <v>127</v>
      </c>
      <c r="C32" s="11"/>
      <c r="D32" s="11">
        <v>0</v>
      </c>
      <c r="E32" s="11">
        <v>0</v>
      </c>
      <c r="F32">
        <v>0</v>
      </c>
      <c r="G32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</row>
    <row r="33" spans="1:28" x14ac:dyDescent="0.3">
      <c r="A33" s="13"/>
      <c r="B33" s="14" t="s">
        <v>128</v>
      </c>
      <c r="C33" s="14"/>
      <c r="D33" s="14"/>
      <c r="E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x14ac:dyDescent="0.3">
      <c r="A34" s="10" t="s">
        <v>129</v>
      </c>
      <c r="B34" s="11" t="s">
        <v>130</v>
      </c>
      <c r="C34" s="11"/>
      <c r="D34" s="11">
        <v>0</v>
      </c>
      <c r="E34" s="11">
        <v>0</v>
      </c>
      <c r="F34">
        <v>0</v>
      </c>
      <c r="G34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</row>
    <row r="35" spans="1:28" x14ac:dyDescent="0.3">
      <c r="A35" s="10" t="s">
        <v>131</v>
      </c>
      <c r="B35" s="15" t="s">
        <v>132</v>
      </c>
      <c r="C35" s="15"/>
      <c r="D35" s="15"/>
      <c r="E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3">
      <c r="A36" s="10" t="s">
        <v>133</v>
      </c>
      <c r="B36" s="15" t="s">
        <v>134</v>
      </c>
      <c r="C36" s="15"/>
      <c r="D36" s="15"/>
      <c r="E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3">
      <c r="A37" s="10" t="s">
        <v>135</v>
      </c>
      <c r="B37" s="11" t="s">
        <v>136</v>
      </c>
      <c r="C37" s="11"/>
      <c r="D37" s="11">
        <f>SUM(D38:D42)</f>
        <v>280644.41499999998</v>
      </c>
      <c r="E37" s="11">
        <f t="shared" ref="E37:AB37" si="1">SUM(E38:E42)</f>
        <v>27441.584999999999</v>
      </c>
      <c r="F37" s="11">
        <f t="shared" si="1"/>
        <v>24324.798149999999</v>
      </c>
      <c r="G37" s="11">
        <f t="shared" si="1"/>
        <v>21878.212185</v>
      </c>
      <c r="H37" s="11">
        <f t="shared" si="1"/>
        <v>19798.6277835</v>
      </c>
      <c r="I37" s="11">
        <f t="shared" si="1"/>
        <v>17291.920969800001</v>
      </c>
      <c r="J37" s="11">
        <f t="shared" si="1"/>
        <v>15635.310427394999</v>
      </c>
      <c r="K37" s="11">
        <f t="shared" si="1"/>
        <v>14741.285036368499</v>
      </c>
      <c r="L37" s="11">
        <f t="shared" si="1"/>
        <v>12865.3821146142</v>
      </c>
      <c r="M37" s="11">
        <f t="shared" si="1"/>
        <v>11484.317178041671</v>
      </c>
      <c r="N37" s="11">
        <f t="shared" si="1"/>
        <v>10368.56883382028</v>
      </c>
      <c r="O37" s="11">
        <f t="shared" si="1"/>
        <v>9568.284536481</v>
      </c>
      <c r="P37" s="11">
        <f t="shared" si="1"/>
        <v>280655.38500000001</v>
      </c>
      <c r="Q37" s="11">
        <f t="shared" si="1"/>
        <v>10248.635</v>
      </c>
      <c r="R37" s="11">
        <f t="shared" si="1"/>
        <v>11859.875</v>
      </c>
      <c r="S37" s="11">
        <f t="shared" si="1"/>
        <v>11253.41</v>
      </c>
      <c r="T37" s="11">
        <f t="shared" si="1"/>
        <v>10812.8</v>
      </c>
      <c r="U37" s="11">
        <f t="shared" si="1"/>
        <v>260692.69500000001</v>
      </c>
      <c r="V37" s="11">
        <f t="shared" si="1"/>
        <v>11204.495000000001</v>
      </c>
      <c r="W37" s="11">
        <f t="shared" si="1"/>
        <v>11395.73</v>
      </c>
      <c r="X37" s="11">
        <f t="shared" si="1"/>
        <v>11485.71596330275</v>
      </c>
      <c r="Y37" s="11">
        <f t="shared" si="1"/>
        <v>11575.746788990829</v>
      </c>
      <c r="Z37" s="11">
        <f t="shared" si="1"/>
        <v>11662.873394495409</v>
      </c>
      <c r="AA37" s="11">
        <f t="shared" si="1"/>
        <v>-105250</v>
      </c>
      <c r="AB37" s="11">
        <f t="shared" si="1"/>
        <v>1805184.7945205481</v>
      </c>
    </row>
    <row r="38" spans="1:28" x14ac:dyDescent="0.3">
      <c r="A38" s="10" t="s">
        <v>137</v>
      </c>
      <c r="B38" s="15" t="s">
        <v>138</v>
      </c>
      <c r="C38" s="15"/>
      <c r="D38" s="15">
        <f>0+H71</f>
        <v>250000</v>
      </c>
      <c r="E38" s="15">
        <v>0</v>
      </c>
      <c r="F38">
        <v>0</v>
      </c>
      <c r="G38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f>-170000+H71*G71+H76*G76</f>
        <v>-135250</v>
      </c>
      <c r="AB38" s="15">
        <v>0</v>
      </c>
    </row>
    <row r="39" spans="1:28" x14ac:dyDescent="0.3">
      <c r="A39" s="10" t="s">
        <v>139</v>
      </c>
      <c r="B39" s="15" t="s">
        <v>140</v>
      </c>
      <c r="C39" s="15"/>
      <c r="D39" s="15">
        <v>0</v>
      </c>
      <c r="E39" s="15">
        <v>0</v>
      </c>
      <c r="F39">
        <v>0</v>
      </c>
      <c r="G39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f>0+H71*G71</f>
        <v>21000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</row>
    <row r="40" spans="1:28" x14ac:dyDescent="0.3">
      <c r="A40" s="10" t="s">
        <v>141</v>
      </c>
      <c r="B40" s="15" t="s">
        <v>142</v>
      </c>
      <c r="C40" s="15"/>
      <c r="D40" s="15">
        <v>0</v>
      </c>
      <c r="E40" s="15">
        <v>0</v>
      </c>
      <c r="F40">
        <v>0</v>
      </c>
      <c r="G40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</row>
    <row r="41" spans="1:28" x14ac:dyDescent="0.3">
      <c r="A41" s="10" t="s">
        <v>143</v>
      </c>
      <c r="B41" s="15" t="s">
        <v>144</v>
      </c>
      <c r="C41" s="15"/>
      <c r="D41" s="15">
        <v>30644.415000000001</v>
      </c>
      <c r="E41" s="15">
        <v>27441.584999999999</v>
      </c>
      <c r="F41">
        <v>24324.798149999999</v>
      </c>
      <c r="G41">
        <v>21878.212185</v>
      </c>
      <c r="H41" s="15">
        <v>19798.6277835</v>
      </c>
      <c r="I41" s="15">
        <v>17291.920969800001</v>
      </c>
      <c r="J41" s="15">
        <v>15635.310427394999</v>
      </c>
      <c r="K41" s="15">
        <v>14741.285036368499</v>
      </c>
      <c r="L41" s="15">
        <v>12865.3821146142</v>
      </c>
      <c r="M41" s="15">
        <v>11484.317178041671</v>
      </c>
      <c r="N41" s="15">
        <v>10368.56883382028</v>
      </c>
      <c r="O41" s="15">
        <v>9568.284536481</v>
      </c>
      <c r="P41" s="15">
        <f>9655.385+H71</f>
        <v>259655.38500000001</v>
      </c>
      <c r="Q41" s="15">
        <v>10248.635</v>
      </c>
      <c r="R41" s="15">
        <v>11859.875</v>
      </c>
      <c r="S41" s="15">
        <v>11253.41</v>
      </c>
      <c r="T41" s="15">
        <v>10812.8</v>
      </c>
      <c r="U41" s="15">
        <f>10692.695+250000</f>
        <v>260692.69500000001</v>
      </c>
      <c r="V41" s="15">
        <v>11204.495000000001</v>
      </c>
      <c r="W41" s="15">
        <v>11395.73</v>
      </c>
      <c r="X41" s="15">
        <v>11485.71596330275</v>
      </c>
      <c r="Y41" s="15">
        <v>11575.746788990829</v>
      </c>
      <c r="Z41" s="15">
        <v>11662.873394495409</v>
      </c>
      <c r="AA41" s="15">
        <f>11750+H74*G74</f>
        <v>30000</v>
      </c>
      <c r="AB41" s="15">
        <v>1805184.7945205481</v>
      </c>
    </row>
    <row r="42" spans="1:28" x14ac:dyDescent="0.3">
      <c r="A42" s="10" t="s">
        <v>145</v>
      </c>
      <c r="B42" s="15" t="s">
        <v>146</v>
      </c>
      <c r="C42" s="15"/>
      <c r="D42" s="15">
        <v>0</v>
      </c>
      <c r="E42" s="15">
        <v>0</v>
      </c>
      <c r="F42">
        <v>0</v>
      </c>
      <c r="G42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</row>
    <row r="43" spans="1:28" x14ac:dyDescent="0.3">
      <c r="A43" s="10" t="s">
        <v>147</v>
      </c>
      <c r="B43" s="16" t="s">
        <v>148</v>
      </c>
      <c r="C43" s="16"/>
      <c r="D43" s="16">
        <v>0</v>
      </c>
      <c r="E43" s="16">
        <v>0</v>
      </c>
      <c r="F43">
        <v>0</v>
      </c>
      <c r="G43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</row>
    <row r="44" spans="1:28" x14ac:dyDescent="0.3">
      <c r="A44" s="10" t="s">
        <v>149</v>
      </c>
      <c r="B44" s="15" t="s">
        <v>138</v>
      </c>
      <c r="C44" s="15"/>
      <c r="D44" s="15"/>
      <c r="E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x14ac:dyDescent="0.3">
      <c r="A45" s="10" t="s">
        <v>150</v>
      </c>
      <c r="B45" s="15" t="s">
        <v>140</v>
      </c>
      <c r="C45" s="15"/>
      <c r="D45" s="15"/>
      <c r="E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x14ac:dyDescent="0.3">
      <c r="A46" s="10" t="s">
        <v>151</v>
      </c>
      <c r="B46" s="15" t="s">
        <v>142</v>
      </c>
      <c r="C46" s="15"/>
      <c r="D46" s="15"/>
      <c r="E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x14ac:dyDescent="0.3">
      <c r="A47" s="10" t="s">
        <v>152</v>
      </c>
      <c r="B47" s="15" t="s">
        <v>144</v>
      </c>
      <c r="C47" s="15"/>
      <c r="D47" s="15"/>
      <c r="E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x14ac:dyDescent="0.3">
      <c r="A48" s="10" t="s">
        <v>153</v>
      </c>
      <c r="B48" s="15" t="s">
        <v>146</v>
      </c>
      <c r="C48" s="15"/>
      <c r="D48" s="15"/>
      <c r="E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x14ac:dyDescent="0.3">
      <c r="A49" s="10" t="s">
        <v>154</v>
      </c>
      <c r="B49" s="16" t="s">
        <v>155</v>
      </c>
      <c r="C49" s="16"/>
      <c r="D49" s="16">
        <v>0</v>
      </c>
      <c r="E49" s="16">
        <v>0</v>
      </c>
      <c r="F49">
        <v>0</v>
      </c>
      <c r="G49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</row>
    <row r="50" spans="1:28" x14ac:dyDescent="0.3">
      <c r="A50" s="10" t="s">
        <v>156</v>
      </c>
      <c r="B50" s="15" t="s">
        <v>157</v>
      </c>
      <c r="C50" s="15"/>
      <c r="D50" s="15"/>
      <c r="E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x14ac:dyDescent="0.3">
      <c r="A51" s="10" t="s">
        <v>158</v>
      </c>
      <c r="B51" s="16" t="s">
        <v>159</v>
      </c>
      <c r="C51" s="16"/>
      <c r="D51" s="16">
        <v>0</v>
      </c>
      <c r="E51" s="16">
        <v>0</v>
      </c>
      <c r="F51">
        <v>0</v>
      </c>
      <c r="G51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</row>
    <row r="52" spans="1:28" x14ac:dyDescent="0.3">
      <c r="A52" s="10" t="s">
        <v>160</v>
      </c>
      <c r="B52" s="15" t="s">
        <v>157</v>
      </c>
      <c r="C52" s="15"/>
      <c r="D52" s="15"/>
      <c r="E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x14ac:dyDescent="0.3">
      <c r="A53" s="10" t="s">
        <v>161</v>
      </c>
      <c r="B53" s="11" t="s">
        <v>162</v>
      </c>
      <c r="C53" s="11"/>
      <c r="D53" s="11">
        <v>0</v>
      </c>
      <c r="E53" s="11">
        <v>0</v>
      </c>
      <c r="F53">
        <v>0</v>
      </c>
      <c r="G53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</row>
    <row r="54" spans="1:28" x14ac:dyDescent="0.3">
      <c r="A54" s="10" t="s">
        <v>163</v>
      </c>
      <c r="B54" s="15" t="s">
        <v>157</v>
      </c>
      <c r="C54" s="15"/>
      <c r="D54" s="15"/>
      <c r="E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x14ac:dyDescent="0.3">
      <c r="A55" s="10" t="s">
        <v>164</v>
      </c>
      <c r="B55" s="11" t="s">
        <v>165</v>
      </c>
      <c r="C55" s="11"/>
      <c r="D55" s="11">
        <v>0</v>
      </c>
      <c r="E55" s="11">
        <v>0</v>
      </c>
      <c r="F55">
        <v>0</v>
      </c>
      <c r="G55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</row>
    <row r="56" spans="1:28" x14ac:dyDescent="0.3">
      <c r="A56" s="10" t="s">
        <v>166</v>
      </c>
      <c r="B56" s="15" t="s">
        <v>157</v>
      </c>
      <c r="C56" s="15"/>
      <c r="D56" s="15"/>
      <c r="E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x14ac:dyDescent="0.3">
      <c r="A57" s="10" t="s">
        <v>167</v>
      </c>
      <c r="B57" s="16" t="s">
        <v>168</v>
      </c>
      <c r="C57" s="16"/>
      <c r="D57" s="16">
        <v>0</v>
      </c>
      <c r="E57" s="16">
        <v>0</v>
      </c>
      <c r="F57">
        <v>0</v>
      </c>
      <c r="G57">
        <v>0</v>
      </c>
      <c r="H57" s="16">
        <v>0</v>
      </c>
      <c r="I57" s="16">
        <v>-270000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-270739.72602739732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-6810000</v>
      </c>
    </row>
    <row r="58" spans="1:28" x14ac:dyDescent="0.3">
      <c r="A58" s="10" t="s">
        <v>169</v>
      </c>
      <c r="B58" s="15" t="s">
        <v>132</v>
      </c>
      <c r="C58" s="15"/>
      <c r="D58" s="15"/>
      <c r="E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x14ac:dyDescent="0.3">
      <c r="A59" s="10" t="s">
        <v>170</v>
      </c>
      <c r="B59" s="16" t="s">
        <v>171</v>
      </c>
      <c r="C59" s="16"/>
      <c r="D59" s="16"/>
      <c r="E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x14ac:dyDescent="0.3">
      <c r="A60" s="13"/>
      <c r="B60" s="17" t="s">
        <v>172</v>
      </c>
      <c r="C60" s="17"/>
      <c r="D60" s="17"/>
      <c r="E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 x14ac:dyDescent="0.3">
      <c r="A61" s="10" t="s">
        <v>173</v>
      </c>
      <c r="B61" s="11" t="s">
        <v>174</v>
      </c>
      <c r="C61" s="11"/>
      <c r="D61" s="11">
        <v>0</v>
      </c>
      <c r="E61" s="11">
        <v>0</v>
      </c>
      <c r="F61">
        <v>0</v>
      </c>
      <c r="G6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</row>
    <row r="62" spans="1:28" x14ac:dyDescent="0.3">
      <c r="A62" s="10" t="s">
        <v>175</v>
      </c>
      <c r="B62" s="16" t="s">
        <v>176</v>
      </c>
      <c r="C62" s="16"/>
      <c r="D62" s="16"/>
      <c r="E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x14ac:dyDescent="0.3">
      <c r="A63" s="10" t="s">
        <v>177</v>
      </c>
      <c r="B63" s="11" t="s">
        <v>178</v>
      </c>
      <c r="C63" s="11"/>
      <c r="D63" s="11"/>
      <c r="E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x14ac:dyDescent="0.3">
      <c r="A64" s="10" t="s">
        <v>179</v>
      </c>
      <c r="B64" s="12" t="s">
        <v>180</v>
      </c>
      <c r="C64" s="12"/>
      <c r="D64" s="12"/>
      <c r="E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x14ac:dyDescent="0.3">
      <c r="A65" s="10" t="s">
        <v>181</v>
      </c>
      <c r="B65" s="12" t="s">
        <v>182</v>
      </c>
      <c r="C65" s="12"/>
      <c r="D65" s="12"/>
      <c r="E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x14ac:dyDescent="0.3">
      <c r="A66" s="10" t="s">
        <v>183</v>
      </c>
      <c r="B66" s="12" t="s">
        <v>184</v>
      </c>
      <c r="C66" s="12"/>
      <c r="D66" s="12"/>
      <c r="E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x14ac:dyDescent="0.3">
      <c r="A67" s="10" t="s">
        <v>185</v>
      </c>
      <c r="B67" s="12" t="s">
        <v>186</v>
      </c>
      <c r="C67" s="12"/>
      <c r="D67" s="12"/>
      <c r="E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x14ac:dyDescent="0.3">
      <c r="A68" s="10" t="s">
        <v>187</v>
      </c>
      <c r="B68" s="12" t="s">
        <v>188</v>
      </c>
      <c r="C68" s="12"/>
      <c r="D68" s="12"/>
      <c r="E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70" spans="1:28" x14ac:dyDescent="0.3">
      <c r="B70" s="29" t="s">
        <v>206</v>
      </c>
      <c r="E70" t="s">
        <v>235</v>
      </c>
      <c r="F70" t="s">
        <v>227</v>
      </c>
      <c r="G70" t="s">
        <v>228</v>
      </c>
      <c r="H70" t="s">
        <v>229</v>
      </c>
      <c r="I70" t="s">
        <v>231</v>
      </c>
    </row>
    <row r="71" spans="1:28" x14ac:dyDescent="0.3">
      <c r="B71">
        <v>1</v>
      </c>
      <c r="C71" t="s">
        <v>204</v>
      </c>
      <c r="E71" s="30">
        <v>43466</v>
      </c>
      <c r="G71" s="31">
        <v>8.4000000000000005E-2</v>
      </c>
      <c r="H71">
        <v>250000</v>
      </c>
      <c r="I71" t="s">
        <v>233</v>
      </c>
    </row>
    <row r="72" spans="1:28" x14ac:dyDescent="0.3">
      <c r="B72">
        <v>2</v>
      </c>
      <c r="C72" t="s">
        <v>209</v>
      </c>
      <c r="E72" s="30">
        <v>43466</v>
      </c>
      <c r="F72" t="s">
        <v>234</v>
      </c>
      <c r="G72" s="31">
        <v>0.112</v>
      </c>
      <c r="H72">
        <v>250000</v>
      </c>
      <c r="I72" t="s">
        <v>233</v>
      </c>
    </row>
    <row r="73" spans="1:28" x14ac:dyDescent="0.3">
      <c r="B73">
        <v>3</v>
      </c>
      <c r="C73" t="s">
        <v>211</v>
      </c>
      <c r="E73" s="30">
        <v>43617</v>
      </c>
      <c r="F73" t="s">
        <v>226</v>
      </c>
      <c r="G73" s="32">
        <v>0.06</v>
      </c>
      <c r="H73">
        <v>270000</v>
      </c>
      <c r="I73" t="s">
        <v>232</v>
      </c>
    </row>
    <row r="74" spans="1:28" x14ac:dyDescent="0.3">
      <c r="B74">
        <v>4</v>
      </c>
      <c r="C74" t="s">
        <v>210</v>
      </c>
      <c r="E74" s="30">
        <v>43831</v>
      </c>
      <c r="G74" s="31">
        <v>7.2999999999999995E-2</v>
      </c>
      <c r="H74">
        <v>250000</v>
      </c>
      <c r="I74" t="s">
        <v>233</v>
      </c>
    </row>
    <row r="75" spans="1:28" x14ac:dyDescent="0.3">
      <c r="B75">
        <v>5</v>
      </c>
      <c r="C75" t="s">
        <v>208</v>
      </c>
      <c r="E75" s="30">
        <v>43831</v>
      </c>
      <c r="F75" t="s">
        <v>230</v>
      </c>
      <c r="G75" s="31">
        <v>0.123</v>
      </c>
      <c r="H75">
        <v>250000</v>
      </c>
      <c r="I75" t="s">
        <v>233</v>
      </c>
    </row>
    <row r="76" spans="1:28" x14ac:dyDescent="0.3">
      <c r="B76">
        <v>6</v>
      </c>
      <c r="C76" t="s">
        <v>204</v>
      </c>
      <c r="E76" s="30">
        <v>43983</v>
      </c>
      <c r="G76" s="31">
        <v>5.5E-2</v>
      </c>
      <c r="H76">
        <v>250000</v>
      </c>
      <c r="I76" t="s">
        <v>233</v>
      </c>
    </row>
    <row r="77" spans="1:28" x14ac:dyDescent="0.3">
      <c r="B77">
        <v>7</v>
      </c>
      <c r="C77" t="s">
        <v>211</v>
      </c>
      <c r="E77" s="30">
        <v>43983</v>
      </c>
      <c r="F77" t="s">
        <v>226</v>
      </c>
      <c r="G77" s="32">
        <v>0.04</v>
      </c>
      <c r="H77">
        <v>30000</v>
      </c>
      <c r="I77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Денежные потоки</vt:lpstr>
      <vt:lpstr>Баланс</vt:lpstr>
      <vt:lpstr>План на 2019-2020 год</vt:lpstr>
      <vt:lpstr>Оптимистичный сценарий1</vt:lpstr>
      <vt:lpstr>Базовый сценарий_CF</vt:lpstr>
      <vt:lpstr>Базовый сценарий_баланс</vt:lpstr>
      <vt:lpstr>Описание стрессового сценария</vt:lpstr>
      <vt:lpstr>Стрессовый сценарий_CF</vt:lpstr>
      <vt:lpstr>Стрессовый сценарий баланс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Николаев</cp:lastModifiedBy>
  <dcterms:created xsi:type="dcterms:W3CDTF">2020-12-18T16:59:14Z</dcterms:created>
  <dcterms:modified xsi:type="dcterms:W3CDTF">2020-12-25T22:37:59Z</dcterms:modified>
</cp:coreProperties>
</file>