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20" firstSheet="4" activeTab="9"/>
  </bookViews>
  <sheets>
    <sheet name="Задание1" sheetId="1" r:id="rId1"/>
    <sheet name="Задание2" sheetId="3" r:id="rId2"/>
    <sheet name="Задание3" sheetId="4" r:id="rId3"/>
    <sheet name="Задание4" sheetId="5" r:id="rId4"/>
    <sheet name="Задание 5" sheetId="6" r:id="rId5"/>
    <sheet name="Задание 6" sheetId="7" r:id="rId6"/>
    <sheet name="Задание 7" sheetId="8" r:id="rId7"/>
    <sheet name="Задание 8" sheetId="9" r:id="rId8"/>
    <sheet name="Задание 11" sheetId="10" r:id="rId9"/>
    <sheet name="Задание 14" sheetId="11" r:id="rId10"/>
    <sheet name="Данные" sheetId="2" r:id="rId11"/>
  </sheets>
  <calcPr calcId="152511"/>
</workbook>
</file>

<file path=xl/calcChain.xml><?xml version="1.0" encoding="utf-8"?>
<calcChain xmlns="http://schemas.openxmlformats.org/spreadsheetml/2006/main">
  <c r="B2" i="11" l="1"/>
  <c r="B15" i="10" l="1"/>
  <c r="B14" i="10"/>
  <c r="C13" i="10"/>
  <c r="B13" i="10"/>
  <c r="B11" i="10"/>
  <c r="B10" i="10"/>
  <c r="B9" i="10"/>
  <c r="B5" i="10" l="1"/>
  <c r="B6" i="10"/>
  <c r="B4" i="10"/>
  <c r="B3" i="10"/>
  <c r="B2" i="10"/>
  <c r="B25" i="9" l="1"/>
  <c r="A25" i="9"/>
  <c r="C2" i="9"/>
  <c r="C11" i="9"/>
  <c r="G11" i="8"/>
  <c r="G13" i="8"/>
  <c r="G11" i="6"/>
  <c r="G8" i="8"/>
  <c r="G7" i="8"/>
  <c r="F8" i="8"/>
  <c r="F7" i="8"/>
  <c r="G6" i="8"/>
  <c r="F6" i="8"/>
  <c r="G5" i="8"/>
  <c r="F5" i="8"/>
  <c r="F6" i="7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2" i="6"/>
  <c r="H5" i="6" s="1"/>
  <c r="G5" i="6"/>
  <c r="F5" i="6"/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2" i="7"/>
  <c r="G3" i="9" l="1"/>
  <c r="G5" i="9"/>
  <c r="C3" i="9"/>
  <c r="D3" i="9"/>
  <c r="C4" i="9"/>
  <c r="D4" i="9" s="1"/>
  <c r="C5" i="9"/>
  <c r="D5" i="9"/>
  <c r="C6" i="9"/>
  <c r="D6" i="9" s="1"/>
  <c r="C7" i="9"/>
  <c r="D7" i="9"/>
  <c r="C8" i="9"/>
  <c r="D8" i="9" s="1"/>
  <c r="C9" i="9"/>
  <c r="D9" i="9"/>
  <c r="C10" i="9"/>
  <c r="D10" i="9" s="1"/>
  <c r="D11" i="9"/>
  <c r="C12" i="9"/>
  <c r="D12" i="9" s="1"/>
  <c r="C13" i="9"/>
  <c r="D13" i="9"/>
  <c r="C14" i="9"/>
  <c r="D14" i="9" s="1"/>
  <c r="C15" i="9"/>
  <c r="D15" i="9"/>
  <c r="C16" i="9"/>
  <c r="D16" i="9" s="1"/>
  <c r="C17" i="9"/>
  <c r="D17" i="9"/>
  <c r="C18" i="9"/>
  <c r="D18" i="9" s="1"/>
  <c r="C19" i="9"/>
  <c r="D19" i="9"/>
  <c r="C20" i="9"/>
  <c r="D20" i="9" s="1"/>
  <c r="C21" i="9"/>
  <c r="D21" i="9"/>
  <c r="C22" i="9"/>
  <c r="D22" i="9" s="1"/>
  <c r="D2" i="9"/>
  <c r="F3" i="7"/>
  <c r="G6" i="5"/>
  <c r="F6" i="6"/>
  <c r="C25" i="9" l="1"/>
  <c r="G9" i="9" s="1"/>
  <c r="F6" i="4"/>
  <c r="G6" i="6" l="1"/>
  <c r="G8" i="6"/>
  <c r="F8" i="6"/>
  <c r="F7" i="6" s="1"/>
  <c r="G7" i="6" l="1"/>
  <c r="H6" i="6"/>
  <c r="H7" i="6" s="1"/>
  <c r="G13" i="6" s="1"/>
  <c r="H8" i="6"/>
  <c r="C192" i="4"/>
  <c r="D192" i="4" s="1"/>
  <c r="C193" i="4"/>
  <c r="D193" i="4" s="1"/>
  <c r="E4" i="5"/>
  <c r="E5" i="5"/>
  <c r="E6" i="5"/>
  <c r="E7" i="5"/>
  <c r="E8" i="5"/>
  <c r="E9" i="5"/>
  <c r="E10" i="5"/>
  <c r="E11" i="5"/>
  <c r="E12" i="5"/>
  <c r="E3" i="5"/>
  <c r="G8" i="5" l="1"/>
  <c r="E15" i="5"/>
  <c r="D13" i="5"/>
  <c r="B13" i="5"/>
  <c r="D4" i="5" s="1"/>
  <c r="D10" i="5"/>
  <c r="D11" i="5"/>
  <c r="C4" i="5"/>
  <c r="C5" i="5"/>
  <c r="C6" i="5"/>
  <c r="C7" i="5"/>
  <c r="C8" i="5"/>
  <c r="C9" i="5"/>
  <c r="C10" i="5"/>
  <c r="C11" i="5"/>
  <c r="F5" i="4"/>
  <c r="F4" i="4"/>
  <c r="C3" i="5"/>
  <c r="B3" i="5" a="1"/>
  <c r="B12" i="5" s="1"/>
  <c r="D7" i="5" l="1"/>
  <c r="D9" i="5"/>
  <c r="D8" i="5"/>
  <c r="D6" i="5"/>
  <c r="D3" i="5"/>
  <c r="D5" i="5"/>
  <c r="D12" i="5"/>
  <c r="B3" i="5"/>
  <c r="B4" i="5"/>
  <c r="B5" i="5"/>
  <c r="B6" i="5"/>
  <c r="B7" i="5"/>
  <c r="B8" i="5"/>
  <c r="B9" i="5"/>
  <c r="B10" i="5"/>
  <c r="B11" i="5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4" i="4"/>
  <c r="C3" i="4"/>
  <c r="D3" i="4" s="1"/>
  <c r="C4" i="4"/>
  <c r="D4" i="4" s="1"/>
  <c r="C5" i="4"/>
  <c r="C6" i="4"/>
  <c r="D6" i="4" s="1"/>
  <c r="C7" i="4"/>
  <c r="C8" i="4"/>
  <c r="D8" i="4" s="1"/>
  <c r="C9" i="4"/>
  <c r="C10" i="4"/>
  <c r="C11" i="4"/>
  <c r="C12" i="4"/>
  <c r="D12" i="4" s="1"/>
  <c r="C13" i="4"/>
  <c r="C14" i="4"/>
  <c r="D14" i="4" s="1"/>
  <c r="C15" i="4"/>
  <c r="C16" i="4"/>
  <c r="D16" i="4" s="1"/>
  <c r="C17" i="4"/>
  <c r="C18" i="4"/>
  <c r="C19" i="4"/>
  <c r="C20" i="4"/>
  <c r="D20" i="4" s="1"/>
  <c r="C21" i="4"/>
  <c r="C22" i="4"/>
  <c r="C23" i="4"/>
  <c r="C24" i="4"/>
  <c r="D24" i="4" s="1"/>
  <c r="C25" i="4"/>
  <c r="C26" i="4"/>
  <c r="C27" i="4"/>
  <c r="C28" i="4"/>
  <c r="D28" i="4" s="1"/>
  <c r="C29" i="4"/>
  <c r="C30" i="4"/>
  <c r="D30" i="4" s="1"/>
  <c r="C31" i="4"/>
  <c r="C32" i="4"/>
  <c r="D32" i="4" s="1"/>
  <c r="C33" i="4"/>
  <c r="C34" i="4"/>
  <c r="D34" i="4"/>
  <c r="C35" i="4"/>
  <c r="C36" i="4"/>
  <c r="C37" i="4"/>
  <c r="C38" i="4"/>
  <c r="C39" i="4"/>
  <c r="D39" i="4" s="1"/>
  <c r="C40" i="4"/>
  <c r="C41" i="4"/>
  <c r="C42" i="4"/>
  <c r="C43" i="4"/>
  <c r="C44" i="4"/>
  <c r="C45" i="4"/>
  <c r="C46" i="4"/>
  <c r="C47" i="4"/>
  <c r="C48" i="4"/>
  <c r="C49" i="4"/>
  <c r="C50" i="4"/>
  <c r="D50" i="4" s="1"/>
  <c r="C51" i="4"/>
  <c r="C52" i="4"/>
  <c r="D52" i="4" s="1"/>
  <c r="C53" i="4"/>
  <c r="C54" i="4"/>
  <c r="C55" i="4"/>
  <c r="C56" i="4"/>
  <c r="D56" i="4" s="1"/>
  <c r="C57" i="4"/>
  <c r="D57" i="4" s="1"/>
  <c r="C58" i="4"/>
  <c r="C59" i="4"/>
  <c r="C60" i="4"/>
  <c r="D60" i="4" s="1"/>
  <c r="C61" i="4"/>
  <c r="D61" i="4" s="1"/>
  <c r="C62" i="4"/>
  <c r="D62" i="4" s="1"/>
  <c r="C63" i="4"/>
  <c r="C64" i="4"/>
  <c r="D64" i="4" s="1"/>
  <c r="C65" i="4"/>
  <c r="D65" i="4" s="1"/>
  <c r="C66" i="4"/>
  <c r="C67" i="4"/>
  <c r="C68" i="4"/>
  <c r="D68" i="4" s="1"/>
  <c r="C69" i="4"/>
  <c r="C70" i="4"/>
  <c r="C71" i="4"/>
  <c r="C72" i="4"/>
  <c r="D72" i="4" s="1"/>
  <c r="C73" i="4"/>
  <c r="D73" i="4" s="1"/>
  <c r="C74" i="4"/>
  <c r="C75" i="4"/>
  <c r="C76" i="4"/>
  <c r="D76" i="4" s="1"/>
  <c r="C77" i="4"/>
  <c r="C78" i="4"/>
  <c r="D78" i="4" s="1"/>
  <c r="C79" i="4"/>
  <c r="C80" i="4"/>
  <c r="C81" i="4"/>
  <c r="C82" i="4"/>
  <c r="C83" i="4"/>
  <c r="C84" i="4"/>
  <c r="C85" i="4"/>
  <c r="C86" i="4"/>
  <c r="C87" i="4"/>
  <c r="C88" i="4"/>
  <c r="C89" i="4"/>
  <c r="C90" i="4"/>
  <c r="D90" i="4" s="1"/>
  <c r="C91" i="4"/>
  <c r="D91" i="4" s="1"/>
  <c r="C92" i="4"/>
  <c r="C93" i="4"/>
  <c r="C94" i="4"/>
  <c r="C95" i="4"/>
  <c r="C96" i="4"/>
  <c r="C97" i="4"/>
  <c r="C98" i="4"/>
  <c r="D98" i="4" s="1"/>
  <c r="C99" i="4"/>
  <c r="D99" i="4" s="1"/>
  <c r="C100" i="4"/>
  <c r="D100" i="4" s="1"/>
  <c r="C101" i="4"/>
  <c r="D101" i="4" s="1"/>
  <c r="C102" i="4"/>
  <c r="C103" i="4"/>
  <c r="C104" i="4"/>
  <c r="D104" i="4" s="1"/>
  <c r="C105" i="4"/>
  <c r="D105" i="4" s="1"/>
  <c r="C106" i="4"/>
  <c r="C107" i="4"/>
  <c r="D107" i="4" s="1"/>
  <c r="C108" i="4"/>
  <c r="D108" i="4" s="1"/>
  <c r="C109" i="4"/>
  <c r="C110" i="4"/>
  <c r="C111" i="4"/>
  <c r="D111" i="4" s="1"/>
  <c r="C112" i="4"/>
  <c r="D112" i="4" s="1"/>
  <c r="C113" i="4"/>
  <c r="D113" i="4" s="1"/>
  <c r="C114" i="4"/>
  <c r="D114" i="4" s="1"/>
  <c r="C115" i="4"/>
  <c r="D115" i="4" s="1"/>
  <c r="C116" i="4"/>
  <c r="D116" i="4" s="1"/>
  <c r="C117" i="4"/>
  <c r="D117" i="4" s="1"/>
  <c r="C118" i="4"/>
  <c r="C119" i="4"/>
  <c r="C120" i="4"/>
  <c r="D120" i="4" s="1"/>
  <c r="C121" i="4"/>
  <c r="D121" i="4" s="1"/>
  <c r="C122" i="4"/>
  <c r="C123" i="4"/>
  <c r="D123" i="4" s="1"/>
  <c r="C124" i="4"/>
  <c r="D124" i="4" s="1"/>
  <c r="C125" i="4"/>
  <c r="C126" i="4"/>
  <c r="C127" i="4"/>
  <c r="C128" i="4"/>
  <c r="D128" i="4" s="1"/>
  <c r="C129" i="4"/>
  <c r="C130" i="4"/>
  <c r="D130" i="4" s="1"/>
  <c r="C131" i="4"/>
  <c r="D131" i="4" s="1"/>
  <c r="C132" i="4"/>
  <c r="C133" i="4"/>
  <c r="C134" i="4"/>
  <c r="C135" i="4"/>
  <c r="C136" i="4"/>
  <c r="C137" i="4"/>
  <c r="C138" i="4"/>
  <c r="D138" i="4" s="1"/>
  <c r="C139" i="4"/>
  <c r="D139" i="4" s="1"/>
  <c r="C140" i="4"/>
  <c r="C141" i="4"/>
  <c r="C142" i="4"/>
  <c r="C143" i="4"/>
  <c r="D143" i="4" s="1"/>
  <c r="C144" i="4"/>
  <c r="D144" i="4" s="1"/>
  <c r="C145" i="4"/>
  <c r="D145" i="4" s="1"/>
  <c r="C146" i="4"/>
  <c r="C147" i="4"/>
  <c r="D147" i="4" s="1"/>
  <c r="C148" i="4"/>
  <c r="D148" i="4" s="1"/>
  <c r="C149" i="4"/>
  <c r="C150" i="4"/>
  <c r="C151" i="4"/>
  <c r="C152" i="4"/>
  <c r="D152" i="4" s="1"/>
  <c r="C153" i="4"/>
  <c r="D153" i="4" s="1"/>
  <c r="C154" i="4"/>
  <c r="C155" i="4"/>
  <c r="D155" i="4" s="1"/>
  <c r="C156" i="4"/>
  <c r="D156" i="4" s="1"/>
  <c r="C157" i="4"/>
  <c r="C158" i="4"/>
  <c r="C159" i="4"/>
  <c r="C160" i="4"/>
  <c r="D160" i="4" s="1"/>
  <c r="C161" i="4"/>
  <c r="D161" i="4" s="1"/>
  <c r="C162" i="4"/>
  <c r="C163" i="4"/>
  <c r="D163" i="4" s="1"/>
  <c r="C164" i="4"/>
  <c r="D164" i="4" s="1"/>
  <c r="C165" i="4"/>
  <c r="C166" i="4"/>
  <c r="D166" i="4" s="1"/>
  <c r="C167" i="4"/>
  <c r="C168" i="4"/>
  <c r="D168" i="4" s="1"/>
  <c r="C169" i="4"/>
  <c r="C170" i="4"/>
  <c r="C171" i="4"/>
  <c r="D171" i="4" s="1"/>
  <c r="C172" i="4"/>
  <c r="D172" i="4" s="1"/>
  <c r="C173" i="4"/>
  <c r="C174" i="4"/>
  <c r="C175" i="4"/>
  <c r="D175" i="4" s="1"/>
  <c r="C176" i="4"/>
  <c r="C177" i="4"/>
  <c r="C178" i="4"/>
  <c r="C179" i="4"/>
  <c r="D179" i="4" s="1"/>
  <c r="C180" i="4"/>
  <c r="C181" i="4"/>
  <c r="C182" i="4"/>
  <c r="C183" i="4"/>
  <c r="C184" i="4"/>
  <c r="C185" i="4"/>
  <c r="C186" i="4"/>
  <c r="D186" i="4" s="1"/>
  <c r="C187" i="4"/>
  <c r="D187" i="4" s="1"/>
  <c r="C188" i="4"/>
  <c r="D188" i="4" s="1"/>
  <c r="C189" i="4"/>
  <c r="C190" i="4"/>
  <c r="C191" i="4"/>
  <c r="C194" i="4"/>
  <c r="C195" i="4"/>
  <c r="C2" i="4"/>
  <c r="D2" i="4" s="1"/>
  <c r="B3" i="4"/>
  <c r="D194" i="4" l="1"/>
  <c r="D178" i="4"/>
  <c r="D170" i="4"/>
  <c r="D162" i="4"/>
  <c r="D154" i="4"/>
  <c r="D146" i="4"/>
  <c r="D74" i="4"/>
  <c r="D66" i="4"/>
  <c r="D58" i="4"/>
  <c r="D26" i="4"/>
  <c r="D18" i="4"/>
  <c r="D10" i="4"/>
  <c r="D190" i="4"/>
  <c r="D118" i="4"/>
  <c r="D110" i="4"/>
  <c r="D102" i="4"/>
  <c r="D70" i="4"/>
  <c r="D54" i="4"/>
  <c r="D46" i="4"/>
  <c r="D22" i="4"/>
  <c r="D122" i="4"/>
  <c r="D42" i="4"/>
  <c r="D106" i="4"/>
  <c r="D82" i="4"/>
  <c r="D182" i="4"/>
  <c r="D142" i="4"/>
  <c r="D94" i="4"/>
  <c r="D174" i="4"/>
  <c r="D158" i="4"/>
  <c r="D150" i="4"/>
  <c r="D134" i="4"/>
  <c r="D126" i="4"/>
  <c r="D86" i="4"/>
  <c r="D195" i="4"/>
  <c r="D181" i="4"/>
  <c r="D137" i="4"/>
  <c r="D49" i="4"/>
  <c r="D41" i="4"/>
  <c r="D180" i="4"/>
  <c r="D165" i="4"/>
  <c r="D136" i="4"/>
  <c r="D129" i="4"/>
  <c r="D92" i="4"/>
  <c r="D84" i="4"/>
  <c r="D48" i="4"/>
  <c r="D40" i="4"/>
  <c r="D33" i="4"/>
  <c r="D25" i="4"/>
  <c r="D17" i="4"/>
  <c r="D9" i="4"/>
  <c r="D149" i="4"/>
  <c r="D177" i="4"/>
  <c r="D97" i="4"/>
  <c r="D38" i="4"/>
  <c r="D185" i="4"/>
  <c r="D133" i="4"/>
  <c r="D89" i="4"/>
  <c r="D81" i="4"/>
  <c r="D37" i="4"/>
  <c r="D184" i="4"/>
  <c r="D176" i="4"/>
  <c r="D169" i="4"/>
  <c r="D140" i="4"/>
  <c r="D132" i="4"/>
  <c r="D96" i="4"/>
  <c r="D88" i="4"/>
  <c r="D80" i="4"/>
  <c r="D44" i="4"/>
  <c r="D36" i="4"/>
  <c r="D135" i="4"/>
  <c r="D103" i="4"/>
  <c r="D173" i="4"/>
  <c r="D141" i="4"/>
  <c r="D109" i="4"/>
  <c r="D15" i="4"/>
  <c r="D71" i="4"/>
  <c r="D167" i="4"/>
  <c r="D63" i="4"/>
  <c r="D191" i="4"/>
  <c r="D159" i="4"/>
  <c r="D127" i="4"/>
  <c r="D95" i="4"/>
  <c r="D55" i="4"/>
  <c r="D29" i="4"/>
  <c r="D183" i="4"/>
  <c r="D151" i="4"/>
  <c r="D119" i="4"/>
  <c r="D13" i="4"/>
  <c r="D87" i="4"/>
  <c r="D189" i="4"/>
  <c r="D157" i="4"/>
  <c r="D125" i="4"/>
  <c r="D93" i="4"/>
  <c r="D5" i="4"/>
  <c r="D35" i="4"/>
  <c r="D11" i="4"/>
  <c r="D75" i="4"/>
  <c r="D69" i="4"/>
  <c r="D43" i="4"/>
  <c r="D23" i="4"/>
  <c r="D79" i="4"/>
  <c r="D47" i="4"/>
  <c r="D27" i="4"/>
  <c r="D21" i="4"/>
  <c r="D67" i="4"/>
  <c r="D85" i="4"/>
  <c r="D59" i="4"/>
  <c r="D53" i="4"/>
  <c r="D7" i="4"/>
  <c r="D19" i="4"/>
  <c r="D83" i="4"/>
  <c r="D77" i="4"/>
  <c r="D51" i="4"/>
  <c r="D45" i="4"/>
  <c r="D31" i="4"/>
  <c r="C12" i="3"/>
  <c r="C11" i="3"/>
  <c r="C3" i="3"/>
  <c r="C4" i="3"/>
  <c r="C5" i="3"/>
  <c r="C6" i="3"/>
  <c r="C7" i="3"/>
  <c r="C8" i="3"/>
  <c r="C9" i="3"/>
  <c r="C10" i="3"/>
  <c r="C2" i="3"/>
  <c r="B12" i="3" l="1"/>
  <c r="B2" i="3" a="1"/>
  <c r="B2" i="3" s="1"/>
  <c r="B9" i="3" l="1"/>
  <c r="B8" i="3"/>
  <c r="B7" i="3"/>
  <c r="B6" i="3"/>
  <c r="B5" i="3"/>
  <c r="B4" i="3"/>
  <c r="B11" i="3"/>
  <c r="B3" i="3"/>
  <c r="B10" i="3"/>
  <c r="B3" i="1"/>
  <c r="B6" i="1"/>
  <c r="B5" i="1"/>
  <c r="B4" i="1"/>
  <c r="H11" i="1" s="1"/>
  <c r="H5" i="1"/>
  <c r="H6" i="1"/>
  <c r="H7" i="1"/>
  <c r="H8" i="1"/>
  <c r="H9" i="1"/>
  <c r="H10" i="1"/>
  <c r="H13" i="1"/>
  <c r="H14" i="1"/>
  <c r="H15" i="1"/>
  <c r="H16" i="1"/>
  <c r="H17" i="1"/>
  <c r="H18" i="1"/>
  <c r="H20" i="1"/>
  <c r="H21" i="1"/>
  <c r="H22" i="1"/>
  <c r="H23" i="1"/>
  <c r="H24" i="1"/>
  <c r="H25" i="1"/>
  <c r="H26" i="1"/>
  <c r="H28" i="1"/>
  <c r="H29" i="1"/>
  <c r="H30" i="1"/>
  <c r="H31" i="1"/>
  <c r="H32" i="1"/>
  <c r="H33" i="1"/>
  <c r="H34" i="1"/>
  <c r="H36" i="1"/>
  <c r="H37" i="1"/>
  <c r="H38" i="1"/>
  <c r="H39" i="1"/>
  <c r="H40" i="1"/>
  <c r="H41" i="1"/>
  <c r="H42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G9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H3" i="1"/>
  <c r="G3" i="1"/>
  <c r="G1" i="1" s="1"/>
  <c r="H12" i="1" l="1"/>
  <c r="H4" i="1"/>
  <c r="H1" i="1" s="1"/>
  <c r="B8" i="1" s="1"/>
  <c r="H43" i="1"/>
  <c r="H35" i="1"/>
  <c r="H27" i="1"/>
  <c r="H19" i="1"/>
  <c r="B7" i="1"/>
</calcChain>
</file>

<file path=xl/sharedStrings.xml><?xml version="1.0" encoding="utf-8"?>
<sst xmlns="http://schemas.openxmlformats.org/spreadsheetml/2006/main" count="148" uniqueCount="103">
  <si>
    <t>Объём выборки</t>
  </si>
  <si>
    <t>Среднее</t>
  </si>
  <si>
    <t>Дисперсия</t>
  </si>
  <si>
    <t>Ст. отклонение</t>
  </si>
  <si>
    <t>Асимметрия</t>
  </si>
  <si>
    <t>Эксцесс</t>
  </si>
  <si>
    <t>Кубы</t>
  </si>
  <si>
    <t>4-е степ.</t>
  </si>
  <si>
    <t>&gt;128,65</t>
  </si>
  <si>
    <t>Границы</t>
  </si>
  <si>
    <t>Частоты</t>
  </si>
  <si>
    <t>Плотность</t>
  </si>
  <si>
    <t>Объем</t>
  </si>
  <si>
    <t>Всего</t>
  </si>
  <si>
    <t>X^2=</t>
  </si>
  <si>
    <t>Выбор. Частоты</t>
  </si>
  <si>
    <t>Вероятность</t>
  </si>
  <si>
    <t>Ожидаем. Частоты</t>
  </si>
  <si>
    <t>Хи-квадрат</t>
  </si>
  <si>
    <t>Критический уровень значимости</t>
  </si>
  <si>
    <t>α9=</t>
  </si>
  <si>
    <t>α7=</t>
  </si>
  <si>
    <t>7 ст. свободы</t>
  </si>
  <si>
    <t>9 ст. свободы</t>
  </si>
  <si>
    <t>альфа</t>
  </si>
  <si>
    <t>До</t>
  </si>
  <si>
    <t>После</t>
  </si>
  <si>
    <t>Разность</t>
  </si>
  <si>
    <t>Ст. Отклон S</t>
  </si>
  <si>
    <t>Среднее x</t>
  </si>
  <si>
    <t>Ош. Средн. (+-) m</t>
  </si>
  <si>
    <t>Объем выборки n</t>
  </si>
  <si>
    <t>Статистика Стьюдента</t>
  </si>
  <si>
    <t>Альфа крит</t>
  </si>
  <si>
    <t>Вывод</t>
  </si>
  <si>
    <t>Гипотеза нормальности не может быть принята или отвергнута</t>
  </si>
  <si>
    <t>Альтернатива</t>
  </si>
  <si>
    <t>Гипотеза</t>
  </si>
  <si>
    <t>Принимается</t>
  </si>
  <si>
    <t>Эффект</t>
  </si>
  <si>
    <t>Число наблюдений n</t>
  </si>
  <si>
    <t>Число успехов m</t>
  </si>
  <si>
    <t>Уровень значимости</t>
  </si>
  <si>
    <t>Альфа крит =</t>
  </si>
  <si>
    <t>Наличие эффекта</t>
  </si>
  <si>
    <t>Вывод:</t>
  </si>
  <si>
    <t>1-я выборка</t>
  </si>
  <si>
    <t>2-я выборка</t>
  </si>
  <si>
    <t/>
  </si>
  <si>
    <t xml:space="preserve">Вывод: </t>
  </si>
  <si>
    <t>Ранги 1-й выборки</t>
  </si>
  <si>
    <t>Количество</t>
  </si>
  <si>
    <t>Статистика Вилкоксона</t>
  </si>
  <si>
    <t>Среднее статистики Вилкоксона</t>
  </si>
  <si>
    <t>Дисперсия статистики Вилкоксона</t>
  </si>
  <si>
    <t>АльфаКрит=</t>
  </si>
  <si>
    <t>Приближенное значение уровня значимости</t>
  </si>
  <si>
    <t>Альтенатива</t>
  </si>
  <si>
    <t>Увеличится</t>
  </si>
  <si>
    <t>Не увеличится</t>
  </si>
  <si>
    <t>α=0.01</t>
  </si>
  <si>
    <t>Препарат увеличивает давление</t>
  </si>
  <si>
    <t>Высоко значимое расхождение с гипотезой</t>
  </si>
  <si>
    <t>Выборочные данные высоко значимо подтверждают эффективность</t>
  </si>
  <si>
    <t>выбранный уровень значимости</t>
  </si>
  <si>
    <t>α=0.1</t>
  </si>
  <si>
    <t>I-ая гр. Больше</t>
  </si>
  <si>
    <t>I-ая гр. не Больше</t>
  </si>
  <si>
    <t>Выборочные данные свидетельствуют о хорошем согласии с гипотезой</t>
  </si>
  <si>
    <t>K: I-ая гр. Меньше</t>
  </si>
  <si>
    <t>I-ая гр. Меньше</t>
  </si>
  <si>
    <t>I-ая гр. Не меньше</t>
  </si>
  <si>
    <t>Число равных</t>
  </si>
  <si>
    <t>Характерисктика</t>
  </si>
  <si>
    <t>Станд.Откл.</t>
  </si>
  <si>
    <t>Ошибка среднего</t>
  </si>
  <si>
    <t>Число данных</t>
  </si>
  <si>
    <t>Надежность Q</t>
  </si>
  <si>
    <t>Доверительный интервал</t>
  </si>
  <si>
    <t>Верхняя граница</t>
  </si>
  <si>
    <t>Нижняя граница</t>
  </si>
  <si>
    <t>Уровень α</t>
  </si>
  <si>
    <t>Квантиль t^(α/2)</t>
  </si>
  <si>
    <t>Квантиль t^(α)</t>
  </si>
  <si>
    <t>Задание 14</t>
  </si>
  <si>
    <t>α=0.05</t>
  </si>
  <si>
    <t>для X:</t>
  </si>
  <si>
    <t>r=5</t>
  </si>
  <si>
    <t>X1=114.05</t>
  </si>
  <si>
    <t>Xr=122.05</t>
  </si>
  <si>
    <t>для Y:</t>
  </si>
  <si>
    <t>s=4</t>
  </si>
  <si>
    <t>Y1=79.05</t>
  </si>
  <si>
    <t>Ys=85.05</t>
  </si>
  <si>
    <t>Сумма</t>
  </si>
  <si>
    <t>114,05-116,05</t>
  </si>
  <si>
    <t>116,05-118,05</t>
  </si>
  <si>
    <t>118,05-120,05</t>
  </si>
  <si>
    <t>120,05-122,05</t>
  </si>
  <si>
    <t>Курение\Давление</t>
  </si>
  <si>
    <t>83,05-85,05</t>
  </si>
  <si>
    <t>81,05-83,05</t>
  </si>
  <si>
    <t>79,05-81,05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</si>
</sst>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2" fillId="0" borderId="0" xfId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Задание2!$A$2:$A$11</c:f>
              <c:strCache>
                <c:ptCount val="10"/>
                <c:pt idx="0">
                  <c:v>112,65</c:v>
                </c:pt>
                <c:pt idx="1">
                  <c:v>114,65</c:v>
                </c:pt>
                <c:pt idx="2">
                  <c:v>116,65</c:v>
                </c:pt>
                <c:pt idx="3">
                  <c:v>118,65</c:v>
                </c:pt>
                <c:pt idx="4">
                  <c:v>120,65</c:v>
                </c:pt>
                <c:pt idx="5">
                  <c:v>122,65</c:v>
                </c:pt>
                <c:pt idx="6">
                  <c:v>124,65</c:v>
                </c:pt>
                <c:pt idx="7">
                  <c:v>126,65</c:v>
                </c:pt>
                <c:pt idx="8">
                  <c:v>128,65</c:v>
                </c:pt>
                <c:pt idx="9">
                  <c:v>&gt;128,65</c:v>
                </c:pt>
              </c:strCache>
            </c:strRef>
          </c:cat>
          <c:val>
            <c:numRef>
              <c:f>Задание2!$B$2:$B$11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11</c:v>
                </c:pt>
                <c:pt idx="4">
                  <c:v>22</c:v>
                </c:pt>
                <c:pt idx="5">
                  <c:v>30</c:v>
                </c:pt>
                <c:pt idx="6">
                  <c:v>21</c:v>
                </c:pt>
                <c:pt idx="7">
                  <c:v>8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-519116368"/>
        <c:axId val="-519106032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>
              <a:softEdge rad="0"/>
            </a:effectLst>
          </c:spPr>
          <c:marker>
            <c:symbol val="none"/>
          </c:marker>
          <c:cat>
            <c:strRef>
              <c:f>Задание2!$A$2:$A$11</c:f>
              <c:strCache>
                <c:ptCount val="10"/>
                <c:pt idx="0">
                  <c:v>112,65</c:v>
                </c:pt>
                <c:pt idx="1">
                  <c:v>114,65</c:v>
                </c:pt>
                <c:pt idx="2">
                  <c:v>116,65</c:v>
                </c:pt>
                <c:pt idx="3">
                  <c:v>118,65</c:v>
                </c:pt>
                <c:pt idx="4">
                  <c:v>120,65</c:v>
                </c:pt>
                <c:pt idx="5">
                  <c:v>122,65</c:v>
                </c:pt>
                <c:pt idx="6">
                  <c:v>124,65</c:v>
                </c:pt>
                <c:pt idx="7">
                  <c:v>126,65</c:v>
                </c:pt>
                <c:pt idx="8">
                  <c:v>128,65</c:v>
                </c:pt>
                <c:pt idx="9">
                  <c:v>&gt;128,65</c:v>
                </c:pt>
              </c:strCache>
            </c:strRef>
          </c:cat>
          <c:val>
            <c:numRef>
              <c:f>Задание2!$C$2:$C$11</c:f>
              <c:numCache>
                <c:formatCode>General</c:formatCode>
                <c:ptCount val="10"/>
                <c:pt idx="0">
                  <c:v>3.3324232888125166E-2</c:v>
                </c:pt>
                <c:pt idx="1">
                  <c:v>0.4124367095651279</c:v>
                </c:pt>
                <c:pt idx="2">
                  <c:v>2.8545892165036624</c:v>
                </c:pt>
                <c:pt idx="3">
                  <c:v>11.048901028439005</c:v>
                </c:pt>
                <c:pt idx="4">
                  <c:v>23.915733254783291</c:v>
                </c:pt>
                <c:pt idx="5">
                  <c:v>28.949260437524512</c:v>
                </c:pt>
                <c:pt idx="6">
                  <c:v>19.596585236906797</c:v>
                </c:pt>
                <c:pt idx="7">
                  <c:v>7.4184382041569696</c:v>
                </c:pt>
                <c:pt idx="8">
                  <c:v>1.5704847401085431</c:v>
                </c:pt>
                <c:pt idx="9">
                  <c:v>0.18592770703548198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19116368"/>
        <c:axId val="-519106032"/>
      </c:lineChart>
      <c:catAx>
        <c:axId val="-51911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19106032"/>
        <c:crosses val="autoZero"/>
        <c:auto val="1"/>
        <c:lblAlgn val="ctr"/>
        <c:lblOffset val="100"/>
        <c:noMultiLvlLbl val="0"/>
      </c:catAx>
      <c:valAx>
        <c:axId val="-51910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1911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МАКСИМАЛЬНОЕ РАСХОЖДЕНИЕ D=0,087145 </a:t>
            </a:r>
            <a:r>
              <a:rPr lang="en-US" sz="1400" b="0" i="0" u="none" strike="noStrike" baseline="0">
                <a:effectLst/>
              </a:rPr>
              <a:t>(X=123)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>
        <c:manualLayout>
          <c:xMode val="edge"/>
          <c:yMode val="edge"/>
          <c:x val="9.8117891513560804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Задание3!$A$2:$A$195</c:f>
              <c:numCache>
                <c:formatCode>General</c:formatCode>
                <c:ptCount val="194"/>
                <c:pt idx="0">
                  <c:v>110</c:v>
                </c:pt>
                <c:pt idx="1">
                  <c:v>111</c:v>
                </c:pt>
                <c:pt idx="2">
                  <c:v>111</c:v>
                </c:pt>
                <c:pt idx="3">
                  <c:v>116</c:v>
                </c:pt>
                <c:pt idx="4">
                  <c:v>116</c:v>
                </c:pt>
                <c:pt idx="5">
                  <c:v>116.2</c:v>
                </c:pt>
                <c:pt idx="6">
                  <c:v>116.2</c:v>
                </c:pt>
                <c:pt idx="7">
                  <c:v>117.2</c:v>
                </c:pt>
                <c:pt idx="8">
                  <c:v>117.2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117.5</c:v>
                </c:pt>
                <c:pt idx="15">
                  <c:v>117.5</c:v>
                </c:pt>
                <c:pt idx="16">
                  <c:v>117.5</c:v>
                </c:pt>
                <c:pt idx="17">
                  <c:v>117.8</c:v>
                </c:pt>
                <c:pt idx="18">
                  <c:v>117.8</c:v>
                </c:pt>
                <c:pt idx="19">
                  <c:v>118</c:v>
                </c:pt>
                <c:pt idx="20">
                  <c:v>118</c:v>
                </c:pt>
                <c:pt idx="21">
                  <c:v>118.2</c:v>
                </c:pt>
                <c:pt idx="22">
                  <c:v>118.2</c:v>
                </c:pt>
                <c:pt idx="23">
                  <c:v>118.5</c:v>
                </c:pt>
                <c:pt idx="24">
                  <c:v>118.5</c:v>
                </c:pt>
                <c:pt idx="25">
                  <c:v>118.5</c:v>
                </c:pt>
                <c:pt idx="26">
                  <c:v>118.5</c:v>
                </c:pt>
                <c:pt idx="27">
                  <c:v>118.5</c:v>
                </c:pt>
                <c:pt idx="28">
                  <c:v>118.5</c:v>
                </c:pt>
                <c:pt idx="29">
                  <c:v>118.8</c:v>
                </c:pt>
                <c:pt idx="30">
                  <c:v>118.8</c:v>
                </c:pt>
                <c:pt idx="31">
                  <c:v>119</c:v>
                </c:pt>
                <c:pt idx="32">
                  <c:v>119</c:v>
                </c:pt>
                <c:pt idx="33">
                  <c:v>119</c:v>
                </c:pt>
                <c:pt idx="34">
                  <c:v>119</c:v>
                </c:pt>
                <c:pt idx="35">
                  <c:v>119</c:v>
                </c:pt>
                <c:pt idx="36">
                  <c:v>119</c:v>
                </c:pt>
                <c:pt idx="37">
                  <c:v>119.2</c:v>
                </c:pt>
                <c:pt idx="38">
                  <c:v>119.2</c:v>
                </c:pt>
                <c:pt idx="39">
                  <c:v>119.2</c:v>
                </c:pt>
                <c:pt idx="40">
                  <c:v>119.2</c:v>
                </c:pt>
                <c:pt idx="41">
                  <c:v>119.2</c:v>
                </c:pt>
                <c:pt idx="42">
                  <c:v>119.2</c:v>
                </c:pt>
                <c:pt idx="43">
                  <c:v>119.5</c:v>
                </c:pt>
                <c:pt idx="44">
                  <c:v>119.5</c:v>
                </c:pt>
                <c:pt idx="45">
                  <c:v>119.5</c:v>
                </c:pt>
                <c:pt idx="46">
                  <c:v>119.5</c:v>
                </c:pt>
                <c:pt idx="47">
                  <c:v>119.5</c:v>
                </c:pt>
                <c:pt idx="48">
                  <c:v>119.5</c:v>
                </c:pt>
                <c:pt idx="49">
                  <c:v>119.5</c:v>
                </c:pt>
                <c:pt idx="50">
                  <c:v>119.5</c:v>
                </c:pt>
                <c:pt idx="51">
                  <c:v>119.5</c:v>
                </c:pt>
                <c:pt idx="52">
                  <c:v>119.5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120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120</c:v>
                </c:pt>
                <c:pt idx="69">
                  <c:v>120.4</c:v>
                </c:pt>
                <c:pt idx="70">
                  <c:v>120.4</c:v>
                </c:pt>
                <c:pt idx="71">
                  <c:v>120.5</c:v>
                </c:pt>
                <c:pt idx="72">
                  <c:v>120.5</c:v>
                </c:pt>
                <c:pt idx="73">
                  <c:v>120.9</c:v>
                </c:pt>
                <c:pt idx="74">
                  <c:v>120.9</c:v>
                </c:pt>
                <c:pt idx="75">
                  <c:v>121</c:v>
                </c:pt>
                <c:pt idx="76">
                  <c:v>121</c:v>
                </c:pt>
                <c:pt idx="77">
                  <c:v>121</c:v>
                </c:pt>
                <c:pt idx="78">
                  <c:v>121</c:v>
                </c:pt>
                <c:pt idx="79">
                  <c:v>121</c:v>
                </c:pt>
                <c:pt idx="80">
                  <c:v>121</c:v>
                </c:pt>
                <c:pt idx="81">
                  <c:v>121</c:v>
                </c:pt>
                <c:pt idx="82">
                  <c:v>121</c:v>
                </c:pt>
                <c:pt idx="83">
                  <c:v>121</c:v>
                </c:pt>
                <c:pt idx="84">
                  <c:v>121</c:v>
                </c:pt>
                <c:pt idx="85">
                  <c:v>121</c:v>
                </c:pt>
                <c:pt idx="86">
                  <c:v>121</c:v>
                </c:pt>
                <c:pt idx="87">
                  <c:v>121</c:v>
                </c:pt>
                <c:pt idx="88">
                  <c:v>121</c:v>
                </c:pt>
                <c:pt idx="89">
                  <c:v>121</c:v>
                </c:pt>
                <c:pt idx="90">
                  <c:v>121</c:v>
                </c:pt>
                <c:pt idx="91">
                  <c:v>121.2</c:v>
                </c:pt>
                <c:pt idx="92">
                  <c:v>121.2</c:v>
                </c:pt>
                <c:pt idx="93">
                  <c:v>121.3</c:v>
                </c:pt>
                <c:pt idx="94">
                  <c:v>121.3</c:v>
                </c:pt>
                <c:pt idx="95">
                  <c:v>121.5</c:v>
                </c:pt>
                <c:pt idx="96">
                  <c:v>121.5</c:v>
                </c:pt>
                <c:pt idx="97">
                  <c:v>121.5</c:v>
                </c:pt>
                <c:pt idx="98">
                  <c:v>121.5</c:v>
                </c:pt>
                <c:pt idx="99">
                  <c:v>121.5</c:v>
                </c:pt>
                <c:pt idx="100">
                  <c:v>121.5</c:v>
                </c:pt>
                <c:pt idx="101">
                  <c:v>121.5</c:v>
                </c:pt>
                <c:pt idx="102">
                  <c:v>121.5</c:v>
                </c:pt>
                <c:pt idx="103">
                  <c:v>121.5</c:v>
                </c:pt>
                <c:pt idx="104">
                  <c:v>121.5</c:v>
                </c:pt>
                <c:pt idx="105">
                  <c:v>121.5</c:v>
                </c:pt>
                <c:pt idx="106">
                  <c:v>121.5</c:v>
                </c:pt>
                <c:pt idx="107">
                  <c:v>121.5</c:v>
                </c:pt>
                <c:pt idx="108">
                  <c:v>121.5</c:v>
                </c:pt>
                <c:pt idx="109">
                  <c:v>122</c:v>
                </c:pt>
                <c:pt idx="110">
                  <c:v>122</c:v>
                </c:pt>
                <c:pt idx="111">
                  <c:v>122</c:v>
                </c:pt>
                <c:pt idx="112">
                  <c:v>122</c:v>
                </c:pt>
                <c:pt idx="113">
                  <c:v>122</c:v>
                </c:pt>
                <c:pt idx="114">
                  <c:v>122</c:v>
                </c:pt>
                <c:pt idx="115">
                  <c:v>122.1</c:v>
                </c:pt>
                <c:pt idx="116">
                  <c:v>122.1</c:v>
                </c:pt>
                <c:pt idx="117">
                  <c:v>122.3</c:v>
                </c:pt>
                <c:pt idx="118">
                  <c:v>122.3</c:v>
                </c:pt>
                <c:pt idx="119">
                  <c:v>122.3</c:v>
                </c:pt>
                <c:pt idx="120">
                  <c:v>122.3</c:v>
                </c:pt>
                <c:pt idx="121">
                  <c:v>122.3</c:v>
                </c:pt>
                <c:pt idx="122">
                  <c:v>122.3</c:v>
                </c:pt>
                <c:pt idx="123">
                  <c:v>122.5</c:v>
                </c:pt>
                <c:pt idx="124">
                  <c:v>122.5</c:v>
                </c:pt>
                <c:pt idx="125">
                  <c:v>122.5</c:v>
                </c:pt>
                <c:pt idx="126">
                  <c:v>122.5</c:v>
                </c:pt>
                <c:pt idx="127">
                  <c:v>122.5</c:v>
                </c:pt>
                <c:pt idx="128">
                  <c:v>122.5</c:v>
                </c:pt>
                <c:pt idx="129">
                  <c:v>122.5</c:v>
                </c:pt>
                <c:pt idx="130">
                  <c:v>122.5</c:v>
                </c:pt>
                <c:pt idx="131">
                  <c:v>122.5</c:v>
                </c:pt>
                <c:pt idx="132">
                  <c:v>122.5</c:v>
                </c:pt>
                <c:pt idx="133">
                  <c:v>123</c:v>
                </c:pt>
                <c:pt idx="134">
                  <c:v>123</c:v>
                </c:pt>
                <c:pt idx="135">
                  <c:v>123</c:v>
                </c:pt>
                <c:pt idx="136">
                  <c:v>123</c:v>
                </c:pt>
                <c:pt idx="137">
                  <c:v>123</c:v>
                </c:pt>
                <c:pt idx="138">
                  <c:v>123</c:v>
                </c:pt>
                <c:pt idx="139">
                  <c:v>123</c:v>
                </c:pt>
                <c:pt idx="140">
                  <c:v>123</c:v>
                </c:pt>
                <c:pt idx="141">
                  <c:v>123</c:v>
                </c:pt>
                <c:pt idx="142">
                  <c:v>123</c:v>
                </c:pt>
                <c:pt idx="143">
                  <c:v>123</c:v>
                </c:pt>
                <c:pt idx="144">
                  <c:v>123</c:v>
                </c:pt>
                <c:pt idx="145">
                  <c:v>123</c:v>
                </c:pt>
                <c:pt idx="146">
                  <c:v>123</c:v>
                </c:pt>
                <c:pt idx="147">
                  <c:v>123.2</c:v>
                </c:pt>
                <c:pt idx="148">
                  <c:v>123.2</c:v>
                </c:pt>
                <c:pt idx="149">
                  <c:v>123.2</c:v>
                </c:pt>
                <c:pt idx="150">
                  <c:v>123.2</c:v>
                </c:pt>
                <c:pt idx="151">
                  <c:v>123.2</c:v>
                </c:pt>
                <c:pt idx="152">
                  <c:v>123.2</c:v>
                </c:pt>
                <c:pt idx="153">
                  <c:v>123.3</c:v>
                </c:pt>
                <c:pt idx="154">
                  <c:v>123.3</c:v>
                </c:pt>
                <c:pt idx="155">
                  <c:v>123.5</c:v>
                </c:pt>
                <c:pt idx="156">
                  <c:v>123.5</c:v>
                </c:pt>
                <c:pt idx="157">
                  <c:v>123.5</c:v>
                </c:pt>
                <c:pt idx="158">
                  <c:v>123.5</c:v>
                </c:pt>
                <c:pt idx="159">
                  <c:v>123.5</c:v>
                </c:pt>
                <c:pt idx="160">
                  <c:v>123.5</c:v>
                </c:pt>
                <c:pt idx="161">
                  <c:v>123.6</c:v>
                </c:pt>
                <c:pt idx="162">
                  <c:v>123.6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124.5</c:v>
                </c:pt>
                <c:pt idx="172">
                  <c:v>124.5</c:v>
                </c:pt>
                <c:pt idx="173">
                  <c:v>124.5</c:v>
                </c:pt>
                <c:pt idx="174">
                  <c:v>124.5</c:v>
                </c:pt>
                <c:pt idx="175">
                  <c:v>125</c:v>
                </c:pt>
                <c:pt idx="176">
                  <c:v>125</c:v>
                </c:pt>
                <c:pt idx="177">
                  <c:v>125</c:v>
                </c:pt>
                <c:pt idx="178">
                  <c:v>125</c:v>
                </c:pt>
                <c:pt idx="179">
                  <c:v>125</c:v>
                </c:pt>
                <c:pt idx="180">
                  <c:v>125</c:v>
                </c:pt>
                <c:pt idx="181">
                  <c:v>125.1</c:v>
                </c:pt>
                <c:pt idx="182">
                  <c:v>125.1</c:v>
                </c:pt>
                <c:pt idx="183">
                  <c:v>125.3</c:v>
                </c:pt>
                <c:pt idx="184">
                  <c:v>125.3</c:v>
                </c:pt>
                <c:pt idx="185">
                  <c:v>125.5</c:v>
                </c:pt>
                <c:pt idx="186">
                  <c:v>125.5</c:v>
                </c:pt>
                <c:pt idx="187">
                  <c:v>126</c:v>
                </c:pt>
                <c:pt idx="188">
                  <c:v>126</c:v>
                </c:pt>
                <c:pt idx="189">
                  <c:v>126</c:v>
                </c:pt>
                <c:pt idx="190">
                  <c:v>126</c:v>
                </c:pt>
                <c:pt idx="191">
                  <c:v>128.5</c:v>
                </c:pt>
                <c:pt idx="192">
                  <c:v>128.5</c:v>
                </c:pt>
                <c:pt idx="193">
                  <c:v>129.5</c:v>
                </c:pt>
              </c:numCache>
            </c:numRef>
          </c:xVal>
          <c:yVal>
            <c:numRef>
              <c:f>Задание3!$B$2:$B$195</c:f>
              <c:numCache>
                <c:formatCode>General</c:formatCode>
                <c:ptCount val="194"/>
                <c:pt idx="0">
                  <c:v>0</c:v>
                </c:pt>
                <c:pt idx="1">
                  <c:v>0</c:v>
                </c:pt>
                <c:pt idx="2">
                  <c:v>9.9009900990099011E-3</c:v>
                </c:pt>
                <c:pt idx="3">
                  <c:v>9.9009900990099011E-3</c:v>
                </c:pt>
                <c:pt idx="4">
                  <c:v>1.9801980198019802E-2</c:v>
                </c:pt>
                <c:pt idx="5">
                  <c:v>1.9801980198019799E-2</c:v>
                </c:pt>
                <c:pt idx="6">
                  <c:v>2.9702970297029702E-2</c:v>
                </c:pt>
                <c:pt idx="7">
                  <c:v>2.9702970297029702E-2</c:v>
                </c:pt>
                <c:pt idx="8">
                  <c:v>3.9603960396039604E-2</c:v>
                </c:pt>
                <c:pt idx="9">
                  <c:v>3.9603960396039604E-2</c:v>
                </c:pt>
                <c:pt idx="10">
                  <c:v>4.9504950495049507E-2</c:v>
                </c:pt>
                <c:pt idx="11">
                  <c:v>4.95049504950495E-2</c:v>
                </c:pt>
                <c:pt idx="12">
                  <c:v>5.9405940594059403E-2</c:v>
                </c:pt>
                <c:pt idx="13">
                  <c:v>5.940594059405941E-2</c:v>
                </c:pt>
                <c:pt idx="14">
                  <c:v>6.9306930693069313E-2</c:v>
                </c:pt>
                <c:pt idx="15">
                  <c:v>6.9306930693069313E-2</c:v>
                </c:pt>
                <c:pt idx="16">
                  <c:v>7.9207920792079209E-2</c:v>
                </c:pt>
                <c:pt idx="17">
                  <c:v>7.9207920792079209E-2</c:v>
                </c:pt>
                <c:pt idx="18">
                  <c:v>8.9108910891089105E-2</c:v>
                </c:pt>
                <c:pt idx="19">
                  <c:v>8.9108910891089119E-2</c:v>
                </c:pt>
                <c:pt idx="20">
                  <c:v>9.9009900990099015E-2</c:v>
                </c:pt>
                <c:pt idx="21">
                  <c:v>9.9009900990099015E-2</c:v>
                </c:pt>
                <c:pt idx="22">
                  <c:v>0.10891089108910891</c:v>
                </c:pt>
                <c:pt idx="23">
                  <c:v>0.10891089108910891</c:v>
                </c:pt>
                <c:pt idx="24">
                  <c:v>0.11881188118811881</c:v>
                </c:pt>
                <c:pt idx="25">
                  <c:v>0.11881188118811882</c:v>
                </c:pt>
                <c:pt idx="26">
                  <c:v>0.12871287128712872</c:v>
                </c:pt>
                <c:pt idx="27">
                  <c:v>0.12871287128712872</c:v>
                </c:pt>
                <c:pt idx="28">
                  <c:v>0.13861386138613863</c:v>
                </c:pt>
                <c:pt idx="29">
                  <c:v>0.1386138613861386</c:v>
                </c:pt>
                <c:pt idx="30">
                  <c:v>0.14851485148514851</c:v>
                </c:pt>
                <c:pt idx="31">
                  <c:v>0.14851485148514851</c:v>
                </c:pt>
                <c:pt idx="32">
                  <c:v>0.15841584158415842</c:v>
                </c:pt>
                <c:pt idx="33">
                  <c:v>0.15841584158415842</c:v>
                </c:pt>
                <c:pt idx="34">
                  <c:v>0.16831683168316833</c:v>
                </c:pt>
                <c:pt idx="35">
                  <c:v>0.1683168316831683</c:v>
                </c:pt>
                <c:pt idx="36">
                  <c:v>0.17821782178217821</c:v>
                </c:pt>
                <c:pt idx="37">
                  <c:v>0.17821782178217821</c:v>
                </c:pt>
                <c:pt idx="38">
                  <c:v>0.18811881188118812</c:v>
                </c:pt>
                <c:pt idx="39">
                  <c:v>0.18811881188118812</c:v>
                </c:pt>
                <c:pt idx="40">
                  <c:v>0.19801980198019803</c:v>
                </c:pt>
                <c:pt idx="41">
                  <c:v>0.198019801980198</c:v>
                </c:pt>
                <c:pt idx="42">
                  <c:v>0.20792079207920791</c:v>
                </c:pt>
                <c:pt idx="43">
                  <c:v>0.20792079207920791</c:v>
                </c:pt>
                <c:pt idx="44">
                  <c:v>0.21782178217821782</c:v>
                </c:pt>
                <c:pt idx="45">
                  <c:v>0.21782178217821782</c:v>
                </c:pt>
                <c:pt idx="46">
                  <c:v>0.22772277227722773</c:v>
                </c:pt>
                <c:pt idx="47">
                  <c:v>0.2277227722772277</c:v>
                </c:pt>
                <c:pt idx="48">
                  <c:v>0.23762376237623761</c:v>
                </c:pt>
                <c:pt idx="49">
                  <c:v>0.23762376237623761</c:v>
                </c:pt>
                <c:pt idx="50">
                  <c:v>0.24752475247524752</c:v>
                </c:pt>
                <c:pt idx="51">
                  <c:v>0.24752475247524752</c:v>
                </c:pt>
                <c:pt idx="52">
                  <c:v>0.25742574257425743</c:v>
                </c:pt>
                <c:pt idx="53">
                  <c:v>0.25742574257425743</c:v>
                </c:pt>
                <c:pt idx="54">
                  <c:v>0.26732673267326734</c:v>
                </c:pt>
                <c:pt idx="55">
                  <c:v>0.26732673267326734</c:v>
                </c:pt>
                <c:pt idx="56">
                  <c:v>0.27722772277227725</c:v>
                </c:pt>
                <c:pt idx="57">
                  <c:v>0.2772277227722772</c:v>
                </c:pt>
                <c:pt idx="58">
                  <c:v>0.28712871287128711</c:v>
                </c:pt>
                <c:pt idx="59">
                  <c:v>0.28712871287128711</c:v>
                </c:pt>
                <c:pt idx="60">
                  <c:v>0.29702970297029702</c:v>
                </c:pt>
                <c:pt idx="61">
                  <c:v>0.29702970297029702</c:v>
                </c:pt>
                <c:pt idx="62">
                  <c:v>0.30693069306930693</c:v>
                </c:pt>
                <c:pt idx="63">
                  <c:v>0.30693069306930693</c:v>
                </c:pt>
                <c:pt idx="64">
                  <c:v>0.31683168316831684</c:v>
                </c:pt>
                <c:pt idx="65">
                  <c:v>0.31683168316831684</c:v>
                </c:pt>
                <c:pt idx="66">
                  <c:v>0.32673267326732675</c:v>
                </c:pt>
                <c:pt idx="67">
                  <c:v>0.32673267326732675</c:v>
                </c:pt>
                <c:pt idx="68">
                  <c:v>0.33663366336633666</c:v>
                </c:pt>
                <c:pt idx="69">
                  <c:v>0.3366336633663366</c:v>
                </c:pt>
                <c:pt idx="70">
                  <c:v>0.34653465346534651</c:v>
                </c:pt>
                <c:pt idx="71">
                  <c:v>0.34653465346534651</c:v>
                </c:pt>
                <c:pt idx="72">
                  <c:v>0.35643564356435642</c:v>
                </c:pt>
                <c:pt idx="73">
                  <c:v>0.35643564356435642</c:v>
                </c:pt>
                <c:pt idx="74">
                  <c:v>0.36633663366336633</c:v>
                </c:pt>
                <c:pt idx="75">
                  <c:v>0.36633663366336633</c:v>
                </c:pt>
                <c:pt idx="76">
                  <c:v>0.37623762376237624</c:v>
                </c:pt>
                <c:pt idx="77">
                  <c:v>0.37623762376237624</c:v>
                </c:pt>
                <c:pt idx="78">
                  <c:v>0.38613861386138615</c:v>
                </c:pt>
                <c:pt idx="79">
                  <c:v>0.38613861386138615</c:v>
                </c:pt>
                <c:pt idx="80">
                  <c:v>0.39603960396039606</c:v>
                </c:pt>
                <c:pt idx="81">
                  <c:v>0.39603960396039606</c:v>
                </c:pt>
                <c:pt idx="82">
                  <c:v>0.40594059405940597</c:v>
                </c:pt>
                <c:pt idx="83">
                  <c:v>0.40594059405940591</c:v>
                </c:pt>
                <c:pt idx="84">
                  <c:v>0.41584158415841582</c:v>
                </c:pt>
                <c:pt idx="85">
                  <c:v>0.41584158415841582</c:v>
                </c:pt>
                <c:pt idx="86">
                  <c:v>0.42574257425742573</c:v>
                </c:pt>
                <c:pt idx="87">
                  <c:v>0.42574257425742573</c:v>
                </c:pt>
                <c:pt idx="88">
                  <c:v>0.43564356435643564</c:v>
                </c:pt>
                <c:pt idx="89">
                  <c:v>0.43564356435643564</c:v>
                </c:pt>
                <c:pt idx="90">
                  <c:v>0.44554455445544555</c:v>
                </c:pt>
                <c:pt idx="91">
                  <c:v>0.44554455445544555</c:v>
                </c:pt>
                <c:pt idx="92">
                  <c:v>0.45544554455445546</c:v>
                </c:pt>
                <c:pt idx="93">
                  <c:v>0.45544554455445546</c:v>
                </c:pt>
                <c:pt idx="94">
                  <c:v>0.46534653465346537</c:v>
                </c:pt>
                <c:pt idx="95">
                  <c:v>0.46534653465346532</c:v>
                </c:pt>
                <c:pt idx="96">
                  <c:v>0.47524752475247523</c:v>
                </c:pt>
                <c:pt idx="97">
                  <c:v>0.47524752475247523</c:v>
                </c:pt>
                <c:pt idx="98">
                  <c:v>0.48514851485148514</c:v>
                </c:pt>
                <c:pt idx="99">
                  <c:v>0.48514851485148514</c:v>
                </c:pt>
                <c:pt idx="100">
                  <c:v>0.49504950495049505</c:v>
                </c:pt>
                <c:pt idx="101">
                  <c:v>0.49504950495049505</c:v>
                </c:pt>
                <c:pt idx="102">
                  <c:v>0.50495049504950495</c:v>
                </c:pt>
                <c:pt idx="103">
                  <c:v>0.50495049504950495</c:v>
                </c:pt>
                <c:pt idx="104">
                  <c:v>0.51485148514851486</c:v>
                </c:pt>
                <c:pt idx="105">
                  <c:v>0.51485148514851486</c:v>
                </c:pt>
                <c:pt idx="106">
                  <c:v>0.52475247524752477</c:v>
                </c:pt>
                <c:pt idx="107">
                  <c:v>0.52475247524752477</c:v>
                </c:pt>
                <c:pt idx="108">
                  <c:v>0.53465346534653468</c:v>
                </c:pt>
                <c:pt idx="109">
                  <c:v>0.53465346534653468</c:v>
                </c:pt>
                <c:pt idx="110">
                  <c:v>0.54455445544554459</c:v>
                </c:pt>
                <c:pt idx="111">
                  <c:v>0.54455445544554459</c:v>
                </c:pt>
                <c:pt idx="112">
                  <c:v>0.5544554455445545</c:v>
                </c:pt>
                <c:pt idx="113">
                  <c:v>0.55445544554455439</c:v>
                </c:pt>
                <c:pt idx="114">
                  <c:v>0.5643564356435643</c:v>
                </c:pt>
                <c:pt idx="115">
                  <c:v>0.5643564356435643</c:v>
                </c:pt>
                <c:pt idx="116">
                  <c:v>0.57425742574257421</c:v>
                </c:pt>
                <c:pt idx="117">
                  <c:v>0.57425742574257421</c:v>
                </c:pt>
                <c:pt idx="118">
                  <c:v>0.58415841584158412</c:v>
                </c:pt>
                <c:pt idx="119">
                  <c:v>0.58415841584158412</c:v>
                </c:pt>
                <c:pt idx="120">
                  <c:v>0.59405940594059403</c:v>
                </c:pt>
                <c:pt idx="121">
                  <c:v>0.59405940594059403</c:v>
                </c:pt>
                <c:pt idx="122">
                  <c:v>0.60396039603960394</c:v>
                </c:pt>
                <c:pt idx="123">
                  <c:v>0.60396039603960394</c:v>
                </c:pt>
                <c:pt idx="124">
                  <c:v>0.61386138613861385</c:v>
                </c:pt>
                <c:pt idx="125">
                  <c:v>0.61386138613861385</c:v>
                </c:pt>
                <c:pt idx="126">
                  <c:v>0.62376237623762376</c:v>
                </c:pt>
                <c:pt idx="127">
                  <c:v>0.62376237623762376</c:v>
                </c:pt>
                <c:pt idx="128">
                  <c:v>0.63366336633663367</c:v>
                </c:pt>
                <c:pt idx="129">
                  <c:v>0.63366336633663367</c:v>
                </c:pt>
                <c:pt idx="130">
                  <c:v>0.64356435643564358</c:v>
                </c:pt>
                <c:pt idx="131">
                  <c:v>0.64356435643564358</c:v>
                </c:pt>
                <c:pt idx="132">
                  <c:v>0.65346534653465349</c:v>
                </c:pt>
                <c:pt idx="133">
                  <c:v>0.65346534653465349</c:v>
                </c:pt>
                <c:pt idx="134">
                  <c:v>0.6633663366336634</c:v>
                </c:pt>
                <c:pt idx="135">
                  <c:v>0.6633663366336634</c:v>
                </c:pt>
                <c:pt idx="136">
                  <c:v>0.67326732673267331</c:v>
                </c:pt>
                <c:pt idx="137">
                  <c:v>0.67326732673267331</c:v>
                </c:pt>
                <c:pt idx="138">
                  <c:v>0.68316831683168322</c:v>
                </c:pt>
                <c:pt idx="139">
                  <c:v>0.68316831683168311</c:v>
                </c:pt>
                <c:pt idx="140">
                  <c:v>0.69306930693069302</c:v>
                </c:pt>
                <c:pt idx="141">
                  <c:v>0.69306930693069302</c:v>
                </c:pt>
                <c:pt idx="142">
                  <c:v>0.70297029702970293</c:v>
                </c:pt>
                <c:pt idx="143">
                  <c:v>0.70297029702970293</c:v>
                </c:pt>
                <c:pt idx="144">
                  <c:v>0.71287128712871284</c:v>
                </c:pt>
                <c:pt idx="145">
                  <c:v>0.71287128712871284</c:v>
                </c:pt>
                <c:pt idx="146">
                  <c:v>0.72277227722772275</c:v>
                </c:pt>
                <c:pt idx="147">
                  <c:v>0.72277227722772275</c:v>
                </c:pt>
                <c:pt idx="148">
                  <c:v>0.73267326732673266</c:v>
                </c:pt>
                <c:pt idx="149">
                  <c:v>0.73267326732673266</c:v>
                </c:pt>
                <c:pt idx="150">
                  <c:v>0.74257425742574257</c:v>
                </c:pt>
                <c:pt idx="151">
                  <c:v>0.74257425742574257</c:v>
                </c:pt>
                <c:pt idx="152">
                  <c:v>0.75247524752475248</c:v>
                </c:pt>
                <c:pt idx="153">
                  <c:v>0.75247524752475248</c:v>
                </c:pt>
                <c:pt idx="154">
                  <c:v>0.76237623762376239</c:v>
                </c:pt>
                <c:pt idx="155">
                  <c:v>0.76237623762376239</c:v>
                </c:pt>
                <c:pt idx="156">
                  <c:v>0.7722772277227723</c:v>
                </c:pt>
                <c:pt idx="157">
                  <c:v>0.7722772277227723</c:v>
                </c:pt>
                <c:pt idx="158">
                  <c:v>0.78217821782178221</c:v>
                </c:pt>
                <c:pt idx="159">
                  <c:v>0.78217821782178221</c:v>
                </c:pt>
                <c:pt idx="160">
                  <c:v>0.79207920792079212</c:v>
                </c:pt>
                <c:pt idx="161">
                  <c:v>0.79207920792079212</c:v>
                </c:pt>
                <c:pt idx="162">
                  <c:v>0.80198019801980203</c:v>
                </c:pt>
                <c:pt idx="163">
                  <c:v>0.80198019801980203</c:v>
                </c:pt>
                <c:pt idx="164">
                  <c:v>0.81188118811881194</c:v>
                </c:pt>
                <c:pt idx="165">
                  <c:v>0.81188118811881183</c:v>
                </c:pt>
                <c:pt idx="166">
                  <c:v>0.82178217821782173</c:v>
                </c:pt>
                <c:pt idx="167">
                  <c:v>0.82178217821782173</c:v>
                </c:pt>
                <c:pt idx="168">
                  <c:v>0.83168316831683164</c:v>
                </c:pt>
                <c:pt idx="169">
                  <c:v>0.83168316831683164</c:v>
                </c:pt>
                <c:pt idx="170">
                  <c:v>0.84158415841584155</c:v>
                </c:pt>
                <c:pt idx="171">
                  <c:v>0.84158415841584155</c:v>
                </c:pt>
                <c:pt idx="172">
                  <c:v>0.85148514851485146</c:v>
                </c:pt>
                <c:pt idx="173">
                  <c:v>0.85148514851485146</c:v>
                </c:pt>
                <c:pt idx="174">
                  <c:v>0.86138613861386137</c:v>
                </c:pt>
                <c:pt idx="175">
                  <c:v>0.86138613861386137</c:v>
                </c:pt>
                <c:pt idx="176">
                  <c:v>0.87128712871287128</c:v>
                </c:pt>
                <c:pt idx="177">
                  <c:v>0.87128712871287128</c:v>
                </c:pt>
                <c:pt idx="178">
                  <c:v>0.88118811881188119</c:v>
                </c:pt>
                <c:pt idx="179">
                  <c:v>0.88118811881188119</c:v>
                </c:pt>
                <c:pt idx="180">
                  <c:v>0.8910891089108911</c:v>
                </c:pt>
                <c:pt idx="181">
                  <c:v>0.8910891089108911</c:v>
                </c:pt>
                <c:pt idx="182">
                  <c:v>0.90099009900990101</c:v>
                </c:pt>
                <c:pt idx="183">
                  <c:v>0.90099009900990101</c:v>
                </c:pt>
                <c:pt idx="184">
                  <c:v>0.91089108910891092</c:v>
                </c:pt>
                <c:pt idx="185">
                  <c:v>0.91089108910891092</c:v>
                </c:pt>
                <c:pt idx="186">
                  <c:v>0.92079207920792083</c:v>
                </c:pt>
                <c:pt idx="187">
                  <c:v>0.92079207920792083</c:v>
                </c:pt>
                <c:pt idx="188">
                  <c:v>0.93069306930693074</c:v>
                </c:pt>
                <c:pt idx="189">
                  <c:v>0.93069306930693063</c:v>
                </c:pt>
                <c:pt idx="190">
                  <c:v>0.96345000000000003</c:v>
                </c:pt>
                <c:pt idx="191">
                  <c:v>0.96345000000000003</c:v>
                </c:pt>
                <c:pt idx="192">
                  <c:v>0.98355999999999999</c:v>
                </c:pt>
                <c:pt idx="193">
                  <c:v>1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Задание3!$A$2:$A$195</c:f>
              <c:numCache>
                <c:formatCode>General</c:formatCode>
                <c:ptCount val="194"/>
                <c:pt idx="0">
                  <c:v>110</c:v>
                </c:pt>
                <c:pt idx="1">
                  <c:v>111</c:v>
                </c:pt>
                <c:pt idx="2">
                  <c:v>111</c:v>
                </c:pt>
                <c:pt idx="3">
                  <c:v>116</c:v>
                </c:pt>
                <c:pt idx="4">
                  <c:v>116</c:v>
                </c:pt>
                <c:pt idx="5">
                  <c:v>116.2</c:v>
                </c:pt>
                <c:pt idx="6">
                  <c:v>116.2</c:v>
                </c:pt>
                <c:pt idx="7">
                  <c:v>117.2</c:v>
                </c:pt>
                <c:pt idx="8">
                  <c:v>117.2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117.5</c:v>
                </c:pt>
                <c:pt idx="15">
                  <c:v>117.5</c:v>
                </c:pt>
                <c:pt idx="16">
                  <c:v>117.5</c:v>
                </c:pt>
                <c:pt idx="17">
                  <c:v>117.8</c:v>
                </c:pt>
                <c:pt idx="18">
                  <c:v>117.8</c:v>
                </c:pt>
                <c:pt idx="19">
                  <c:v>118</c:v>
                </c:pt>
                <c:pt idx="20">
                  <c:v>118</c:v>
                </c:pt>
                <c:pt idx="21">
                  <c:v>118.2</c:v>
                </c:pt>
                <c:pt idx="22">
                  <c:v>118.2</c:v>
                </c:pt>
                <c:pt idx="23">
                  <c:v>118.5</c:v>
                </c:pt>
                <c:pt idx="24">
                  <c:v>118.5</c:v>
                </c:pt>
                <c:pt idx="25">
                  <c:v>118.5</c:v>
                </c:pt>
                <c:pt idx="26">
                  <c:v>118.5</c:v>
                </c:pt>
                <c:pt idx="27">
                  <c:v>118.5</c:v>
                </c:pt>
                <c:pt idx="28">
                  <c:v>118.5</c:v>
                </c:pt>
                <c:pt idx="29">
                  <c:v>118.8</c:v>
                </c:pt>
                <c:pt idx="30">
                  <c:v>118.8</c:v>
                </c:pt>
                <c:pt idx="31">
                  <c:v>119</c:v>
                </c:pt>
                <c:pt idx="32">
                  <c:v>119</c:v>
                </c:pt>
                <c:pt idx="33">
                  <c:v>119</c:v>
                </c:pt>
                <c:pt idx="34">
                  <c:v>119</c:v>
                </c:pt>
                <c:pt idx="35">
                  <c:v>119</c:v>
                </c:pt>
                <c:pt idx="36">
                  <c:v>119</c:v>
                </c:pt>
                <c:pt idx="37">
                  <c:v>119.2</c:v>
                </c:pt>
                <c:pt idx="38">
                  <c:v>119.2</c:v>
                </c:pt>
                <c:pt idx="39">
                  <c:v>119.2</c:v>
                </c:pt>
                <c:pt idx="40">
                  <c:v>119.2</c:v>
                </c:pt>
                <c:pt idx="41">
                  <c:v>119.2</c:v>
                </c:pt>
                <c:pt idx="42">
                  <c:v>119.2</c:v>
                </c:pt>
                <c:pt idx="43">
                  <c:v>119.5</c:v>
                </c:pt>
                <c:pt idx="44">
                  <c:v>119.5</c:v>
                </c:pt>
                <c:pt idx="45">
                  <c:v>119.5</c:v>
                </c:pt>
                <c:pt idx="46">
                  <c:v>119.5</c:v>
                </c:pt>
                <c:pt idx="47">
                  <c:v>119.5</c:v>
                </c:pt>
                <c:pt idx="48">
                  <c:v>119.5</c:v>
                </c:pt>
                <c:pt idx="49">
                  <c:v>119.5</c:v>
                </c:pt>
                <c:pt idx="50">
                  <c:v>119.5</c:v>
                </c:pt>
                <c:pt idx="51">
                  <c:v>119.5</c:v>
                </c:pt>
                <c:pt idx="52">
                  <c:v>119.5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120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120</c:v>
                </c:pt>
                <c:pt idx="69">
                  <c:v>120.4</c:v>
                </c:pt>
                <c:pt idx="70">
                  <c:v>120.4</c:v>
                </c:pt>
                <c:pt idx="71">
                  <c:v>120.5</c:v>
                </c:pt>
                <c:pt idx="72">
                  <c:v>120.5</c:v>
                </c:pt>
                <c:pt idx="73">
                  <c:v>120.9</c:v>
                </c:pt>
                <c:pt idx="74">
                  <c:v>120.9</c:v>
                </c:pt>
                <c:pt idx="75">
                  <c:v>121</c:v>
                </c:pt>
                <c:pt idx="76">
                  <c:v>121</c:v>
                </c:pt>
                <c:pt idx="77">
                  <c:v>121</c:v>
                </c:pt>
                <c:pt idx="78">
                  <c:v>121</c:v>
                </c:pt>
                <c:pt idx="79">
                  <c:v>121</c:v>
                </c:pt>
                <c:pt idx="80">
                  <c:v>121</c:v>
                </c:pt>
                <c:pt idx="81">
                  <c:v>121</c:v>
                </c:pt>
                <c:pt idx="82">
                  <c:v>121</c:v>
                </c:pt>
                <c:pt idx="83">
                  <c:v>121</c:v>
                </c:pt>
                <c:pt idx="84">
                  <c:v>121</c:v>
                </c:pt>
                <c:pt idx="85">
                  <c:v>121</c:v>
                </c:pt>
                <c:pt idx="86">
                  <c:v>121</c:v>
                </c:pt>
                <c:pt idx="87">
                  <c:v>121</c:v>
                </c:pt>
                <c:pt idx="88">
                  <c:v>121</c:v>
                </c:pt>
                <c:pt idx="89">
                  <c:v>121</c:v>
                </c:pt>
                <c:pt idx="90">
                  <c:v>121</c:v>
                </c:pt>
                <c:pt idx="91">
                  <c:v>121.2</c:v>
                </c:pt>
                <c:pt idx="92">
                  <c:v>121.2</c:v>
                </c:pt>
                <c:pt idx="93">
                  <c:v>121.3</c:v>
                </c:pt>
                <c:pt idx="94">
                  <c:v>121.3</c:v>
                </c:pt>
                <c:pt idx="95">
                  <c:v>121.5</c:v>
                </c:pt>
                <c:pt idx="96">
                  <c:v>121.5</c:v>
                </c:pt>
                <c:pt idx="97">
                  <c:v>121.5</c:v>
                </c:pt>
                <c:pt idx="98">
                  <c:v>121.5</c:v>
                </c:pt>
                <c:pt idx="99">
                  <c:v>121.5</c:v>
                </c:pt>
                <c:pt idx="100">
                  <c:v>121.5</c:v>
                </c:pt>
                <c:pt idx="101">
                  <c:v>121.5</c:v>
                </c:pt>
                <c:pt idx="102">
                  <c:v>121.5</c:v>
                </c:pt>
                <c:pt idx="103">
                  <c:v>121.5</c:v>
                </c:pt>
                <c:pt idx="104">
                  <c:v>121.5</c:v>
                </c:pt>
                <c:pt idx="105">
                  <c:v>121.5</c:v>
                </c:pt>
                <c:pt idx="106">
                  <c:v>121.5</c:v>
                </c:pt>
                <c:pt idx="107">
                  <c:v>121.5</c:v>
                </c:pt>
                <c:pt idx="108">
                  <c:v>121.5</c:v>
                </c:pt>
                <c:pt idx="109">
                  <c:v>122</c:v>
                </c:pt>
                <c:pt idx="110">
                  <c:v>122</c:v>
                </c:pt>
                <c:pt idx="111">
                  <c:v>122</c:v>
                </c:pt>
                <c:pt idx="112">
                  <c:v>122</c:v>
                </c:pt>
                <c:pt idx="113">
                  <c:v>122</c:v>
                </c:pt>
                <c:pt idx="114">
                  <c:v>122</c:v>
                </c:pt>
                <c:pt idx="115">
                  <c:v>122.1</c:v>
                </c:pt>
                <c:pt idx="116">
                  <c:v>122.1</c:v>
                </c:pt>
                <c:pt idx="117">
                  <c:v>122.3</c:v>
                </c:pt>
                <c:pt idx="118">
                  <c:v>122.3</c:v>
                </c:pt>
                <c:pt idx="119">
                  <c:v>122.3</c:v>
                </c:pt>
                <c:pt idx="120">
                  <c:v>122.3</c:v>
                </c:pt>
                <c:pt idx="121">
                  <c:v>122.3</c:v>
                </c:pt>
                <c:pt idx="122">
                  <c:v>122.3</c:v>
                </c:pt>
                <c:pt idx="123">
                  <c:v>122.5</c:v>
                </c:pt>
                <c:pt idx="124">
                  <c:v>122.5</c:v>
                </c:pt>
                <c:pt idx="125">
                  <c:v>122.5</c:v>
                </c:pt>
                <c:pt idx="126">
                  <c:v>122.5</c:v>
                </c:pt>
                <c:pt idx="127">
                  <c:v>122.5</c:v>
                </c:pt>
                <c:pt idx="128">
                  <c:v>122.5</c:v>
                </c:pt>
                <c:pt idx="129">
                  <c:v>122.5</c:v>
                </c:pt>
                <c:pt idx="130">
                  <c:v>122.5</c:v>
                </c:pt>
                <c:pt idx="131">
                  <c:v>122.5</c:v>
                </c:pt>
                <c:pt idx="132">
                  <c:v>122.5</c:v>
                </c:pt>
                <c:pt idx="133">
                  <c:v>123</c:v>
                </c:pt>
                <c:pt idx="134">
                  <c:v>123</c:v>
                </c:pt>
                <c:pt idx="135">
                  <c:v>123</c:v>
                </c:pt>
                <c:pt idx="136">
                  <c:v>123</c:v>
                </c:pt>
                <c:pt idx="137">
                  <c:v>123</c:v>
                </c:pt>
                <c:pt idx="138">
                  <c:v>123</c:v>
                </c:pt>
                <c:pt idx="139">
                  <c:v>123</c:v>
                </c:pt>
                <c:pt idx="140">
                  <c:v>123</c:v>
                </c:pt>
                <c:pt idx="141">
                  <c:v>123</c:v>
                </c:pt>
                <c:pt idx="142">
                  <c:v>123</c:v>
                </c:pt>
                <c:pt idx="143">
                  <c:v>123</c:v>
                </c:pt>
                <c:pt idx="144">
                  <c:v>123</c:v>
                </c:pt>
                <c:pt idx="145">
                  <c:v>123</c:v>
                </c:pt>
                <c:pt idx="146">
                  <c:v>123</c:v>
                </c:pt>
                <c:pt idx="147">
                  <c:v>123.2</c:v>
                </c:pt>
                <c:pt idx="148">
                  <c:v>123.2</c:v>
                </c:pt>
                <c:pt idx="149">
                  <c:v>123.2</c:v>
                </c:pt>
                <c:pt idx="150">
                  <c:v>123.2</c:v>
                </c:pt>
                <c:pt idx="151">
                  <c:v>123.2</c:v>
                </c:pt>
                <c:pt idx="152">
                  <c:v>123.2</c:v>
                </c:pt>
                <c:pt idx="153">
                  <c:v>123.3</c:v>
                </c:pt>
                <c:pt idx="154">
                  <c:v>123.3</c:v>
                </c:pt>
                <c:pt idx="155">
                  <c:v>123.5</c:v>
                </c:pt>
                <c:pt idx="156">
                  <c:v>123.5</c:v>
                </c:pt>
                <c:pt idx="157">
                  <c:v>123.5</c:v>
                </c:pt>
                <c:pt idx="158">
                  <c:v>123.5</c:v>
                </c:pt>
                <c:pt idx="159">
                  <c:v>123.5</c:v>
                </c:pt>
                <c:pt idx="160">
                  <c:v>123.5</c:v>
                </c:pt>
                <c:pt idx="161">
                  <c:v>123.6</c:v>
                </c:pt>
                <c:pt idx="162">
                  <c:v>123.6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124.5</c:v>
                </c:pt>
                <c:pt idx="172">
                  <c:v>124.5</c:v>
                </c:pt>
                <c:pt idx="173">
                  <c:v>124.5</c:v>
                </c:pt>
                <c:pt idx="174">
                  <c:v>124.5</c:v>
                </c:pt>
                <c:pt idx="175">
                  <c:v>125</c:v>
                </c:pt>
                <c:pt idx="176">
                  <c:v>125</c:v>
                </c:pt>
                <c:pt idx="177">
                  <c:v>125</c:v>
                </c:pt>
                <c:pt idx="178">
                  <c:v>125</c:v>
                </c:pt>
                <c:pt idx="179">
                  <c:v>125</c:v>
                </c:pt>
                <c:pt idx="180">
                  <c:v>125</c:v>
                </c:pt>
                <c:pt idx="181">
                  <c:v>125.1</c:v>
                </c:pt>
                <c:pt idx="182">
                  <c:v>125.1</c:v>
                </c:pt>
                <c:pt idx="183">
                  <c:v>125.3</c:v>
                </c:pt>
                <c:pt idx="184">
                  <c:v>125.3</c:v>
                </c:pt>
                <c:pt idx="185">
                  <c:v>125.5</c:v>
                </c:pt>
                <c:pt idx="186">
                  <c:v>125.5</c:v>
                </c:pt>
                <c:pt idx="187">
                  <c:v>126</c:v>
                </c:pt>
                <c:pt idx="188">
                  <c:v>126</c:v>
                </c:pt>
                <c:pt idx="189">
                  <c:v>126</c:v>
                </c:pt>
                <c:pt idx="190">
                  <c:v>126</c:v>
                </c:pt>
                <c:pt idx="191">
                  <c:v>128.5</c:v>
                </c:pt>
                <c:pt idx="192">
                  <c:v>128.5</c:v>
                </c:pt>
                <c:pt idx="193">
                  <c:v>129.5</c:v>
                </c:pt>
              </c:numCache>
            </c:numRef>
          </c:xVal>
          <c:yVal>
            <c:numRef>
              <c:f>Задание3!$C$2:$C$195</c:f>
              <c:numCache>
                <c:formatCode>General</c:formatCode>
                <c:ptCount val="194"/>
                <c:pt idx="0">
                  <c:v>8.1579010640987877E-6</c:v>
                </c:pt>
                <c:pt idx="1">
                  <c:v>4.2658919789885983E-5</c:v>
                </c:pt>
                <c:pt idx="2">
                  <c:v>4.2658919789885983E-5</c:v>
                </c:pt>
                <c:pt idx="3">
                  <c:v>2.153443031849582E-2</c:v>
                </c:pt>
                <c:pt idx="4">
                  <c:v>2.153443031849582E-2</c:v>
                </c:pt>
                <c:pt idx="5">
                  <c:v>2.5779042179712934E-2</c:v>
                </c:pt>
                <c:pt idx="6">
                  <c:v>2.5779042179712934E-2</c:v>
                </c:pt>
                <c:pt idx="7">
                  <c:v>5.8718364421368408E-2</c:v>
                </c:pt>
                <c:pt idx="8">
                  <c:v>5.8718364421368408E-2</c:v>
                </c:pt>
                <c:pt idx="9">
                  <c:v>7.3352446011593186E-2</c:v>
                </c:pt>
                <c:pt idx="10">
                  <c:v>7.3352446011593186E-2</c:v>
                </c:pt>
                <c:pt idx="11">
                  <c:v>7.3352446011593186E-2</c:v>
                </c:pt>
                <c:pt idx="12">
                  <c:v>7.3352446011593186E-2</c:v>
                </c:pt>
                <c:pt idx="13">
                  <c:v>7.3352446011593186E-2</c:v>
                </c:pt>
                <c:pt idx="14">
                  <c:v>7.3352446011593186E-2</c:v>
                </c:pt>
                <c:pt idx="15">
                  <c:v>7.3352446011593186E-2</c:v>
                </c:pt>
                <c:pt idx="16">
                  <c:v>7.3352446011593186E-2</c:v>
                </c:pt>
                <c:pt idx="17">
                  <c:v>9.0625221448535506E-2</c:v>
                </c:pt>
                <c:pt idx="18">
                  <c:v>9.0625221448535506E-2</c:v>
                </c:pt>
                <c:pt idx="19">
                  <c:v>0.10371234932968043</c:v>
                </c:pt>
                <c:pt idx="20">
                  <c:v>0.10371234932968043</c:v>
                </c:pt>
                <c:pt idx="21">
                  <c:v>0.11811903071401407</c:v>
                </c:pt>
                <c:pt idx="22">
                  <c:v>0.11811903071401407</c:v>
                </c:pt>
                <c:pt idx="23">
                  <c:v>0.14228990732878583</c:v>
                </c:pt>
                <c:pt idx="24">
                  <c:v>0.14228990732878583</c:v>
                </c:pt>
                <c:pt idx="25">
                  <c:v>0.14228990732878583</c:v>
                </c:pt>
                <c:pt idx="26">
                  <c:v>0.14228990732878583</c:v>
                </c:pt>
                <c:pt idx="27">
                  <c:v>0.14228990732878583</c:v>
                </c:pt>
                <c:pt idx="28">
                  <c:v>0.14228990732878583</c:v>
                </c:pt>
                <c:pt idx="29">
                  <c:v>0.16960350085121353</c:v>
                </c:pt>
                <c:pt idx="30">
                  <c:v>0.16960350085121353</c:v>
                </c:pt>
                <c:pt idx="31">
                  <c:v>0.18956593545287731</c:v>
                </c:pt>
                <c:pt idx="32">
                  <c:v>0.18956593545287731</c:v>
                </c:pt>
                <c:pt idx="33">
                  <c:v>0.18956593545287731</c:v>
                </c:pt>
                <c:pt idx="34">
                  <c:v>0.18956593545287731</c:v>
                </c:pt>
                <c:pt idx="35">
                  <c:v>0.18956593545287731</c:v>
                </c:pt>
                <c:pt idx="36">
                  <c:v>0.18956593545287731</c:v>
                </c:pt>
                <c:pt idx="37">
                  <c:v>0.21091204229063018</c:v>
                </c:pt>
                <c:pt idx="38">
                  <c:v>0.21091204229063018</c:v>
                </c:pt>
                <c:pt idx="39">
                  <c:v>0.21091204229063018</c:v>
                </c:pt>
                <c:pt idx="40">
                  <c:v>0.21091204229063018</c:v>
                </c:pt>
                <c:pt idx="41">
                  <c:v>0.21091204229063018</c:v>
                </c:pt>
                <c:pt idx="42">
                  <c:v>0.21091204229063018</c:v>
                </c:pt>
                <c:pt idx="43">
                  <c:v>0.24544114536923195</c:v>
                </c:pt>
                <c:pt idx="44">
                  <c:v>0.24544114536923195</c:v>
                </c:pt>
                <c:pt idx="45">
                  <c:v>0.24544114536923195</c:v>
                </c:pt>
                <c:pt idx="46">
                  <c:v>0.24544114536923195</c:v>
                </c:pt>
                <c:pt idx="47">
                  <c:v>0.24544114536923195</c:v>
                </c:pt>
                <c:pt idx="48">
                  <c:v>0.24544114536923195</c:v>
                </c:pt>
                <c:pt idx="49">
                  <c:v>0.24544114536923195</c:v>
                </c:pt>
                <c:pt idx="50">
                  <c:v>0.24544114536923195</c:v>
                </c:pt>
                <c:pt idx="51">
                  <c:v>0.24544114536923195</c:v>
                </c:pt>
                <c:pt idx="52">
                  <c:v>0.24544114536923195</c:v>
                </c:pt>
                <c:pt idx="53">
                  <c:v>0.30913086219922142</c:v>
                </c:pt>
                <c:pt idx="54">
                  <c:v>0.30913086219922142</c:v>
                </c:pt>
                <c:pt idx="55">
                  <c:v>0.30913086219922142</c:v>
                </c:pt>
                <c:pt idx="56">
                  <c:v>0.30913086219922142</c:v>
                </c:pt>
                <c:pt idx="57">
                  <c:v>0.30913086219922142</c:v>
                </c:pt>
                <c:pt idx="58">
                  <c:v>0.30913086219922142</c:v>
                </c:pt>
                <c:pt idx="59">
                  <c:v>0.30913086219922142</c:v>
                </c:pt>
                <c:pt idx="60">
                  <c:v>0.30913086219922142</c:v>
                </c:pt>
                <c:pt idx="61">
                  <c:v>0.30913086219922142</c:v>
                </c:pt>
                <c:pt idx="62">
                  <c:v>0.30913086219922142</c:v>
                </c:pt>
                <c:pt idx="63">
                  <c:v>0.30913086219922142</c:v>
                </c:pt>
                <c:pt idx="64">
                  <c:v>0.30913086219922142</c:v>
                </c:pt>
                <c:pt idx="65">
                  <c:v>0.30913086219922142</c:v>
                </c:pt>
                <c:pt idx="66">
                  <c:v>0.30913086219922142</c:v>
                </c:pt>
                <c:pt idx="67">
                  <c:v>0.30913086219922142</c:v>
                </c:pt>
                <c:pt idx="68">
                  <c:v>0.30913086219922142</c:v>
                </c:pt>
                <c:pt idx="69">
                  <c:v>0.36473041774747161</c:v>
                </c:pt>
                <c:pt idx="70">
                  <c:v>0.36473041774747161</c:v>
                </c:pt>
                <c:pt idx="71">
                  <c:v>0.37914592065356395</c:v>
                </c:pt>
                <c:pt idx="72">
                  <c:v>0.37914592065356395</c:v>
                </c:pt>
                <c:pt idx="73">
                  <c:v>0.4383113029404857</c:v>
                </c:pt>
                <c:pt idx="74">
                  <c:v>0.4383113029404857</c:v>
                </c:pt>
                <c:pt idx="75">
                  <c:v>0.45337696957657608</c:v>
                </c:pt>
                <c:pt idx="76">
                  <c:v>0.45337696957657608</c:v>
                </c:pt>
                <c:pt idx="77">
                  <c:v>0.45337696957657608</c:v>
                </c:pt>
                <c:pt idx="78">
                  <c:v>0.45337696957657608</c:v>
                </c:pt>
                <c:pt idx="79">
                  <c:v>0.45337696957657608</c:v>
                </c:pt>
                <c:pt idx="80">
                  <c:v>0.45337696957657608</c:v>
                </c:pt>
                <c:pt idx="81">
                  <c:v>0.45337696957657608</c:v>
                </c:pt>
                <c:pt idx="82">
                  <c:v>0.45337696957657608</c:v>
                </c:pt>
                <c:pt idx="83">
                  <c:v>0.45337696957657608</c:v>
                </c:pt>
                <c:pt idx="84">
                  <c:v>0.45337696957657608</c:v>
                </c:pt>
                <c:pt idx="85">
                  <c:v>0.45337696957657608</c:v>
                </c:pt>
                <c:pt idx="86">
                  <c:v>0.45337696957657608</c:v>
                </c:pt>
                <c:pt idx="87">
                  <c:v>0.45337696957657608</c:v>
                </c:pt>
                <c:pt idx="88">
                  <c:v>0.45337696957657608</c:v>
                </c:pt>
                <c:pt idx="89">
                  <c:v>0.45337696957657608</c:v>
                </c:pt>
                <c:pt idx="90">
                  <c:v>0.45337696957657608</c:v>
                </c:pt>
                <c:pt idx="91">
                  <c:v>0.48368876453246934</c:v>
                </c:pt>
                <c:pt idx="92">
                  <c:v>0.48368876453246934</c:v>
                </c:pt>
                <c:pt idx="93">
                  <c:v>0.49889116182939319</c:v>
                </c:pt>
                <c:pt idx="94">
                  <c:v>0.49889116182939319</c:v>
                </c:pt>
                <c:pt idx="95">
                  <c:v>0.52927871327806164</c:v>
                </c:pt>
                <c:pt idx="96">
                  <c:v>0.52927871327806164</c:v>
                </c:pt>
                <c:pt idx="97">
                  <c:v>0.52927871327806164</c:v>
                </c:pt>
                <c:pt idx="98">
                  <c:v>0.52927871327806164</c:v>
                </c:pt>
                <c:pt idx="99">
                  <c:v>0.52927871327806164</c:v>
                </c:pt>
                <c:pt idx="100">
                  <c:v>0.52927871327806164</c:v>
                </c:pt>
                <c:pt idx="101">
                  <c:v>0.52927871327806164</c:v>
                </c:pt>
                <c:pt idx="102">
                  <c:v>0.52927871327806164</c:v>
                </c:pt>
                <c:pt idx="103">
                  <c:v>0.52927871327806164</c:v>
                </c:pt>
                <c:pt idx="104">
                  <c:v>0.52927871327806164</c:v>
                </c:pt>
                <c:pt idx="105">
                  <c:v>0.52927871327806164</c:v>
                </c:pt>
                <c:pt idx="106">
                  <c:v>0.52927871327806164</c:v>
                </c:pt>
                <c:pt idx="107">
                  <c:v>0.52927871327806164</c:v>
                </c:pt>
                <c:pt idx="108">
                  <c:v>0.52927871327806164</c:v>
                </c:pt>
                <c:pt idx="109">
                  <c:v>0.6041283896195011</c:v>
                </c:pt>
                <c:pt idx="110">
                  <c:v>0.6041283896195011</c:v>
                </c:pt>
                <c:pt idx="111">
                  <c:v>0.6041283896195011</c:v>
                </c:pt>
                <c:pt idx="112">
                  <c:v>0.6041283896195011</c:v>
                </c:pt>
                <c:pt idx="113">
                  <c:v>0.6041283896195011</c:v>
                </c:pt>
                <c:pt idx="114">
                  <c:v>0.6041283896195011</c:v>
                </c:pt>
                <c:pt idx="115">
                  <c:v>0.61873715495113624</c:v>
                </c:pt>
                <c:pt idx="116">
                  <c:v>0.61873715495113624</c:v>
                </c:pt>
                <c:pt idx="117">
                  <c:v>0.64743404053417519</c:v>
                </c:pt>
                <c:pt idx="118">
                  <c:v>0.64743404053417519</c:v>
                </c:pt>
                <c:pt idx="119">
                  <c:v>0.64743404053417519</c:v>
                </c:pt>
                <c:pt idx="120">
                  <c:v>0.64743404053417519</c:v>
                </c:pt>
                <c:pt idx="121">
                  <c:v>0.64743404053417519</c:v>
                </c:pt>
                <c:pt idx="122">
                  <c:v>0.64743404053417519</c:v>
                </c:pt>
                <c:pt idx="123">
                  <c:v>0.67531529533641999</c:v>
                </c:pt>
                <c:pt idx="124">
                  <c:v>0.67531529533641999</c:v>
                </c:pt>
                <c:pt idx="125">
                  <c:v>0.67531529533641999</c:v>
                </c:pt>
                <c:pt idx="126">
                  <c:v>0.67531529533641999</c:v>
                </c:pt>
                <c:pt idx="127">
                  <c:v>0.67531529533641999</c:v>
                </c:pt>
                <c:pt idx="128">
                  <c:v>0.67531529533641999</c:v>
                </c:pt>
                <c:pt idx="129">
                  <c:v>0.67531529533641999</c:v>
                </c:pt>
                <c:pt idx="130">
                  <c:v>0.67531529533641999</c:v>
                </c:pt>
                <c:pt idx="131">
                  <c:v>0.67531529533641999</c:v>
                </c:pt>
                <c:pt idx="132">
                  <c:v>0.67531529533641999</c:v>
                </c:pt>
                <c:pt idx="133">
                  <c:v>0.74061065399827819</c:v>
                </c:pt>
                <c:pt idx="134">
                  <c:v>0.74061065399827819</c:v>
                </c:pt>
                <c:pt idx="135">
                  <c:v>0.74061065399827819</c:v>
                </c:pt>
                <c:pt idx="136">
                  <c:v>0.74061065399827819</c:v>
                </c:pt>
                <c:pt idx="137">
                  <c:v>0.74061065399827819</c:v>
                </c:pt>
                <c:pt idx="138">
                  <c:v>0.74061065399827819</c:v>
                </c:pt>
                <c:pt idx="139">
                  <c:v>0.74061065399827819</c:v>
                </c:pt>
                <c:pt idx="140">
                  <c:v>0.74061065399827819</c:v>
                </c:pt>
                <c:pt idx="141">
                  <c:v>0.74061065399827819</c:v>
                </c:pt>
                <c:pt idx="142">
                  <c:v>0.74061065399827819</c:v>
                </c:pt>
                <c:pt idx="143">
                  <c:v>0.74061065399827819</c:v>
                </c:pt>
                <c:pt idx="144">
                  <c:v>0.74061065399827819</c:v>
                </c:pt>
                <c:pt idx="145">
                  <c:v>0.74061065399827819</c:v>
                </c:pt>
                <c:pt idx="146">
                  <c:v>0.74061065399827819</c:v>
                </c:pt>
                <c:pt idx="147">
                  <c:v>0.76468840995798393</c:v>
                </c:pt>
                <c:pt idx="148">
                  <c:v>0.76468840995798393</c:v>
                </c:pt>
                <c:pt idx="149">
                  <c:v>0.76468840995798393</c:v>
                </c:pt>
                <c:pt idx="150">
                  <c:v>0.76468840995798393</c:v>
                </c:pt>
                <c:pt idx="151">
                  <c:v>0.76468840995798393</c:v>
                </c:pt>
                <c:pt idx="152">
                  <c:v>0.76468840995798393</c:v>
                </c:pt>
                <c:pt idx="153">
                  <c:v>0.7762482434792296</c:v>
                </c:pt>
                <c:pt idx="154">
                  <c:v>0.7762482434792296</c:v>
                </c:pt>
                <c:pt idx="155">
                  <c:v>0.79837189287191446</c:v>
                </c:pt>
                <c:pt idx="156">
                  <c:v>0.79837189287191446</c:v>
                </c:pt>
                <c:pt idx="157">
                  <c:v>0.79837189287191446</c:v>
                </c:pt>
                <c:pt idx="158">
                  <c:v>0.79837189287191446</c:v>
                </c:pt>
                <c:pt idx="159">
                  <c:v>0.79837189287191446</c:v>
                </c:pt>
                <c:pt idx="160">
                  <c:v>0.79837189287191446</c:v>
                </c:pt>
                <c:pt idx="161">
                  <c:v>0.80892401248104617</c:v>
                </c:pt>
                <c:pt idx="162">
                  <c:v>0.80892401248104617</c:v>
                </c:pt>
                <c:pt idx="163">
                  <c:v>0.84765098041724041</c:v>
                </c:pt>
                <c:pt idx="164">
                  <c:v>0.84765098041724041</c:v>
                </c:pt>
                <c:pt idx="165">
                  <c:v>0.84765098041724041</c:v>
                </c:pt>
                <c:pt idx="166">
                  <c:v>0.84765098041724041</c:v>
                </c:pt>
                <c:pt idx="167">
                  <c:v>0.84765098041724041</c:v>
                </c:pt>
                <c:pt idx="168">
                  <c:v>0.84765098041724041</c:v>
                </c:pt>
                <c:pt idx="169">
                  <c:v>0.84765098041724041</c:v>
                </c:pt>
                <c:pt idx="170">
                  <c:v>0.84765098041724041</c:v>
                </c:pt>
                <c:pt idx="171">
                  <c:v>0.88819817014716818</c:v>
                </c:pt>
                <c:pt idx="172">
                  <c:v>0.88819817014716818</c:v>
                </c:pt>
                <c:pt idx="173">
                  <c:v>0.88819817014716818</c:v>
                </c:pt>
                <c:pt idx="174">
                  <c:v>0.88819817014716818</c:v>
                </c:pt>
                <c:pt idx="175">
                  <c:v>0.92037407507841063</c:v>
                </c:pt>
                <c:pt idx="176">
                  <c:v>0.92037407507841063</c:v>
                </c:pt>
                <c:pt idx="177">
                  <c:v>0.92037407507841063</c:v>
                </c:pt>
                <c:pt idx="178">
                  <c:v>0.92037407507841063</c:v>
                </c:pt>
                <c:pt idx="179">
                  <c:v>0.92037407507841063</c:v>
                </c:pt>
                <c:pt idx="180">
                  <c:v>0.92037407507841063</c:v>
                </c:pt>
                <c:pt idx="181">
                  <c:v>0.92587077447811816</c:v>
                </c:pt>
                <c:pt idx="182">
                  <c:v>0.92587077447811816</c:v>
                </c:pt>
                <c:pt idx="183">
                  <c:v>0.9359887804667113</c:v>
                </c:pt>
                <c:pt idx="184">
                  <c:v>0.9359887804667113</c:v>
                </c:pt>
                <c:pt idx="185">
                  <c:v>0.94499887158999674</c:v>
                </c:pt>
                <c:pt idx="186">
                  <c:v>0.94499887158999674</c:v>
                </c:pt>
                <c:pt idx="187">
                  <c:v>0.96317437104983472</c:v>
                </c:pt>
                <c:pt idx="188">
                  <c:v>0.96317437104983472</c:v>
                </c:pt>
                <c:pt idx="189">
                  <c:v>0.96317437104983472</c:v>
                </c:pt>
                <c:pt idx="190">
                  <c:v>0.96317437104983472</c:v>
                </c:pt>
                <c:pt idx="191">
                  <c:v>0.99694414986636259</c:v>
                </c:pt>
                <c:pt idx="192">
                  <c:v>0.99694414986636259</c:v>
                </c:pt>
                <c:pt idx="193">
                  <c:v>0.99910463488027501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8095792"/>
        <c:axId val="-628090352"/>
      </c:scatterChart>
      <c:valAx>
        <c:axId val="-62809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28090352"/>
        <c:crosses val="autoZero"/>
        <c:crossBetween val="midCat"/>
      </c:valAx>
      <c:valAx>
        <c:axId val="-62809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28095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</xdr:colOff>
      <xdr:row>11</xdr:row>
      <xdr:rowOff>5080</xdr:rowOff>
    </xdr:from>
    <xdr:to>
      <xdr:col>14</xdr:col>
      <xdr:colOff>39370</xdr:colOff>
      <xdr:row>26</xdr:row>
      <xdr:rowOff>5080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488295</xdr:colOff>
      <xdr:row>7</xdr:row>
      <xdr:rowOff>18833</xdr:rowOff>
    </xdr:from>
    <xdr:to>
      <xdr:col>12</xdr:col>
      <xdr:colOff>190502</xdr:colOff>
      <xdr:row>22</xdr:row>
      <xdr:rowOff>3067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workbookViewId="0">
      <selection activeCell="B4" sqref="B4"/>
    </sheetView>
  </sheetViews>
  <sheetFormatPr defaultRowHeight="14.5" x14ac:dyDescent="0.35"/>
  <cols>
    <col min="1" max="1" width="16" customWidth="1"/>
    <col min="7" max="7" width="12" customWidth="1"/>
    <col min="8" max="8" width="13" customWidth="1"/>
  </cols>
  <sheetData>
    <row r="1" spans="1:8" x14ac:dyDescent="0.35">
      <c r="G1">
        <f>AVERAGE(G3:G98)</f>
        <v>-8.2223537168150571</v>
      </c>
      <c r="H1">
        <f>AVERAGE(H3:H198)</f>
        <v>211.59614706657922</v>
      </c>
    </row>
    <row r="2" spans="1:8" x14ac:dyDescent="0.35">
      <c r="G2" t="s">
        <v>6</v>
      </c>
      <c r="H2" t="s">
        <v>7</v>
      </c>
    </row>
    <row r="3" spans="1:8" x14ac:dyDescent="0.35">
      <c r="A3" t="s">
        <v>0</v>
      </c>
      <c r="B3">
        <f>COUNT(Данные!B3:B98)</f>
        <v>96</v>
      </c>
      <c r="G3">
        <f>(Данные!B3-$B$4)^3</f>
        <v>32.544510028980248</v>
      </c>
      <c r="H3">
        <f>(Данные!B3-$B$4)^4</f>
        <v>103.90512837377533</v>
      </c>
    </row>
    <row r="4" spans="1:8" x14ac:dyDescent="0.35">
      <c r="A4" t="s">
        <v>1</v>
      </c>
      <c r="B4">
        <f>AVERAGE(Данные!B3:B98)</f>
        <v>121.30729166666667</v>
      </c>
      <c r="G4">
        <f>(Данные!B4-$B$4)^3</f>
        <v>-12.283085999665511</v>
      </c>
      <c r="H4">
        <f>(Данные!B4-$B$4)^4</f>
        <v>28.340661967978296</v>
      </c>
    </row>
    <row r="5" spans="1:8" x14ac:dyDescent="0.35">
      <c r="A5" t="s">
        <v>2</v>
      </c>
      <c r="B5">
        <f>VARP(Данные!B3:B98)</f>
        <v>6.8823426649305501</v>
      </c>
      <c r="G5">
        <f>(Данные!B5-$B$4)^3</f>
        <v>-1.2350882071036533E-3</v>
      </c>
      <c r="H5">
        <f>(Данные!B5-$B$4)^4</f>
        <v>1.3251467222049848E-4</v>
      </c>
    </row>
    <row r="6" spans="1:8" x14ac:dyDescent="0.35">
      <c r="A6" t="s">
        <v>3</v>
      </c>
      <c r="B6">
        <f>STDEVP(Данные!B3:B98)</f>
        <v>2.6234219380287551</v>
      </c>
      <c r="G6">
        <f>(Данные!B6-$B$4)^3</f>
        <v>-5.9031624970613166</v>
      </c>
      <c r="H6">
        <f>(Данные!B6-$B$4)^4</f>
        <v>10.668736387918138</v>
      </c>
    </row>
    <row r="7" spans="1:8" x14ac:dyDescent="0.35">
      <c r="A7" t="s">
        <v>4</v>
      </c>
      <c r="B7">
        <f>G1/B6^3</f>
        <v>-0.45539862800125858</v>
      </c>
      <c r="G7">
        <f>(Данные!B7-$B$4)^3</f>
        <v>19.523961526376127</v>
      </c>
      <c r="H7">
        <f>(Данные!B7-$B$4)^4</f>
        <v>52.572333901752287</v>
      </c>
    </row>
    <row r="8" spans="1:8" x14ac:dyDescent="0.35">
      <c r="A8" t="s">
        <v>5</v>
      </c>
      <c r="B8">
        <f>H1/B6^4-3</f>
        <v>1.4671976854598991</v>
      </c>
      <c r="G8">
        <f>(Данные!B8-$B$4)^3</f>
        <v>63.650637633146701</v>
      </c>
      <c r="H8">
        <f>(Данные!B8-$B$4)^4</f>
        <v>254.1384312998446</v>
      </c>
    </row>
    <row r="9" spans="1:8" x14ac:dyDescent="0.35">
      <c r="G9">
        <f>(Данные!B9-$B$4)^3</f>
        <v>-2.2341764944571278</v>
      </c>
      <c r="H9">
        <f>(Данные!B9-$B$4)^4</f>
        <v>2.9207203130663606</v>
      </c>
    </row>
    <row r="10" spans="1:8" x14ac:dyDescent="0.35">
      <c r="G10">
        <f>(Данные!B10-$B$4)^3</f>
        <v>-69.28937310904054</v>
      </c>
      <c r="H10">
        <f>(Данные!B10-$B$4)^4</f>
        <v>284.59166475931977</v>
      </c>
    </row>
    <row r="11" spans="1:8" x14ac:dyDescent="0.35">
      <c r="G11">
        <f>(Данные!B11-$B$4)^3</f>
        <v>4.8500520211678557</v>
      </c>
      <c r="H11">
        <f>(Данные!B11-$B$4)^4</f>
        <v>8.2097234733309836</v>
      </c>
    </row>
    <row r="12" spans="1:8" x14ac:dyDescent="0.35">
      <c r="G12">
        <f>(Данные!B12-$B$4)^3</f>
        <v>-0.52612799185294612</v>
      </c>
      <c r="H12">
        <f>(Данные!B12-$B$4)^4</f>
        <v>0.42473874342295381</v>
      </c>
    </row>
    <row r="13" spans="1:8" x14ac:dyDescent="0.35">
      <c r="G13">
        <f>(Данные!B13-$B$4)^3</f>
        <v>-2.9016989248771597E-2</v>
      </c>
      <c r="H13">
        <f>(Данные!B13-$B$4)^4</f>
        <v>8.9166789879039088E-3</v>
      </c>
    </row>
    <row r="14" spans="1:8" x14ac:dyDescent="0.35">
      <c r="G14">
        <f>(Данные!B14-$B$4)^3</f>
        <v>7.1565133553958844E-3</v>
      </c>
      <c r="H14">
        <f>(Данные!B14-$B$4)^4</f>
        <v>1.3791197611960481E-3</v>
      </c>
    </row>
    <row r="15" spans="1:8" x14ac:dyDescent="0.35">
      <c r="G15">
        <f>(Данные!B15-$B$4)^3</f>
        <v>0.9782841175220407</v>
      </c>
      <c r="H15">
        <f>(Данные!B15-$B$4)^4</f>
        <v>0.97115079583176844</v>
      </c>
    </row>
    <row r="16" spans="1:8" x14ac:dyDescent="0.35">
      <c r="G16">
        <f>(Данные!B16-$B$4)^3</f>
        <v>-5.9031624970613166</v>
      </c>
      <c r="H16">
        <f>(Данные!B16-$B$4)^4</f>
        <v>10.668736387918138</v>
      </c>
    </row>
    <row r="17" spans="7:23" x14ac:dyDescent="0.35">
      <c r="G17">
        <f>(Данные!B17-$B$4)^3</f>
        <v>-2.9016989248771597E-2</v>
      </c>
      <c r="H17">
        <f>(Данные!B17-$B$4)^4</f>
        <v>8.9166789879039088E-3</v>
      </c>
    </row>
    <row r="18" spans="7:23" x14ac:dyDescent="0.35">
      <c r="G18">
        <f>(Данные!B18-$B$4)^3</f>
        <v>372.115148049813</v>
      </c>
      <c r="H18">
        <f>(Данные!B18-$B$4)^4</f>
        <v>2676.5157263374549</v>
      </c>
    </row>
    <row r="19" spans="7:23" x14ac:dyDescent="0.35">
      <c r="G19">
        <f>(Данные!B19-$B$4)^3</f>
        <v>0.33239251595955627</v>
      </c>
      <c r="H19">
        <f>(Данные!B19-$B$4)^4</f>
        <v>0.23025106574281604</v>
      </c>
    </row>
    <row r="20" spans="7:23" x14ac:dyDescent="0.35">
      <c r="G20">
        <f>(Данные!B20-$B$4)^3</f>
        <v>-2.2341764944571278</v>
      </c>
      <c r="H20">
        <f>(Данные!B20-$B$4)^4</f>
        <v>2.9207203130663606</v>
      </c>
    </row>
    <row r="21" spans="7:23" x14ac:dyDescent="0.35">
      <c r="G21">
        <f>(Данные!B21-$B$4)^3</f>
        <v>4.8500520211678557</v>
      </c>
      <c r="H21">
        <f>(Данные!B21-$B$4)^4</f>
        <v>8.2097234733309836</v>
      </c>
    </row>
    <row r="22" spans="7:23" x14ac:dyDescent="0.35">
      <c r="G22">
        <f>(Данные!B22-$B$4)^3</f>
        <v>-9.3578040986237969</v>
      </c>
      <c r="H22">
        <f>(Данные!B22-$B$4)^4</f>
        <v>19.719622595329124</v>
      </c>
    </row>
    <row r="23" spans="7:23" x14ac:dyDescent="0.35">
      <c r="G23">
        <f>(Данные!B23-$B$4)^3</f>
        <v>4.8500520211678557</v>
      </c>
      <c r="H23">
        <f>(Данные!B23-$B$4)^4</f>
        <v>8.2097234733309836</v>
      </c>
    </row>
    <row r="24" spans="7:23" x14ac:dyDescent="0.35">
      <c r="G24">
        <f>(Данные!B24-$B$4)^3</f>
        <v>-3.8768627025583854E-7</v>
      </c>
      <c r="H24">
        <f>(Данные!B24-$B$4)^4</f>
        <v>2.8268790539517613E-9</v>
      </c>
    </row>
    <row r="25" spans="7:23" x14ac:dyDescent="0.35">
      <c r="G25">
        <f>(Данные!B25-$B$4)^3</f>
        <v>0.33239251595955627</v>
      </c>
      <c r="H25">
        <f>(Данные!B25-$B$4)^4</f>
        <v>0.23025106574281604</v>
      </c>
    </row>
    <row r="26" spans="7:23" x14ac:dyDescent="0.35">
      <c r="G26">
        <f>(Данные!B26-$B$4)^3</f>
        <v>7.1565133553958844E-3</v>
      </c>
      <c r="H26">
        <f>(Данные!B26-$B$4)^4</f>
        <v>1.3791197611960481E-3</v>
      </c>
    </row>
    <row r="27" spans="7:23" x14ac:dyDescent="0.35">
      <c r="G27">
        <f>(Данные!B27-$B$4)^3</f>
        <v>-55.188481507478144</v>
      </c>
      <c r="H27">
        <f>(Данные!B27-$B$4)^4</f>
        <v>210.11864573940923</v>
      </c>
    </row>
    <row r="28" spans="7:23" x14ac:dyDescent="0.35">
      <c r="G28">
        <f>(Данные!B28-$B$4)^3</f>
        <v>-15.762117900707247</v>
      </c>
      <c r="H28">
        <f>(Данные!B28-$B$4)^4</f>
        <v>39.520226861460898</v>
      </c>
    </row>
    <row r="29" spans="7:23" x14ac:dyDescent="0.35">
      <c r="G29">
        <f>(Данные!B29-$B$4)^3</f>
        <v>-2.2341764944571278</v>
      </c>
      <c r="H29">
        <f>(Данные!B29-$B$4)^4</f>
        <v>2.9207203130663606</v>
      </c>
    </row>
    <row r="30" spans="7:23" x14ac:dyDescent="0.35">
      <c r="G30">
        <f>(Данные!B30-$B$4)^3</f>
        <v>-22.123947002269716</v>
      </c>
      <c r="H30">
        <f>(Данные!B30-$B$4)^4</f>
        <v>62.108372053246853</v>
      </c>
      <c r="W30" s="2"/>
    </row>
    <row r="31" spans="7:23" x14ac:dyDescent="0.35">
      <c r="G31">
        <f>(Данные!B31-$B$4)^3</f>
        <v>0.9782841175220407</v>
      </c>
      <c r="H31">
        <f>(Данные!B31-$B$4)^4</f>
        <v>0.97115079583176844</v>
      </c>
      <c r="W31" s="2"/>
    </row>
    <row r="32" spans="7:23" x14ac:dyDescent="0.35">
      <c r="G32">
        <f>(Данные!B32-$B$4)^3</f>
        <v>103.34053053679258</v>
      </c>
      <c r="H32">
        <f>(Данные!B32-$B$4)^4</f>
        <v>484.94696882109395</v>
      </c>
      <c r="W32" s="2"/>
    </row>
    <row r="33" spans="7:8" x14ac:dyDescent="0.35">
      <c r="G33">
        <f>(Данные!B33-$B$4)^3</f>
        <v>-12.283085999665511</v>
      </c>
      <c r="H33">
        <f>(Данные!B33-$B$4)^4</f>
        <v>28.340661967978296</v>
      </c>
    </row>
    <row r="34" spans="7:8" x14ac:dyDescent="0.35">
      <c r="G34">
        <f>(Данные!B34-$B$4)^3</f>
        <v>6.7803339222095422</v>
      </c>
      <c r="H34">
        <f>(Данные!B34-$B$4)^4</f>
        <v>12.833194517348673</v>
      </c>
    </row>
    <row r="35" spans="7:8" x14ac:dyDescent="0.35">
      <c r="G35">
        <f>(Данные!B35-$B$4)^3</f>
        <v>12.051647724292732</v>
      </c>
      <c r="H35">
        <f>(Данные!B35-$B$4)^4</f>
        <v>27.63091316788352</v>
      </c>
    </row>
    <row r="36" spans="7:8" x14ac:dyDescent="0.35">
      <c r="G36">
        <f>(Данные!B36-$B$4)^3</f>
        <v>0.9782841175220407</v>
      </c>
      <c r="H36">
        <f>(Данные!B36-$B$4)^4</f>
        <v>0.97115079583176844</v>
      </c>
    </row>
    <row r="37" spans="7:8" x14ac:dyDescent="0.35">
      <c r="G37">
        <f>(Данные!B37-$B$4)^3</f>
        <v>-5.9031624970613166</v>
      </c>
      <c r="H37">
        <f>(Данные!B37-$B$4)^4</f>
        <v>10.668736387918138</v>
      </c>
    </row>
    <row r="38" spans="7:8" x14ac:dyDescent="0.35">
      <c r="G38">
        <f>(Данные!B38-$B$4)^3</f>
        <v>7.1565133553958844E-3</v>
      </c>
      <c r="H38">
        <f>(Данные!B38-$B$4)^4</f>
        <v>1.3791197611960481E-3</v>
      </c>
    </row>
    <row r="39" spans="7:8" x14ac:dyDescent="0.35">
      <c r="G39">
        <f>(Данные!B39-$B$4)^3</f>
        <v>-30.001713603832158</v>
      </c>
      <c r="H39">
        <f>(Данные!B39-$B$4)^4</f>
        <v>93.224074666907683</v>
      </c>
    </row>
    <row r="40" spans="7:8" x14ac:dyDescent="0.35">
      <c r="G40">
        <f>(Данные!B40-$B$4)^3</f>
        <v>7.1565133553958844E-3</v>
      </c>
      <c r="H40">
        <f>(Данные!B40-$B$4)^4</f>
        <v>1.3791197611960481E-3</v>
      </c>
    </row>
    <row r="41" spans="7:8" x14ac:dyDescent="0.35">
      <c r="G41">
        <f>(Данные!B41-$B$4)^3</f>
        <v>-55.188481507478144</v>
      </c>
      <c r="H41">
        <f>(Данные!B41-$B$4)^4</f>
        <v>210.11864573940923</v>
      </c>
    </row>
    <row r="42" spans="7:8" x14ac:dyDescent="0.35">
      <c r="G42">
        <f>(Данные!B42-$B$4)^3</f>
        <v>-149.49231451529084</v>
      </c>
      <c r="H42">
        <f>(Данные!B42-$B$4)^4</f>
        <v>793.39931505771619</v>
      </c>
    </row>
    <row r="43" spans="7:8" x14ac:dyDescent="0.35">
      <c r="G43">
        <f>(Данные!B43-$B$4)^3</f>
        <v>10.542475523771994</v>
      </c>
      <c r="H43">
        <f>(Данные!B43-$B$4)^4</f>
        <v>23.116573934937499</v>
      </c>
    </row>
    <row r="44" spans="7:8" x14ac:dyDescent="0.35">
      <c r="G44">
        <f>(Данные!B44-$B$4)^3</f>
        <v>-55.188481507478144</v>
      </c>
      <c r="H44">
        <f>(Данные!B44-$B$4)^4</f>
        <v>210.11864573940923</v>
      </c>
    </row>
    <row r="45" spans="7:8" x14ac:dyDescent="0.35">
      <c r="G45">
        <f>(Данные!B45-$B$4)^3</f>
        <v>4.8500520211678557</v>
      </c>
      <c r="H45">
        <f>(Данные!B45-$B$4)^4</f>
        <v>8.2097234733309836</v>
      </c>
    </row>
    <row r="46" spans="7:8" x14ac:dyDescent="0.35">
      <c r="G46">
        <f>(Данные!B46-$B$4)^3</f>
        <v>0.33239251595955627</v>
      </c>
      <c r="H46">
        <f>(Данные!B46-$B$4)^4</f>
        <v>0.23025106574281604</v>
      </c>
    </row>
    <row r="47" spans="7:8" x14ac:dyDescent="0.35">
      <c r="G47">
        <f>(Данные!B47-$B$4)^3</f>
        <v>4.8500520211678557</v>
      </c>
      <c r="H47">
        <f>(Данные!B47-$B$4)^4</f>
        <v>8.2097234733309836</v>
      </c>
    </row>
    <row r="48" spans="7:8" x14ac:dyDescent="0.35">
      <c r="G48">
        <f>(Данные!B48-$B$4)^3</f>
        <v>-12.283085999665511</v>
      </c>
      <c r="H48">
        <f>(Данные!B48-$B$4)^4</f>
        <v>28.340661967978296</v>
      </c>
    </row>
    <row r="49" spans="7:8" x14ac:dyDescent="0.35">
      <c r="G49">
        <f>(Данные!B49-$B$4)^3</f>
        <v>50.35412103158437</v>
      </c>
      <c r="H49">
        <f>(Данные!B49-$B$4)^4</f>
        <v>185.94308235100661</v>
      </c>
    </row>
    <row r="50" spans="7:8" x14ac:dyDescent="0.35">
      <c r="G50">
        <f>(Данные!B50-$B$4)^3</f>
        <v>-2.2341764944571278</v>
      </c>
      <c r="H50">
        <f>(Данные!B50-$B$4)^4</f>
        <v>2.9207203130663606</v>
      </c>
    </row>
    <row r="51" spans="7:8" x14ac:dyDescent="0.35">
      <c r="G51">
        <f>(Данные!B51-$B$4)^3</f>
        <v>-2.9016989248771597E-2</v>
      </c>
      <c r="H51">
        <f>(Данные!B51-$B$4)^4</f>
        <v>8.9166789879039088E-3</v>
      </c>
    </row>
    <row r="52" spans="7:8" x14ac:dyDescent="0.35">
      <c r="G52">
        <f>(Данные!B52-$B$4)^3</f>
        <v>4.8500520211678557</v>
      </c>
      <c r="H52">
        <f>(Данные!B52-$B$4)^4</f>
        <v>8.2097234733309836</v>
      </c>
    </row>
    <row r="53" spans="7:8" x14ac:dyDescent="0.35">
      <c r="G53">
        <f>(Данные!B53-$B$4)^3</f>
        <v>-0.7468626923737679</v>
      </c>
      <c r="H53">
        <f>(Данные!B53-$B$4)^4</f>
        <v>0.67762229693494913</v>
      </c>
    </row>
    <row r="54" spans="7:8" x14ac:dyDescent="0.35">
      <c r="G54">
        <f>(Данные!B54-$B$4)^3</f>
        <v>-36.175745504873923</v>
      </c>
      <c r="H54">
        <f>(Данные!B54-$B$4)^4</f>
        <v>119.64374164372383</v>
      </c>
    </row>
    <row r="55" spans="7:8" x14ac:dyDescent="0.35">
      <c r="G55">
        <f>(Данные!B55-$B$4)^3</f>
        <v>-6.7564189769603114E-2</v>
      </c>
      <c r="H55">
        <f>(Данные!B55-$B$4)^4</f>
        <v>2.7518331458244536E-2</v>
      </c>
    </row>
    <row r="56" spans="7:8" x14ac:dyDescent="0.35">
      <c r="G56">
        <f>(Данные!B56-$B$4)^3</f>
        <v>-2.9016989248771597E-2</v>
      </c>
      <c r="H56">
        <f>(Данные!B56-$B$4)^4</f>
        <v>8.9166789879039088E-3</v>
      </c>
    </row>
    <row r="57" spans="7:8" x14ac:dyDescent="0.35">
      <c r="G57">
        <f>(Данные!B57-$B$4)^3</f>
        <v>-9.3578040986237969</v>
      </c>
      <c r="H57">
        <f>(Данные!B57-$B$4)^4</f>
        <v>19.719622595329124</v>
      </c>
    </row>
    <row r="58" spans="7:8" x14ac:dyDescent="0.35">
      <c r="G58">
        <f>(Данные!B58-$B$4)^3</f>
        <v>4.8500520211678557</v>
      </c>
      <c r="H58">
        <f>(Данные!B58-$B$4)^4</f>
        <v>8.2097234733309836</v>
      </c>
    </row>
    <row r="59" spans="7:8" x14ac:dyDescent="0.35">
      <c r="G59">
        <f>(Данные!B59-$B$4)^3</f>
        <v>-1095.0493620413336</v>
      </c>
      <c r="H59">
        <f>(Данные!B59-$B$4)^4</f>
        <v>11286.993163957293</v>
      </c>
    </row>
    <row r="60" spans="7:8" x14ac:dyDescent="0.35">
      <c r="G60">
        <f>(Данные!B60-$B$4)^3</f>
        <v>-43.143527405915712</v>
      </c>
      <c r="H60">
        <f>(Данные!B60-$B$4)^4</f>
        <v>151.31693414137345</v>
      </c>
    </row>
    <row r="61" spans="7:8" x14ac:dyDescent="0.35">
      <c r="G61">
        <f>(Данные!B61-$B$4)^3</f>
        <v>50.35412103158437</v>
      </c>
      <c r="H61">
        <f>(Данные!B61-$B$4)^4</f>
        <v>185.94308235100661</v>
      </c>
    </row>
    <row r="62" spans="7:8" x14ac:dyDescent="0.35">
      <c r="G62">
        <f>(Данные!B62-$B$4)^3</f>
        <v>7.1565133553958844E-3</v>
      </c>
      <c r="H62">
        <f>(Данные!B62-$B$4)^4</f>
        <v>1.3791197611960481E-3</v>
      </c>
    </row>
    <row r="63" spans="7:8" x14ac:dyDescent="0.35">
      <c r="G63">
        <f>(Данные!B63-$B$4)^3</f>
        <v>1.6966910185637096</v>
      </c>
      <c r="H63">
        <f>(Данные!B63-$B$4)^4</f>
        <v>2.02365751693275</v>
      </c>
    </row>
    <row r="64" spans="7:8" x14ac:dyDescent="0.35">
      <c r="G64">
        <f>(Данные!B64-$B$4)^3</f>
        <v>7.1565133553958844E-3</v>
      </c>
      <c r="H64">
        <f>(Данные!B64-$B$4)^4</f>
        <v>1.3791197611960481E-3</v>
      </c>
    </row>
    <row r="65" spans="7:8" x14ac:dyDescent="0.35">
      <c r="G65">
        <f>(Данные!B65-$B$4)^3</f>
        <v>-133.22078261424892</v>
      </c>
      <c r="H65">
        <f>(Данные!B65-$B$4)^4</f>
        <v>680.39739287256532</v>
      </c>
    </row>
    <row r="66" spans="7:8" x14ac:dyDescent="0.35">
      <c r="G66">
        <f>(Данные!B66-$B$4)^3</f>
        <v>10.542475523771994</v>
      </c>
      <c r="H66">
        <f>(Данные!B66-$B$4)^4</f>
        <v>23.116573934937499</v>
      </c>
    </row>
    <row r="67" spans="7:8" x14ac:dyDescent="0.35">
      <c r="G67">
        <f>(Данные!B67-$B$4)^3</f>
        <v>1.6966910185637096</v>
      </c>
      <c r="H67">
        <f>(Данные!B67-$B$4)^4</f>
        <v>2.02365751693275</v>
      </c>
    </row>
    <row r="68" spans="7:8" x14ac:dyDescent="0.35">
      <c r="G68">
        <f>(Данные!B68-$B$4)^3</f>
        <v>103.34053053679258</v>
      </c>
      <c r="H68">
        <f>(Данные!B68-$B$4)^4</f>
        <v>484.94696882109395</v>
      </c>
    </row>
    <row r="69" spans="7:8" x14ac:dyDescent="0.35">
      <c r="G69">
        <f>(Данные!B69-$B$4)^3</f>
        <v>7.1565133553958844E-3</v>
      </c>
      <c r="H69">
        <f>(Данные!B69-$B$4)^4</f>
        <v>1.3791197611960481E-3</v>
      </c>
    </row>
    <row r="70" spans="7:8" x14ac:dyDescent="0.35">
      <c r="G70">
        <f>(Данные!B70-$B$4)^3</f>
        <v>-2.2341764944571278</v>
      </c>
      <c r="H70">
        <f>(Данные!B70-$B$4)^4</f>
        <v>2.9207203130663606</v>
      </c>
    </row>
    <row r="71" spans="7:8" x14ac:dyDescent="0.35">
      <c r="G71">
        <f>(Данные!B71-$B$4)^3</f>
        <v>0.49812721648037672</v>
      </c>
      <c r="H71">
        <f>(Данные!B71-$B$4)^4</f>
        <v>0.39486959556412676</v>
      </c>
    </row>
    <row r="72" spans="7:8" x14ac:dyDescent="0.35">
      <c r="G72">
        <f>(Данные!B72-$B$4)^3</f>
        <v>-2.9016989248771597E-2</v>
      </c>
      <c r="H72">
        <f>(Данные!B72-$B$4)^4</f>
        <v>8.9166789879039088E-3</v>
      </c>
    </row>
    <row r="73" spans="7:8" x14ac:dyDescent="0.35">
      <c r="G73">
        <f>(Данные!B73-$B$4)^3</f>
        <v>7.9128186227303061</v>
      </c>
      <c r="H73">
        <f>(Данные!B73-$B$4)^4</f>
        <v>15.76793960966981</v>
      </c>
    </row>
    <row r="74" spans="7:8" x14ac:dyDescent="0.35">
      <c r="G74">
        <f>(Данные!B74-$B$4)^3</f>
        <v>-22.123947002269716</v>
      </c>
      <c r="H74">
        <f>(Данные!B74-$B$4)^4</f>
        <v>62.108372053246853</v>
      </c>
    </row>
    <row r="75" spans="7:8" x14ac:dyDescent="0.35">
      <c r="G75">
        <f>(Данные!B75-$B$4)^3</f>
        <v>-5.9031624970613166</v>
      </c>
      <c r="H75">
        <f>(Данные!B75-$B$4)^4</f>
        <v>10.668736387918138</v>
      </c>
    </row>
    <row r="76" spans="7:8" x14ac:dyDescent="0.35">
      <c r="G76">
        <f>(Данные!B76-$B$4)^3</f>
        <v>-2.9016989248771597E-2</v>
      </c>
      <c r="H76">
        <f>(Данные!B76-$B$4)^4</f>
        <v>8.9166789879039088E-3</v>
      </c>
    </row>
    <row r="77" spans="7:8" x14ac:dyDescent="0.35">
      <c r="G77">
        <f>(Данные!B77-$B$4)^3</f>
        <v>32.544510028980248</v>
      </c>
      <c r="H77">
        <f>(Данные!B77-$B$4)^4</f>
        <v>103.90512837377533</v>
      </c>
    </row>
    <row r="78" spans="7:8" x14ac:dyDescent="0.35">
      <c r="G78">
        <f>(Данные!B78-$B$4)^3</f>
        <v>-2.9016989248771597E-2</v>
      </c>
      <c r="H78">
        <f>(Данные!B78-$B$4)^4</f>
        <v>8.9166789879039088E-3</v>
      </c>
    </row>
    <row r="79" spans="7:8" x14ac:dyDescent="0.35">
      <c r="G79">
        <f>(Данные!B79-$B$4)^3</f>
        <v>19.523961526376127</v>
      </c>
      <c r="H79">
        <f>(Данные!B79-$B$4)^4</f>
        <v>52.572333901752287</v>
      </c>
    </row>
    <row r="80" spans="7:8" x14ac:dyDescent="0.35">
      <c r="G80">
        <f>(Данные!B80-$B$4)^3</f>
        <v>6.7803339222095422</v>
      </c>
      <c r="H80">
        <f>(Данные!B80-$B$4)^4</f>
        <v>12.833194517348673</v>
      </c>
    </row>
    <row r="81" spans="7:8" x14ac:dyDescent="0.35">
      <c r="G81">
        <f>(Данные!B81-$B$4)^3</f>
        <v>1.6966910185637096</v>
      </c>
      <c r="H81">
        <f>(Данные!B81-$B$4)^4</f>
        <v>2.02365751693275</v>
      </c>
    </row>
    <row r="82" spans="7:8" x14ac:dyDescent="0.35">
      <c r="G82">
        <f>(Данные!B82-$B$4)^3</f>
        <v>-2.2341764944571278</v>
      </c>
      <c r="H82">
        <f>(Данные!B82-$B$4)^4</f>
        <v>2.9207203130663606</v>
      </c>
    </row>
    <row r="83" spans="7:8" x14ac:dyDescent="0.35">
      <c r="G83">
        <f>(Данные!B83-$B$4)^3</f>
        <v>1.6966910185637096</v>
      </c>
      <c r="H83">
        <f>(Данные!B83-$B$4)^4</f>
        <v>2.02365751693275</v>
      </c>
    </row>
    <row r="84" spans="7:8" x14ac:dyDescent="0.35">
      <c r="G84">
        <f>(Данные!B84-$B$4)^3</f>
        <v>-55.188481507478144</v>
      </c>
      <c r="H84">
        <f>(Данные!B84-$B$4)^4</f>
        <v>210.11864573940923</v>
      </c>
    </row>
    <row r="85" spans="7:8" x14ac:dyDescent="0.35">
      <c r="G85">
        <f>(Данные!B85-$B$4)^3</f>
        <v>73.702794534188484</v>
      </c>
      <c r="H85">
        <f>(Данные!B85-$B$4)^4</f>
        <v>309.01432083344622</v>
      </c>
    </row>
    <row r="86" spans="7:8" x14ac:dyDescent="0.35">
      <c r="G86">
        <f>(Данные!B86-$B$4)^3</f>
        <v>54.556730732104953</v>
      </c>
      <c r="H86">
        <f>(Данные!B86-$B$4)^4</f>
        <v>206.91776728707666</v>
      </c>
    </row>
    <row r="87" spans="7:8" x14ac:dyDescent="0.35">
      <c r="G87">
        <f>(Данные!B87-$B$4)^3</f>
        <v>19.523961526376127</v>
      </c>
      <c r="H87">
        <f>(Данные!B87-$B$4)^4</f>
        <v>52.572333901752287</v>
      </c>
    </row>
    <row r="88" spans="7:8" x14ac:dyDescent="0.35">
      <c r="G88">
        <f>(Данные!B88-$B$4)^3</f>
        <v>-2.2341764944571278</v>
      </c>
      <c r="H88">
        <f>(Данные!B88-$B$4)^4</f>
        <v>2.9207203130663606</v>
      </c>
    </row>
    <row r="89" spans="7:8" x14ac:dyDescent="0.35">
      <c r="G89">
        <f>(Данные!B89-$B$4)^3</f>
        <v>1.6966910185637096</v>
      </c>
      <c r="H89">
        <f>(Данные!B89-$B$4)^4</f>
        <v>2.02365751693275</v>
      </c>
    </row>
    <row r="90" spans="7:8" x14ac:dyDescent="0.35">
      <c r="G90">
        <f>(Данные!B90-$B$4)^3</f>
        <v>-22.123947002269716</v>
      </c>
      <c r="H90">
        <f>(Данные!B90-$B$4)^4</f>
        <v>62.108372053246853</v>
      </c>
    </row>
    <row r="91" spans="7:8" x14ac:dyDescent="0.35">
      <c r="G91">
        <f>(Данные!B91-$B$4)^3</f>
        <v>-9.3578040986237969</v>
      </c>
      <c r="H91">
        <f>(Данные!B91-$B$4)^4</f>
        <v>19.719622595329124</v>
      </c>
    </row>
    <row r="92" spans="7:8" x14ac:dyDescent="0.35">
      <c r="G92">
        <f>(Данные!B92-$B$4)^3</f>
        <v>19.523961526376127</v>
      </c>
      <c r="H92">
        <f>(Данные!B92-$B$4)^4</f>
        <v>52.572333901752287</v>
      </c>
    </row>
    <row r="93" spans="7:8" x14ac:dyDescent="0.35">
      <c r="G93">
        <f>(Данные!B93-$B$4)^3</f>
        <v>6.7803339222095422</v>
      </c>
      <c r="H93">
        <f>(Данные!B93-$B$4)^4</f>
        <v>12.833194517348673</v>
      </c>
    </row>
    <row r="94" spans="7:8" x14ac:dyDescent="0.35">
      <c r="G94">
        <f>(Данные!B94-$B$4)^3</f>
        <v>-5.9031624970613166</v>
      </c>
      <c r="H94">
        <f>(Данные!B94-$B$4)^4</f>
        <v>10.668736387918138</v>
      </c>
    </row>
    <row r="95" spans="7:8" x14ac:dyDescent="0.35">
      <c r="G95">
        <f>(Данные!B95-$B$4)^3</f>
        <v>-2.2341764944571278</v>
      </c>
      <c r="H95">
        <f>(Данные!B95-$B$4)^4</f>
        <v>2.9207203130663606</v>
      </c>
    </row>
    <row r="96" spans="7:8" x14ac:dyDescent="0.35">
      <c r="G96">
        <f>(Данные!B96-$B$4)^3</f>
        <v>-2.9016989248771597E-2</v>
      </c>
      <c r="H96">
        <f>(Данные!B96-$B$4)^4</f>
        <v>8.9166789879039088E-3</v>
      </c>
    </row>
    <row r="97" spans="7:8" x14ac:dyDescent="0.35">
      <c r="G97">
        <f>(Данные!B97-$B$4)^3</f>
        <v>50.35412103158437</v>
      </c>
      <c r="H97">
        <f>(Данные!B97-$B$4)^4</f>
        <v>185.94308235100661</v>
      </c>
    </row>
    <row r="98" spans="7:8" x14ac:dyDescent="0.35">
      <c r="G98">
        <f>(Данные!B98-$B$4)^3</f>
        <v>10.542475523771994</v>
      </c>
      <c r="H98">
        <f>(Данные!B98-$B$4)^4</f>
        <v>23.116573934937499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B11"/>
    </sheetView>
  </sheetViews>
  <sheetFormatPr defaultRowHeight="14.5" x14ac:dyDescent="0.35"/>
  <cols>
    <col min="3" max="3" width="18" customWidth="1"/>
    <col min="4" max="4" width="12" customWidth="1"/>
  </cols>
  <sheetData>
    <row r="1" spans="1:5" x14ac:dyDescent="0.35">
      <c r="A1" t="s">
        <v>9</v>
      </c>
      <c r="B1" t="s">
        <v>10</v>
      </c>
      <c r="C1" t="s">
        <v>11</v>
      </c>
    </row>
    <row r="2" spans="1:5" x14ac:dyDescent="0.35">
      <c r="A2">
        <v>112.65</v>
      </c>
      <c r="B2">
        <f t="array" ref="B2:B11">FREQUENCY(Данные!B3:B98,A2:A11)</f>
        <v>1</v>
      </c>
      <c r="C2">
        <f>E$5*EXP(-((A2-2/2-E$3)^2)/(2*E$4))/SQRT(2*PI()* E$4)*2</f>
        <v>3.3324232888125166E-2</v>
      </c>
    </row>
    <row r="3" spans="1:5" x14ac:dyDescent="0.35">
      <c r="A3">
        <v>114.65</v>
      </c>
      <c r="B3">
        <v>0</v>
      </c>
      <c r="C3">
        <f t="shared" ref="C3:C10" si="0">E$5*EXP(-((A3-2/2-E$3)^2)/(2*E$4))/SQRT(2*PI()* E$4)*2</f>
        <v>0.4124367095651279</v>
      </c>
      <c r="D3" t="s">
        <v>1</v>
      </c>
      <c r="E3">
        <v>121.30729166666667</v>
      </c>
    </row>
    <row r="4" spans="1:5" x14ac:dyDescent="0.35">
      <c r="A4">
        <v>116.65</v>
      </c>
      <c r="B4">
        <v>2</v>
      </c>
      <c r="C4">
        <f t="shared" si="0"/>
        <v>2.8545892165036624</v>
      </c>
      <c r="D4" t="s">
        <v>2</v>
      </c>
      <c r="E4">
        <v>6.8823426649305501</v>
      </c>
    </row>
    <row r="5" spans="1:5" x14ac:dyDescent="0.35">
      <c r="A5">
        <v>118.65</v>
      </c>
      <c r="B5">
        <v>11</v>
      </c>
      <c r="C5">
        <f t="shared" si="0"/>
        <v>11.048901028439005</v>
      </c>
      <c r="D5" t="s">
        <v>12</v>
      </c>
      <c r="E5">
        <v>96</v>
      </c>
    </row>
    <row r="6" spans="1:5" x14ac:dyDescent="0.35">
      <c r="A6">
        <v>120.65</v>
      </c>
      <c r="B6">
        <v>22</v>
      </c>
      <c r="C6">
        <f t="shared" si="0"/>
        <v>23.915733254783291</v>
      </c>
    </row>
    <row r="7" spans="1:5" x14ac:dyDescent="0.35">
      <c r="A7">
        <v>122.65</v>
      </c>
      <c r="B7">
        <v>30</v>
      </c>
      <c r="C7">
        <f t="shared" si="0"/>
        <v>28.949260437524512</v>
      </c>
    </row>
    <row r="8" spans="1:5" x14ac:dyDescent="0.35">
      <c r="A8">
        <v>124.65</v>
      </c>
      <c r="B8">
        <v>21</v>
      </c>
      <c r="C8">
        <f t="shared" si="0"/>
        <v>19.596585236906797</v>
      </c>
    </row>
    <row r="9" spans="1:5" x14ac:dyDescent="0.35">
      <c r="A9">
        <v>126.65</v>
      </c>
      <c r="B9">
        <v>8</v>
      </c>
      <c r="C9">
        <f t="shared" si="0"/>
        <v>7.4184382041569696</v>
      </c>
    </row>
    <row r="10" spans="1:5" x14ac:dyDescent="0.35">
      <c r="A10">
        <v>128.65</v>
      </c>
      <c r="B10">
        <v>1</v>
      </c>
      <c r="C10">
        <f t="shared" si="0"/>
        <v>1.5704847401085431</v>
      </c>
    </row>
    <row r="11" spans="1:5" x14ac:dyDescent="0.35">
      <c r="A11" t="s">
        <v>8</v>
      </c>
      <c r="B11">
        <v>0</v>
      </c>
      <c r="C11">
        <f>E$5*EXP(-((A10+2/2-E$3)^2)/(2*E$4))/SQRT(2*PI()* E$4)*2</f>
        <v>0.18592770703548198</v>
      </c>
    </row>
    <row r="12" spans="1:5" x14ac:dyDescent="0.35">
      <c r="A12" t="s">
        <v>13</v>
      </c>
      <c r="B12">
        <f>SUM(B2:B11)</f>
        <v>96</v>
      </c>
      <c r="C12">
        <f>SUM(C2:C11)</f>
        <v>95.985680767911518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5"/>
  <sheetViews>
    <sheetView zoomScale="145" zoomScaleNormal="145" workbookViewId="0">
      <selection activeCell="F6" sqref="F6"/>
    </sheetView>
  </sheetViews>
  <sheetFormatPr defaultRowHeight="14.5" x14ac:dyDescent="0.35"/>
  <sheetData>
    <row r="2" spans="1:6" x14ac:dyDescent="0.35">
      <c r="A2">
        <v>110</v>
      </c>
      <c r="B2">
        <v>0</v>
      </c>
      <c r="C2">
        <f>NORMDIST(A2,$F$4,$F$5,1)</f>
        <v>8.1579010640987877E-6</v>
      </c>
      <c r="D2">
        <f>ABS(C2-B2)</f>
        <v>8.1579010640987877E-6</v>
      </c>
    </row>
    <row r="3" spans="1:6" x14ac:dyDescent="0.35">
      <c r="A3" s="3">
        <v>111</v>
      </c>
      <c r="B3">
        <f>(ROW(B3)-1)/202-1/101</f>
        <v>0</v>
      </c>
      <c r="C3">
        <f t="shared" ref="C3:C66" si="0">NORMDIST(A3,$F$4,$F$5,1)</f>
        <v>4.2658919789885983E-5</v>
      </c>
      <c r="D3">
        <f t="shared" ref="D3:D66" si="1">ABS(C3-B3)</f>
        <v>4.2658919789885983E-5</v>
      </c>
    </row>
    <row r="4" spans="1:6" x14ac:dyDescent="0.35">
      <c r="A4" s="3">
        <v>111</v>
      </c>
      <c r="B4">
        <f>(ROW(B3)-1)/202</f>
        <v>9.9009900990099011E-3</v>
      </c>
      <c r="C4">
        <f t="shared" si="0"/>
        <v>4.2658919789885983E-5</v>
      </c>
      <c r="D4">
        <f t="shared" si="1"/>
        <v>9.8583311792200153E-3</v>
      </c>
      <c r="F4">
        <f>Задание1!B4</f>
        <v>121.30729166666667</v>
      </c>
    </row>
    <row r="5" spans="1:6" x14ac:dyDescent="0.35">
      <c r="A5" s="3">
        <v>116</v>
      </c>
      <c r="B5">
        <f t="shared" ref="B5" si="2">(ROW(B5)-1)/202-1/101</f>
        <v>9.9009900990099011E-3</v>
      </c>
      <c r="C5">
        <f t="shared" si="0"/>
        <v>2.153443031849582E-2</v>
      </c>
      <c r="D5">
        <f t="shared" si="1"/>
        <v>1.1633440219485919E-2</v>
      </c>
      <c r="F5">
        <f>Задание1!B6</f>
        <v>2.6234219380287551</v>
      </c>
    </row>
    <row r="6" spans="1:6" x14ac:dyDescent="0.35">
      <c r="A6" s="3">
        <v>116</v>
      </c>
      <c r="B6">
        <f t="shared" ref="B6" si="3">(ROW(B5)-1)/202</f>
        <v>1.9801980198019802E-2</v>
      </c>
      <c r="C6">
        <f t="shared" si="0"/>
        <v>2.153443031849582E-2</v>
      </c>
      <c r="D6">
        <f t="shared" si="1"/>
        <v>1.732450120476018E-3</v>
      </c>
      <c r="F6">
        <f>MAX(D2:D205)</f>
        <v>8.7145307463624699E-2</v>
      </c>
    </row>
    <row r="7" spans="1:6" x14ac:dyDescent="0.35">
      <c r="A7" s="3">
        <v>116.2</v>
      </c>
      <c r="B7">
        <f t="shared" ref="B7" si="4">(ROW(B7)-1)/202-1/101</f>
        <v>1.9801980198019799E-2</v>
      </c>
      <c r="C7">
        <f t="shared" si="0"/>
        <v>2.5779042179712934E-2</v>
      </c>
      <c r="D7">
        <f t="shared" si="1"/>
        <v>5.9770619816931353E-3</v>
      </c>
    </row>
    <row r="8" spans="1:6" x14ac:dyDescent="0.35">
      <c r="A8" s="3">
        <v>116.2</v>
      </c>
      <c r="B8">
        <f t="shared" ref="B8" si="5">(ROW(B7)-1)/202</f>
        <v>2.9702970297029702E-2</v>
      </c>
      <c r="C8">
        <f t="shared" si="0"/>
        <v>2.5779042179712934E-2</v>
      </c>
      <c r="D8">
        <f t="shared" si="1"/>
        <v>3.9239281173167675E-3</v>
      </c>
    </row>
    <row r="9" spans="1:6" x14ac:dyDescent="0.35">
      <c r="A9" s="3">
        <v>117.2</v>
      </c>
      <c r="B9">
        <f t="shared" ref="B9" si="6">(ROW(B9)-1)/202-1/101</f>
        <v>2.9702970297029702E-2</v>
      </c>
      <c r="C9">
        <f t="shared" si="0"/>
        <v>5.8718364421368408E-2</v>
      </c>
      <c r="D9">
        <f t="shared" si="1"/>
        <v>2.9015394124338706E-2</v>
      </c>
    </row>
    <row r="10" spans="1:6" x14ac:dyDescent="0.35">
      <c r="A10" s="3">
        <v>117.2</v>
      </c>
      <c r="B10">
        <f t="shared" ref="B10" si="7">(ROW(B9)-1)/202</f>
        <v>3.9603960396039604E-2</v>
      </c>
      <c r="C10">
        <f t="shared" si="0"/>
        <v>5.8718364421368408E-2</v>
      </c>
      <c r="D10">
        <f t="shared" si="1"/>
        <v>1.9114404025328803E-2</v>
      </c>
    </row>
    <row r="11" spans="1:6" x14ac:dyDescent="0.35">
      <c r="A11" s="3">
        <v>117.5</v>
      </c>
      <c r="B11">
        <f t="shared" ref="B11" si="8">(ROW(B11)-1)/202-1/101</f>
        <v>3.9603960396039604E-2</v>
      </c>
      <c r="C11">
        <f t="shared" si="0"/>
        <v>7.3352446011593186E-2</v>
      </c>
      <c r="D11">
        <f t="shared" si="1"/>
        <v>3.3748485615553582E-2</v>
      </c>
    </row>
    <row r="12" spans="1:6" x14ac:dyDescent="0.35">
      <c r="A12" s="3">
        <v>117.5</v>
      </c>
      <c r="B12">
        <f t="shared" ref="B12" si="9">(ROW(B11)-1)/202</f>
        <v>4.9504950495049507E-2</v>
      </c>
      <c r="C12">
        <f t="shared" si="0"/>
        <v>7.3352446011593186E-2</v>
      </c>
      <c r="D12">
        <f t="shared" si="1"/>
        <v>2.3847495516543679E-2</v>
      </c>
    </row>
    <row r="13" spans="1:6" x14ac:dyDescent="0.35">
      <c r="A13" s="3">
        <v>117.5</v>
      </c>
      <c r="B13">
        <f t="shared" ref="B13" si="10">(ROW(B13)-1)/202-1/101</f>
        <v>4.95049504950495E-2</v>
      </c>
      <c r="C13">
        <f t="shared" si="0"/>
        <v>7.3352446011593186E-2</v>
      </c>
      <c r="D13">
        <f t="shared" si="1"/>
        <v>2.3847495516543686E-2</v>
      </c>
    </row>
    <row r="14" spans="1:6" x14ac:dyDescent="0.35">
      <c r="A14" s="3">
        <v>117.5</v>
      </c>
      <c r="B14">
        <f t="shared" ref="B14" si="11">(ROW(B13)-1)/202</f>
        <v>5.9405940594059403E-2</v>
      </c>
      <c r="C14">
        <f t="shared" si="0"/>
        <v>7.3352446011593186E-2</v>
      </c>
      <c r="D14">
        <f t="shared" si="1"/>
        <v>1.3946505417533783E-2</v>
      </c>
    </row>
    <row r="15" spans="1:6" x14ac:dyDescent="0.35">
      <c r="A15" s="3">
        <v>117.5</v>
      </c>
      <c r="B15">
        <f t="shared" ref="B15" si="12">(ROW(B15)-1)/202-1/101</f>
        <v>5.940594059405941E-2</v>
      </c>
      <c r="C15">
        <f t="shared" si="0"/>
        <v>7.3352446011593186E-2</v>
      </c>
      <c r="D15">
        <f t="shared" si="1"/>
        <v>1.3946505417533776E-2</v>
      </c>
    </row>
    <row r="16" spans="1:6" x14ac:dyDescent="0.35">
      <c r="A16" s="3">
        <v>117.5</v>
      </c>
      <c r="B16">
        <f t="shared" ref="B16" si="13">(ROW(B15)-1)/202</f>
        <v>6.9306930693069313E-2</v>
      </c>
      <c r="C16">
        <f t="shared" si="0"/>
        <v>7.3352446011593186E-2</v>
      </c>
      <c r="D16">
        <f t="shared" si="1"/>
        <v>4.0455153185238735E-3</v>
      </c>
    </row>
    <row r="17" spans="1:4" x14ac:dyDescent="0.35">
      <c r="A17" s="3">
        <v>117.5</v>
      </c>
      <c r="B17">
        <f t="shared" ref="B17" si="14">(ROW(B17)-1)/202-1/101</f>
        <v>6.9306930693069313E-2</v>
      </c>
      <c r="C17">
        <f t="shared" si="0"/>
        <v>7.3352446011593186E-2</v>
      </c>
      <c r="D17">
        <f t="shared" si="1"/>
        <v>4.0455153185238735E-3</v>
      </c>
    </row>
    <row r="18" spans="1:4" x14ac:dyDescent="0.35">
      <c r="A18" s="3">
        <v>117.5</v>
      </c>
      <c r="B18">
        <f t="shared" ref="B18" si="15">(ROW(B17)-1)/202</f>
        <v>7.9207920792079209E-2</v>
      </c>
      <c r="C18">
        <f t="shared" si="0"/>
        <v>7.3352446011593186E-2</v>
      </c>
      <c r="D18">
        <f t="shared" si="1"/>
        <v>5.8554747804860224E-3</v>
      </c>
    </row>
    <row r="19" spans="1:4" x14ac:dyDescent="0.35">
      <c r="A19" s="3">
        <v>117.8</v>
      </c>
      <c r="B19">
        <f t="shared" ref="B19" si="16">(ROW(B19)-1)/202-1/101</f>
        <v>7.9207920792079209E-2</v>
      </c>
      <c r="C19">
        <f t="shared" si="0"/>
        <v>9.0625221448535506E-2</v>
      </c>
      <c r="D19">
        <f t="shared" si="1"/>
        <v>1.1417300656456297E-2</v>
      </c>
    </row>
    <row r="20" spans="1:4" x14ac:dyDescent="0.35">
      <c r="A20" s="3">
        <v>117.8</v>
      </c>
      <c r="B20">
        <f t="shared" ref="B20" si="17">(ROW(B19)-1)/202</f>
        <v>8.9108910891089105E-2</v>
      </c>
      <c r="C20">
        <f t="shared" si="0"/>
        <v>9.0625221448535506E-2</v>
      </c>
      <c r="D20">
        <f t="shared" si="1"/>
        <v>1.5163105574464014E-3</v>
      </c>
    </row>
    <row r="21" spans="1:4" x14ac:dyDescent="0.35">
      <c r="A21" s="3">
        <v>118</v>
      </c>
      <c r="B21">
        <f t="shared" ref="B21" si="18">(ROW(B21)-1)/202-1/101</f>
        <v>8.9108910891089119E-2</v>
      </c>
      <c r="C21">
        <f t="shared" si="0"/>
        <v>0.10371234932968043</v>
      </c>
      <c r="D21">
        <f t="shared" si="1"/>
        <v>1.4603438438591312E-2</v>
      </c>
    </row>
    <row r="22" spans="1:4" x14ac:dyDescent="0.35">
      <c r="A22" s="3">
        <v>118</v>
      </c>
      <c r="B22">
        <f t="shared" ref="B22" si="19">(ROW(B21)-1)/202</f>
        <v>9.9009900990099015E-2</v>
      </c>
      <c r="C22">
        <f t="shared" si="0"/>
        <v>0.10371234932968043</v>
      </c>
      <c r="D22">
        <f t="shared" si="1"/>
        <v>4.7024483395814165E-3</v>
      </c>
    </row>
    <row r="23" spans="1:4" x14ac:dyDescent="0.35">
      <c r="A23" s="3">
        <v>118.2</v>
      </c>
      <c r="B23">
        <f t="shared" ref="B23" si="20">(ROW(B23)-1)/202-1/101</f>
        <v>9.9009900990099015E-2</v>
      </c>
      <c r="C23">
        <f t="shared" si="0"/>
        <v>0.11811903071401407</v>
      </c>
      <c r="D23">
        <f t="shared" si="1"/>
        <v>1.9109129723915055E-2</v>
      </c>
    </row>
    <row r="24" spans="1:4" x14ac:dyDescent="0.35">
      <c r="A24" s="3">
        <v>118.2</v>
      </c>
      <c r="B24">
        <f t="shared" ref="B24" si="21">(ROW(B23)-1)/202</f>
        <v>0.10891089108910891</v>
      </c>
      <c r="C24">
        <f t="shared" si="0"/>
        <v>0.11811903071401407</v>
      </c>
      <c r="D24">
        <f t="shared" si="1"/>
        <v>9.2081396249051595E-3</v>
      </c>
    </row>
    <row r="25" spans="1:4" x14ac:dyDescent="0.35">
      <c r="A25" s="3">
        <v>118.5</v>
      </c>
      <c r="B25">
        <f t="shared" ref="B25" si="22">(ROW(B25)-1)/202-1/101</f>
        <v>0.10891089108910891</v>
      </c>
      <c r="C25">
        <f t="shared" si="0"/>
        <v>0.14228990732878583</v>
      </c>
      <c r="D25">
        <f t="shared" si="1"/>
        <v>3.3379016239676915E-2</v>
      </c>
    </row>
    <row r="26" spans="1:4" x14ac:dyDescent="0.35">
      <c r="A26" s="3">
        <v>118.5</v>
      </c>
      <c r="B26">
        <f t="shared" ref="B26" si="23">(ROW(B25)-1)/202</f>
        <v>0.11881188118811881</v>
      </c>
      <c r="C26">
        <f t="shared" si="0"/>
        <v>0.14228990732878583</v>
      </c>
      <c r="D26">
        <f t="shared" si="1"/>
        <v>2.3478026140667019E-2</v>
      </c>
    </row>
    <row r="27" spans="1:4" x14ac:dyDescent="0.35">
      <c r="A27" s="3">
        <v>118.5</v>
      </c>
      <c r="B27">
        <f t="shared" ref="B27" si="24">(ROW(B27)-1)/202-1/101</f>
        <v>0.11881188118811882</v>
      </c>
      <c r="C27">
        <f t="shared" si="0"/>
        <v>0.14228990732878583</v>
      </c>
      <c r="D27">
        <f t="shared" si="1"/>
        <v>2.3478026140667005E-2</v>
      </c>
    </row>
    <row r="28" spans="1:4" x14ac:dyDescent="0.35">
      <c r="A28" s="3">
        <v>118.5</v>
      </c>
      <c r="B28">
        <f t="shared" ref="B28" si="25">(ROW(B27)-1)/202</f>
        <v>0.12871287128712872</v>
      </c>
      <c r="C28">
        <f t="shared" si="0"/>
        <v>0.14228990732878583</v>
      </c>
      <c r="D28">
        <f t="shared" si="1"/>
        <v>1.3577036041657109E-2</v>
      </c>
    </row>
    <row r="29" spans="1:4" x14ac:dyDescent="0.35">
      <c r="A29" s="3">
        <v>118.5</v>
      </c>
      <c r="B29">
        <f t="shared" ref="B29" si="26">(ROW(B29)-1)/202-1/101</f>
        <v>0.12871287128712872</v>
      </c>
      <c r="C29">
        <f t="shared" si="0"/>
        <v>0.14228990732878583</v>
      </c>
      <c r="D29">
        <f t="shared" si="1"/>
        <v>1.3577036041657109E-2</v>
      </c>
    </row>
    <row r="30" spans="1:4" x14ac:dyDescent="0.35">
      <c r="A30" s="3">
        <v>118.5</v>
      </c>
      <c r="B30">
        <f t="shared" ref="B30" si="27">(ROW(B29)-1)/202</f>
        <v>0.13861386138613863</v>
      </c>
      <c r="C30">
        <f t="shared" si="0"/>
        <v>0.14228990732878583</v>
      </c>
      <c r="D30">
        <f t="shared" si="1"/>
        <v>3.6760459426471992E-3</v>
      </c>
    </row>
    <row r="31" spans="1:4" x14ac:dyDescent="0.35">
      <c r="A31" s="3">
        <v>118.8</v>
      </c>
      <c r="B31">
        <f t="shared" ref="B31" si="28">(ROW(B31)-1)/202-1/101</f>
        <v>0.1386138613861386</v>
      </c>
      <c r="C31">
        <f t="shared" si="0"/>
        <v>0.16960350085121353</v>
      </c>
      <c r="D31">
        <f t="shared" si="1"/>
        <v>3.0989639465074936E-2</v>
      </c>
    </row>
    <row r="32" spans="1:4" x14ac:dyDescent="0.35">
      <c r="A32" s="3">
        <v>118.8</v>
      </c>
      <c r="B32">
        <f t="shared" ref="B32" si="29">(ROW(B31)-1)/202</f>
        <v>0.14851485148514851</v>
      </c>
      <c r="C32">
        <f t="shared" si="0"/>
        <v>0.16960350085121353</v>
      </c>
      <c r="D32">
        <f t="shared" si="1"/>
        <v>2.1088649366065026E-2</v>
      </c>
    </row>
    <row r="33" spans="1:4" x14ac:dyDescent="0.35">
      <c r="A33" s="3">
        <v>119</v>
      </c>
      <c r="B33">
        <f t="shared" ref="B33" si="30">(ROW(B33)-1)/202-1/101</f>
        <v>0.14851485148514851</v>
      </c>
      <c r="C33">
        <f t="shared" si="0"/>
        <v>0.18956593545287731</v>
      </c>
      <c r="D33">
        <f t="shared" si="1"/>
        <v>4.1051083967728802E-2</v>
      </c>
    </row>
    <row r="34" spans="1:4" x14ac:dyDescent="0.35">
      <c r="A34" s="3">
        <v>119</v>
      </c>
      <c r="B34">
        <f t="shared" ref="B34" si="31">(ROW(B33)-1)/202</f>
        <v>0.15841584158415842</v>
      </c>
      <c r="C34">
        <f t="shared" si="0"/>
        <v>0.18956593545287731</v>
      </c>
      <c r="D34">
        <f t="shared" si="1"/>
        <v>3.1150093868718892E-2</v>
      </c>
    </row>
    <row r="35" spans="1:4" x14ac:dyDescent="0.35">
      <c r="A35" s="3">
        <v>119</v>
      </c>
      <c r="B35">
        <f t="shared" ref="B35" si="32">(ROW(B35)-1)/202-1/101</f>
        <v>0.15841584158415842</v>
      </c>
      <c r="C35">
        <f t="shared" si="0"/>
        <v>0.18956593545287731</v>
      </c>
      <c r="D35">
        <f t="shared" si="1"/>
        <v>3.1150093868718892E-2</v>
      </c>
    </row>
    <row r="36" spans="1:4" x14ac:dyDescent="0.35">
      <c r="A36" s="3">
        <v>119</v>
      </c>
      <c r="B36">
        <f t="shared" ref="B36" si="33">(ROW(B35)-1)/202</f>
        <v>0.16831683168316833</v>
      </c>
      <c r="C36">
        <f t="shared" si="0"/>
        <v>0.18956593545287731</v>
      </c>
      <c r="D36">
        <f t="shared" si="1"/>
        <v>2.1249103769708982E-2</v>
      </c>
    </row>
    <row r="37" spans="1:4" x14ac:dyDescent="0.35">
      <c r="A37" s="3">
        <v>119</v>
      </c>
      <c r="B37">
        <f t="shared" ref="B37" si="34">(ROW(B37)-1)/202-1/101</f>
        <v>0.1683168316831683</v>
      </c>
      <c r="C37">
        <f t="shared" si="0"/>
        <v>0.18956593545287731</v>
      </c>
      <c r="D37">
        <f t="shared" si="1"/>
        <v>2.124910376970901E-2</v>
      </c>
    </row>
    <row r="38" spans="1:4" x14ac:dyDescent="0.35">
      <c r="A38" s="3">
        <v>119</v>
      </c>
      <c r="B38">
        <f t="shared" ref="B38" si="35">(ROW(B37)-1)/202</f>
        <v>0.17821782178217821</v>
      </c>
      <c r="C38">
        <f t="shared" si="0"/>
        <v>0.18956593545287731</v>
      </c>
      <c r="D38">
        <f t="shared" si="1"/>
        <v>1.13481136706991E-2</v>
      </c>
    </row>
    <row r="39" spans="1:4" x14ac:dyDescent="0.35">
      <c r="A39" s="3">
        <v>119.2</v>
      </c>
      <c r="B39">
        <f t="shared" ref="B39" si="36">(ROW(B39)-1)/202-1/101</f>
        <v>0.17821782178217821</v>
      </c>
      <c r="C39">
        <f t="shared" si="0"/>
        <v>0.21091204229063018</v>
      </c>
      <c r="D39">
        <f t="shared" si="1"/>
        <v>3.2694220508451971E-2</v>
      </c>
    </row>
    <row r="40" spans="1:4" x14ac:dyDescent="0.35">
      <c r="A40" s="3">
        <v>119.2</v>
      </c>
      <c r="B40">
        <f t="shared" ref="B40" si="37">(ROW(B39)-1)/202</f>
        <v>0.18811881188118812</v>
      </c>
      <c r="C40">
        <f t="shared" si="0"/>
        <v>0.21091204229063018</v>
      </c>
      <c r="D40">
        <f t="shared" si="1"/>
        <v>2.2793230409442061E-2</v>
      </c>
    </row>
    <row r="41" spans="1:4" x14ac:dyDescent="0.35">
      <c r="A41" s="3">
        <v>119.2</v>
      </c>
      <c r="B41">
        <f t="shared" ref="B41" si="38">(ROW(B41)-1)/202-1/101</f>
        <v>0.18811881188118812</v>
      </c>
      <c r="C41">
        <f t="shared" si="0"/>
        <v>0.21091204229063018</v>
      </c>
      <c r="D41">
        <f t="shared" si="1"/>
        <v>2.2793230409442061E-2</v>
      </c>
    </row>
    <row r="42" spans="1:4" x14ac:dyDescent="0.35">
      <c r="A42" s="3">
        <v>119.2</v>
      </c>
      <c r="B42">
        <f t="shared" ref="B42" si="39">(ROW(B41)-1)/202</f>
        <v>0.19801980198019803</v>
      </c>
      <c r="C42">
        <f t="shared" si="0"/>
        <v>0.21091204229063018</v>
      </c>
      <c r="D42">
        <f t="shared" si="1"/>
        <v>1.2892240310432151E-2</v>
      </c>
    </row>
    <row r="43" spans="1:4" x14ac:dyDescent="0.35">
      <c r="A43" s="3">
        <v>119.2</v>
      </c>
      <c r="B43">
        <f t="shared" ref="B43" si="40">(ROW(B43)-1)/202-1/101</f>
        <v>0.198019801980198</v>
      </c>
      <c r="C43">
        <f t="shared" si="0"/>
        <v>0.21091204229063018</v>
      </c>
      <c r="D43">
        <f t="shared" si="1"/>
        <v>1.2892240310432179E-2</v>
      </c>
    </row>
    <row r="44" spans="1:4" x14ac:dyDescent="0.35">
      <c r="A44" s="3">
        <v>119.2</v>
      </c>
      <c r="B44">
        <f t="shared" ref="B44" si="41">(ROW(B43)-1)/202</f>
        <v>0.20792079207920791</v>
      </c>
      <c r="C44">
        <f t="shared" si="0"/>
        <v>0.21091204229063018</v>
      </c>
      <c r="D44">
        <f t="shared" si="1"/>
        <v>2.9912502114222694E-3</v>
      </c>
    </row>
    <row r="45" spans="1:4" x14ac:dyDescent="0.35">
      <c r="A45" s="3">
        <v>119.5</v>
      </c>
      <c r="B45">
        <f t="shared" ref="B45" si="42">(ROW(B45)-1)/202-1/101</f>
        <v>0.20792079207920791</v>
      </c>
      <c r="C45">
        <f t="shared" si="0"/>
        <v>0.24544114536923195</v>
      </c>
      <c r="D45">
        <f t="shared" si="1"/>
        <v>3.7520353290024039E-2</v>
      </c>
    </row>
    <row r="46" spans="1:4" x14ac:dyDescent="0.35">
      <c r="A46" s="3">
        <v>119.5</v>
      </c>
      <c r="B46">
        <f t="shared" ref="B46" si="43">(ROW(B45)-1)/202</f>
        <v>0.21782178217821782</v>
      </c>
      <c r="C46">
        <f t="shared" si="0"/>
        <v>0.24544114536923195</v>
      </c>
      <c r="D46">
        <f t="shared" si="1"/>
        <v>2.7619363191014129E-2</v>
      </c>
    </row>
    <row r="47" spans="1:4" x14ac:dyDescent="0.35">
      <c r="A47" s="3">
        <v>119.5</v>
      </c>
      <c r="B47">
        <f t="shared" ref="B47" si="44">(ROW(B47)-1)/202-1/101</f>
        <v>0.21782178217821782</v>
      </c>
      <c r="C47">
        <f t="shared" si="0"/>
        <v>0.24544114536923195</v>
      </c>
      <c r="D47">
        <f t="shared" si="1"/>
        <v>2.7619363191014129E-2</v>
      </c>
    </row>
    <row r="48" spans="1:4" x14ac:dyDescent="0.35">
      <c r="A48" s="3">
        <v>119.5</v>
      </c>
      <c r="B48">
        <f t="shared" ref="B48" si="45">(ROW(B47)-1)/202</f>
        <v>0.22772277227722773</v>
      </c>
      <c r="C48">
        <f t="shared" si="0"/>
        <v>0.24544114536923195</v>
      </c>
      <c r="D48">
        <f t="shared" si="1"/>
        <v>1.7718373092004219E-2</v>
      </c>
    </row>
    <row r="49" spans="1:4" x14ac:dyDescent="0.35">
      <c r="A49" s="3">
        <v>119.5</v>
      </c>
      <c r="B49">
        <f t="shared" ref="B49" si="46">(ROW(B49)-1)/202-1/101</f>
        <v>0.2277227722772277</v>
      </c>
      <c r="C49">
        <f t="shared" si="0"/>
        <v>0.24544114536923195</v>
      </c>
      <c r="D49">
        <f t="shared" si="1"/>
        <v>1.7718373092004247E-2</v>
      </c>
    </row>
    <row r="50" spans="1:4" x14ac:dyDescent="0.35">
      <c r="A50" s="3">
        <v>119.5</v>
      </c>
      <c r="B50">
        <f t="shared" ref="B50" si="47">(ROW(B49)-1)/202</f>
        <v>0.23762376237623761</v>
      </c>
      <c r="C50">
        <f t="shared" si="0"/>
        <v>0.24544114536923195</v>
      </c>
      <c r="D50">
        <f t="shared" si="1"/>
        <v>7.8173829929943373E-3</v>
      </c>
    </row>
    <row r="51" spans="1:4" x14ac:dyDescent="0.35">
      <c r="A51" s="3">
        <v>119.5</v>
      </c>
      <c r="B51">
        <f t="shared" ref="B51" si="48">(ROW(B51)-1)/202-1/101</f>
        <v>0.23762376237623761</v>
      </c>
      <c r="C51">
        <f t="shared" si="0"/>
        <v>0.24544114536923195</v>
      </c>
      <c r="D51">
        <f t="shared" si="1"/>
        <v>7.8173829929943373E-3</v>
      </c>
    </row>
    <row r="52" spans="1:4" x14ac:dyDescent="0.35">
      <c r="A52" s="3">
        <v>119.5</v>
      </c>
      <c r="B52">
        <f t="shared" ref="B52" si="49">(ROW(B51)-1)/202</f>
        <v>0.24752475247524752</v>
      </c>
      <c r="C52">
        <f t="shared" si="0"/>
        <v>0.24544114536923195</v>
      </c>
      <c r="D52">
        <f t="shared" si="1"/>
        <v>2.0836071060155725E-3</v>
      </c>
    </row>
    <row r="53" spans="1:4" x14ac:dyDescent="0.35">
      <c r="A53" s="3">
        <v>119.5</v>
      </c>
      <c r="B53">
        <f t="shared" ref="B53" si="50">(ROW(B53)-1)/202-1/101</f>
        <v>0.24752475247524752</v>
      </c>
      <c r="C53">
        <f t="shared" si="0"/>
        <v>0.24544114536923195</v>
      </c>
      <c r="D53">
        <f t="shared" si="1"/>
        <v>2.0836071060155725E-3</v>
      </c>
    </row>
    <row r="54" spans="1:4" x14ac:dyDescent="0.35">
      <c r="A54" s="3">
        <v>119.5</v>
      </c>
      <c r="B54">
        <f t="shared" ref="B54" si="51">(ROW(B53)-1)/202</f>
        <v>0.25742574257425743</v>
      </c>
      <c r="C54">
        <f t="shared" si="0"/>
        <v>0.24544114536923195</v>
      </c>
      <c r="D54">
        <f t="shared" si="1"/>
        <v>1.1984597205025482E-2</v>
      </c>
    </row>
    <row r="55" spans="1:4" x14ac:dyDescent="0.35">
      <c r="A55" s="3">
        <v>120</v>
      </c>
      <c r="B55">
        <f t="shared" ref="B55" si="52">(ROW(B55)-1)/202-1/101</f>
        <v>0.25742574257425743</v>
      </c>
      <c r="C55">
        <f t="shared" si="0"/>
        <v>0.30913086219922142</v>
      </c>
      <c r="D55">
        <f t="shared" si="1"/>
        <v>5.1705119624963991E-2</v>
      </c>
    </row>
    <row r="56" spans="1:4" x14ac:dyDescent="0.35">
      <c r="A56" s="3">
        <v>120</v>
      </c>
      <c r="B56">
        <f t="shared" ref="B56" si="53">(ROW(B55)-1)/202</f>
        <v>0.26732673267326734</v>
      </c>
      <c r="C56">
        <f t="shared" si="0"/>
        <v>0.30913086219922142</v>
      </c>
      <c r="D56">
        <f t="shared" si="1"/>
        <v>4.1804129525954081E-2</v>
      </c>
    </row>
    <row r="57" spans="1:4" x14ac:dyDescent="0.35">
      <c r="A57" s="3">
        <v>120</v>
      </c>
      <c r="B57">
        <f t="shared" ref="B57" si="54">(ROW(B57)-1)/202-1/101</f>
        <v>0.26732673267326734</v>
      </c>
      <c r="C57">
        <f t="shared" si="0"/>
        <v>0.30913086219922142</v>
      </c>
      <c r="D57">
        <f t="shared" si="1"/>
        <v>4.1804129525954081E-2</v>
      </c>
    </row>
    <row r="58" spans="1:4" x14ac:dyDescent="0.35">
      <c r="A58" s="3">
        <v>120</v>
      </c>
      <c r="B58">
        <f t="shared" ref="B58" si="55">(ROW(B57)-1)/202</f>
        <v>0.27722772277227725</v>
      </c>
      <c r="C58">
        <f t="shared" si="0"/>
        <v>0.30913086219922142</v>
      </c>
      <c r="D58">
        <f t="shared" si="1"/>
        <v>3.1903139426944171E-2</v>
      </c>
    </row>
    <row r="59" spans="1:4" x14ac:dyDescent="0.35">
      <c r="A59" s="3">
        <v>120</v>
      </c>
      <c r="B59">
        <f t="shared" ref="B59" si="56">(ROW(B59)-1)/202-1/101</f>
        <v>0.2772277227722772</v>
      </c>
      <c r="C59">
        <f t="shared" si="0"/>
        <v>0.30913086219922142</v>
      </c>
      <c r="D59">
        <f t="shared" si="1"/>
        <v>3.1903139426944227E-2</v>
      </c>
    </row>
    <row r="60" spans="1:4" x14ac:dyDescent="0.35">
      <c r="A60" s="3">
        <v>120</v>
      </c>
      <c r="B60">
        <f t="shared" ref="B60" si="57">(ROW(B59)-1)/202</f>
        <v>0.28712871287128711</v>
      </c>
      <c r="C60">
        <f t="shared" si="0"/>
        <v>0.30913086219922142</v>
      </c>
      <c r="D60">
        <f t="shared" si="1"/>
        <v>2.2002149327934317E-2</v>
      </c>
    </row>
    <row r="61" spans="1:4" x14ac:dyDescent="0.35">
      <c r="A61" s="3">
        <v>120</v>
      </c>
      <c r="B61">
        <f t="shared" ref="B61" si="58">(ROW(B61)-1)/202-1/101</f>
        <v>0.28712871287128711</v>
      </c>
      <c r="C61">
        <f t="shared" si="0"/>
        <v>0.30913086219922142</v>
      </c>
      <c r="D61">
        <f t="shared" si="1"/>
        <v>2.2002149327934317E-2</v>
      </c>
    </row>
    <row r="62" spans="1:4" x14ac:dyDescent="0.35">
      <c r="A62" s="3">
        <v>120</v>
      </c>
      <c r="B62">
        <f t="shared" ref="B62" si="59">(ROW(B61)-1)/202</f>
        <v>0.29702970297029702</v>
      </c>
      <c r="C62">
        <f t="shared" si="0"/>
        <v>0.30913086219922142</v>
      </c>
      <c r="D62">
        <f t="shared" si="1"/>
        <v>1.2101159228924407E-2</v>
      </c>
    </row>
    <row r="63" spans="1:4" x14ac:dyDescent="0.35">
      <c r="A63" s="3">
        <v>120</v>
      </c>
      <c r="B63">
        <f t="shared" ref="B63" si="60">(ROW(B63)-1)/202-1/101</f>
        <v>0.29702970297029702</v>
      </c>
      <c r="C63">
        <f t="shared" si="0"/>
        <v>0.30913086219922142</v>
      </c>
      <c r="D63">
        <f t="shared" si="1"/>
        <v>1.2101159228924407E-2</v>
      </c>
    </row>
    <row r="64" spans="1:4" x14ac:dyDescent="0.35">
      <c r="A64" s="3">
        <v>120</v>
      </c>
      <c r="B64">
        <f t="shared" ref="B64" si="61">(ROW(B63)-1)/202</f>
        <v>0.30693069306930693</v>
      </c>
      <c r="C64">
        <f t="shared" si="0"/>
        <v>0.30913086219922142</v>
      </c>
      <c r="D64">
        <f t="shared" si="1"/>
        <v>2.2001691299144976E-3</v>
      </c>
    </row>
    <row r="65" spans="1:4" x14ac:dyDescent="0.35">
      <c r="A65" s="3">
        <v>120</v>
      </c>
      <c r="B65">
        <f t="shared" ref="B65" si="62">(ROW(B65)-1)/202-1/101</f>
        <v>0.30693069306930693</v>
      </c>
      <c r="C65">
        <f t="shared" si="0"/>
        <v>0.30913086219922142</v>
      </c>
      <c r="D65">
        <f t="shared" si="1"/>
        <v>2.2001691299144976E-3</v>
      </c>
    </row>
    <row r="66" spans="1:4" x14ac:dyDescent="0.35">
      <c r="A66" s="3">
        <v>120</v>
      </c>
      <c r="B66">
        <f t="shared" ref="B66" si="63">(ROW(B65)-1)/202</f>
        <v>0.31683168316831684</v>
      </c>
      <c r="C66">
        <f t="shared" si="0"/>
        <v>0.30913086219922142</v>
      </c>
      <c r="D66">
        <f t="shared" si="1"/>
        <v>7.7008209690954121E-3</v>
      </c>
    </row>
    <row r="67" spans="1:4" x14ac:dyDescent="0.35">
      <c r="A67" s="3">
        <v>120</v>
      </c>
      <c r="B67">
        <f t="shared" ref="B67" si="64">(ROW(B67)-1)/202-1/101</f>
        <v>0.31683168316831684</v>
      </c>
      <c r="C67">
        <f t="shared" ref="C67:C130" si="65">NORMDIST(A67,$F$4,$F$5,1)</f>
        <v>0.30913086219922142</v>
      </c>
      <c r="D67">
        <f t="shared" ref="D67:D130" si="66">ABS(C67-B67)</f>
        <v>7.7008209690954121E-3</v>
      </c>
    </row>
    <row r="68" spans="1:4" x14ac:dyDescent="0.35">
      <c r="A68" s="3">
        <v>120</v>
      </c>
      <c r="B68">
        <f t="shared" ref="B68" si="67">(ROW(B67)-1)/202</f>
        <v>0.32673267326732675</v>
      </c>
      <c r="C68">
        <f t="shared" si="65"/>
        <v>0.30913086219922142</v>
      </c>
      <c r="D68">
        <f t="shared" si="66"/>
        <v>1.7601811068105322E-2</v>
      </c>
    </row>
    <row r="69" spans="1:4" x14ac:dyDescent="0.35">
      <c r="A69" s="3">
        <v>120</v>
      </c>
      <c r="B69">
        <f t="shared" ref="B69" si="68">(ROW(B69)-1)/202-1/101</f>
        <v>0.32673267326732675</v>
      </c>
      <c r="C69">
        <f t="shared" si="65"/>
        <v>0.30913086219922142</v>
      </c>
      <c r="D69">
        <f t="shared" si="66"/>
        <v>1.7601811068105322E-2</v>
      </c>
    </row>
    <row r="70" spans="1:4" x14ac:dyDescent="0.35">
      <c r="A70" s="3">
        <v>120</v>
      </c>
      <c r="B70">
        <f t="shared" ref="B70" si="69">(ROW(B69)-1)/202</f>
        <v>0.33663366336633666</v>
      </c>
      <c r="C70">
        <f t="shared" si="65"/>
        <v>0.30913086219922142</v>
      </c>
      <c r="D70">
        <f t="shared" si="66"/>
        <v>2.7502801167115232E-2</v>
      </c>
    </row>
    <row r="71" spans="1:4" x14ac:dyDescent="0.35">
      <c r="A71" s="3">
        <v>120.4</v>
      </c>
      <c r="B71">
        <f t="shared" ref="B71" si="70">(ROW(B71)-1)/202-1/101</f>
        <v>0.3366336633663366</v>
      </c>
      <c r="C71">
        <f t="shared" si="65"/>
        <v>0.36473041774747161</v>
      </c>
      <c r="D71">
        <f t="shared" si="66"/>
        <v>2.8096754381135014E-2</v>
      </c>
    </row>
    <row r="72" spans="1:4" x14ac:dyDescent="0.35">
      <c r="A72" s="3">
        <v>120.4</v>
      </c>
      <c r="B72">
        <f t="shared" ref="B72" si="71">(ROW(B71)-1)/202</f>
        <v>0.34653465346534651</v>
      </c>
      <c r="C72">
        <f t="shared" si="65"/>
        <v>0.36473041774747161</v>
      </c>
      <c r="D72">
        <f t="shared" si="66"/>
        <v>1.8195764282125104E-2</v>
      </c>
    </row>
    <row r="73" spans="1:4" x14ac:dyDescent="0.35">
      <c r="A73" s="3">
        <v>120.5</v>
      </c>
      <c r="B73">
        <f t="shared" ref="B73" si="72">(ROW(B73)-1)/202-1/101</f>
        <v>0.34653465346534651</v>
      </c>
      <c r="C73">
        <f t="shared" si="65"/>
        <v>0.37914592065356395</v>
      </c>
      <c r="D73">
        <f t="shared" si="66"/>
        <v>3.2611267188217441E-2</v>
      </c>
    </row>
    <row r="74" spans="1:4" x14ac:dyDescent="0.35">
      <c r="A74" s="3">
        <v>120.5</v>
      </c>
      <c r="B74">
        <f t="shared" ref="B74" si="73">(ROW(B73)-1)/202</f>
        <v>0.35643564356435642</v>
      </c>
      <c r="C74">
        <f t="shared" si="65"/>
        <v>0.37914592065356395</v>
      </c>
      <c r="D74">
        <f t="shared" si="66"/>
        <v>2.2710277089207531E-2</v>
      </c>
    </row>
    <row r="75" spans="1:4" x14ac:dyDescent="0.35">
      <c r="A75" s="3">
        <v>120.9</v>
      </c>
      <c r="B75">
        <f t="shared" ref="B75" si="74">(ROW(B75)-1)/202-1/101</f>
        <v>0.35643564356435642</v>
      </c>
      <c r="C75">
        <f t="shared" si="65"/>
        <v>0.4383113029404857</v>
      </c>
      <c r="D75">
        <f t="shared" si="66"/>
        <v>8.1875659376129284E-2</v>
      </c>
    </row>
    <row r="76" spans="1:4" x14ac:dyDescent="0.35">
      <c r="A76" s="3">
        <v>120.9</v>
      </c>
      <c r="B76">
        <f t="shared" ref="B76" si="75">(ROW(B75)-1)/202</f>
        <v>0.36633663366336633</v>
      </c>
      <c r="C76">
        <f t="shared" si="65"/>
        <v>0.4383113029404857</v>
      </c>
      <c r="D76">
        <f t="shared" si="66"/>
        <v>7.1974669277119374E-2</v>
      </c>
    </row>
    <row r="77" spans="1:4" x14ac:dyDescent="0.35">
      <c r="A77" s="3">
        <v>121</v>
      </c>
      <c r="B77">
        <f t="shared" ref="B77" si="76">(ROW(B77)-1)/202-1/101</f>
        <v>0.36633663366336633</v>
      </c>
      <c r="C77">
        <f t="shared" si="65"/>
        <v>0.45337696957657608</v>
      </c>
      <c r="D77">
        <f t="shared" si="66"/>
        <v>8.7040335913209754E-2</v>
      </c>
    </row>
    <row r="78" spans="1:4" x14ac:dyDescent="0.35">
      <c r="A78" s="3">
        <v>121</v>
      </c>
      <c r="B78">
        <f t="shared" ref="B78" si="77">(ROW(B77)-1)/202</f>
        <v>0.37623762376237624</v>
      </c>
      <c r="C78">
        <f t="shared" si="65"/>
        <v>0.45337696957657608</v>
      </c>
      <c r="D78">
        <f t="shared" si="66"/>
        <v>7.7139345814199844E-2</v>
      </c>
    </row>
    <row r="79" spans="1:4" x14ac:dyDescent="0.35">
      <c r="A79" s="3">
        <v>121</v>
      </c>
      <c r="B79">
        <f t="shared" ref="B79" si="78">(ROW(B79)-1)/202-1/101</f>
        <v>0.37623762376237624</v>
      </c>
      <c r="C79">
        <f t="shared" si="65"/>
        <v>0.45337696957657608</v>
      </c>
      <c r="D79">
        <f t="shared" si="66"/>
        <v>7.7139345814199844E-2</v>
      </c>
    </row>
    <row r="80" spans="1:4" x14ac:dyDescent="0.35">
      <c r="A80" s="3">
        <v>121</v>
      </c>
      <c r="B80">
        <f t="shared" ref="B80" si="79">(ROW(B79)-1)/202</f>
        <v>0.38613861386138615</v>
      </c>
      <c r="C80">
        <f t="shared" si="65"/>
        <v>0.45337696957657608</v>
      </c>
      <c r="D80">
        <f t="shared" si="66"/>
        <v>6.7238355715189935E-2</v>
      </c>
    </row>
    <row r="81" spans="1:4" x14ac:dyDescent="0.35">
      <c r="A81" s="3">
        <v>121</v>
      </c>
      <c r="B81">
        <f t="shared" ref="B81" si="80">(ROW(B81)-1)/202-1/101</f>
        <v>0.38613861386138615</v>
      </c>
      <c r="C81">
        <f t="shared" si="65"/>
        <v>0.45337696957657608</v>
      </c>
      <c r="D81">
        <f t="shared" si="66"/>
        <v>6.7238355715189935E-2</v>
      </c>
    </row>
    <row r="82" spans="1:4" x14ac:dyDescent="0.35">
      <c r="A82" s="3">
        <v>121</v>
      </c>
      <c r="B82">
        <f t="shared" ref="B82" si="81">(ROW(B81)-1)/202</f>
        <v>0.39603960396039606</v>
      </c>
      <c r="C82">
        <f t="shared" si="65"/>
        <v>0.45337696957657608</v>
      </c>
      <c r="D82">
        <f t="shared" si="66"/>
        <v>5.7337365616180025E-2</v>
      </c>
    </row>
    <row r="83" spans="1:4" x14ac:dyDescent="0.35">
      <c r="A83" s="3">
        <v>121</v>
      </c>
      <c r="B83">
        <f t="shared" ref="B83" si="82">(ROW(B83)-1)/202-1/101</f>
        <v>0.39603960396039606</v>
      </c>
      <c r="C83">
        <f t="shared" si="65"/>
        <v>0.45337696957657608</v>
      </c>
      <c r="D83">
        <f t="shared" si="66"/>
        <v>5.7337365616180025E-2</v>
      </c>
    </row>
    <row r="84" spans="1:4" x14ac:dyDescent="0.35">
      <c r="A84" s="3">
        <v>121</v>
      </c>
      <c r="B84">
        <f t="shared" ref="B84" si="83">(ROW(B83)-1)/202</f>
        <v>0.40594059405940597</v>
      </c>
      <c r="C84">
        <f t="shared" si="65"/>
        <v>0.45337696957657608</v>
      </c>
      <c r="D84">
        <f t="shared" si="66"/>
        <v>4.7436375517170115E-2</v>
      </c>
    </row>
    <row r="85" spans="1:4" x14ac:dyDescent="0.35">
      <c r="A85" s="3">
        <v>121</v>
      </c>
      <c r="B85">
        <f t="shared" ref="B85" si="84">(ROW(B85)-1)/202-1/101</f>
        <v>0.40594059405940591</v>
      </c>
      <c r="C85">
        <f t="shared" si="65"/>
        <v>0.45337696957657608</v>
      </c>
      <c r="D85">
        <f t="shared" si="66"/>
        <v>4.7436375517170171E-2</v>
      </c>
    </row>
    <row r="86" spans="1:4" x14ac:dyDescent="0.35">
      <c r="A86" s="3">
        <v>121</v>
      </c>
      <c r="B86">
        <f t="shared" ref="B86" si="85">(ROW(B85)-1)/202</f>
        <v>0.41584158415841582</v>
      </c>
      <c r="C86">
        <f t="shared" si="65"/>
        <v>0.45337696957657608</v>
      </c>
      <c r="D86">
        <f t="shared" si="66"/>
        <v>3.7535385418160261E-2</v>
      </c>
    </row>
    <row r="87" spans="1:4" x14ac:dyDescent="0.35">
      <c r="A87" s="3">
        <v>121</v>
      </c>
      <c r="B87">
        <f t="shared" ref="B87" si="86">(ROW(B87)-1)/202-1/101</f>
        <v>0.41584158415841582</v>
      </c>
      <c r="C87">
        <f t="shared" si="65"/>
        <v>0.45337696957657608</v>
      </c>
      <c r="D87">
        <f t="shared" si="66"/>
        <v>3.7535385418160261E-2</v>
      </c>
    </row>
    <row r="88" spans="1:4" x14ac:dyDescent="0.35">
      <c r="A88" s="3">
        <v>121</v>
      </c>
      <c r="B88">
        <f t="shared" ref="B88" si="87">(ROW(B87)-1)/202</f>
        <v>0.42574257425742573</v>
      </c>
      <c r="C88">
        <f t="shared" si="65"/>
        <v>0.45337696957657608</v>
      </c>
      <c r="D88">
        <f t="shared" si="66"/>
        <v>2.7634395319150351E-2</v>
      </c>
    </row>
    <row r="89" spans="1:4" x14ac:dyDescent="0.35">
      <c r="A89" s="3">
        <v>121</v>
      </c>
      <c r="B89">
        <f t="shared" ref="B89" si="88">(ROW(B89)-1)/202-1/101</f>
        <v>0.42574257425742573</v>
      </c>
      <c r="C89">
        <f t="shared" si="65"/>
        <v>0.45337696957657608</v>
      </c>
      <c r="D89">
        <f t="shared" si="66"/>
        <v>2.7634395319150351E-2</v>
      </c>
    </row>
    <row r="90" spans="1:4" x14ac:dyDescent="0.35">
      <c r="A90" s="3">
        <v>121</v>
      </c>
      <c r="B90">
        <f t="shared" ref="B90" si="89">(ROW(B89)-1)/202</f>
        <v>0.43564356435643564</v>
      </c>
      <c r="C90">
        <f t="shared" si="65"/>
        <v>0.45337696957657608</v>
      </c>
      <c r="D90">
        <f t="shared" si="66"/>
        <v>1.7733405220140441E-2</v>
      </c>
    </row>
    <row r="91" spans="1:4" x14ac:dyDescent="0.35">
      <c r="A91" s="3">
        <v>121</v>
      </c>
      <c r="B91">
        <f t="shared" ref="B91" si="90">(ROW(B91)-1)/202-1/101</f>
        <v>0.43564356435643564</v>
      </c>
      <c r="C91">
        <f t="shared" si="65"/>
        <v>0.45337696957657608</v>
      </c>
      <c r="D91">
        <f t="shared" si="66"/>
        <v>1.7733405220140441E-2</v>
      </c>
    </row>
    <row r="92" spans="1:4" x14ac:dyDescent="0.35">
      <c r="A92" s="3">
        <v>121</v>
      </c>
      <c r="B92">
        <f t="shared" ref="B92" si="91">(ROW(B91)-1)/202</f>
        <v>0.44554455445544555</v>
      </c>
      <c r="C92">
        <f t="shared" si="65"/>
        <v>0.45337696957657608</v>
      </c>
      <c r="D92">
        <f t="shared" si="66"/>
        <v>7.8324151211305315E-3</v>
      </c>
    </row>
    <row r="93" spans="1:4" x14ac:dyDescent="0.35">
      <c r="A93" s="3">
        <v>121.2</v>
      </c>
      <c r="B93">
        <f t="shared" ref="B93" si="92">(ROW(B93)-1)/202-1/101</f>
        <v>0.44554455445544555</v>
      </c>
      <c r="C93">
        <f t="shared" si="65"/>
        <v>0.48368876453246934</v>
      </c>
      <c r="D93">
        <f t="shared" si="66"/>
        <v>3.8144210077023788E-2</v>
      </c>
    </row>
    <row r="94" spans="1:4" x14ac:dyDescent="0.35">
      <c r="A94" s="3">
        <v>121.2</v>
      </c>
      <c r="B94">
        <f t="shared" ref="B94" si="93">(ROW(B93)-1)/202</f>
        <v>0.45544554455445546</v>
      </c>
      <c r="C94">
        <f t="shared" si="65"/>
        <v>0.48368876453246934</v>
      </c>
      <c r="D94">
        <f t="shared" si="66"/>
        <v>2.8243219978013878E-2</v>
      </c>
    </row>
    <row r="95" spans="1:4" x14ac:dyDescent="0.35">
      <c r="A95" s="3">
        <v>121.3</v>
      </c>
      <c r="B95">
        <f t="shared" ref="B95" si="94">(ROW(B95)-1)/202-1/101</f>
        <v>0.45544554455445546</v>
      </c>
      <c r="C95">
        <f t="shared" si="65"/>
        <v>0.49889116182939319</v>
      </c>
      <c r="D95">
        <f t="shared" si="66"/>
        <v>4.3445617274937731E-2</v>
      </c>
    </row>
    <row r="96" spans="1:4" x14ac:dyDescent="0.35">
      <c r="A96" s="3">
        <v>121.3</v>
      </c>
      <c r="B96">
        <f t="shared" ref="B96" si="95">(ROW(B95)-1)/202</f>
        <v>0.46534653465346537</v>
      </c>
      <c r="C96">
        <f t="shared" si="65"/>
        <v>0.49889116182939319</v>
      </c>
      <c r="D96">
        <f t="shared" si="66"/>
        <v>3.3544627175927821E-2</v>
      </c>
    </row>
    <row r="97" spans="1:4" x14ac:dyDescent="0.35">
      <c r="A97" s="3">
        <v>121.5</v>
      </c>
      <c r="B97">
        <f t="shared" ref="B97" si="96">(ROW(B97)-1)/202-1/101</f>
        <v>0.46534653465346532</v>
      </c>
      <c r="C97">
        <f t="shared" si="65"/>
        <v>0.52927871327806164</v>
      </c>
      <c r="D97">
        <f t="shared" si="66"/>
        <v>6.3932178624596325E-2</v>
      </c>
    </row>
    <row r="98" spans="1:4" x14ac:dyDescent="0.35">
      <c r="A98" s="3">
        <v>121.5</v>
      </c>
      <c r="B98">
        <f t="shared" ref="B98" si="97">(ROW(B97)-1)/202</f>
        <v>0.47524752475247523</v>
      </c>
      <c r="C98">
        <f t="shared" si="65"/>
        <v>0.52927871327806164</v>
      </c>
      <c r="D98">
        <f t="shared" si="66"/>
        <v>5.4031188525586415E-2</v>
      </c>
    </row>
    <row r="99" spans="1:4" x14ac:dyDescent="0.35">
      <c r="A99" s="3">
        <v>121.5</v>
      </c>
      <c r="B99">
        <f t="shared" ref="B99" si="98">(ROW(B99)-1)/202-1/101</f>
        <v>0.47524752475247523</v>
      </c>
      <c r="C99">
        <f t="shared" si="65"/>
        <v>0.52927871327806164</v>
      </c>
      <c r="D99">
        <f t="shared" si="66"/>
        <v>5.4031188525586415E-2</v>
      </c>
    </row>
    <row r="100" spans="1:4" x14ac:dyDescent="0.35">
      <c r="A100" s="3">
        <v>121.5</v>
      </c>
      <c r="B100">
        <f t="shared" ref="B100" si="99">(ROW(B99)-1)/202</f>
        <v>0.48514851485148514</v>
      </c>
      <c r="C100">
        <f t="shared" si="65"/>
        <v>0.52927871327806164</v>
      </c>
      <c r="D100">
        <f t="shared" si="66"/>
        <v>4.4130198426576506E-2</v>
      </c>
    </row>
    <row r="101" spans="1:4" x14ac:dyDescent="0.35">
      <c r="A101" s="3">
        <v>121.5</v>
      </c>
      <c r="B101">
        <f t="shared" ref="B101" si="100">(ROW(B101)-1)/202-1/101</f>
        <v>0.48514851485148514</v>
      </c>
      <c r="C101">
        <f t="shared" si="65"/>
        <v>0.52927871327806164</v>
      </c>
      <c r="D101">
        <f t="shared" si="66"/>
        <v>4.4130198426576506E-2</v>
      </c>
    </row>
    <row r="102" spans="1:4" x14ac:dyDescent="0.35">
      <c r="A102" s="3">
        <v>121.5</v>
      </c>
      <c r="B102">
        <f t="shared" ref="B102" si="101">(ROW(B101)-1)/202</f>
        <v>0.49504950495049505</v>
      </c>
      <c r="C102">
        <f t="shared" si="65"/>
        <v>0.52927871327806164</v>
      </c>
      <c r="D102">
        <f t="shared" si="66"/>
        <v>3.4229208327566596E-2</v>
      </c>
    </row>
    <row r="103" spans="1:4" x14ac:dyDescent="0.35">
      <c r="A103" s="3">
        <v>121.5</v>
      </c>
      <c r="B103">
        <f t="shared" ref="B103" si="102">(ROW(B103)-1)/202-1/101</f>
        <v>0.49504950495049505</v>
      </c>
      <c r="C103">
        <f t="shared" si="65"/>
        <v>0.52927871327806164</v>
      </c>
      <c r="D103">
        <f t="shared" si="66"/>
        <v>3.4229208327566596E-2</v>
      </c>
    </row>
    <row r="104" spans="1:4" x14ac:dyDescent="0.35">
      <c r="A104" s="3">
        <v>121.5</v>
      </c>
      <c r="B104">
        <f t="shared" ref="B104" si="103">(ROW(B103)-1)/202</f>
        <v>0.50495049504950495</v>
      </c>
      <c r="C104">
        <f t="shared" si="65"/>
        <v>0.52927871327806164</v>
      </c>
      <c r="D104">
        <f t="shared" si="66"/>
        <v>2.4328218228556686E-2</v>
      </c>
    </row>
    <row r="105" spans="1:4" x14ac:dyDescent="0.35">
      <c r="A105" s="3">
        <v>121.5</v>
      </c>
      <c r="B105">
        <f t="shared" ref="B105" si="104">(ROW(B105)-1)/202-1/101</f>
        <v>0.50495049504950495</v>
      </c>
      <c r="C105">
        <f t="shared" si="65"/>
        <v>0.52927871327806164</v>
      </c>
      <c r="D105">
        <f t="shared" si="66"/>
        <v>2.4328218228556686E-2</v>
      </c>
    </row>
    <row r="106" spans="1:4" x14ac:dyDescent="0.35">
      <c r="A106" s="3">
        <v>121.5</v>
      </c>
      <c r="B106">
        <f t="shared" ref="B106" si="105">(ROW(B105)-1)/202</f>
        <v>0.51485148514851486</v>
      </c>
      <c r="C106">
        <f t="shared" si="65"/>
        <v>0.52927871327806164</v>
      </c>
      <c r="D106">
        <f t="shared" si="66"/>
        <v>1.4427228129546776E-2</v>
      </c>
    </row>
    <row r="107" spans="1:4" x14ac:dyDescent="0.35">
      <c r="A107" s="3">
        <v>121.5</v>
      </c>
      <c r="B107">
        <f t="shared" ref="B107" si="106">(ROW(B107)-1)/202-1/101</f>
        <v>0.51485148514851486</v>
      </c>
      <c r="C107">
        <f t="shared" si="65"/>
        <v>0.52927871327806164</v>
      </c>
      <c r="D107">
        <f t="shared" si="66"/>
        <v>1.4427228129546776E-2</v>
      </c>
    </row>
    <row r="108" spans="1:4" x14ac:dyDescent="0.35">
      <c r="A108" s="3">
        <v>121.5</v>
      </c>
      <c r="B108">
        <f t="shared" ref="B108" si="107">(ROW(B107)-1)/202</f>
        <v>0.52475247524752477</v>
      </c>
      <c r="C108">
        <f t="shared" si="65"/>
        <v>0.52927871327806164</v>
      </c>
      <c r="D108">
        <f t="shared" si="66"/>
        <v>4.5262380305368666E-3</v>
      </c>
    </row>
    <row r="109" spans="1:4" x14ac:dyDescent="0.35">
      <c r="A109" s="3">
        <v>121.5</v>
      </c>
      <c r="B109">
        <f t="shared" ref="B109" si="108">(ROW(B109)-1)/202-1/101</f>
        <v>0.52475247524752477</v>
      </c>
      <c r="C109">
        <f t="shared" si="65"/>
        <v>0.52927871327806164</v>
      </c>
      <c r="D109">
        <f t="shared" si="66"/>
        <v>4.5262380305368666E-3</v>
      </c>
    </row>
    <row r="110" spans="1:4" x14ac:dyDescent="0.35">
      <c r="A110" s="3">
        <v>121.5</v>
      </c>
      <c r="B110">
        <f t="shared" ref="B110" si="109">(ROW(B109)-1)/202</f>
        <v>0.53465346534653468</v>
      </c>
      <c r="C110">
        <f t="shared" si="65"/>
        <v>0.52927871327806164</v>
      </c>
      <c r="D110">
        <f t="shared" si="66"/>
        <v>5.3747520684730432E-3</v>
      </c>
    </row>
    <row r="111" spans="1:4" x14ac:dyDescent="0.35">
      <c r="A111" s="3">
        <v>122</v>
      </c>
      <c r="B111">
        <f t="shared" ref="B111" si="110">(ROW(B111)-1)/202-1/101</f>
        <v>0.53465346534653468</v>
      </c>
      <c r="C111">
        <f t="shared" si="65"/>
        <v>0.6041283896195011</v>
      </c>
      <c r="D111">
        <f t="shared" si="66"/>
        <v>6.9474924272966421E-2</v>
      </c>
    </row>
    <row r="112" spans="1:4" x14ac:dyDescent="0.35">
      <c r="A112" s="3">
        <v>122</v>
      </c>
      <c r="B112">
        <f t="shared" ref="B112" si="111">(ROW(B111)-1)/202</f>
        <v>0.54455445544554459</v>
      </c>
      <c r="C112">
        <f t="shared" si="65"/>
        <v>0.6041283896195011</v>
      </c>
      <c r="D112">
        <f t="shared" si="66"/>
        <v>5.9573934173956511E-2</v>
      </c>
    </row>
    <row r="113" spans="1:4" x14ac:dyDescent="0.35">
      <c r="A113" s="3">
        <v>122</v>
      </c>
      <c r="B113">
        <f t="shared" ref="B113" si="112">(ROW(B113)-1)/202-1/101</f>
        <v>0.54455445544554459</v>
      </c>
      <c r="C113">
        <f t="shared" si="65"/>
        <v>0.6041283896195011</v>
      </c>
      <c r="D113">
        <f t="shared" si="66"/>
        <v>5.9573934173956511E-2</v>
      </c>
    </row>
    <row r="114" spans="1:4" x14ac:dyDescent="0.35">
      <c r="A114" s="3">
        <v>122</v>
      </c>
      <c r="B114">
        <f t="shared" ref="B114" si="113">(ROW(B113)-1)/202</f>
        <v>0.5544554455445545</v>
      </c>
      <c r="C114">
        <f t="shared" si="65"/>
        <v>0.6041283896195011</v>
      </c>
      <c r="D114">
        <f t="shared" si="66"/>
        <v>4.9672944074946601E-2</v>
      </c>
    </row>
    <row r="115" spans="1:4" x14ac:dyDescent="0.35">
      <c r="A115" s="3">
        <v>122</v>
      </c>
      <c r="B115">
        <f t="shared" ref="B115" si="114">(ROW(B115)-1)/202-1/101</f>
        <v>0.55445544554455439</v>
      </c>
      <c r="C115">
        <f t="shared" si="65"/>
        <v>0.6041283896195011</v>
      </c>
      <c r="D115">
        <f t="shared" si="66"/>
        <v>4.9672944074946712E-2</v>
      </c>
    </row>
    <row r="116" spans="1:4" x14ac:dyDescent="0.35">
      <c r="A116" s="3">
        <v>122</v>
      </c>
      <c r="B116">
        <f t="shared" ref="B116" si="115">(ROW(B115)-1)/202</f>
        <v>0.5643564356435643</v>
      </c>
      <c r="C116">
        <f t="shared" si="65"/>
        <v>0.6041283896195011</v>
      </c>
      <c r="D116">
        <f t="shared" si="66"/>
        <v>3.9771953975936802E-2</v>
      </c>
    </row>
    <row r="117" spans="1:4" x14ac:dyDescent="0.35">
      <c r="A117" s="3">
        <v>122.1</v>
      </c>
      <c r="B117">
        <f t="shared" ref="B117" si="116">(ROW(B117)-1)/202-1/101</f>
        <v>0.5643564356435643</v>
      </c>
      <c r="C117">
        <f t="shared" si="65"/>
        <v>0.61873715495113624</v>
      </c>
      <c r="D117">
        <f t="shared" si="66"/>
        <v>5.4380719307571934E-2</v>
      </c>
    </row>
    <row r="118" spans="1:4" x14ac:dyDescent="0.35">
      <c r="A118" s="3">
        <v>122.1</v>
      </c>
      <c r="B118">
        <f t="shared" ref="B118" si="117">(ROW(B117)-1)/202</f>
        <v>0.57425742574257421</v>
      </c>
      <c r="C118">
        <f t="shared" si="65"/>
        <v>0.61873715495113624</v>
      </c>
      <c r="D118">
        <f t="shared" si="66"/>
        <v>4.4479729208562024E-2</v>
      </c>
    </row>
    <row r="119" spans="1:4" x14ac:dyDescent="0.35">
      <c r="A119" s="3">
        <v>122.3</v>
      </c>
      <c r="B119">
        <f t="shared" ref="B119" si="118">(ROW(B119)-1)/202-1/101</f>
        <v>0.57425742574257421</v>
      </c>
      <c r="C119">
        <f t="shared" si="65"/>
        <v>0.64743404053417519</v>
      </c>
      <c r="D119">
        <f t="shared" si="66"/>
        <v>7.317661479160098E-2</v>
      </c>
    </row>
    <row r="120" spans="1:4" x14ac:dyDescent="0.35">
      <c r="A120" s="3">
        <v>122.3</v>
      </c>
      <c r="B120">
        <f t="shared" ref="B120" si="119">(ROW(B119)-1)/202</f>
        <v>0.58415841584158412</v>
      </c>
      <c r="C120">
        <f t="shared" si="65"/>
        <v>0.64743404053417519</v>
      </c>
      <c r="D120">
        <f t="shared" si="66"/>
        <v>6.327562469259107E-2</v>
      </c>
    </row>
    <row r="121" spans="1:4" x14ac:dyDescent="0.35">
      <c r="A121" s="3">
        <v>122.3</v>
      </c>
      <c r="B121">
        <f t="shared" ref="B121" si="120">(ROW(B121)-1)/202-1/101</f>
        <v>0.58415841584158412</v>
      </c>
      <c r="C121">
        <f t="shared" si="65"/>
        <v>0.64743404053417519</v>
      </c>
      <c r="D121">
        <f t="shared" si="66"/>
        <v>6.327562469259107E-2</v>
      </c>
    </row>
    <row r="122" spans="1:4" x14ac:dyDescent="0.35">
      <c r="A122" s="3">
        <v>122.3</v>
      </c>
      <c r="B122">
        <f t="shared" ref="B122" si="121">(ROW(B121)-1)/202</f>
        <v>0.59405940594059403</v>
      </c>
      <c r="C122">
        <f t="shared" si="65"/>
        <v>0.64743404053417519</v>
      </c>
      <c r="D122">
        <f t="shared" si="66"/>
        <v>5.3374634593581161E-2</v>
      </c>
    </row>
    <row r="123" spans="1:4" x14ac:dyDescent="0.35">
      <c r="A123" s="3">
        <v>122.3</v>
      </c>
      <c r="B123">
        <f t="shared" ref="B123" si="122">(ROW(B123)-1)/202-1/101</f>
        <v>0.59405940594059403</v>
      </c>
      <c r="C123">
        <f t="shared" si="65"/>
        <v>0.64743404053417519</v>
      </c>
      <c r="D123">
        <f t="shared" si="66"/>
        <v>5.3374634593581161E-2</v>
      </c>
    </row>
    <row r="124" spans="1:4" x14ac:dyDescent="0.35">
      <c r="A124" s="3">
        <v>122.3</v>
      </c>
      <c r="B124">
        <f t="shared" ref="B124" si="123">(ROW(B123)-1)/202</f>
        <v>0.60396039603960394</v>
      </c>
      <c r="C124">
        <f t="shared" si="65"/>
        <v>0.64743404053417519</v>
      </c>
      <c r="D124">
        <f t="shared" si="66"/>
        <v>4.3473644494571251E-2</v>
      </c>
    </row>
    <row r="125" spans="1:4" x14ac:dyDescent="0.35">
      <c r="A125" s="3">
        <v>122.5</v>
      </c>
      <c r="B125">
        <f t="shared" ref="B125" si="124">(ROW(B125)-1)/202-1/101</f>
        <v>0.60396039603960394</v>
      </c>
      <c r="C125">
        <f t="shared" si="65"/>
        <v>0.67531529533641999</v>
      </c>
      <c r="D125">
        <f t="shared" si="66"/>
        <v>7.1354899296816043E-2</v>
      </c>
    </row>
    <row r="126" spans="1:4" x14ac:dyDescent="0.35">
      <c r="A126" s="3">
        <v>122.5</v>
      </c>
      <c r="B126">
        <f t="shared" ref="B126" si="125">(ROW(B125)-1)/202</f>
        <v>0.61386138613861385</v>
      </c>
      <c r="C126">
        <f t="shared" si="65"/>
        <v>0.67531529533641999</v>
      </c>
      <c r="D126">
        <f t="shared" si="66"/>
        <v>6.1453909197806134E-2</v>
      </c>
    </row>
    <row r="127" spans="1:4" x14ac:dyDescent="0.35">
      <c r="A127" s="3">
        <v>122.5</v>
      </c>
      <c r="B127">
        <f t="shared" ref="B127" si="126">(ROW(B127)-1)/202-1/101</f>
        <v>0.61386138613861385</v>
      </c>
      <c r="C127">
        <f t="shared" si="65"/>
        <v>0.67531529533641999</v>
      </c>
      <c r="D127">
        <f t="shared" si="66"/>
        <v>6.1453909197806134E-2</v>
      </c>
    </row>
    <row r="128" spans="1:4" x14ac:dyDescent="0.35">
      <c r="A128" s="3">
        <v>122.5</v>
      </c>
      <c r="B128">
        <f t="shared" ref="B128" si="127">(ROW(B127)-1)/202</f>
        <v>0.62376237623762376</v>
      </c>
      <c r="C128">
        <f t="shared" si="65"/>
        <v>0.67531529533641999</v>
      </c>
      <c r="D128">
        <f t="shared" si="66"/>
        <v>5.1552919098796224E-2</v>
      </c>
    </row>
    <row r="129" spans="1:4" x14ac:dyDescent="0.35">
      <c r="A129" s="3">
        <v>122.5</v>
      </c>
      <c r="B129">
        <f t="shared" ref="B129" si="128">(ROW(B129)-1)/202-1/101</f>
        <v>0.62376237623762376</v>
      </c>
      <c r="C129">
        <f t="shared" si="65"/>
        <v>0.67531529533641999</v>
      </c>
      <c r="D129">
        <f t="shared" si="66"/>
        <v>5.1552919098796224E-2</v>
      </c>
    </row>
    <row r="130" spans="1:4" x14ac:dyDescent="0.35">
      <c r="A130" s="3">
        <v>122.5</v>
      </c>
      <c r="B130">
        <f t="shared" ref="B130" si="129">(ROW(B129)-1)/202</f>
        <v>0.63366336633663367</v>
      </c>
      <c r="C130">
        <f t="shared" si="65"/>
        <v>0.67531529533641999</v>
      </c>
      <c r="D130">
        <f t="shared" si="66"/>
        <v>4.1651928999786314E-2</v>
      </c>
    </row>
    <row r="131" spans="1:4" x14ac:dyDescent="0.35">
      <c r="A131" s="3">
        <v>122.5</v>
      </c>
      <c r="B131">
        <f t="shared" ref="B131" si="130">(ROW(B131)-1)/202-1/101</f>
        <v>0.63366336633663367</v>
      </c>
      <c r="C131">
        <f t="shared" ref="C131:C194" si="131">NORMDIST(A131,$F$4,$F$5,1)</f>
        <v>0.67531529533641999</v>
      </c>
      <c r="D131">
        <f t="shared" ref="D131:D194" si="132">ABS(C131-B131)</f>
        <v>4.1651928999786314E-2</v>
      </c>
    </row>
    <row r="132" spans="1:4" x14ac:dyDescent="0.35">
      <c r="A132" s="3">
        <v>122.5</v>
      </c>
      <c r="B132">
        <f t="shared" ref="B132" si="133">(ROW(B131)-1)/202</f>
        <v>0.64356435643564358</v>
      </c>
      <c r="C132">
        <f t="shared" si="131"/>
        <v>0.67531529533641999</v>
      </c>
      <c r="D132">
        <f t="shared" si="132"/>
        <v>3.1750938900776404E-2</v>
      </c>
    </row>
    <row r="133" spans="1:4" x14ac:dyDescent="0.35">
      <c r="A133" s="3">
        <v>122.5</v>
      </c>
      <c r="B133">
        <f t="shared" ref="B133" si="134">(ROW(B133)-1)/202-1/101</f>
        <v>0.64356435643564358</v>
      </c>
      <c r="C133">
        <f t="shared" si="131"/>
        <v>0.67531529533641999</v>
      </c>
      <c r="D133">
        <f t="shared" si="132"/>
        <v>3.1750938900776404E-2</v>
      </c>
    </row>
    <row r="134" spans="1:4" x14ac:dyDescent="0.35">
      <c r="A134" s="3">
        <v>122.5</v>
      </c>
      <c r="B134">
        <f t="shared" ref="B134" si="135">(ROW(B133)-1)/202</f>
        <v>0.65346534653465349</v>
      </c>
      <c r="C134">
        <f t="shared" si="131"/>
        <v>0.67531529533641999</v>
      </c>
      <c r="D134">
        <f t="shared" si="132"/>
        <v>2.1849948801766494E-2</v>
      </c>
    </row>
    <row r="135" spans="1:4" x14ac:dyDescent="0.35">
      <c r="A135" s="3">
        <v>123</v>
      </c>
      <c r="B135">
        <f t="shared" ref="B135" si="136">(ROW(B135)-1)/202-1/101</f>
        <v>0.65346534653465349</v>
      </c>
      <c r="C135">
        <f t="shared" si="131"/>
        <v>0.74061065399827819</v>
      </c>
      <c r="D135">
        <f t="shared" si="132"/>
        <v>8.7145307463624699E-2</v>
      </c>
    </row>
    <row r="136" spans="1:4" x14ac:dyDescent="0.35">
      <c r="A136" s="3">
        <v>123</v>
      </c>
      <c r="B136">
        <f t="shared" ref="B136" si="137">(ROW(B135)-1)/202</f>
        <v>0.6633663366336634</v>
      </c>
      <c r="C136">
        <f t="shared" si="131"/>
        <v>0.74061065399827819</v>
      </c>
      <c r="D136">
        <f t="shared" si="132"/>
        <v>7.724431736461479E-2</v>
      </c>
    </row>
    <row r="137" spans="1:4" x14ac:dyDescent="0.35">
      <c r="A137" s="3">
        <v>123</v>
      </c>
      <c r="B137">
        <f t="shared" ref="B137" si="138">(ROW(B137)-1)/202-1/101</f>
        <v>0.6633663366336634</v>
      </c>
      <c r="C137">
        <f t="shared" si="131"/>
        <v>0.74061065399827819</v>
      </c>
      <c r="D137">
        <f t="shared" si="132"/>
        <v>7.724431736461479E-2</v>
      </c>
    </row>
    <row r="138" spans="1:4" x14ac:dyDescent="0.35">
      <c r="A138" s="3">
        <v>123</v>
      </c>
      <c r="B138">
        <f t="shared" ref="B138" si="139">(ROW(B137)-1)/202</f>
        <v>0.67326732673267331</v>
      </c>
      <c r="C138">
        <f t="shared" si="131"/>
        <v>0.74061065399827819</v>
      </c>
      <c r="D138">
        <f t="shared" si="132"/>
        <v>6.734332726560488E-2</v>
      </c>
    </row>
    <row r="139" spans="1:4" x14ac:dyDescent="0.35">
      <c r="A139" s="3">
        <v>123</v>
      </c>
      <c r="B139">
        <f t="shared" ref="B139" si="140">(ROW(B139)-1)/202-1/101</f>
        <v>0.67326732673267331</v>
      </c>
      <c r="C139">
        <f t="shared" si="131"/>
        <v>0.74061065399827819</v>
      </c>
      <c r="D139">
        <f t="shared" si="132"/>
        <v>6.734332726560488E-2</v>
      </c>
    </row>
    <row r="140" spans="1:4" x14ac:dyDescent="0.35">
      <c r="A140" s="3">
        <v>123</v>
      </c>
      <c r="B140">
        <f t="shared" ref="B140" si="141">(ROW(B139)-1)/202</f>
        <v>0.68316831683168322</v>
      </c>
      <c r="C140">
        <f t="shared" si="131"/>
        <v>0.74061065399827819</v>
      </c>
      <c r="D140">
        <f t="shared" si="132"/>
        <v>5.744233716659497E-2</v>
      </c>
    </row>
    <row r="141" spans="1:4" x14ac:dyDescent="0.35">
      <c r="A141" s="3">
        <v>123</v>
      </c>
      <c r="B141">
        <f t="shared" ref="B141" si="142">(ROW(B141)-1)/202-1/101</f>
        <v>0.68316831683168311</v>
      </c>
      <c r="C141">
        <f t="shared" si="131"/>
        <v>0.74061065399827819</v>
      </c>
      <c r="D141">
        <f t="shared" si="132"/>
        <v>5.7442337166595081E-2</v>
      </c>
    </row>
    <row r="142" spans="1:4" x14ac:dyDescent="0.35">
      <c r="A142" s="3">
        <v>123</v>
      </c>
      <c r="B142">
        <f t="shared" ref="B142" si="143">(ROW(B141)-1)/202</f>
        <v>0.69306930693069302</v>
      </c>
      <c r="C142">
        <f t="shared" si="131"/>
        <v>0.74061065399827819</v>
      </c>
      <c r="D142">
        <f t="shared" si="132"/>
        <v>4.7541347067585171E-2</v>
      </c>
    </row>
    <row r="143" spans="1:4" x14ac:dyDescent="0.35">
      <c r="A143" s="3">
        <v>123</v>
      </c>
      <c r="B143">
        <f t="shared" ref="B143" si="144">(ROW(B143)-1)/202-1/101</f>
        <v>0.69306930693069302</v>
      </c>
      <c r="C143">
        <f t="shared" si="131"/>
        <v>0.74061065399827819</v>
      </c>
      <c r="D143">
        <f t="shared" si="132"/>
        <v>4.7541347067585171E-2</v>
      </c>
    </row>
    <row r="144" spans="1:4" x14ac:dyDescent="0.35">
      <c r="A144" s="3">
        <v>123</v>
      </c>
      <c r="B144">
        <f t="shared" ref="B144" si="145">(ROW(B143)-1)/202</f>
        <v>0.70297029702970293</v>
      </c>
      <c r="C144">
        <f t="shared" si="131"/>
        <v>0.74061065399827819</v>
      </c>
      <c r="D144">
        <f t="shared" si="132"/>
        <v>3.7640356968575261E-2</v>
      </c>
    </row>
    <row r="145" spans="1:4" x14ac:dyDescent="0.35">
      <c r="A145" s="3">
        <v>123</v>
      </c>
      <c r="B145">
        <f t="shared" ref="B145" si="146">(ROW(B145)-1)/202-1/101</f>
        <v>0.70297029702970293</v>
      </c>
      <c r="C145">
        <f t="shared" si="131"/>
        <v>0.74061065399827819</v>
      </c>
      <c r="D145">
        <f t="shared" si="132"/>
        <v>3.7640356968575261E-2</v>
      </c>
    </row>
    <row r="146" spans="1:4" x14ac:dyDescent="0.35">
      <c r="A146" s="3">
        <v>123</v>
      </c>
      <c r="B146">
        <f t="shared" ref="B146" si="147">(ROW(B145)-1)/202</f>
        <v>0.71287128712871284</v>
      </c>
      <c r="C146">
        <f t="shared" si="131"/>
        <v>0.74061065399827819</v>
      </c>
      <c r="D146">
        <f t="shared" si="132"/>
        <v>2.7739366869565352E-2</v>
      </c>
    </row>
    <row r="147" spans="1:4" x14ac:dyDescent="0.35">
      <c r="A147" s="3">
        <v>123</v>
      </c>
      <c r="B147">
        <f t="shared" ref="B147" si="148">(ROW(B147)-1)/202-1/101</f>
        <v>0.71287128712871284</v>
      </c>
      <c r="C147">
        <f t="shared" si="131"/>
        <v>0.74061065399827819</v>
      </c>
      <c r="D147">
        <f t="shared" si="132"/>
        <v>2.7739366869565352E-2</v>
      </c>
    </row>
    <row r="148" spans="1:4" x14ac:dyDescent="0.35">
      <c r="A148" s="3">
        <v>123</v>
      </c>
      <c r="B148">
        <f t="shared" ref="B148" si="149">(ROW(B147)-1)/202</f>
        <v>0.72277227722772275</v>
      </c>
      <c r="C148">
        <f t="shared" si="131"/>
        <v>0.74061065399827819</v>
      </c>
      <c r="D148">
        <f t="shared" si="132"/>
        <v>1.7838376770555442E-2</v>
      </c>
    </row>
    <row r="149" spans="1:4" x14ac:dyDescent="0.35">
      <c r="A149" s="3">
        <v>123.2</v>
      </c>
      <c r="B149">
        <f t="shared" ref="B149" si="150">(ROW(B149)-1)/202-1/101</f>
        <v>0.72277227722772275</v>
      </c>
      <c r="C149">
        <f t="shared" si="131"/>
        <v>0.76468840995798393</v>
      </c>
      <c r="D149">
        <f t="shared" si="132"/>
        <v>4.191613273026118E-2</v>
      </c>
    </row>
    <row r="150" spans="1:4" x14ac:dyDescent="0.35">
      <c r="A150" s="3">
        <v>123.2</v>
      </c>
      <c r="B150">
        <f t="shared" ref="B150" si="151">(ROW(B149)-1)/202</f>
        <v>0.73267326732673266</v>
      </c>
      <c r="C150">
        <f t="shared" si="131"/>
        <v>0.76468840995798393</v>
      </c>
      <c r="D150">
        <f t="shared" si="132"/>
        <v>3.201514263125127E-2</v>
      </c>
    </row>
    <row r="151" spans="1:4" x14ac:dyDescent="0.35">
      <c r="A151" s="3">
        <v>123.2</v>
      </c>
      <c r="B151">
        <f t="shared" ref="B151" si="152">(ROW(B151)-1)/202-1/101</f>
        <v>0.73267326732673266</v>
      </c>
      <c r="C151">
        <f t="shared" si="131"/>
        <v>0.76468840995798393</v>
      </c>
      <c r="D151">
        <f t="shared" si="132"/>
        <v>3.201514263125127E-2</v>
      </c>
    </row>
    <row r="152" spans="1:4" x14ac:dyDescent="0.35">
      <c r="A152" s="3">
        <v>123.2</v>
      </c>
      <c r="B152">
        <f t="shared" ref="B152" si="153">(ROW(B151)-1)/202</f>
        <v>0.74257425742574257</v>
      </c>
      <c r="C152">
        <f t="shared" si="131"/>
        <v>0.76468840995798393</v>
      </c>
      <c r="D152">
        <f t="shared" si="132"/>
        <v>2.211415253224136E-2</v>
      </c>
    </row>
    <row r="153" spans="1:4" x14ac:dyDescent="0.35">
      <c r="A153" s="3">
        <v>123.2</v>
      </c>
      <c r="B153">
        <f t="shared" ref="B153" si="154">(ROW(B153)-1)/202-1/101</f>
        <v>0.74257425742574257</v>
      </c>
      <c r="C153">
        <f t="shared" si="131"/>
        <v>0.76468840995798393</v>
      </c>
      <c r="D153">
        <f t="shared" si="132"/>
        <v>2.211415253224136E-2</v>
      </c>
    </row>
    <row r="154" spans="1:4" x14ac:dyDescent="0.35">
      <c r="A154" s="3">
        <v>123.2</v>
      </c>
      <c r="B154">
        <f t="shared" ref="B154" si="155">(ROW(B153)-1)/202</f>
        <v>0.75247524752475248</v>
      </c>
      <c r="C154">
        <f t="shared" si="131"/>
        <v>0.76468840995798393</v>
      </c>
      <c r="D154">
        <f t="shared" si="132"/>
        <v>1.221316243323145E-2</v>
      </c>
    </row>
    <row r="155" spans="1:4" x14ac:dyDescent="0.35">
      <c r="A155" s="3">
        <v>123.3</v>
      </c>
      <c r="B155">
        <f t="shared" ref="B155" si="156">(ROW(B155)-1)/202-1/101</f>
        <v>0.75247524752475248</v>
      </c>
      <c r="C155">
        <f t="shared" si="131"/>
        <v>0.7762482434792296</v>
      </c>
      <c r="D155">
        <f t="shared" si="132"/>
        <v>2.3772995954477127E-2</v>
      </c>
    </row>
    <row r="156" spans="1:4" x14ac:dyDescent="0.35">
      <c r="A156" s="3">
        <v>123.3</v>
      </c>
      <c r="B156">
        <f t="shared" ref="B156" si="157">(ROW(B155)-1)/202</f>
        <v>0.76237623762376239</v>
      </c>
      <c r="C156">
        <f t="shared" si="131"/>
        <v>0.7762482434792296</v>
      </c>
      <c r="D156">
        <f t="shared" si="132"/>
        <v>1.3872005855467218E-2</v>
      </c>
    </row>
    <row r="157" spans="1:4" x14ac:dyDescent="0.35">
      <c r="A157" s="3">
        <v>123.5</v>
      </c>
      <c r="B157">
        <f t="shared" ref="B157" si="158">(ROW(B157)-1)/202-1/101</f>
        <v>0.76237623762376239</v>
      </c>
      <c r="C157">
        <f t="shared" si="131"/>
        <v>0.79837189287191446</v>
      </c>
      <c r="D157">
        <f t="shared" si="132"/>
        <v>3.599565524815207E-2</v>
      </c>
    </row>
    <row r="158" spans="1:4" x14ac:dyDescent="0.35">
      <c r="A158" s="3">
        <v>123.5</v>
      </c>
      <c r="B158">
        <f t="shared" ref="B158" si="159">(ROW(B157)-1)/202</f>
        <v>0.7722772277227723</v>
      </c>
      <c r="C158">
        <f t="shared" si="131"/>
        <v>0.79837189287191446</v>
      </c>
      <c r="D158">
        <f t="shared" si="132"/>
        <v>2.609466514914216E-2</v>
      </c>
    </row>
    <row r="159" spans="1:4" x14ac:dyDescent="0.35">
      <c r="A159" s="3">
        <v>123.5</v>
      </c>
      <c r="B159">
        <f t="shared" ref="B159" si="160">(ROW(B159)-1)/202-1/101</f>
        <v>0.7722772277227723</v>
      </c>
      <c r="C159">
        <f t="shared" si="131"/>
        <v>0.79837189287191446</v>
      </c>
      <c r="D159">
        <f t="shared" si="132"/>
        <v>2.609466514914216E-2</v>
      </c>
    </row>
    <row r="160" spans="1:4" x14ac:dyDescent="0.35">
      <c r="A160" s="3">
        <v>123.5</v>
      </c>
      <c r="B160">
        <f t="shared" ref="B160" si="161">(ROW(B159)-1)/202</f>
        <v>0.78217821782178221</v>
      </c>
      <c r="C160">
        <f t="shared" si="131"/>
        <v>0.79837189287191446</v>
      </c>
      <c r="D160">
        <f t="shared" si="132"/>
        <v>1.619367505013225E-2</v>
      </c>
    </row>
    <row r="161" spans="1:4" x14ac:dyDescent="0.35">
      <c r="A161" s="3">
        <v>123.5</v>
      </c>
      <c r="B161">
        <f t="shared" ref="B161" si="162">(ROW(B161)-1)/202-1/101</f>
        <v>0.78217821782178221</v>
      </c>
      <c r="C161">
        <f t="shared" si="131"/>
        <v>0.79837189287191446</v>
      </c>
      <c r="D161">
        <f t="shared" si="132"/>
        <v>1.619367505013225E-2</v>
      </c>
    </row>
    <row r="162" spans="1:4" x14ac:dyDescent="0.35">
      <c r="A162" s="3">
        <v>123.5</v>
      </c>
      <c r="B162">
        <f t="shared" ref="B162" si="163">(ROW(B161)-1)/202</f>
        <v>0.79207920792079212</v>
      </c>
      <c r="C162">
        <f t="shared" si="131"/>
        <v>0.79837189287191446</v>
      </c>
      <c r="D162">
        <f t="shared" si="132"/>
        <v>6.2926849511223404E-3</v>
      </c>
    </row>
    <row r="163" spans="1:4" x14ac:dyDescent="0.35">
      <c r="A163" s="3">
        <v>123.6</v>
      </c>
      <c r="B163">
        <f t="shared" ref="B163" si="164">(ROW(B163)-1)/202-1/101</f>
        <v>0.79207920792079212</v>
      </c>
      <c r="C163">
        <f t="shared" si="131"/>
        <v>0.80892401248104617</v>
      </c>
      <c r="D163">
        <f t="shared" si="132"/>
        <v>1.6844804560254056E-2</v>
      </c>
    </row>
    <row r="164" spans="1:4" x14ac:dyDescent="0.35">
      <c r="A164" s="3">
        <v>123.6</v>
      </c>
      <c r="B164">
        <f t="shared" ref="B164" si="165">(ROW(B163)-1)/202</f>
        <v>0.80198019801980203</v>
      </c>
      <c r="C164">
        <f t="shared" si="131"/>
        <v>0.80892401248104617</v>
      </c>
      <c r="D164">
        <f t="shared" si="132"/>
        <v>6.9438144612441466E-3</v>
      </c>
    </row>
    <row r="165" spans="1:4" x14ac:dyDescent="0.35">
      <c r="A165" s="3">
        <v>124</v>
      </c>
      <c r="B165">
        <f t="shared" ref="B165" si="166">(ROW(B165)-1)/202-1/101</f>
        <v>0.80198019801980203</v>
      </c>
      <c r="C165">
        <f t="shared" si="131"/>
        <v>0.84765098041724041</v>
      </c>
      <c r="D165">
        <f t="shared" si="132"/>
        <v>4.5670782397438381E-2</v>
      </c>
    </row>
    <row r="166" spans="1:4" x14ac:dyDescent="0.35">
      <c r="A166" s="3">
        <v>124</v>
      </c>
      <c r="B166">
        <f t="shared" ref="B166" si="167">(ROW(B165)-1)/202</f>
        <v>0.81188118811881194</v>
      </c>
      <c r="C166">
        <f t="shared" si="131"/>
        <v>0.84765098041724041</v>
      </c>
      <c r="D166">
        <f t="shared" si="132"/>
        <v>3.5769792298428471E-2</v>
      </c>
    </row>
    <row r="167" spans="1:4" x14ac:dyDescent="0.35">
      <c r="A167" s="3">
        <v>124</v>
      </c>
      <c r="B167">
        <f t="shared" ref="B167" si="168">(ROW(B167)-1)/202-1/101</f>
        <v>0.81188118811881183</v>
      </c>
      <c r="C167">
        <f t="shared" si="131"/>
        <v>0.84765098041724041</v>
      </c>
      <c r="D167">
        <f t="shared" si="132"/>
        <v>3.5769792298428582E-2</v>
      </c>
    </row>
    <row r="168" spans="1:4" x14ac:dyDescent="0.35">
      <c r="A168" s="3">
        <v>124</v>
      </c>
      <c r="B168">
        <f t="shared" ref="B168" si="169">(ROW(B167)-1)/202</f>
        <v>0.82178217821782173</v>
      </c>
      <c r="C168">
        <f t="shared" si="131"/>
        <v>0.84765098041724041</v>
      </c>
      <c r="D168">
        <f t="shared" si="132"/>
        <v>2.5868802199418672E-2</v>
      </c>
    </row>
    <row r="169" spans="1:4" x14ac:dyDescent="0.35">
      <c r="A169" s="3">
        <v>124</v>
      </c>
      <c r="B169">
        <f t="shared" ref="B169" si="170">(ROW(B169)-1)/202-1/101</f>
        <v>0.82178217821782173</v>
      </c>
      <c r="C169">
        <f t="shared" si="131"/>
        <v>0.84765098041724041</v>
      </c>
      <c r="D169">
        <f t="shared" si="132"/>
        <v>2.5868802199418672E-2</v>
      </c>
    </row>
    <row r="170" spans="1:4" x14ac:dyDescent="0.35">
      <c r="A170" s="3">
        <v>124</v>
      </c>
      <c r="B170">
        <f t="shared" ref="B170" si="171">(ROW(B169)-1)/202</f>
        <v>0.83168316831683164</v>
      </c>
      <c r="C170">
        <f t="shared" si="131"/>
        <v>0.84765098041724041</v>
      </c>
      <c r="D170">
        <f t="shared" si="132"/>
        <v>1.5967812100408763E-2</v>
      </c>
    </row>
    <row r="171" spans="1:4" x14ac:dyDescent="0.35">
      <c r="A171" s="3">
        <v>124</v>
      </c>
      <c r="B171">
        <f t="shared" ref="B171" si="172">(ROW(B171)-1)/202-1/101</f>
        <v>0.83168316831683164</v>
      </c>
      <c r="C171">
        <f t="shared" si="131"/>
        <v>0.84765098041724041</v>
      </c>
      <c r="D171">
        <f t="shared" si="132"/>
        <v>1.5967812100408763E-2</v>
      </c>
    </row>
    <row r="172" spans="1:4" x14ac:dyDescent="0.35">
      <c r="A172" s="3">
        <v>124</v>
      </c>
      <c r="B172">
        <f t="shared" ref="B172" si="173">(ROW(B171)-1)/202</f>
        <v>0.84158415841584155</v>
      </c>
      <c r="C172">
        <f t="shared" si="131"/>
        <v>0.84765098041724041</v>
      </c>
      <c r="D172">
        <f t="shared" si="132"/>
        <v>6.0668220013988527E-3</v>
      </c>
    </row>
    <row r="173" spans="1:4" x14ac:dyDescent="0.35">
      <c r="A173" s="3">
        <v>124.5</v>
      </c>
      <c r="B173">
        <f t="shared" ref="B173" si="174">(ROW(B173)-1)/202-1/101</f>
        <v>0.84158415841584155</v>
      </c>
      <c r="C173">
        <f t="shared" si="131"/>
        <v>0.88819817014716818</v>
      </c>
      <c r="D173">
        <f t="shared" si="132"/>
        <v>4.6614011731326621E-2</v>
      </c>
    </row>
    <row r="174" spans="1:4" x14ac:dyDescent="0.35">
      <c r="A174" s="3">
        <v>124.5</v>
      </c>
      <c r="B174">
        <f t="shared" ref="B174" si="175">(ROW(B173)-1)/202</f>
        <v>0.85148514851485146</v>
      </c>
      <c r="C174">
        <f t="shared" si="131"/>
        <v>0.88819817014716818</v>
      </c>
      <c r="D174">
        <f t="shared" si="132"/>
        <v>3.6713021632316711E-2</v>
      </c>
    </row>
    <row r="175" spans="1:4" x14ac:dyDescent="0.35">
      <c r="A175" s="3">
        <v>124.5</v>
      </c>
      <c r="B175">
        <f t="shared" ref="B175" si="176">(ROW(B175)-1)/202-1/101</f>
        <v>0.85148514851485146</v>
      </c>
      <c r="C175">
        <f t="shared" si="131"/>
        <v>0.88819817014716818</v>
      </c>
      <c r="D175">
        <f t="shared" si="132"/>
        <v>3.6713021632316711E-2</v>
      </c>
    </row>
    <row r="176" spans="1:4" x14ac:dyDescent="0.35">
      <c r="A176" s="3">
        <v>124.5</v>
      </c>
      <c r="B176">
        <f t="shared" ref="B176" si="177">(ROW(B175)-1)/202</f>
        <v>0.86138613861386137</v>
      </c>
      <c r="C176">
        <f t="shared" si="131"/>
        <v>0.88819817014716818</v>
      </c>
      <c r="D176">
        <f t="shared" si="132"/>
        <v>2.6812031533306802E-2</v>
      </c>
    </row>
    <row r="177" spans="1:4" x14ac:dyDescent="0.35">
      <c r="A177" s="3">
        <v>125</v>
      </c>
      <c r="B177">
        <f t="shared" ref="B177" si="178">(ROW(B177)-1)/202-1/101</f>
        <v>0.86138613861386137</v>
      </c>
      <c r="C177">
        <f t="shared" si="131"/>
        <v>0.92037407507841063</v>
      </c>
      <c r="D177">
        <f t="shared" si="132"/>
        <v>5.8987936464549251E-2</v>
      </c>
    </row>
    <row r="178" spans="1:4" x14ac:dyDescent="0.35">
      <c r="A178" s="3">
        <v>125</v>
      </c>
      <c r="B178">
        <f t="shared" ref="B178" si="179">(ROW(B177)-1)/202</f>
        <v>0.87128712871287128</v>
      </c>
      <c r="C178">
        <f t="shared" si="131"/>
        <v>0.92037407507841063</v>
      </c>
      <c r="D178">
        <f t="shared" si="132"/>
        <v>4.9086946365539341E-2</v>
      </c>
    </row>
    <row r="179" spans="1:4" x14ac:dyDescent="0.35">
      <c r="A179" s="3">
        <v>125</v>
      </c>
      <c r="B179">
        <f t="shared" ref="B179" si="180">(ROW(B179)-1)/202-1/101</f>
        <v>0.87128712871287128</v>
      </c>
      <c r="C179">
        <f t="shared" si="131"/>
        <v>0.92037407507841063</v>
      </c>
      <c r="D179">
        <f t="shared" si="132"/>
        <v>4.9086946365539341E-2</v>
      </c>
    </row>
    <row r="180" spans="1:4" x14ac:dyDescent="0.35">
      <c r="A180" s="3">
        <v>125</v>
      </c>
      <c r="B180">
        <f t="shared" ref="B180" si="181">(ROW(B179)-1)/202</f>
        <v>0.88118811881188119</v>
      </c>
      <c r="C180">
        <f t="shared" si="131"/>
        <v>0.92037407507841063</v>
      </c>
      <c r="D180">
        <f t="shared" si="132"/>
        <v>3.9185956266529431E-2</v>
      </c>
    </row>
    <row r="181" spans="1:4" x14ac:dyDescent="0.35">
      <c r="A181" s="3">
        <v>125</v>
      </c>
      <c r="B181">
        <f t="shared" ref="B181" si="182">(ROW(B181)-1)/202-1/101</f>
        <v>0.88118811881188119</v>
      </c>
      <c r="C181">
        <f t="shared" si="131"/>
        <v>0.92037407507841063</v>
      </c>
      <c r="D181">
        <f t="shared" si="132"/>
        <v>3.9185956266529431E-2</v>
      </c>
    </row>
    <row r="182" spans="1:4" x14ac:dyDescent="0.35">
      <c r="A182" s="3">
        <v>125</v>
      </c>
      <c r="B182">
        <f t="shared" ref="B182" si="183">(ROW(B181)-1)/202</f>
        <v>0.8910891089108911</v>
      </c>
      <c r="C182">
        <f t="shared" si="131"/>
        <v>0.92037407507841063</v>
      </c>
      <c r="D182">
        <f t="shared" si="132"/>
        <v>2.9284966167519522E-2</v>
      </c>
    </row>
    <row r="183" spans="1:4" x14ac:dyDescent="0.35">
      <c r="A183" s="3">
        <v>125.1</v>
      </c>
      <c r="B183">
        <f t="shared" ref="B183" si="184">(ROW(B183)-1)/202-1/101</f>
        <v>0.8910891089108911</v>
      </c>
      <c r="C183">
        <f t="shared" si="131"/>
        <v>0.92587077447811816</v>
      </c>
      <c r="D183">
        <f t="shared" si="132"/>
        <v>3.478166556722706E-2</v>
      </c>
    </row>
    <row r="184" spans="1:4" x14ac:dyDescent="0.35">
      <c r="A184" s="3">
        <v>125.1</v>
      </c>
      <c r="B184">
        <f t="shared" ref="B184" si="185">(ROW(B183)-1)/202</f>
        <v>0.90099009900990101</v>
      </c>
      <c r="C184">
        <f t="shared" si="131"/>
        <v>0.92587077447811816</v>
      </c>
      <c r="D184">
        <f t="shared" si="132"/>
        <v>2.488067546821715E-2</v>
      </c>
    </row>
    <row r="185" spans="1:4" x14ac:dyDescent="0.35">
      <c r="A185" s="3">
        <v>125.3</v>
      </c>
      <c r="B185">
        <f t="shared" ref="B185" si="186">(ROW(B185)-1)/202-1/101</f>
        <v>0.90099009900990101</v>
      </c>
      <c r="C185">
        <f t="shared" si="131"/>
        <v>0.9359887804667113</v>
      </c>
      <c r="D185">
        <f t="shared" si="132"/>
        <v>3.4998681456810288E-2</v>
      </c>
    </row>
    <row r="186" spans="1:4" x14ac:dyDescent="0.35">
      <c r="A186" s="3">
        <v>125.3</v>
      </c>
      <c r="B186">
        <f t="shared" ref="B186" si="187">(ROW(B185)-1)/202</f>
        <v>0.91089108910891092</v>
      </c>
      <c r="C186">
        <f t="shared" si="131"/>
        <v>0.9359887804667113</v>
      </c>
      <c r="D186">
        <f t="shared" si="132"/>
        <v>2.5097691357800378E-2</v>
      </c>
    </row>
    <row r="187" spans="1:4" x14ac:dyDescent="0.35">
      <c r="A187" s="3">
        <v>125.5</v>
      </c>
      <c r="B187">
        <f t="shared" ref="B187" si="188">(ROW(B187)-1)/202-1/101</f>
        <v>0.91089108910891092</v>
      </c>
      <c r="C187">
        <f t="shared" si="131"/>
        <v>0.94499887158999674</v>
      </c>
      <c r="D187">
        <f t="shared" si="132"/>
        <v>3.4107782481085813E-2</v>
      </c>
    </row>
    <row r="188" spans="1:4" x14ac:dyDescent="0.35">
      <c r="A188" s="3">
        <v>125.5</v>
      </c>
      <c r="B188">
        <f t="shared" ref="B188" si="189">(ROW(B187)-1)/202</f>
        <v>0.92079207920792083</v>
      </c>
      <c r="C188">
        <f t="shared" si="131"/>
        <v>0.94499887158999674</v>
      </c>
      <c r="D188">
        <f t="shared" si="132"/>
        <v>2.4206792382075903E-2</v>
      </c>
    </row>
    <row r="189" spans="1:4" x14ac:dyDescent="0.35">
      <c r="A189" s="3">
        <v>126</v>
      </c>
      <c r="B189">
        <f t="shared" ref="B189" si="190">(ROW(B189)-1)/202-1/101</f>
        <v>0.92079207920792083</v>
      </c>
      <c r="C189">
        <f t="shared" si="131"/>
        <v>0.96317437104983472</v>
      </c>
      <c r="D189">
        <f t="shared" si="132"/>
        <v>4.2382291841913888E-2</v>
      </c>
    </row>
    <row r="190" spans="1:4" x14ac:dyDescent="0.35">
      <c r="A190" s="3">
        <v>126</v>
      </c>
      <c r="B190">
        <f t="shared" ref="B190" si="191">(ROW(B189)-1)/202</f>
        <v>0.93069306930693074</v>
      </c>
      <c r="C190">
        <f t="shared" si="131"/>
        <v>0.96317437104983472</v>
      </c>
      <c r="D190">
        <f t="shared" si="132"/>
        <v>3.2481301742903979E-2</v>
      </c>
    </row>
    <row r="191" spans="1:4" x14ac:dyDescent="0.35">
      <c r="A191" s="3">
        <v>126</v>
      </c>
      <c r="B191">
        <f t="shared" ref="B191" si="192">(ROW(B191)-1)/202-1/101</f>
        <v>0.93069306930693063</v>
      </c>
      <c r="C191">
        <f t="shared" si="131"/>
        <v>0.96317437104983472</v>
      </c>
      <c r="D191">
        <f t="shared" si="132"/>
        <v>3.248130174290409E-2</v>
      </c>
    </row>
    <row r="192" spans="1:4" x14ac:dyDescent="0.35">
      <c r="A192" s="3">
        <v>126</v>
      </c>
      <c r="B192">
        <v>0.96345000000000003</v>
      </c>
      <c r="C192">
        <f t="shared" si="131"/>
        <v>0.96317437104983472</v>
      </c>
      <c r="D192">
        <f t="shared" si="132"/>
        <v>2.7562895016530753E-4</v>
      </c>
    </row>
    <row r="193" spans="1:4" x14ac:dyDescent="0.35">
      <c r="A193" s="3">
        <v>128.5</v>
      </c>
      <c r="B193">
        <v>0.96345000000000003</v>
      </c>
      <c r="C193">
        <f t="shared" si="131"/>
        <v>0.99694414986636259</v>
      </c>
      <c r="D193">
        <f t="shared" si="132"/>
        <v>3.3494149866362566E-2</v>
      </c>
    </row>
    <row r="194" spans="1:4" x14ac:dyDescent="0.35">
      <c r="A194" s="3">
        <v>128.5</v>
      </c>
      <c r="B194">
        <v>0.98355999999999999</v>
      </c>
      <c r="C194">
        <f t="shared" si="131"/>
        <v>0.99694414986636259</v>
      </c>
      <c r="D194">
        <f t="shared" si="132"/>
        <v>1.3384149866362605E-2</v>
      </c>
    </row>
    <row r="195" spans="1:4" x14ac:dyDescent="0.35">
      <c r="A195" s="4">
        <v>129.5</v>
      </c>
      <c r="B195">
        <v>1</v>
      </c>
      <c r="C195">
        <f t="shared" ref="C195" si="193">NORMDIST(A195,$F$4,$F$5,1)</f>
        <v>0.99910463488027501</v>
      </c>
      <c r="D195">
        <f t="shared" ref="D195" si="194">ABS(C195-B195)</f>
        <v>8.95365119724989E-4</v>
      </c>
    </row>
  </sheetData>
  <sortState ref="A3:A194">
    <sortCondition ref="A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J8" sqref="J8"/>
    </sheetView>
  </sheetViews>
  <sheetFormatPr defaultRowHeight="14.5" x14ac:dyDescent="0.35"/>
  <cols>
    <col min="2" max="2" width="17.1796875" customWidth="1"/>
    <col min="3" max="3" width="18.453125" customWidth="1"/>
    <col min="4" max="4" width="17.36328125" customWidth="1"/>
    <col min="5" max="5" width="18.6328125" customWidth="1"/>
  </cols>
  <sheetData>
    <row r="1" spans="1:7" x14ac:dyDescent="0.35">
      <c r="A1" t="s">
        <v>9</v>
      </c>
      <c r="B1" t="s">
        <v>15</v>
      </c>
      <c r="C1" t="s">
        <v>16</v>
      </c>
      <c r="D1" t="s">
        <v>17</v>
      </c>
      <c r="E1" t="s">
        <v>18</v>
      </c>
    </row>
    <row r="2" spans="1:7" x14ac:dyDescent="0.35">
      <c r="C2">
        <v>0</v>
      </c>
    </row>
    <row r="3" spans="1:7" x14ac:dyDescent="0.35">
      <c r="A3">
        <v>112.65</v>
      </c>
      <c r="B3">
        <f t="array" ref="B3:B12">FREQUENCY(Данные!B4:B99,A3:A12)</f>
        <v>1</v>
      </c>
      <c r="C3">
        <f>NORMDIST(A3,Задание1!$B$4,Задание1!$B$6,1)</f>
        <v>4.8342462094097023E-4</v>
      </c>
      <c r="D3">
        <f xml:space="preserve"> $B$13*(C3-C2)</f>
        <v>4.5925338989392168E-2</v>
      </c>
      <c r="E3">
        <f>(B3-D3)^2/(D3)</f>
        <v>19.820397166643833</v>
      </c>
    </row>
    <row r="4" spans="1:7" x14ac:dyDescent="0.35">
      <c r="A4">
        <v>114.65</v>
      </c>
      <c r="B4">
        <v>0</v>
      </c>
      <c r="C4">
        <f>NORMDIST(A4,Задание1!$B$4,Задание1!$B$6,1)</f>
        <v>5.5801893733227002E-3</v>
      </c>
      <c r="D4">
        <f t="shared" ref="D4:D12" si="0" xml:space="preserve"> $B$13*(C4-C3)</f>
        <v>0.48419265147626434</v>
      </c>
      <c r="E4">
        <f t="shared" ref="E4:E12" si="1">(B4-D4)^2/(D4)</f>
        <v>0.48419265147626434</v>
      </c>
      <c r="F4" t="s">
        <v>19</v>
      </c>
    </row>
    <row r="5" spans="1:7" x14ac:dyDescent="0.35">
      <c r="A5">
        <v>116.65</v>
      </c>
      <c r="B5">
        <v>2</v>
      </c>
      <c r="C5">
        <f>NORMDIST(A5,Задание1!$B$4,Задание1!$B$6,1)</f>
        <v>3.7926362445270222E-2</v>
      </c>
      <c r="D5">
        <f t="shared" si="0"/>
        <v>3.0728864418350148</v>
      </c>
      <c r="E5">
        <f t="shared" si="1"/>
        <v>0.37459416052680838</v>
      </c>
      <c r="F5" t="s">
        <v>23</v>
      </c>
    </row>
    <row r="6" spans="1:7" x14ac:dyDescent="0.35">
      <c r="A6">
        <v>118.65</v>
      </c>
      <c r="B6">
        <v>11</v>
      </c>
      <c r="C6">
        <f>NORMDIST(A6,Задание1!$B$4,Задание1!$B$6,1)</f>
        <v>0.15555145268111664</v>
      </c>
      <c r="D6">
        <f t="shared" si="0"/>
        <v>11.174383572405409</v>
      </c>
      <c r="E6">
        <f t="shared" si="1"/>
        <v>2.7213698301862144E-3</v>
      </c>
      <c r="F6" t="s">
        <v>20</v>
      </c>
      <c r="G6">
        <f>CHIDIST(E15,10-1)</f>
        <v>1.0599227482087801E-2</v>
      </c>
    </row>
    <row r="7" spans="1:7" x14ac:dyDescent="0.35">
      <c r="A7">
        <v>120.65</v>
      </c>
      <c r="B7">
        <v>22</v>
      </c>
      <c r="C7">
        <f>NORMDIST(A7,Задание1!$B$4,Задание1!$B$6,1)</f>
        <v>0.4010820088523766</v>
      </c>
      <c r="D7">
        <f t="shared" si="0"/>
        <v>23.325402836269696</v>
      </c>
      <c r="E7">
        <f t="shared" si="1"/>
        <v>7.5312426144263409E-2</v>
      </c>
      <c r="F7" t="s">
        <v>22</v>
      </c>
    </row>
    <row r="8" spans="1:7" x14ac:dyDescent="0.35">
      <c r="A8">
        <v>122.65</v>
      </c>
      <c r="B8">
        <v>30</v>
      </c>
      <c r="C8">
        <f>NORMDIST(A8,Задание1!$B$4,Задание1!$B$6,1)</f>
        <v>0.69560997234271982</v>
      </c>
      <c r="D8">
        <f t="shared" si="0"/>
        <v>27.980156531582605</v>
      </c>
      <c r="E8">
        <f t="shared" si="1"/>
        <v>0.14580932141331573</v>
      </c>
      <c r="F8" t="s">
        <v>21</v>
      </c>
      <c r="G8">
        <f>CHIDIST(E15,10-3)</f>
        <v>3.0942368581731898E-3</v>
      </c>
    </row>
    <row r="9" spans="1:7" x14ac:dyDescent="0.35">
      <c r="A9">
        <v>124.65</v>
      </c>
      <c r="B9">
        <v>20</v>
      </c>
      <c r="C9">
        <f>NORMDIST(A9,Задание1!$B$4,Задание1!$B$6,1)</f>
        <v>0.89869995250777546</v>
      </c>
      <c r="D9">
        <f t="shared" si="0"/>
        <v>19.293548115680284</v>
      </c>
      <c r="E9">
        <f t="shared" si="1"/>
        <v>2.5867417535982838E-2</v>
      </c>
    </row>
    <row r="10" spans="1:7" x14ac:dyDescent="0.35">
      <c r="A10">
        <v>126.65</v>
      </c>
      <c r="B10">
        <v>8</v>
      </c>
      <c r="C10">
        <f>NORMDIST(A10,Задание1!$B$4,Задание1!$B$6,1)</f>
        <v>0.97915200794714952</v>
      </c>
      <c r="D10">
        <f t="shared" si="0"/>
        <v>7.6429452667405355</v>
      </c>
      <c r="E10">
        <f t="shared" si="1"/>
        <v>1.6680491367349122E-2</v>
      </c>
      <c r="F10" t="s">
        <v>24</v>
      </c>
      <c r="G10">
        <v>0.01</v>
      </c>
    </row>
    <row r="11" spans="1:7" x14ac:dyDescent="0.35">
      <c r="A11">
        <v>128.65</v>
      </c>
      <c r="B11">
        <v>1</v>
      </c>
      <c r="C11">
        <f>NORMDIST(A11,Задание1!$B$4,Задание1!$B$6,1)</f>
        <v>0.99743618760088881</v>
      </c>
      <c r="D11">
        <f t="shared" si="0"/>
        <v>1.7369970671052331</v>
      </c>
      <c r="E11">
        <f t="shared" si="1"/>
        <v>0.31270327809298987</v>
      </c>
    </row>
    <row r="12" spans="1:7" x14ac:dyDescent="0.35">
      <c r="A12" t="s">
        <v>8</v>
      </c>
      <c r="B12">
        <v>0</v>
      </c>
      <c r="C12">
        <v>1</v>
      </c>
      <c r="D12">
        <f t="shared" si="0"/>
        <v>0.24356217791556278</v>
      </c>
      <c r="E12">
        <f t="shared" si="1"/>
        <v>0.24356217791556278</v>
      </c>
      <c r="G12" t="s">
        <v>34</v>
      </c>
    </row>
    <row r="13" spans="1:7" x14ac:dyDescent="0.35">
      <c r="A13" t="s">
        <v>13</v>
      </c>
      <c r="B13">
        <f>SUM(B3:B12)</f>
        <v>95</v>
      </c>
      <c r="D13">
        <f>SUM(D3:D12)</f>
        <v>95</v>
      </c>
      <c r="G13" t="s">
        <v>35</v>
      </c>
    </row>
    <row r="15" spans="1:7" x14ac:dyDescent="0.35">
      <c r="D15" t="s">
        <v>14</v>
      </c>
      <c r="E15">
        <f>SUM(E3:E12)</f>
        <v>21.501840460946561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G11" sqref="G11"/>
    </sheetView>
  </sheetViews>
  <sheetFormatPr defaultRowHeight="14.5" x14ac:dyDescent="0.35"/>
  <cols>
    <col min="5" max="5" width="19" customWidth="1"/>
    <col min="6" max="6" width="18.90625" customWidth="1"/>
    <col min="7" max="7" width="20.36328125" customWidth="1"/>
    <col min="8" max="8" width="16.6328125" customWidth="1"/>
  </cols>
  <sheetData>
    <row r="1" spans="1:11" x14ac:dyDescent="0.35">
      <c r="A1" t="s">
        <v>25</v>
      </c>
      <c r="B1" t="s">
        <v>26</v>
      </c>
      <c r="C1" t="s">
        <v>27</v>
      </c>
    </row>
    <row r="2" spans="1:11" x14ac:dyDescent="0.35">
      <c r="A2">
        <v>156.9</v>
      </c>
      <c r="B2">
        <v>188.4</v>
      </c>
      <c r="C2">
        <f>B2-A2</f>
        <v>31.5</v>
      </c>
    </row>
    <row r="3" spans="1:11" x14ac:dyDescent="0.35">
      <c r="A3">
        <v>149</v>
      </c>
      <c r="B3">
        <v>183.7</v>
      </c>
      <c r="C3">
        <f t="shared" ref="C3:C66" si="0">B3-A3</f>
        <v>34.699999999999989</v>
      </c>
    </row>
    <row r="4" spans="1:11" x14ac:dyDescent="0.35">
      <c r="A4">
        <v>168.9</v>
      </c>
      <c r="B4">
        <v>196.5</v>
      </c>
      <c r="C4">
        <f t="shared" si="0"/>
        <v>27.599999999999994</v>
      </c>
      <c r="F4" t="s">
        <v>25</v>
      </c>
      <c r="G4" t="s">
        <v>26</v>
      </c>
      <c r="H4" t="s">
        <v>27</v>
      </c>
    </row>
    <row r="5" spans="1:11" x14ac:dyDescent="0.35">
      <c r="A5">
        <v>161.5</v>
      </c>
      <c r="B5">
        <v>190.9</v>
      </c>
      <c r="C5">
        <f t="shared" si="0"/>
        <v>29.400000000000006</v>
      </c>
      <c r="E5" t="s">
        <v>29</v>
      </c>
      <c r="F5">
        <f>AVERAGE(A2:A73)</f>
        <v>158.41527777777782</v>
      </c>
      <c r="G5">
        <f>AVERAGE(B2:B73)</f>
        <v>187.87916666666672</v>
      </c>
      <c r="H5">
        <f>AVERAGE(C2:C73)</f>
        <v>29.463888888888896</v>
      </c>
    </row>
    <row r="6" spans="1:11" x14ac:dyDescent="0.35">
      <c r="A6">
        <v>155.6</v>
      </c>
      <c r="B6">
        <v>186.1</v>
      </c>
      <c r="C6">
        <f t="shared" si="0"/>
        <v>30.5</v>
      </c>
      <c r="E6" t="s">
        <v>28</v>
      </c>
      <c r="F6">
        <f>STDEVP(A2:A73)</f>
        <v>9.3471275998182399</v>
      </c>
      <c r="G6">
        <f t="shared" ref="G6" si="1">STDEVP(B2:B73)</f>
        <v>7.1813016751839625</v>
      </c>
      <c r="H6">
        <f>STDEVP(C2:C73)</f>
        <v>3.2904873649301059</v>
      </c>
    </row>
    <row r="7" spans="1:11" x14ac:dyDescent="0.35">
      <c r="A7">
        <v>164.1</v>
      </c>
      <c r="B7">
        <v>191.3</v>
      </c>
      <c r="C7">
        <f t="shared" si="0"/>
        <v>27.200000000000017</v>
      </c>
      <c r="E7" t="s">
        <v>30</v>
      </c>
      <c r="F7">
        <f>F6/SQRT(F8)</f>
        <v>1.1015695517412361</v>
      </c>
      <c r="G7">
        <f t="shared" ref="G7" si="2">G6/SQRT(G8)</f>
        <v>0.84632451871148229</v>
      </c>
      <c r="H7">
        <f>H6/SQRT(H8)</f>
        <v>0.38778765485845534</v>
      </c>
    </row>
    <row r="8" spans="1:11" x14ac:dyDescent="0.35">
      <c r="A8">
        <v>171.5</v>
      </c>
      <c r="B8">
        <v>196.3</v>
      </c>
      <c r="C8">
        <f t="shared" si="0"/>
        <v>24.800000000000011</v>
      </c>
      <c r="E8" t="s">
        <v>31</v>
      </c>
      <c r="F8">
        <f>COUNT(A2:A73)</f>
        <v>72</v>
      </c>
      <c r="G8">
        <f>COUNT(B2:B73)</f>
        <v>72</v>
      </c>
      <c r="H8">
        <f>COUNT(C2:C73)</f>
        <v>72</v>
      </c>
    </row>
    <row r="9" spans="1:11" x14ac:dyDescent="0.35">
      <c r="A9">
        <v>162.9</v>
      </c>
      <c r="B9">
        <v>190.4</v>
      </c>
      <c r="C9">
        <f t="shared" si="0"/>
        <v>27.5</v>
      </c>
    </row>
    <row r="10" spans="1:11" x14ac:dyDescent="0.35">
      <c r="A10">
        <v>161.30000000000001</v>
      </c>
      <c r="B10">
        <v>191.1</v>
      </c>
      <c r="C10">
        <f t="shared" si="0"/>
        <v>29.799999999999983</v>
      </c>
      <c r="G10" t="s">
        <v>32</v>
      </c>
    </row>
    <row r="11" spans="1:11" x14ac:dyDescent="0.35">
      <c r="A11">
        <v>161.19999999999999</v>
      </c>
      <c r="B11">
        <v>190</v>
      </c>
      <c r="C11">
        <f t="shared" si="0"/>
        <v>28.800000000000011</v>
      </c>
      <c r="G11">
        <f>H5/H7</f>
        <v>75.979440087238928</v>
      </c>
    </row>
    <row r="12" spans="1:11" x14ac:dyDescent="0.35">
      <c r="A12">
        <v>150.6</v>
      </c>
      <c r="B12">
        <v>187.4</v>
      </c>
      <c r="C12">
        <f t="shared" si="0"/>
        <v>36.800000000000011</v>
      </c>
      <c r="E12" t="s">
        <v>37</v>
      </c>
      <c r="F12" t="s">
        <v>36</v>
      </c>
      <c r="G12" t="s">
        <v>33</v>
      </c>
      <c r="H12" t="s">
        <v>38</v>
      </c>
      <c r="J12" t="s">
        <v>60</v>
      </c>
      <c r="K12" t="s">
        <v>64</v>
      </c>
    </row>
    <row r="13" spans="1:11" x14ac:dyDescent="0.35">
      <c r="A13">
        <v>167.3</v>
      </c>
      <c r="B13">
        <v>195.7</v>
      </c>
      <c r="C13">
        <f t="shared" si="0"/>
        <v>28.399999999999977</v>
      </c>
      <c r="E13" t="s">
        <v>59</v>
      </c>
      <c r="F13" t="s">
        <v>58</v>
      </c>
      <c r="G13">
        <f>TDIST(G11, H8 - 1, 1)</f>
        <v>4.7656368067897387E-70</v>
      </c>
      <c r="H13" t="s">
        <v>36</v>
      </c>
    </row>
    <row r="14" spans="1:11" x14ac:dyDescent="0.35">
      <c r="A14">
        <v>173.2</v>
      </c>
      <c r="B14">
        <v>200.4</v>
      </c>
      <c r="C14">
        <f t="shared" si="0"/>
        <v>27.200000000000017</v>
      </c>
      <c r="E14" t="s">
        <v>49</v>
      </c>
      <c r="F14" t="s">
        <v>63</v>
      </c>
    </row>
    <row r="15" spans="1:11" x14ac:dyDescent="0.35">
      <c r="A15">
        <v>152.80000000000001</v>
      </c>
      <c r="B15">
        <v>179.9</v>
      </c>
      <c r="C15">
        <f t="shared" si="0"/>
        <v>27.099999999999994</v>
      </c>
    </row>
    <row r="16" spans="1:11" x14ac:dyDescent="0.35">
      <c r="A16">
        <v>164.2</v>
      </c>
      <c r="B16">
        <v>192.7</v>
      </c>
      <c r="C16">
        <f t="shared" si="0"/>
        <v>28.5</v>
      </c>
    </row>
    <row r="17" spans="1:3" x14ac:dyDescent="0.35">
      <c r="A17">
        <v>147.80000000000001</v>
      </c>
      <c r="B17">
        <v>177.3</v>
      </c>
      <c r="C17">
        <f t="shared" si="0"/>
        <v>29.5</v>
      </c>
    </row>
    <row r="18" spans="1:3" x14ac:dyDescent="0.35">
      <c r="A18">
        <v>151.6</v>
      </c>
      <c r="B18">
        <v>181.8</v>
      </c>
      <c r="C18">
        <f t="shared" si="0"/>
        <v>30.200000000000017</v>
      </c>
    </row>
    <row r="19" spans="1:3" x14ac:dyDescent="0.35">
      <c r="A19">
        <v>156.5</v>
      </c>
      <c r="B19">
        <v>184.6</v>
      </c>
      <c r="C19">
        <f t="shared" si="0"/>
        <v>28.099999999999994</v>
      </c>
    </row>
    <row r="20" spans="1:3" x14ac:dyDescent="0.35">
      <c r="A20">
        <v>153.5</v>
      </c>
      <c r="B20">
        <v>181.9</v>
      </c>
      <c r="C20">
        <f t="shared" si="0"/>
        <v>28.400000000000006</v>
      </c>
    </row>
    <row r="21" spans="1:3" x14ac:dyDescent="0.35">
      <c r="A21">
        <v>159.30000000000001</v>
      </c>
      <c r="B21">
        <v>188.1</v>
      </c>
      <c r="C21">
        <f t="shared" si="0"/>
        <v>28.799999999999983</v>
      </c>
    </row>
    <row r="22" spans="1:3" x14ac:dyDescent="0.35">
      <c r="A22">
        <v>149.6</v>
      </c>
      <c r="B22">
        <v>180.3</v>
      </c>
      <c r="C22">
        <f t="shared" si="0"/>
        <v>30.700000000000017</v>
      </c>
    </row>
    <row r="23" spans="1:3" x14ac:dyDescent="0.35">
      <c r="A23">
        <v>178.6</v>
      </c>
      <c r="B23">
        <v>199.1</v>
      </c>
      <c r="C23">
        <f t="shared" si="0"/>
        <v>20.5</v>
      </c>
    </row>
    <row r="24" spans="1:3" x14ac:dyDescent="0.35">
      <c r="A24">
        <v>154.4</v>
      </c>
      <c r="B24">
        <v>186.9</v>
      </c>
      <c r="C24">
        <f t="shared" si="0"/>
        <v>32.5</v>
      </c>
    </row>
    <row r="25" spans="1:3" x14ac:dyDescent="0.35">
      <c r="A25">
        <v>162.80000000000001</v>
      </c>
      <c r="B25">
        <v>189</v>
      </c>
      <c r="C25">
        <f t="shared" si="0"/>
        <v>26.199999999999989</v>
      </c>
    </row>
    <row r="26" spans="1:3" x14ac:dyDescent="0.35">
      <c r="A26">
        <v>156.6</v>
      </c>
      <c r="B26">
        <v>189.6</v>
      </c>
      <c r="C26">
        <f t="shared" si="0"/>
        <v>33</v>
      </c>
    </row>
    <row r="27" spans="1:3" x14ac:dyDescent="0.35">
      <c r="A27">
        <v>169.1</v>
      </c>
      <c r="B27">
        <v>198.7</v>
      </c>
      <c r="C27">
        <f t="shared" si="0"/>
        <v>29.599999999999994</v>
      </c>
    </row>
    <row r="28" spans="1:3" x14ac:dyDescent="0.35">
      <c r="A28">
        <v>157.69999999999999</v>
      </c>
      <c r="B28">
        <v>189.6</v>
      </c>
      <c r="C28">
        <f t="shared" si="0"/>
        <v>31.900000000000006</v>
      </c>
    </row>
    <row r="29" spans="1:3" x14ac:dyDescent="0.35">
      <c r="A29">
        <v>153.1</v>
      </c>
      <c r="B29">
        <v>184.1</v>
      </c>
      <c r="C29">
        <f t="shared" si="0"/>
        <v>31</v>
      </c>
    </row>
    <row r="30" spans="1:3" x14ac:dyDescent="0.35">
      <c r="A30">
        <v>153</v>
      </c>
      <c r="B30">
        <v>183.1</v>
      </c>
      <c r="C30">
        <f t="shared" si="0"/>
        <v>30.099999999999994</v>
      </c>
    </row>
    <row r="31" spans="1:3" x14ac:dyDescent="0.35">
      <c r="A31">
        <v>154.6</v>
      </c>
      <c r="B31">
        <v>181.5</v>
      </c>
      <c r="C31">
        <f t="shared" si="0"/>
        <v>26.900000000000006</v>
      </c>
    </row>
    <row r="32" spans="1:3" x14ac:dyDescent="0.35">
      <c r="A32">
        <v>169.9</v>
      </c>
      <c r="B32">
        <v>195.2</v>
      </c>
      <c r="C32">
        <f t="shared" si="0"/>
        <v>25.299999999999983</v>
      </c>
    </row>
    <row r="33" spans="1:3" x14ac:dyDescent="0.35">
      <c r="A33">
        <v>167</v>
      </c>
      <c r="B33">
        <v>192.4</v>
      </c>
      <c r="C33">
        <f t="shared" si="0"/>
        <v>25.400000000000006</v>
      </c>
    </row>
    <row r="34" spans="1:3" x14ac:dyDescent="0.35">
      <c r="A34">
        <v>152.1</v>
      </c>
      <c r="B34">
        <v>185</v>
      </c>
      <c r="C34">
        <f t="shared" si="0"/>
        <v>32.900000000000006</v>
      </c>
    </row>
    <row r="35" spans="1:3" x14ac:dyDescent="0.35">
      <c r="A35">
        <v>171.6</v>
      </c>
      <c r="B35">
        <v>198.1</v>
      </c>
      <c r="C35">
        <f t="shared" si="0"/>
        <v>26.5</v>
      </c>
    </row>
    <row r="36" spans="1:3" x14ac:dyDescent="0.35">
      <c r="A36">
        <v>158.9</v>
      </c>
      <c r="B36">
        <v>188.6</v>
      </c>
      <c r="C36">
        <f t="shared" si="0"/>
        <v>29.699999999999989</v>
      </c>
    </row>
    <row r="37" spans="1:3" x14ac:dyDescent="0.35">
      <c r="A37">
        <v>159.69999999999999</v>
      </c>
      <c r="B37">
        <v>190.1</v>
      </c>
      <c r="C37">
        <f t="shared" si="0"/>
        <v>30.400000000000006</v>
      </c>
    </row>
    <row r="38" spans="1:3" x14ac:dyDescent="0.35">
      <c r="A38">
        <v>159.30000000000001</v>
      </c>
      <c r="B38">
        <v>186.4</v>
      </c>
      <c r="C38">
        <f t="shared" si="0"/>
        <v>27.099999999999994</v>
      </c>
    </row>
    <row r="39" spans="1:3" x14ac:dyDescent="0.35">
      <c r="A39">
        <v>166.5</v>
      </c>
      <c r="B39">
        <v>194.9</v>
      </c>
      <c r="C39">
        <f t="shared" si="0"/>
        <v>28.400000000000006</v>
      </c>
    </row>
    <row r="40" spans="1:3" x14ac:dyDescent="0.35">
      <c r="A40">
        <v>153</v>
      </c>
      <c r="B40">
        <v>183.6</v>
      </c>
      <c r="C40">
        <f t="shared" si="0"/>
        <v>30.599999999999994</v>
      </c>
    </row>
    <row r="41" spans="1:3" x14ac:dyDescent="0.35">
      <c r="A41">
        <v>149.1</v>
      </c>
      <c r="B41">
        <v>180</v>
      </c>
      <c r="C41">
        <f t="shared" si="0"/>
        <v>30.900000000000006</v>
      </c>
    </row>
    <row r="42" spans="1:3" x14ac:dyDescent="0.35">
      <c r="A42">
        <v>178.9</v>
      </c>
      <c r="B42">
        <v>201.5</v>
      </c>
      <c r="C42">
        <f t="shared" si="0"/>
        <v>22.599999999999994</v>
      </c>
    </row>
    <row r="43" spans="1:3" x14ac:dyDescent="0.35">
      <c r="A43">
        <v>164.6</v>
      </c>
      <c r="B43">
        <v>190.4</v>
      </c>
      <c r="C43">
        <f t="shared" si="0"/>
        <v>25.800000000000011</v>
      </c>
    </row>
    <row r="44" spans="1:3" x14ac:dyDescent="0.35">
      <c r="A44">
        <v>164.9</v>
      </c>
      <c r="B44">
        <v>193.2</v>
      </c>
      <c r="C44">
        <f t="shared" si="0"/>
        <v>28.299999999999983</v>
      </c>
    </row>
    <row r="45" spans="1:3" x14ac:dyDescent="0.35">
      <c r="A45">
        <v>180.2</v>
      </c>
      <c r="B45">
        <v>204</v>
      </c>
      <c r="C45">
        <f t="shared" si="0"/>
        <v>23.800000000000011</v>
      </c>
    </row>
    <row r="46" spans="1:3" x14ac:dyDescent="0.35">
      <c r="A46">
        <v>147.4</v>
      </c>
      <c r="B46">
        <v>175.2</v>
      </c>
      <c r="C46">
        <f t="shared" si="0"/>
        <v>27.799999999999983</v>
      </c>
    </row>
    <row r="47" spans="1:3" x14ac:dyDescent="0.35">
      <c r="A47">
        <v>164.8</v>
      </c>
      <c r="B47">
        <v>192.8</v>
      </c>
      <c r="C47">
        <f>B47-A47</f>
        <v>28</v>
      </c>
    </row>
    <row r="48" spans="1:3" x14ac:dyDescent="0.35">
      <c r="A48">
        <v>143.5</v>
      </c>
      <c r="B48">
        <v>173</v>
      </c>
      <c r="C48">
        <f t="shared" si="0"/>
        <v>29.5</v>
      </c>
    </row>
    <row r="49" spans="1:3" x14ac:dyDescent="0.35">
      <c r="A49">
        <v>159.30000000000001</v>
      </c>
      <c r="B49">
        <v>187.6</v>
      </c>
      <c r="C49">
        <f t="shared" si="0"/>
        <v>28.299999999999983</v>
      </c>
    </row>
    <row r="50" spans="1:3" x14ac:dyDescent="0.35">
      <c r="A50">
        <v>163.5</v>
      </c>
      <c r="B50">
        <v>190</v>
      </c>
      <c r="C50">
        <f t="shared" si="0"/>
        <v>26.5</v>
      </c>
    </row>
    <row r="51" spans="1:3" x14ac:dyDescent="0.35">
      <c r="A51">
        <v>159.5</v>
      </c>
      <c r="B51">
        <v>185.2</v>
      </c>
      <c r="C51">
        <f t="shared" si="0"/>
        <v>25.699999999999989</v>
      </c>
    </row>
    <row r="52" spans="1:3" x14ac:dyDescent="0.35">
      <c r="A52">
        <v>153.80000000000001</v>
      </c>
      <c r="B52">
        <v>186.5</v>
      </c>
      <c r="C52">
        <f t="shared" si="0"/>
        <v>32.699999999999989</v>
      </c>
    </row>
    <row r="53" spans="1:3" x14ac:dyDescent="0.35">
      <c r="A53">
        <v>160.19999999999999</v>
      </c>
      <c r="B53">
        <v>191.6</v>
      </c>
      <c r="C53">
        <f t="shared" si="0"/>
        <v>31.400000000000006</v>
      </c>
    </row>
    <row r="54" spans="1:3" x14ac:dyDescent="0.35">
      <c r="A54">
        <v>149.6</v>
      </c>
      <c r="B54">
        <v>183</v>
      </c>
      <c r="C54">
        <f t="shared" si="0"/>
        <v>33.400000000000006</v>
      </c>
    </row>
    <row r="55" spans="1:3" x14ac:dyDescent="0.35">
      <c r="A55">
        <v>145.6</v>
      </c>
      <c r="B55">
        <v>181.6</v>
      </c>
      <c r="C55">
        <f t="shared" si="0"/>
        <v>36</v>
      </c>
    </row>
    <row r="56" spans="1:3" x14ac:dyDescent="0.35">
      <c r="A56">
        <v>153.30000000000001</v>
      </c>
      <c r="B56">
        <v>185.1</v>
      </c>
      <c r="C56">
        <f t="shared" si="0"/>
        <v>31.799999999999983</v>
      </c>
    </row>
    <row r="57" spans="1:3" x14ac:dyDescent="0.35">
      <c r="A57">
        <v>141.69999999999999</v>
      </c>
      <c r="B57">
        <v>178.5</v>
      </c>
      <c r="C57">
        <f t="shared" si="0"/>
        <v>36.800000000000011</v>
      </c>
    </row>
    <row r="58" spans="1:3" x14ac:dyDescent="0.35">
      <c r="A58">
        <v>153.69999999999999</v>
      </c>
      <c r="B58">
        <v>183</v>
      </c>
      <c r="C58">
        <f t="shared" si="0"/>
        <v>29.300000000000011</v>
      </c>
    </row>
    <row r="59" spans="1:3" x14ac:dyDescent="0.35">
      <c r="A59">
        <v>145.9</v>
      </c>
      <c r="B59">
        <v>180.4</v>
      </c>
      <c r="C59">
        <f t="shared" si="0"/>
        <v>34.5</v>
      </c>
    </row>
    <row r="60" spans="1:3" x14ac:dyDescent="0.35">
      <c r="A60">
        <v>166</v>
      </c>
      <c r="B60">
        <v>194.4</v>
      </c>
      <c r="C60">
        <f t="shared" si="0"/>
        <v>28.400000000000006</v>
      </c>
    </row>
    <row r="61" spans="1:3" x14ac:dyDescent="0.35">
      <c r="A61">
        <v>146.5</v>
      </c>
      <c r="B61">
        <v>177.8</v>
      </c>
      <c r="C61">
        <f t="shared" si="0"/>
        <v>31.300000000000011</v>
      </c>
    </row>
    <row r="62" spans="1:3" x14ac:dyDescent="0.35">
      <c r="A62">
        <v>164.9</v>
      </c>
      <c r="B62">
        <v>197.6</v>
      </c>
      <c r="C62">
        <f t="shared" si="0"/>
        <v>32.699999999999989</v>
      </c>
    </row>
    <row r="63" spans="1:3" x14ac:dyDescent="0.35">
      <c r="A63">
        <v>161.69999999999999</v>
      </c>
      <c r="B63">
        <v>187.1</v>
      </c>
      <c r="C63">
        <f t="shared" si="0"/>
        <v>25.400000000000006</v>
      </c>
    </row>
    <row r="64" spans="1:3" x14ac:dyDescent="0.35">
      <c r="A64">
        <v>166.3</v>
      </c>
      <c r="B64">
        <v>192.3</v>
      </c>
      <c r="C64">
        <f t="shared" si="0"/>
        <v>26</v>
      </c>
    </row>
    <row r="65" spans="1:3" x14ac:dyDescent="0.35">
      <c r="A65">
        <v>149.80000000000001</v>
      </c>
      <c r="B65">
        <v>180.3</v>
      </c>
      <c r="C65">
        <f t="shared" si="0"/>
        <v>30.5</v>
      </c>
    </row>
    <row r="66" spans="1:3" x14ac:dyDescent="0.35">
      <c r="A66">
        <v>152.19999999999999</v>
      </c>
      <c r="B66">
        <v>183.2</v>
      </c>
      <c r="C66">
        <f t="shared" si="0"/>
        <v>31</v>
      </c>
    </row>
    <row r="67" spans="1:3" x14ac:dyDescent="0.35">
      <c r="A67">
        <v>157.19999999999999</v>
      </c>
      <c r="B67">
        <v>189.6</v>
      </c>
      <c r="C67">
        <f t="shared" ref="C67:C73" si="3">B67-A67</f>
        <v>32.400000000000006</v>
      </c>
    </row>
    <row r="68" spans="1:3" x14ac:dyDescent="0.35">
      <c r="A68">
        <v>170.6</v>
      </c>
      <c r="B68">
        <v>202.1</v>
      </c>
      <c r="C68">
        <f t="shared" si="3"/>
        <v>31.5</v>
      </c>
    </row>
    <row r="69" spans="1:3" x14ac:dyDescent="0.35">
      <c r="A69">
        <v>165.9</v>
      </c>
      <c r="B69">
        <v>191.6</v>
      </c>
      <c r="C69">
        <f t="shared" si="3"/>
        <v>25.699999999999989</v>
      </c>
    </row>
    <row r="70" spans="1:3" x14ac:dyDescent="0.35">
      <c r="A70">
        <v>141.19999999999999</v>
      </c>
      <c r="B70">
        <v>175.4</v>
      </c>
      <c r="C70">
        <f t="shared" si="3"/>
        <v>34.200000000000017</v>
      </c>
    </row>
    <row r="71" spans="1:3" x14ac:dyDescent="0.35">
      <c r="A71">
        <v>132.4</v>
      </c>
      <c r="B71">
        <v>168.9</v>
      </c>
      <c r="C71">
        <f t="shared" si="3"/>
        <v>36.5</v>
      </c>
    </row>
    <row r="72" spans="1:3" x14ac:dyDescent="0.35">
      <c r="A72">
        <v>148.30000000000001</v>
      </c>
      <c r="B72">
        <v>181.1</v>
      </c>
      <c r="C72">
        <f t="shared" si="3"/>
        <v>32.799999999999983</v>
      </c>
    </row>
    <row r="73" spans="1:3" x14ac:dyDescent="0.35">
      <c r="A73">
        <v>166.2</v>
      </c>
      <c r="B73">
        <v>192.6</v>
      </c>
      <c r="C73">
        <f t="shared" si="3"/>
        <v>26.400000000000006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12" sqref="E12:G13"/>
    </sheetView>
  </sheetViews>
  <sheetFormatPr defaultRowHeight="14.5" x14ac:dyDescent="0.35"/>
  <cols>
    <col min="5" max="5" width="24.36328125" customWidth="1"/>
    <col min="6" max="6" width="20.1796875" customWidth="1"/>
    <col min="7" max="7" width="16.08984375" customWidth="1"/>
  </cols>
  <sheetData>
    <row r="1" spans="1:9" x14ac:dyDescent="0.35">
      <c r="A1" t="s">
        <v>25</v>
      </c>
      <c r="B1" t="s">
        <v>26</v>
      </c>
      <c r="C1" t="s">
        <v>39</v>
      </c>
    </row>
    <row r="2" spans="1:9" x14ac:dyDescent="0.35">
      <c r="A2">
        <v>191</v>
      </c>
      <c r="B2">
        <v>218.1</v>
      </c>
      <c r="C2">
        <f>IF(A2 &lt; B2,1,0)</f>
        <v>1</v>
      </c>
      <c r="E2" t="s">
        <v>40</v>
      </c>
      <c r="F2">
        <v>36</v>
      </c>
    </row>
    <row r="3" spans="1:9" x14ac:dyDescent="0.35">
      <c r="A3">
        <v>180.1</v>
      </c>
      <c r="B3">
        <v>205.2</v>
      </c>
      <c r="C3">
        <f t="shared" ref="C3:C37" si="0">IF(A3 &lt; B3,1,0)</f>
        <v>1</v>
      </c>
      <c r="E3" t="s">
        <v>41</v>
      </c>
      <c r="F3">
        <f>SUM(C2:C37)</f>
        <v>36</v>
      </c>
    </row>
    <row r="4" spans="1:9" x14ac:dyDescent="0.35">
      <c r="A4">
        <v>189.2</v>
      </c>
      <c r="B4">
        <v>218.8</v>
      </c>
      <c r="C4">
        <f t="shared" si="0"/>
        <v>1</v>
      </c>
    </row>
    <row r="5" spans="1:9" x14ac:dyDescent="0.35">
      <c r="A5">
        <v>183.3</v>
      </c>
      <c r="B5">
        <v>208.2</v>
      </c>
      <c r="C5">
        <f t="shared" si="0"/>
        <v>1</v>
      </c>
      <c r="E5" t="s">
        <v>42</v>
      </c>
    </row>
    <row r="6" spans="1:9" x14ac:dyDescent="0.35">
      <c r="A6">
        <v>167.3</v>
      </c>
      <c r="B6">
        <v>197.8</v>
      </c>
      <c r="C6">
        <f t="shared" si="0"/>
        <v>1</v>
      </c>
      <c r="E6" t="s">
        <v>43</v>
      </c>
      <c r="F6">
        <f>1-BINOMDIST(F3 - 1, F2, 0.5, 1)</f>
        <v>1.4551915228366852E-11</v>
      </c>
    </row>
    <row r="7" spans="1:9" x14ac:dyDescent="0.35">
      <c r="A7">
        <v>181.6</v>
      </c>
      <c r="B7">
        <v>212.3</v>
      </c>
      <c r="C7">
        <f t="shared" si="0"/>
        <v>1</v>
      </c>
    </row>
    <row r="8" spans="1:9" x14ac:dyDescent="0.35">
      <c r="A8">
        <v>178.7</v>
      </c>
      <c r="B8">
        <v>210.5</v>
      </c>
      <c r="C8">
        <f t="shared" si="0"/>
        <v>1</v>
      </c>
      <c r="E8" t="s">
        <v>44</v>
      </c>
      <c r="F8" t="s">
        <v>62</v>
      </c>
    </row>
    <row r="9" spans="1:9" x14ac:dyDescent="0.35">
      <c r="A9">
        <v>184</v>
      </c>
      <c r="B9">
        <v>215.2</v>
      </c>
      <c r="C9">
        <f t="shared" si="0"/>
        <v>1</v>
      </c>
    </row>
    <row r="10" spans="1:9" x14ac:dyDescent="0.35">
      <c r="A10">
        <v>167.4</v>
      </c>
      <c r="B10">
        <v>198.2</v>
      </c>
      <c r="C10">
        <f t="shared" si="0"/>
        <v>1</v>
      </c>
      <c r="E10" t="s">
        <v>45</v>
      </c>
      <c r="F10" t="s">
        <v>61</v>
      </c>
    </row>
    <row r="11" spans="1:9" x14ac:dyDescent="0.35">
      <c r="A11">
        <v>168.7</v>
      </c>
      <c r="B11">
        <v>199.3</v>
      </c>
      <c r="C11">
        <f t="shared" si="0"/>
        <v>1</v>
      </c>
    </row>
    <row r="12" spans="1:9" x14ac:dyDescent="0.35">
      <c r="A12">
        <v>179.7</v>
      </c>
      <c r="B12">
        <v>204.9</v>
      </c>
      <c r="C12">
        <f t="shared" si="0"/>
        <v>1</v>
      </c>
      <c r="E12" t="s">
        <v>37</v>
      </c>
      <c r="F12" t="s">
        <v>57</v>
      </c>
      <c r="G12" t="s">
        <v>38</v>
      </c>
      <c r="I12" t="s">
        <v>60</v>
      </c>
    </row>
    <row r="13" spans="1:9" x14ac:dyDescent="0.35">
      <c r="A13">
        <v>175.5</v>
      </c>
      <c r="B13">
        <v>204.7</v>
      </c>
      <c r="C13">
        <f t="shared" si="0"/>
        <v>1</v>
      </c>
      <c r="E13" t="s">
        <v>59</v>
      </c>
      <c r="F13" t="s">
        <v>58</v>
      </c>
      <c r="G13" t="s">
        <v>36</v>
      </c>
    </row>
    <row r="14" spans="1:9" x14ac:dyDescent="0.35">
      <c r="A14">
        <v>177.8</v>
      </c>
      <c r="B14">
        <v>206.1</v>
      </c>
      <c r="C14">
        <f t="shared" si="0"/>
        <v>1</v>
      </c>
    </row>
    <row r="15" spans="1:9" x14ac:dyDescent="0.35">
      <c r="A15">
        <v>185.8</v>
      </c>
      <c r="B15">
        <v>212.8</v>
      </c>
      <c r="C15">
        <f t="shared" si="0"/>
        <v>1</v>
      </c>
    </row>
    <row r="16" spans="1:9" x14ac:dyDescent="0.35">
      <c r="A16">
        <v>170.1</v>
      </c>
      <c r="B16">
        <v>199.5</v>
      </c>
      <c r="C16">
        <f t="shared" si="0"/>
        <v>1</v>
      </c>
    </row>
    <row r="17" spans="1:3" x14ac:dyDescent="0.35">
      <c r="A17">
        <v>188</v>
      </c>
      <c r="B17">
        <v>217.7</v>
      </c>
      <c r="C17">
        <f t="shared" si="0"/>
        <v>1</v>
      </c>
    </row>
    <row r="18" spans="1:3" x14ac:dyDescent="0.35">
      <c r="A18">
        <v>201.5</v>
      </c>
      <c r="B18">
        <v>227.3</v>
      </c>
      <c r="C18">
        <f t="shared" si="0"/>
        <v>1</v>
      </c>
    </row>
    <row r="19" spans="1:3" x14ac:dyDescent="0.35">
      <c r="A19">
        <v>186.2</v>
      </c>
      <c r="B19">
        <v>213.5</v>
      </c>
      <c r="C19">
        <f t="shared" si="0"/>
        <v>1</v>
      </c>
    </row>
    <row r="20" spans="1:3" x14ac:dyDescent="0.35">
      <c r="A20">
        <v>182.9</v>
      </c>
      <c r="B20">
        <v>208.4</v>
      </c>
      <c r="C20">
        <f t="shared" si="0"/>
        <v>1</v>
      </c>
    </row>
    <row r="21" spans="1:3" x14ac:dyDescent="0.35">
      <c r="A21">
        <v>181</v>
      </c>
      <c r="B21">
        <v>206.1</v>
      </c>
      <c r="C21">
        <f t="shared" si="0"/>
        <v>1</v>
      </c>
    </row>
    <row r="22" spans="1:3" x14ac:dyDescent="0.35">
      <c r="A22">
        <v>178.5</v>
      </c>
      <c r="B22">
        <v>209.6</v>
      </c>
      <c r="C22">
        <f t="shared" si="0"/>
        <v>1</v>
      </c>
    </row>
    <row r="23" spans="1:3" x14ac:dyDescent="0.35">
      <c r="A23">
        <v>181.3</v>
      </c>
      <c r="B23">
        <v>212.4</v>
      </c>
      <c r="C23">
        <f t="shared" si="0"/>
        <v>1</v>
      </c>
    </row>
    <row r="24" spans="1:3" x14ac:dyDescent="0.35">
      <c r="A24">
        <v>169.1</v>
      </c>
      <c r="B24">
        <v>201.7</v>
      </c>
      <c r="C24">
        <f t="shared" si="0"/>
        <v>1</v>
      </c>
    </row>
    <row r="25" spans="1:3" x14ac:dyDescent="0.35">
      <c r="A25">
        <v>171.6</v>
      </c>
      <c r="B25">
        <v>203.1</v>
      </c>
      <c r="C25">
        <f t="shared" si="0"/>
        <v>1</v>
      </c>
    </row>
    <row r="26" spans="1:3" x14ac:dyDescent="0.35">
      <c r="A26">
        <v>175.9</v>
      </c>
      <c r="B26">
        <v>205.1</v>
      </c>
      <c r="C26">
        <f t="shared" si="0"/>
        <v>1</v>
      </c>
    </row>
    <row r="27" spans="1:3" x14ac:dyDescent="0.35">
      <c r="A27">
        <v>161</v>
      </c>
      <c r="B27">
        <v>193.1</v>
      </c>
      <c r="C27">
        <f t="shared" si="0"/>
        <v>1</v>
      </c>
    </row>
    <row r="28" spans="1:3" x14ac:dyDescent="0.35">
      <c r="A28">
        <v>190.4</v>
      </c>
      <c r="B28">
        <v>218.4</v>
      </c>
      <c r="C28">
        <f t="shared" si="0"/>
        <v>1</v>
      </c>
    </row>
    <row r="29" spans="1:3" x14ac:dyDescent="0.35">
      <c r="A29">
        <v>171.3</v>
      </c>
      <c r="B29">
        <v>203.2</v>
      </c>
      <c r="C29">
        <f t="shared" si="0"/>
        <v>1</v>
      </c>
    </row>
    <row r="30" spans="1:3" x14ac:dyDescent="0.35">
      <c r="A30">
        <v>192</v>
      </c>
      <c r="B30">
        <v>218.9</v>
      </c>
      <c r="C30">
        <f t="shared" si="0"/>
        <v>1</v>
      </c>
    </row>
    <row r="31" spans="1:3" x14ac:dyDescent="0.35">
      <c r="A31">
        <v>157.9</v>
      </c>
      <c r="B31">
        <v>192.4</v>
      </c>
      <c r="C31">
        <f t="shared" si="0"/>
        <v>1</v>
      </c>
    </row>
    <row r="32" spans="1:3" x14ac:dyDescent="0.35">
      <c r="A32">
        <v>188.3</v>
      </c>
      <c r="B32">
        <v>224.3</v>
      </c>
      <c r="C32">
        <f t="shared" si="0"/>
        <v>1</v>
      </c>
    </row>
    <row r="33" spans="1:3" x14ac:dyDescent="0.35">
      <c r="A33">
        <v>176.9</v>
      </c>
      <c r="B33">
        <v>206.1</v>
      </c>
      <c r="C33">
        <f t="shared" si="0"/>
        <v>1</v>
      </c>
    </row>
    <row r="34" spans="1:3" x14ac:dyDescent="0.35">
      <c r="A34">
        <v>197.6</v>
      </c>
      <c r="B34">
        <v>222.3</v>
      </c>
      <c r="C34">
        <f t="shared" si="0"/>
        <v>1</v>
      </c>
    </row>
    <row r="35" spans="1:3" x14ac:dyDescent="0.35">
      <c r="A35">
        <v>161.5</v>
      </c>
      <c r="B35">
        <v>194.3</v>
      </c>
      <c r="C35">
        <f t="shared" si="0"/>
        <v>1</v>
      </c>
    </row>
    <row r="36" spans="1:3" x14ac:dyDescent="0.35">
      <c r="A36">
        <v>165.4</v>
      </c>
      <c r="B36">
        <v>197.7</v>
      </c>
      <c r="C36">
        <f t="shared" si="0"/>
        <v>1</v>
      </c>
    </row>
    <row r="37" spans="1:3" x14ac:dyDescent="0.35">
      <c r="A37">
        <v>190.1</v>
      </c>
      <c r="B37">
        <v>218.2</v>
      </c>
      <c r="C37">
        <f t="shared" si="0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14" sqref="F14"/>
    </sheetView>
  </sheetViews>
  <sheetFormatPr defaultRowHeight="14.5" x14ac:dyDescent="0.35"/>
  <cols>
    <col min="1" max="1" width="13.453125" customWidth="1"/>
    <col min="2" max="2" width="14.08984375" customWidth="1"/>
    <col min="5" max="5" width="17.453125" customWidth="1"/>
    <col min="6" max="6" width="17.08984375" customWidth="1"/>
    <col min="7" max="7" width="14.08984375" customWidth="1"/>
    <col min="8" max="8" width="15.1796875" customWidth="1"/>
  </cols>
  <sheetData>
    <row r="1" spans="1:8" x14ac:dyDescent="0.35">
      <c r="A1" t="s">
        <v>46</v>
      </c>
      <c r="B1" t="s">
        <v>47</v>
      </c>
    </row>
    <row r="2" spans="1:8" x14ac:dyDescent="0.35">
      <c r="A2">
        <v>170.9</v>
      </c>
      <c r="B2">
        <v>171</v>
      </c>
    </row>
    <row r="3" spans="1:8" x14ac:dyDescent="0.35">
      <c r="A3">
        <v>174.9</v>
      </c>
      <c r="B3">
        <v>162.19999999999999</v>
      </c>
    </row>
    <row r="4" spans="1:8" x14ac:dyDescent="0.35">
      <c r="A4">
        <v>163.9</v>
      </c>
      <c r="B4">
        <v>167.6</v>
      </c>
      <c r="F4" t="s">
        <v>46</v>
      </c>
      <c r="G4" t="s">
        <v>47</v>
      </c>
    </row>
    <row r="5" spans="1:8" x14ac:dyDescent="0.35">
      <c r="A5">
        <v>182.9</v>
      </c>
      <c r="B5">
        <v>194</v>
      </c>
      <c r="E5" t="s">
        <v>29</v>
      </c>
      <c r="F5">
        <f>AVERAGE(A2:A32)</f>
        <v>170.46774193548387</v>
      </c>
      <c r="G5">
        <f>AVERAGE(B2:B29)</f>
        <v>170.96785714285716</v>
      </c>
    </row>
    <row r="6" spans="1:8" x14ac:dyDescent="0.35">
      <c r="A6">
        <v>168.8</v>
      </c>
      <c r="B6">
        <v>172</v>
      </c>
      <c r="E6" t="s">
        <v>28</v>
      </c>
      <c r="F6">
        <f>STDEVP(A2:A32)</f>
        <v>9.5347712423046698</v>
      </c>
      <c r="G6">
        <f>STDEVP(B2:B29)</f>
        <v>9.0252049272906696</v>
      </c>
    </row>
    <row r="7" spans="1:8" x14ac:dyDescent="0.35">
      <c r="A7">
        <v>175.5</v>
      </c>
      <c r="B7">
        <v>173.9</v>
      </c>
      <c r="E7" t="s">
        <v>30</v>
      </c>
      <c r="F7">
        <f>F6/SQRT(F8)</f>
        <v>1.712495468730338</v>
      </c>
      <c r="G7">
        <f>G6/SQRT(G8)</f>
        <v>1.7056034120718493</v>
      </c>
    </row>
    <row r="8" spans="1:8" x14ac:dyDescent="0.35">
      <c r="A8">
        <v>163.6</v>
      </c>
      <c r="B8">
        <v>165.8</v>
      </c>
      <c r="E8" t="s">
        <v>31</v>
      </c>
      <c r="F8">
        <f>COUNT(A2:A32)</f>
        <v>31</v>
      </c>
      <c r="G8">
        <f>COUNT(B2:B29)</f>
        <v>28</v>
      </c>
    </row>
    <row r="9" spans="1:8" x14ac:dyDescent="0.35">
      <c r="A9">
        <v>167.9</v>
      </c>
      <c r="B9">
        <v>167.7</v>
      </c>
      <c r="F9" t="s">
        <v>42</v>
      </c>
      <c r="H9">
        <v>0.1</v>
      </c>
    </row>
    <row r="10" spans="1:8" x14ac:dyDescent="0.35">
      <c r="A10">
        <v>178.3</v>
      </c>
      <c r="B10">
        <v>170.2</v>
      </c>
      <c r="G10" t="s">
        <v>32</v>
      </c>
    </row>
    <row r="11" spans="1:8" x14ac:dyDescent="0.35">
      <c r="A11">
        <v>171.3</v>
      </c>
      <c r="B11">
        <v>165.8</v>
      </c>
      <c r="G11">
        <f>(G5-F5)*SQRT(F8*G8*(F8+G8-2)/((F8+G8)*(F8*F6+G8*G6)))</f>
        <v>0.61849856881845355</v>
      </c>
    </row>
    <row r="12" spans="1:8" x14ac:dyDescent="0.35">
      <c r="A12">
        <v>160.9</v>
      </c>
      <c r="B12">
        <v>171</v>
      </c>
      <c r="E12" t="s">
        <v>37</v>
      </c>
      <c r="F12" t="s">
        <v>36</v>
      </c>
      <c r="G12" t="s">
        <v>33</v>
      </c>
      <c r="H12" t="s">
        <v>38</v>
      </c>
    </row>
    <row r="13" spans="1:8" x14ac:dyDescent="0.35">
      <c r="A13">
        <v>159.9</v>
      </c>
      <c r="B13">
        <v>164.1</v>
      </c>
      <c r="E13" t="s">
        <v>67</v>
      </c>
      <c r="F13" t="s">
        <v>66</v>
      </c>
      <c r="G13">
        <f>TDIST(G11, F8-1, 1)</f>
        <v>0.27045736758218702</v>
      </c>
      <c r="H13" t="s">
        <v>37</v>
      </c>
    </row>
    <row r="14" spans="1:8" x14ac:dyDescent="0.35">
      <c r="A14">
        <v>153.1</v>
      </c>
      <c r="B14">
        <v>170.5</v>
      </c>
      <c r="E14" t="s">
        <v>45</v>
      </c>
      <c r="F14" t="s">
        <v>68</v>
      </c>
    </row>
    <row r="15" spans="1:8" x14ac:dyDescent="0.35">
      <c r="A15">
        <v>162.1</v>
      </c>
      <c r="B15">
        <v>176.9</v>
      </c>
    </row>
    <row r="16" spans="1:8" x14ac:dyDescent="0.35">
      <c r="A16">
        <v>182.4</v>
      </c>
      <c r="B16">
        <v>153</v>
      </c>
    </row>
    <row r="17" spans="1:2" x14ac:dyDescent="0.35">
      <c r="A17">
        <v>164.4</v>
      </c>
      <c r="B17">
        <v>176.5</v>
      </c>
    </row>
    <row r="18" spans="1:2" x14ac:dyDescent="0.35">
      <c r="A18">
        <v>170.9</v>
      </c>
      <c r="B18">
        <v>161.80000000000001</v>
      </c>
    </row>
    <row r="19" spans="1:2" x14ac:dyDescent="0.35">
      <c r="A19">
        <v>176.7</v>
      </c>
      <c r="B19">
        <v>182.5</v>
      </c>
    </row>
    <row r="20" spans="1:2" x14ac:dyDescent="0.35">
      <c r="A20">
        <v>151.80000000000001</v>
      </c>
      <c r="B20">
        <v>183.2</v>
      </c>
    </row>
    <row r="21" spans="1:2" x14ac:dyDescent="0.35">
      <c r="A21">
        <v>181.1</v>
      </c>
      <c r="B21">
        <v>172.4</v>
      </c>
    </row>
    <row r="22" spans="1:2" x14ac:dyDescent="0.35">
      <c r="A22">
        <v>165.9</v>
      </c>
      <c r="B22">
        <v>166.1</v>
      </c>
    </row>
    <row r="23" spans="1:2" x14ac:dyDescent="0.35">
      <c r="A23">
        <v>184.8</v>
      </c>
      <c r="B23">
        <v>175.1</v>
      </c>
    </row>
    <row r="24" spans="1:2" x14ac:dyDescent="0.35">
      <c r="A24">
        <v>160.9</v>
      </c>
      <c r="B24">
        <v>173.4</v>
      </c>
    </row>
    <row r="25" spans="1:2" x14ac:dyDescent="0.35">
      <c r="A25">
        <v>171</v>
      </c>
      <c r="B25">
        <v>164.5</v>
      </c>
    </row>
    <row r="26" spans="1:2" x14ac:dyDescent="0.35">
      <c r="A26">
        <v>179.3</v>
      </c>
      <c r="B26">
        <v>193.2</v>
      </c>
    </row>
    <row r="27" spans="1:2" x14ac:dyDescent="0.35">
      <c r="A27">
        <v>169.7</v>
      </c>
      <c r="B27">
        <v>157.9</v>
      </c>
    </row>
    <row r="28" spans="1:2" x14ac:dyDescent="0.35">
      <c r="A28">
        <v>174.9</v>
      </c>
      <c r="B28">
        <v>166</v>
      </c>
    </row>
    <row r="29" spans="1:2" x14ac:dyDescent="0.35">
      <c r="A29">
        <v>179.4</v>
      </c>
      <c r="B29">
        <v>168.8</v>
      </c>
    </row>
    <row r="30" spans="1:2" x14ac:dyDescent="0.35">
      <c r="A30">
        <v>158.5</v>
      </c>
      <c r="B30" t="s">
        <v>48</v>
      </c>
    </row>
    <row r="31" spans="1:2" x14ac:dyDescent="0.35">
      <c r="A31">
        <v>165.2</v>
      </c>
      <c r="B31" t="s">
        <v>48</v>
      </c>
    </row>
    <row r="32" spans="1:2" x14ac:dyDescent="0.35">
      <c r="A32">
        <v>193.6</v>
      </c>
      <c r="B3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>
      <selection activeCell="H28" sqref="H28"/>
    </sheetView>
  </sheetViews>
  <sheetFormatPr defaultRowHeight="14.5" x14ac:dyDescent="0.35"/>
  <cols>
    <col min="1" max="1" width="13.08984375" customWidth="1"/>
    <col min="2" max="2" width="13.6328125" customWidth="1"/>
    <col min="3" max="3" width="12.6328125" customWidth="1"/>
    <col min="4" max="4" width="17.08984375" customWidth="1"/>
    <col min="6" max="6" width="18.08984375" customWidth="1"/>
    <col min="7" max="7" width="15.81640625" customWidth="1"/>
    <col min="8" max="8" width="15" customWidth="1"/>
  </cols>
  <sheetData>
    <row r="1" spans="1:7" x14ac:dyDescent="0.35">
      <c r="A1" t="s">
        <v>46</v>
      </c>
      <c r="B1" t="s">
        <v>47</v>
      </c>
      <c r="C1" t="s">
        <v>72</v>
      </c>
      <c r="D1" t="s">
        <v>50</v>
      </c>
    </row>
    <row r="2" spans="1:7" x14ac:dyDescent="0.35">
      <c r="A2">
        <v>54.5</v>
      </c>
      <c r="B2">
        <v>19.3</v>
      </c>
      <c r="C2">
        <f>COUNTIF($A$2:$B$22, A2)</f>
        <v>1</v>
      </c>
      <c r="D2">
        <f>RANK(A2, $A$2:$B$22, 1)+(C2-1)/2</f>
        <v>31</v>
      </c>
      <c r="F2" t="s">
        <v>53</v>
      </c>
    </row>
    <row r="3" spans="1:7" x14ac:dyDescent="0.35">
      <c r="A3">
        <v>33.200000000000003</v>
      </c>
      <c r="B3">
        <v>28.5</v>
      </c>
      <c r="C3">
        <f t="shared" ref="C3:C22" si="0">COUNTIF($A$2:$B$22, A3)</f>
        <v>1</v>
      </c>
      <c r="D3">
        <f t="shared" ref="D3:D22" si="1">RANK(A3, $A$2:$B$22, 1)+(C3-1)/2</f>
        <v>15</v>
      </c>
      <c r="G3">
        <f>A25*(A25+B25+1)/2+0.5</f>
        <v>441.5</v>
      </c>
    </row>
    <row r="4" spans="1:7" x14ac:dyDescent="0.35">
      <c r="A4">
        <v>57.8</v>
      </c>
      <c r="B4">
        <v>12.9</v>
      </c>
      <c r="C4">
        <f t="shared" si="0"/>
        <v>1</v>
      </c>
      <c r="D4">
        <f t="shared" si="1"/>
        <v>35</v>
      </c>
      <c r="F4" t="s">
        <v>54</v>
      </c>
    </row>
    <row r="5" spans="1:7" x14ac:dyDescent="0.35">
      <c r="A5">
        <v>59</v>
      </c>
      <c r="B5">
        <v>32.4</v>
      </c>
      <c r="C5">
        <f t="shared" si="0"/>
        <v>1</v>
      </c>
      <c r="D5">
        <f t="shared" si="1"/>
        <v>38</v>
      </c>
      <c r="G5">
        <f>A25*B25*(A25+B25+1)/12</f>
        <v>1470</v>
      </c>
    </row>
    <row r="6" spans="1:7" x14ac:dyDescent="0.35">
      <c r="A6">
        <v>34.200000000000003</v>
      </c>
      <c r="B6">
        <v>56.1</v>
      </c>
      <c r="C6">
        <f t="shared" si="0"/>
        <v>1</v>
      </c>
      <c r="D6">
        <f t="shared" si="1"/>
        <v>16</v>
      </c>
    </row>
    <row r="7" spans="1:7" x14ac:dyDescent="0.35">
      <c r="A7">
        <v>34.700000000000003</v>
      </c>
      <c r="B7">
        <v>40.700000000000003</v>
      </c>
      <c r="C7">
        <f t="shared" si="0"/>
        <v>1</v>
      </c>
      <c r="D7">
        <f t="shared" si="1"/>
        <v>17</v>
      </c>
    </row>
    <row r="8" spans="1:7" x14ac:dyDescent="0.35">
      <c r="A8">
        <v>36.1</v>
      </c>
      <c r="B8">
        <v>24</v>
      </c>
      <c r="C8">
        <f t="shared" si="0"/>
        <v>1</v>
      </c>
      <c r="D8">
        <f t="shared" si="1"/>
        <v>18</v>
      </c>
      <c r="F8" t="s">
        <v>56</v>
      </c>
    </row>
    <row r="9" spans="1:7" x14ac:dyDescent="0.35">
      <c r="A9">
        <v>48</v>
      </c>
      <c r="B9">
        <v>18.3</v>
      </c>
      <c r="C9">
        <f t="shared" si="0"/>
        <v>1</v>
      </c>
      <c r="D9">
        <f t="shared" si="1"/>
        <v>26</v>
      </c>
      <c r="F9" t="s">
        <v>55</v>
      </c>
      <c r="G9">
        <f>NORMDIST(C25,  G3, SQRT(G5), 1)</f>
        <v>0.94271289965240634</v>
      </c>
    </row>
    <row r="10" spans="1:7" x14ac:dyDescent="0.35">
      <c r="A10">
        <v>29.6</v>
      </c>
      <c r="B10">
        <v>41.4</v>
      </c>
      <c r="C10">
        <f t="shared" si="0"/>
        <v>1</v>
      </c>
      <c r="D10">
        <f t="shared" si="1"/>
        <v>13</v>
      </c>
    </row>
    <row r="11" spans="1:7" x14ac:dyDescent="0.35">
      <c r="A11">
        <v>48.7</v>
      </c>
      <c r="B11">
        <v>24.5</v>
      </c>
      <c r="C11">
        <f>COUNTIF($A$2:$B$22, A11)</f>
        <v>1</v>
      </c>
      <c r="D11">
        <f t="shared" si="1"/>
        <v>28</v>
      </c>
    </row>
    <row r="12" spans="1:7" x14ac:dyDescent="0.35">
      <c r="A12">
        <v>57.6</v>
      </c>
      <c r="B12">
        <v>46</v>
      </c>
      <c r="C12">
        <f t="shared" si="0"/>
        <v>1</v>
      </c>
      <c r="D12">
        <f t="shared" si="1"/>
        <v>34</v>
      </c>
    </row>
    <row r="13" spans="1:7" x14ac:dyDescent="0.35">
      <c r="A13">
        <v>56.4</v>
      </c>
      <c r="B13">
        <v>58.7</v>
      </c>
      <c r="C13">
        <f t="shared" si="0"/>
        <v>1</v>
      </c>
      <c r="D13">
        <f t="shared" si="1"/>
        <v>33</v>
      </c>
    </row>
    <row r="14" spans="1:7" x14ac:dyDescent="0.35">
      <c r="A14">
        <v>24.7</v>
      </c>
      <c r="B14">
        <v>12.7</v>
      </c>
      <c r="C14">
        <f t="shared" si="0"/>
        <v>1</v>
      </c>
      <c r="D14">
        <f t="shared" si="1"/>
        <v>10</v>
      </c>
    </row>
    <row r="15" spans="1:7" x14ac:dyDescent="0.35">
      <c r="A15">
        <v>59.9</v>
      </c>
      <c r="B15">
        <v>37</v>
      </c>
      <c r="C15">
        <f t="shared" si="0"/>
        <v>2</v>
      </c>
      <c r="D15">
        <f t="shared" si="1"/>
        <v>40.5</v>
      </c>
    </row>
    <row r="16" spans="1:7" x14ac:dyDescent="0.35">
      <c r="A16">
        <v>20.3</v>
      </c>
      <c r="B16">
        <v>59.6</v>
      </c>
      <c r="C16">
        <f t="shared" si="0"/>
        <v>1</v>
      </c>
      <c r="D16">
        <f t="shared" si="1"/>
        <v>5</v>
      </c>
    </row>
    <row r="17" spans="1:11" x14ac:dyDescent="0.35">
      <c r="A17">
        <v>37.6</v>
      </c>
      <c r="B17">
        <v>54</v>
      </c>
      <c r="C17">
        <f t="shared" si="0"/>
        <v>1</v>
      </c>
      <c r="D17">
        <f t="shared" si="1"/>
        <v>21</v>
      </c>
      <c r="F17" t="s">
        <v>45</v>
      </c>
      <c r="G17" t="s">
        <v>68</v>
      </c>
    </row>
    <row r="18" spans="1:11" x14ac:dyDescent="0.35">
      <c r="A18">
        <v>21.5</v>
      </c>
      <c r="B18">
        <v>22.8</v>
      </c>
      <c r="C18">
        <f t="shared" si="0"/>
        <v>1</v>
      </c>
      <c r="D18">
        <f t="shared" si="1"/>
        <v>6</v>
      </c>
    </row>
    <row r="19" spans="1:11" x14ac:dyDescent="0.35">
      <c r="A19">
        <v>58.8</v>
      </c>
      <c r="B19">
        <v>36.700000000000003</v>
      </c>
      <c r="C19">
        <f t="shared" si="0"/>
        <v>1</v>
      </c>
      <c r="D19">
        <f t="shared" si="1"/>
        <v>37</v>
      </c>
      <c r="F19" t="s">
        <v>37</v>
      </c>
      <c r="G19" t="s">
        <v>57</v>
      </c>
      <c r="H19" t="s">
        <v>38</v>
      </c>
      <c r="J19" t="s">
        <v>65</v>
      </c>
      <c r="K19" t="s">
        <v>69</v>
      </c>
    </row>
    <row r="20" spans="1:11" x14ac:dyDescent="0.35">
      <c r="A20">
        <v>48.2</v>
      </c>
      <c r="B20">
        <v>42</v>
      </c>
      <c r="C20">
        <f t="shared" si="0"/>
        <v>1</v>
      </c>
      <c r="D20">
        <f t="shared" si="1"/>
        <v>27</v>
      </c>
      <c r="F20" t="s">
        <v>71</v>
      </c>
      <c r="G20" t="s">
        <v>70</v>
      </c>
      <c r="H20" t="s">
        <v>37</v>
      </c>
    </row>
    <row r="21" spans="1:11" x14ac:dyDescent="0.35">
      <c r="A21">
        <v>59.9</v>
      </c>
      <c r="B21">
        <v>52.5</v>
      </c>
      <c r="C21">
        <f t="shared" si="0"/>
        <v>2</v>
      </c>
      <c r="D21">
        <f t="shared" si="1"/>
        <v>40.5</v>
      </c>
    </row>
    <row r="22" spans="1:11" x14ac:dyDescent="0.35">
      <c r="A22">
        <v>26.9</v>
      </c>
      <c r="B22" t="s">
        <v>48</v>
      </c>
      <c r="C22">
        <f t="shared" si="0"/>
        <v>1</v>
      </c>
      <c r="D22">
        <f t="shared" si="1"/>
        <v>11</v>
      </c>
    </row>
    <row r="24" spans="1:11" x14ac:dyDescent="0.35">
      <c r="A24" t="s">
        <v>51</v>
      </c>
      <c r="C24" t="s">
        <v>52</v>
      </c>
    </row>
    <row r="25" spans="1:11" x14ac:dyDescent="0.35">
      <c r="A25">
        <f>COUNT(A2:A22)</f>
        <v>21</v>
      </c>
      <c r="B25">
        <f>COUNT(B2:B22)</f>
        <v>20</v>
      </c>
      <c r="C25">
        <f>SUM(D2:D22)</f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1" sqref="E11"/>
    </sheetView>
  </sheetViews>
  <sheetFormatPr defaultRowHeight="14.5" x14ac:dyDescent="0.35"/>
  <cols>
    <col min="1" max="1" width="26" customWidth="1"/>
    <col min="2" max="2" width="13.453125" customWidth="1"/>
  </cols>
  <sheetData>
    <row r="1" spans="1:3" x14ac:dyDescent="0.35">
      <c r="A1" t="s">
        <v>73</v>
      </c>
    </row>
    <row r="2" spans="1:3" x14ac:dyDescent="0.35">
      <c r="A2" t="s">
        <v>1</v>
      </c>
      <c r="B2">
        <f>AVERAGE(Данные!D3:D59)</f>
        <v>99.819298245614021</v>
      </c>
    </row>
    <row r="3" spans="1:3" x14ac:dyDescent="0.35">
      <c r="A3" t="s">
        <v>2</v>
      </c>
      <c r="B3">
        <f>VAR(Данные!D3:D59)</f>
        <v>18.906942355889718</v>
      </c>
    </row>
    <row r="4" spans="1:3" x14ac:dyDescent="0.35">
      <c r="A4" t="s">
        <v>74</v>
      </c>
      <c r="B4">
        <f>STDEVP(Данные!D3:D59)</f>
        <v>4.30990041796837</v>
      </c>
    </row>
    <row r="5" spans="1:3" x14ac:dyDescent="0.35">
      <c r="A5" t="s">
        <v>75</v>
      </c>
      <c r="B5">
        <f>B4/SQRT(B6-1)</f>
        <v>0.57593466911255176</v>
      </c>
    </row>
    <row r="6" spans="1:3" x14ac:dyDescent="0.35">
      <c r="A6" t="s">
        <v>76</v>
      </c>
      <c r="B6">
        <f>COUNT(Данные!D3:D59)</f>
        <v>57</v>
      </c>
    </row>
    <row r="8" spans="1:3" x14ac:dyDescent="0.35">
      <c r="A8" t="s">
        <v>81</v>
      </c>
      <c r="B8">
        <v>0.01</v>
      </c>
    </row>
    <row r="9" spans="1:3" x14ac:dyDescent="0.35">
      <c r="A9" t="s">
        <v>77</v>
      </c>
      <c r="B9">
        <f>(1-B8)*100%</f>
        <v>0.99</v>
      </c>
    </row>
    <row r="10" spans="1:3" x14ac:dyDescent="0.35">
      <c r="A10" t="s">
        <v>82</v>
      </c>
      <c r="B10">
        <f>TINV(B8,B6-1)</f>
        <v>2.6665123975560618</v>
      </c>
    </row>
    <row r="11" spans="1:3" x14ac:dyDescent="0.35">
      <c r="A11" t="s">
        <v>83</v>
      </c>
      <c r="B11">
        <f>TINV(2*B8,B6-1)</f>
        <v>2.3948012193865678</v>
      </c>
    </row>
    <row r="13" spans="1:3" x14ac:dyDescent="0.35">
      <c r="A13" t="s">
        <v>78</v>
      </c>
      <c r="B13">
        <f>B2-B5*B10</f>
        <v>98.283561310243059</v>
      </c>
      <c r="C13">
        <f>B2+B5*B10</f>
        <v>101.35503518098498</v>
      </c>
    </row>
    <row r="14" spans="1:3" x14ac:dyDescent="0.35">
      <c r="A14" t="s">
        <v>79</v>
      </c>
      <c r="B14">
        <f>B2+B5*B11</f>
        <v>101.19854729349176</v>
      </c>
    </row>
    <row r="15" spans="1:3" x14ac:dyDescent="0.35">
      <c r="A15" t="s">
        <v>80</v>
      </c>
      <c r="B15">
        <f>B2-B5*B11</f>
        <v>98.440049197736286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30" zoomScaleNormal="130" workbookViewId="0">
      <selection activeCell="B10" sqref="B10"/>
    </sheetView>
  </sheetViews>
  <sheetFormatPr defaultRowHeight="14.5" x14ac:dyDescent="0.35"/>
  <cols>
    <col min="1" max="1" width="17.7265625" customWidth="1"/>
    <col min="2" max="2" width="13.1796875" customWidth="1"/>
    <col min="3" max="3" width="12.453125" customWidth="1"/>
    <col min="4" max="4" width="13.36328125" customWidth="1"/>
    <col min="5" max="5" width="12.90625" customWidth="1"/>
    <col min="6" max="6" width="13.08984375" customWidth="1"/>
    <col min="7" max="7" width="10.6328125" customWidth="1"/>
    <col min="8" max="8" width="13.453125" customWidth="1"/>
    <col min="9" max="9" width="11.90625" customWidth="1"/>
    <col min="10" max="10" width="14.90625" customWidth="1"/>
  </cols>
  <sheetData>
    <row r="1" spans="1:6" x14ac:dyDescent="0.35">
      <c r="A1" t="s">
        <v>99</v>
      </c>
      <c r="B1" t="s">
        <v>95</v>
      </c>
      <c r="C1" t="s">
        <v>96</v>
      </c>
      <c r="D1" t="s">
        <v>97</v>
      </c>
      <c r="E1" t="s">
        <v>98</v>
      </c>
      <c r="F1" t="s">
        <v>94</v>
      </c>
    </row>
    <row r="2" spans="1:6" x14ac:dyDescent="0.35">
      <c r="A2" t="s">
        <v>100</v>
      </c>
      <c r="B2">
        <f>COUNT(Данные!F3:G101)</f>
        <v>198</v>
      </c>
    </row>
    <row r="3" spans="1:6" x14ac:dyDescent="0.35">
      <c r="A3" t="s">
        <v>101</v>
      </c>
    </row>
    <row r="4" spans="1:6" x14ac:dyDescent="0.35">
      <c r="A4" t="s">
        <v>102</v>
      </c>
    </row>
    <row r="5" spans="1:6" x14ac:dyDescent="0.35">
      <c r="A5" t="s">
        <v>94</v>
      </c>
    </row>
    <row r="32" spans="1:10" x14ac:dyDescent="0.35">
      <c r="A32" t="s">
        <v>84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3"/>
  <sheetViews>
    <sheetView topLeftCell="A70" workbookViewId="0">
      <selection activeCell="F3" sqref="F3:G101"/>
    </sheetView>
  </sheetViews>
  <sheetFormatPr defaultRowHeight="14.5" x14ac:dyDescent="0.35"/>
  <sheetData>
    <row r="3" spans="2:7" x14ac:dyDescent="0.35">
      <c r="B3" s="3">
        <v>124.5</v>
      </c>
      <c r="D3">
        <v>102</v>
      </c>
      <c r="F3">
        <v>108.8</v>
      </c>
      <c r="G3">
        <v>79.3</v>
      </c>
    </row>
    <row r="4" spans="2:7" x14ac:dyDescent="0.35">
      <c r="B4" s="3">
        <v>119</v>
      </c>
      <c r="D4">
        <v>105.6</v>
      </c>
      <c r="F4">
        <v>118.2</v>
      </c>
      <c r="G4">
        <v>84.6</v>
      </c>
    </row>
    <row r="5" spans="2:7" x14ac:dyDescent="0.35">
      <c r="B5" s="3">
        <v>121.2</v>
      </c>
      <c r="D5">
        <v>94.2</v>
      </c>
      <c r="F5">
        <v>119.9</v>
      </c>
      <c r="G5">
        <v>83</v>
      </c>
    </row>
    <row r="6" spans="2:7" x14ac:dyDescent="0.35">
      <c r="B6" s="3">
        <v>119.5</v>
      </c>
      <c r="D6">
        <v>97.5</v>
      </c>
      <c r="F6">
        <v>111.6</v>
      </c>
      <c r="G6">
        <v>81.900000000000006</v>
      </c>
    </row>
    <row r="7" spans="2:7" x14ac:dyDescent="0.35">
      <c r="B7" s="3">
        <v>124</v>
      </c>
      <c r="D7">
        <v>98.7</v>
      </c>
      <c r="F7">
        <v>114.5</v>
      </c>
      <c r="G7">
        <v>86.2</v>
      </c>
    </row>
    <row r="8" spans="2:7" x14ac:dyDescent="0.35">
      <c r="B8" s="3">
        <v>125.3</v>
      </c>
      <c r="D8">
        <v>104.5</v>
      </c>
      <c r="F8">
        <v>115.2</v>
      </c>
      <c r="G8">
        <v>81.5</v>
      </c>
    </row>
    <row r="9" spans="2:7" x14ac:dyDescent="0.35">
      <c r="B9" s="3">
        <v>120</v>
      </c>
      <c r="D9">
        <v>105.7</v>
      </c>
      <c r="F9">
        <v>121</v>
      </c>
      <c r="G9">
        <v>82.5</v>
      </c>
    </row>
    <row r="10" spans="2:7" x14ac:dyDescent="0.35">
      <c r="B10" s="3">
        <v>117.2</v>
      </c>
      <c r="D10">
        <v>108.3</v>
      </c>
      <c r="F10">
        <v>121</v>
      </c>
      <c r="G10">
        <v>87.3</v>
      </c>
    </row>
    <row r="11" spans="2:7" x14ac:dyDescent="0.35">
      <c r="B11" s="3">
        <v>123</v>
      </c>
      <c r="D11">
        <v>95.4</v>
      </c>
      <c r="F11">
        <v>114.2</v>
      </c>
      <c r="G11">
        <v>82.1</v>
      </c>
    </row>
    <row r="12" spans="2:7" x14ac:dyDescent="0.35">
      <c r="B12" s="3">
        <v>120.5</v>
      </c>
      <c r="D12">
        <v>100.5</v>
      </c>
      <c r="F12">
        <v>113.6</v>
      </c>
      <c r="G12">
        <v>78.8</v>
      </c>
    </row>
    <row r="13" spans="2:7" x14ac:dyDescent="0.35">
      <c r="B13" s="3">
        <v>121</v>
      </c>
      <c r="D13">
        <v>94.6</v>
      </c>
      <c r="F13">
        <v>117.8</v>
      </c>
      <c r="G13">
        <v>82.2</v>
      </c>
    </row>
    <row r="14" spans="2:7" x14ac:dyDescent="0.35">
      <c r="B14" s="3">
        <v>121.5</v>
      </c>
      <c r="D14">
        <v>99.6</v>
      </c>
      <c r="F14">
        <v>122.5</v>
      </c>
      <c r="G14">
        <v>84</v>
      </c>
    </row>
    <row r="15" spans="2:7" x14ac:dyDescent="0.35">
      <c r="B15" s="3">
        <v>122.3</v>
      </c>
      <c r="D15">
        <v>98.5</v>
      </c>
      <c r="F15">
        <v>118.9</v>
      </c>
      <c r="G15">
        <v>81.400000000000006</v>
      </c>
    </row>
    <row r="16" spans="2:7" x14ac:dyDescent="0.35">
      <c r="B16" s="3">
        <v>119.5</v>
      </c>
      <c r="D16">
        <v>95.4</v>
      </c>
      <c r="F16">
        <v>118.5</v>
      </c>
      <c r="G16">
        <v>80.8</v>
      </c>
    </row>
    <row r="17" spans="2:7" x14ac:dyDescent="0.35">
      <c r="B17" s="3">
        <v>121</v>
      </c>
      <c r="D17">
        <v>98.5</v>
      </c>
      <c r="F17">
        <v>121.1</v>
      </c>
      <c r="G17">
        <v>76.400000000000006</v>
      </c>
    </row>
    <row r="18" spans="2:7" x14ac:dyDescent="0.35">
      <c r="B18" s="3">
        <v>128.5</v>
      </c>
      <c r="D18">
        <v>103.6</v>
      </c>
      <c r="F18">
        <v>115.8</v>
      </c>
      <c r="G18">
        <v>83.3</v>
      </c>
    </row>
    <row r="19" spans="2:7" x14ac:dyDescent="0.35">
      <c r="B19" s="3">
        <v>122</v>
      </c>
      <c r="D19">
        <v>99</v>
      </c>
      <c r="F19">
        <v>116.6</v>
      </c>
      <c r="G19">
        <v>81.7</v>
      </c>
    </row>
    <row r="20" spans="2:7" x14ac:dyDescent="0.35">
      <c r="B20" s="3">
        <v>120</v>
      </c>
      <c r="D20">
        <v>103.1</v>
      </c>
      <c r="F20">
        <v>119.5</v>
      </c>
      <c r="G20">
        <v>81.599999999999994</v>
      </c>
    </row>
    <row r="21" spans="2:7" x14ac:dyDescent="0.35">
      <c r="B21" s="3">
        <v>123</v>
      </c>
      <c r="D21">
        <v>97</v>
      </c>
      <c r="F21">
        <v>110.9</v>
      </c>
      <c r="G21">
        <v>79.2</v>
      </c>
    </row>
    <row r="22" spans="2:7" x14ac:dyDescent="0.35">
      <c r="B22" s="3">
        <v>119.2</v>
      </c>
      <c r="D22">
        <v>105.3</v>
      </c>
      <c r="F22">
        <v>117.1</v>
      </c>
      <c r="G22">
        <v>79.400000000000006</v>
      </c>
    </row>
    <row r="23" spans="2:7" x14ac:dyDescent="0.35">
      <c r="B23" s="3">
        <v>123</v>
      </c>
      <c r="D23">
        <v>107.7</v>
      </c>
      <c r="F23">
        <v>121.2</v>
      </c>
      <c r="G23">
        <v>84.4</v>
      </c>
    </row>
    <row r="24" spans="2:7" x14ac:dyDescent="0.35">
      <c r="B24" s="3">
        <v>121.3</v>
      </c>
      <c r="D24">
        <v>103.3</v>
      </c>
      <c r="F24">
        <v>122.8</v>
      </c>
      <c r="G24">
        <v>86.7</v>
      </c>
    </row>
    <row r="25" spans="2:7" x14ac:dyDescent="0.35">
      <c r="B25" s="3">
        <v>122</v>
      </c>
      <c r="D25">
        <v>96.4</v>
      </c>
      <c r="F25">
        <v>118</v>
      </c>
      <c r="G25">
        <v>79.400000000000006</v>
      </c>
    </row>
    <row r="26" spans="2:7" x14ac:dyDescent="0.35">
      <c r="B26" s="3">
        <v>121.5</v>
      </c>
      <c r="D26">
        <v>98.9</v>
      </c>
      <c r="F26">
        <v>120.7</v>
      </c>
      <c r="G26">
        <v>84</v>
      </c>
    </row>
    <row r="27" spans="2:7" x14ac:dyDescent="0.35">
      <c r="B27" s="3">
        <v>117.5</v>
      </c>
      <c r="D27">
        <v>97.6</v>
      </c>
      <c r="F27">
        <v>120.7</v>
      </c>
      <c r="G27">
        <v>81.599999999999994</v>
      </c>
    </row>
    <row r="28" spans="2:7" x14ac:dyDescent="0.35">
      <c r="B28" s="3">
        <v>118.8</v>
      </c>
      <c r="D28">
        <v>100.7</v>
      </c>
      <c r="F28">
        <v>117.3</v>
      </c>
      <c r="G28">
        <v>83.2</v>
      </c>
    </row>
    <row r="29" spans="2:7" x14ac:dyDescent="0.35">
      <c r="B29" s="3">
        <v>120</v>
      </c>
      <c r="D29">
        <v>97.5</v>
      </c>
      <c r="F29">
        <v>120.8</v>
      </c>
      <c r="G29">
        <v>84.3</v>
      </c>
    </row>
    <row r="30" spans="2:7" x14ac:dyDescent="0.35">
      <c r="B30" s="3">
        <v>118.5</v>
      </c>
      <c r="D30">
        <v>97</v>
      </c>
      <c r="F30">
        <v>124.9</v>
      </c>
      <c r="G30">
        <v>82.6</v>
      </c>
    </row>
    <row r="31" spans="2:7" x14ac:dyDescent="0.35">
      <c r="B31" s="3">
        <v>122.3</v>
      </c>
      <c r="D31">
        <v>98.9</v>
      </c>
      <c r="F31">
        <v>115.8</v>
      </c>
      <c r="G31">
        <v>79.8</v>
      </c>
    </row>
    <row r="32" spans="2:7" x14ac:dyDescent="0.35">
      <c r="B32" s="3">
        <v>126</v>
      </c>
      <c r="D32">
        <v>97.2</v>
      </c>
      <c r="F32">
        <v>123.7</v>
      </c>
      <c r="G32">
        <v>85.4</v>
      </c>
    </row>
    <row r="33" spans="2:7" x14ac:dyDescent="0.35">
      <c r="B33" s="3">
        <v>119</v>
      </c>
      <c r="D33">
        <v>100.5</v>
      </c>
      <c r="F33">
        <v>121.5</v>
      </c>
      <c r="G33">
        <v>85</v>
      </c>
    </row>
    <row r="34" spans="2:7" x14ac:dyDescent="0.35">
      <c r="B34" s="3">
        <v>123.2</v>
      </c>
      <c r="D34">
        <v>92.5</v>
      </c>
      <c r="F34">
        <v>115.6</v>
      </c>
      <c r="G34">
        <v>83.4</v>
      </c>
    </row>
    <row r="35" spans="2:7" x14ac:dyDescent="0.35">
      <c r="B35" s="3">
        <v>123.6</v>
      </c>
      <c r="D35">
        <v>99.3</v>
      </c>
      <c r="F35">
        <v>119.8</v>
      </c>
      <c r="G35">
        <v>82.7</v>
      </c>
    </row>
    <row r="36" spans="2:7" x14ac:dyDescent="0.35">
      <c r="B36" s="3">
        <v>122.3</v>
      </c>
      <c r="D36">
        <v>97.5</v>
      </c>
      <c r="F36">
        <v>118.6</v>
      </c>
      <c r="G36">
        <v>86</v>
      </c>
    </row>
    <row r="37" spans="2:7" x14ac:dyDescent="0.35">
      <c r="B37" s="3">
        <v>119.5</v>
      </c>
      <c r="D37">
        <v>109.6</v>
      </c>
      <c r="F37">
        <v>117.5</v>
      </c>
      <c r="G37">
        <v>86.3</v>
      </c>
    </row>
    <row r="38" spans="2:7" x14ac:dyDescent="0.35">
      <c r="B38" s="3">
        <v>121.5</v>
      </c>
      <c r="D38">
        <v>94.6</v>
      </c>
      <c r="F38">
        <v>120.4</v>
      </c>
      <c r="G38">
        <v>84.8</v>
      </c>
    </row>
    <row r="39" spans="2:7" x14ac:dyDescent="0.35">
      <c r="B39" s="3">
        <v>118.2</v>
      </c>
      <c r="D39">
        <v>102.1</v>
      </c>
      <c r="F39">
        <v>115.2</v>
      </c>
      <c r="G39">
        <v>83.5</v>
      </c>
    </row>
    <row r="40" spans="2:7" x14ac:dyDescent="0.35">
      <c r="B40" s="3">
        <v>121.5</v>
      </c>
      <c r="D40">
        <v>91.7</v>
      </c>
      <c r="F40">
        <v>119.5</v>
      </c>
      <c r="G40">
        <v>80.900000000000006</v>
      </c>
    </row>
    <row r="41" spans="2:7" x14ac:dyDescent="0.35">
      <c r="B41" s="3">
        <v>117.5</v>
      </c>
      <c r="D41">
        <v>101.9</v>
      </c>
      <c r="F41">
        <v>117.9</v>
      </c>
      <c r="G41">
        <v>83.5</v>
      </c>
    </row>
    <row r="42" spans="2:7" x14ac:dyDescent="0.35">
      <c r="B42" s="3">
        <v>116</v>
      </c>
      <c r="D42">
        <v>103.3</v>
      </c>
      <c r="F42">
        <v>121.2</v>
      </c>
      <c r="G42">
        <v>81.2</v>
      </c>
    </row>
    <row r="43" spans="2:7" x14ac:dyDescent="0.35">
      <c r="B43" s="3">
        <v>123.5</v>
      </c>
      <c r="D43">
        <v>100.2</v>
      </c>
      <c r="F43">
        <v>112.4</v>
      </c>
      <c r="G43">
        <v>76.099999999999994</v>
      </c>
    </row>
    <row r="44" spans="2:7" x14ac:dyDescent="0.35">
      <c r="B44" s="3">
        <v>117.5</v>
      </c>
      <c r="D44">
        <v>98.5</v>
      </c>
      <c r="F44">
        <v>121</v>
      </c>
      <c r="G44">
        <v>79.2</v>
      </c>
    </row>
    <row r="45" spans="2:7" x14ac:dyDescent="0.35">
      <c r="B45" s="3">
        <v>123</v>
      </c>
      <c r="D45">
        <v>110.8</v>
      </c>
      <c r="F45">
        <v>113.9</v>
      </c>
      <c r="G45">
        <v>80.2</v>
      </c>
    </row>
    <row r="46" spans="2:7" x14ac:dyDescent="0.35">
      <c r="B46" s="3">
        <v>122</v>
      </c>
      <c r="D46">
        <v>103</v>
      </c>
      <c r="F46">
        <v>114.4</v>
      </c>
      <c r="G46">
        <v>81.2</v>
      </c>
    </row>
    <row r="47" spans="2:7" x14ac:dyDescent="0.35">
      <c r="B47" s="3">
        <v>123</v>
      </c>
      <c r="D47">
        <v>95.8</v>
      </c>
      <c r="F47">
        <v>114.5</v>
      </c>
      <c r="G47">
        <v>80.7</v>
      </c>
    </row>
    <row r="48" spans="2:7" x14ac:dyDescent="0.35">
      <c r="B48" s="3">
        <v>119</v>
      </c>
      <c r="D48">
        <v>101.2</v>
      </c>
      <c r="F48">
        <v>118.2</v>
      </c>
      <c r="G48">
        <v>86.3</v>
      </c>
    </row>
    <row r="49" spans="2:7" x14ac:dyDescent="0.35">
      <c r="B49" s="3">
        <v>125</v>
      </c>
      <c r="D49">
        <v>101.4</v>
      </c>
      <c r="F49">
        <v>118</v>
      </c>
      <c r="G49">
        <v>85.5</v>
      </c>
    </row>
    <row r="50" spans="2:7" x14ac:dyDescent="0.35">
      <c r="B50" s="3">
        <v>120</v>
      </c>
      <c r="D50">
        <v>103.2</v>
      </c>
      <c r="F50">
        <v>120.9</v>
      </c>
      <c r="G50">
        <v>84.4</v>
      </c>
    </row>
    <row r="51" spans="2:7" x14ac:dyDescent="0.35">
      <c r="B51" s="3">
        <v>121</v>
      </c>
      <c r="D51">
        <v>97.4</v>
      </c>
      <c r="F51">
        <v>119.5</v>
      </c>
      <c r="G51">
        <v>81.599999999999994</v>
      </c>
    </row>
    <row r="52" spans="2:7" x14ac:dyDescent="0.35">
      <c r="B52" s="3">
        <v>123</v>
      </c>
      <c r="D52">
        <v>96.8</v>
      </c>
      <c r="F52">
        <v>117.8</v>
      </c>
      <c r="G52">
        <v>83.4</v>
      </c>
    </row>
    <row r="53" spans="2:7" x14ac:dyDescent="0.35">
      <c r="B53" s="3">
        <v>120.4</v>
      </c>
      <c r="D53">
        <v>100.1</v>
      </c>
      <c r="F53">
        <v>111</v>
      </c>
      <c r="G53">
        <v>74.2</v>
      </c>
    </row>
    <row r="54" spans="2:7" x14ac:dyDescent="0.35">
      <c r="B54" s="3">
        <v>118</v>
      </c>
      <c r="D54">
        <v>95.8</v>
      </c>
      <c r="F54">
        <v>113.5</v>
      </c>
      <c r="G54">
        <v>83.7</v>
      </c>
    </row>
    <row r="55" spans="2:7" x14ac:dyDescent="0.35">
      <c r="B55" s="3">
        <v>120.9</v>
      </c>
      <c r="D55">
        <v>91.2</v>
      </c>
      <c r="F55">
        <v>119.8</v>
      </c>
      <c r="G55">
        <v>82.6</v>
      </c>
    </row>
    <row r="56" spans="2:7" x14ac:dyDescent="0.35">
      <c r="B56" s="3">
        <v>121</v>
      </c>
      <c r="D56">
        <v>102.2</v>
      </c>
      <c r="F56">
        <v>117.7</v>
      </c>
      <c r="G56">
        <v>81.900000000000006</v>
      </c>
    </row>
    <row r="57" spans="2:7" x14ac:dyDescent="0.35">
      <c r="B57" s="3">
        <v>119.2</v>
      </c>
      <c r="D57">
        <v>93.7</v>
      </c>
      <c r="F57">
        <v>112</v>
      </c>
      <c r="G57">
        <v>80.7</v>
      </c>
    </row>
    <row r="58" spans="2:7" x14ac:dyDescent="0.35">
      <c r="B58" s="3">
        <v>123</v>
      </c>
      <c r="D58">
        <v>98.7</v>
      </c>
      <c r="F58">
        <v>123.4</v>
      </c>
      <c r="G58">
        <v>85.4</v>
      </c>
    </row>
    <row r="59" spans="2:7" x14ac:dyDescent="0.35">
      <c r="B59" s="3">
        <v>111</v>
      </c>
      <c r="D59">
        <v>104.5</v>
      </c>
      <c r="F59">
        <v>121.7</v>
      </c>
      <c r="G59">
        <v>82.6</v>
      </c>
    </row>
    <row r="60" spans="2:7" x14ac:dyDescent="0.35">
      <c r="B60" s="3">
        <v>117.8</v>
      </c>
      <c r="F60">
        <v>122.6</v>
      </c>
      <c r="G60">
        <v>77.2</v>
      </c>
    </row>
    <row r="61" spans="2:7" x14ac:dyDescent="0.35">
      <c r="B61" s="3">
        <v>125</v>
      </c>
      <c r="F61">
        <v>116.4</v>
      </c>
      <c r="G61">
        <v>76.900000000000006</v>
      </c>
    </row>
    <row r="62" spans="2:7" x14ac:dyDescent="0.35">
      <c r="B62" s="3">
        <v>121.5</v>
      </c>
      <c r="F62">
        <v>117</v>
      </c>
      <c r="G62">
        <v>78</v>
      </c>
    </row>
    <row r="63" spans="2:7" x14ac:dyDescent="0.35">
      <c r="B63" s="3">
        <v>122.5</v>
      </c>
      <c r="F63">
        <v>120.6</v>
      </c>
      <c r="G63">
        <v>79.2</v>
      </c>
    </row>
    <row r="64" spans="2:7" x14ac:dyDescent="0.35">
      <c r="B64" s="3">
        <v>121.5</v>
      </c>
      <c r="F64">
        <v>113.5</v>
      </c>
      <c r="G64">
        <v>81.400000000000006</v>
      </c>
    </row>
    <row r="65" spans="2:7" x14ac:dyDescent="0.35">
      <c r="B65" s="3">
        <v>116.2</v>
      </c>
      <c r="F65">
        <v>120.5</v>
      </c>
      <c r="G65">
        <v>86.6</v>
      </c>
    </row>
    <row r="66" spans="2:7" x14ac:dyDescent="0.35">
      <c r="B66" s="3">
        <v>123.5</v>
      </c>
      <c r="F66">
        <v>124</v>
      </c>
      <c r="G66">
        <v>86.2</v>
      </c>
    </row>
    <row r="67" spans="2:7" x14ac:dyDescent="0.35">
      <c r="B67" s="3">
        <v>122.5</v>
      </c>
      <c r="F67">
        <v>120.4</v>
      </c>
      <c r="G67">
        <v>86</v>
      </c>
    </row>
    <row r="68" spans="2:7" x14ac:dyDescent="0.35">
      <c r="B68" s="3">
        <v>126</v>
      </c>
      <c r="F68">
        <v>111.3</v>
      </c>
      <c r="G68">
        <v>78.7</v>
      </c>
    </row>
    <row r="69" spans="2:7" x14ac:dyDescent="0.35">
      <c r="B69" s="3">
        <v>121.5</v>
      </c>
      <c r="F69">
        <v>115.2</v>
      </c>
      <c r="G69">
        <v>75.3</v>
      </c>
    </row>
    <row r="70" spans="2:7" x14ac:dyDescent="0.35">
      <c r="B70" s="3">
        <v>120</v>
      </c>
      <c r="F70">
        <v>116.2</v>
      </c>
      <c r="G70">
        <v>81.599999999999994</v>
      </c>
    </row>
    <row r="71" spans="2:7" x14ac:dyDescent="0.35">
      <c r="B71" s="3">
        <v>122.1</v>
      </c>
      <c r="F71">
        <v>117.5</v>
      </c>
      <c r="G71">
        <v>78.3</v>
      </c>
    </row>
    <row r="72" spans="2:7" x14ac:dyDescent="0.35">
      <c r="B72" s="3">
        <v>121</v>
      </c>
      <c r="F72">
        <v>116.7</v>
      </c>
      <c r="G72">
        <v>80.400000000000006</v>
      </c>
    </row>
    <row r="73" spans="2:7" x14ac:dyDescent="0.35">
      <c r="B73" s="3">
        <v>123.3</v>
      </c>
      <c r="F73">
        <v>124.9</v>
      </c>
      <c r="G73">
        <v>84.8</v>
      </c>
    </row>
    <row r="74" spans="2:7" x14ac:dyDescent="0.35">
      <c r="B74" s="3">
        <v>118.5</v>
      </c>
      <c r="F74">
        <v>122.3</v>
      </c>
      <c r="G74">
        <v>81.900000000000006</v>
      </c>
    </row>
    <row r="75" spans="2:7" x14ac:dyDescent="0.35">
      <c r="B75" s="3">
        <v>119.5</v>
      </c>
      <c r="F75">
        <v>118.6</v>
      </c>
      <c r="G75">
        <v>83.5</v>
      </c>
    </row>
    <row r="76" spans="2:7" x14ac:dyDescent="0.35">
      <c r="B76" s="3">
        <v>121</v>
      </c>
      <c r="F76">
        <v>117</v>
      </c>
      <c r="G76">
        <v>81.8</v>
      </c>
    </row>
    <row r="77" spans="2:7" x14ac:dyDescent="0.35">
      <c r="B77" s="3">
        <v>124.5</v>
      </c>
      <c r="F77">
        <v>122.2</v>
      </c>
      <c r="G77">
        <v>83.6</v>
      </c>
    </row>
    <row r="78" spans="2:7" x14ac:dyDescent="0.35">
      <c r="B78" s="3">
        <v>121</v>
      </c>
      <c r="F78">
        <v>115.7</v>
      </c>
      <c r="G78">
        <v>82.7</v>
      </c>
    </row>
    <row r="79" spans="2:7" x14ac:dyDescent="0.35">
      <c r="B79" s="3">
        <v>124</v>
      </c>
      <c r="F79">
        <v>121.9</v>
      </c>
      <c r="G79">
        <v>78.900000000000006</v>
      </c>
    </row>
    <row r="80" spans="2:7" x14ac:dyDescent="0.35">
      <c r="B80" s="3">
        <v>123.2</v>
      </c>
      <c r="F80">
        <v>120.6</v>
      </c>
      <c r="G80">
        <v>80.2</v>
      </c>
    </row>
    <row r="81" spans="2:7" x14ac:dyDescent="0.35">
      <c r="B81" s="3">
        <v>122.5</v>
      </c>
      <c r="F81">
        <v>123.6</v>
      </c>
      <c r="G81">
        <v>88.3</v>
      </c>
    </row>
    <row r="82" spans="2:7" x14ac:dyDescent="0.35">
      <c r="B82" s="3">
        <v>120</v>
      </c>
      <c r="F82">
        <v>115.3</v>
      </c>
      <c r="G82">
        <v>83.1</v>
      </c>
    </row>
    <row r="83" spans="2:7" x14ac:dyDescent="0.35">
      <c r="B83" s="3">
        <v>122.5</v>
      </c>
      <c r="F83">
        <v>115</v>
      </c>
      <c r="G83">
        <v>82.5</v>
      </c>
    </row>
    <row r="84" spans="2:7" x14ac:dyDescent="0.35">
      <c r="B84" s="3">
        <v>117.5</v>
      </c>
      <c r="F84">
        <v>117.5</v>
      </c>
      <c r="G84">
        <v>79.900000000000006</v>
      </c>
    </row>
    <row r="85" spans="2:7" x14ac:dyDescent="0.35">
      <c r="B85" s="3">
        <v>125.5</v>
      </c>
      <c r="F85">
        <v>114.2</v>
      </c>
      <c r="G85">
        <v>83.1</v>
      </c>
    </row>
    <row r="86" spans="2:7" x14ac:dyDescent="0.35">
      <c r="B86" s="3">
        <v>125.1</v>
      </c>
      <c r="F86">
        <v>120</v>
      </c>
      <c r="G86">
        <v>78.5</v>
      </c>
    </row>
    <row r="87" spans="2:7" x14ac:dyDescent="0.35">
      <c r="B87" s="3">
        <v>124</v>
      </c>
      <c r="F87">
        <v>119.7</v>
      </c>
      <c r="G87">
        <v>85.2</v>
      </c>
    </row>
    <row r="88" spans="2:7" x14ac:dyDescent="0.35">
      <c r="B88" s="3">
        <v>120</v>
      </c>
      <c r="F88">
        <v>115</v>
      </c>
      <c r="G88">
        <v>84.7</v>
      </c>
    </row>
    <row r="89" spans="2:7" x14ac:dyDescent="0.35">
      <c r="B89" s="3">
        <v>122.5</v>
      </c>
      <c r="F89">
        <v>118.4</v>
      </c>
      <c r="G89">
        <v>82.5</v>
      </c>
    </row>
    <row r="90" spans="2:7" x14ac:dyDescent="0.35">
      <c r="B90" s="3">
        <v>118.5</v>
      </c>
      <c r="F90">
        <v>122.1</v>
      </c>
      <c r="G90">
        <v>82.4</v>
      </c>
    </row>
    <row r="91" spans="2:7" x14ac:dyDescent="0.35">
      <c r="B91" s="3">
        <v>119.2</v>
      </c>
      <c r="F91">
        <v>116.7</v>
      </c>
      <c r="G91">
        <v>83.1</v>
      </c>
    </row>
    <row r="92" spans="2:7" x14ac:dyDescent="0.35">
      <c r="B92" s="3">
        <v>124</v>
      </c>
      <c r="F92">
        <v>125.7</v>
      </c>
      <c r="G92">
        <v>88.5</v>
      </c>
    </row>
    <row r="93" spans="2:7" x14ac:dyDescent="0.35">
      <c r="B93" s="3">
        <v>123.2</v>
      </c>
      <c r="F93">
        <v>119.2</v>
      </c>
      <c r="G93">
        <v>84.4</v>
      </c>
    </row>
    <row r="94" spans="2:7" x14ac:dyDescent="0.35">
      <c r="B94" s="3">
        <v>119.5</v>
      </c>
      <c r="F94">
        <v>117.5</v>
      </c>
      <c r="G94">
        <v>78.3</v>
      </c>
    </row>
    <row r="95" spans="2:7" x14ac:dyDescent="0.35">
      <c r="B95" s="3">
        <v>120</v>
      </c>
      <c r="F95">
        <v>120.3</v>
      </c>
      <c r="G95">
        <v>76.400000000000006</v>
      </c>
    </row>
    <row r="96" spans="2:7" x14ac:dyDescent="0.35">
      <c r="B96" s="3">
        <v>121</v>
      </c>
      <c r="F96">
        <v>121.5</v>
      </c>
      <c r="G96">
        <v>83.3</v>
      </c>
    </row>
    <row r="97" spans="2:7" x14ac:dyDescent="0.35">
      <c r="B97" s="3">
        <v>125</v>
      </c>
      <c r="F97">
        <v>114.7</v>
      </c>
      <c r="G97">
        <v>82.5</v>
      </c>
    </row>
    <row r="98" spans="2:7" x14ac:dyDescent="0.35">
      <c r="B98" s="3">
        <v>123.5</v>
      </c>
      <c r="F98">
        <v>119.4</v>
      </c>
      <c r="G98">
        <v>86</v>
      </c>
    </row>
    <row r="99" spans="2:7" x14ac:dyDescent="0.35">
      <c r="B99" s="1"/>
      <c r="F99">
        <v>119.8</v>
      </c>
      <c r="G99">
        <v>89.1</v>
      </c>
    </row>
    <row r="100" spans="2:7" x14ac:dyDescent="0.35">
      <c r="B100" s="1"/>
      <c r="F100">
        <v>124.3</v>
      </c>
      <c r="G100">
        <v>79.8</v>
      </c>
    </row>
    <row r="101" spans="2:7" x14ac:dyDescent="0.35">
      <c r="B101" s="1"/>
      <c r="F101">
        <v>126.8</v>
      </c>
      <c r="G101">
        <v>86.8</v>
      </c>
    </row>
    <row r="102" spans="2:7" x14ac:dyDescent="0.35">
      <c r="B102" s="1"/>
    </row>
    <row r="103" spans="2:7" x14ac:dyDescent="0.35">
      <c r="B1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Задание1</vt:lpstr>
      <vt:lpstr>Задание2</vt:lpstr>
      <vt:lpstr>Задание3</vt:lpstr>
      <vt:lpstr>Задание4</vt:lpstr>
      <vt:lpstr>Задание 5</vt:lpstr>
      <vt:lpstr>Задание 6</vt:lpstr>
      <vt:lpstr>Задание 7</vt:lpstr>
      <vt:lpstr>Задание 8</vt:lpstr>
      <vt:lpstr>Задание 11</vt:lpstr>
      <vt:lpstr>Задание 14</vt:lpstr>
      <vt:lpstr>Данные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2020-12-10T13:52:20Z</dcterms:modified>
</cp:coreProperties>
</file>