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U19" i="1" l="1"/>
  <c r="S19" i="1"/>
  <c r="T19" i="1" s="1"/>
  <c r="Y19" i="1" s="1"/>
  <c r="O19" i="1"/>
  <c r="V19" i="1" s="1"/>
  <c r="X19" i="1" s="1"/>
  <c r="Z19" i="1" s="1"/>
  <c r="U18" i="1"/>
  <c r="S18" i="1"/>
  <c r="T18" i="1" s="1"/>
  <c r="Y18" i="1" s="1"/>
  <c r="O18" i="1"/>
  <c r="V18" i="1" s="1"/>
  <c r="X18" i="1" s="1"/>
  <c r="Z18" i="1" s="1"/>
  <c r="U17" i="1"/>
  <c r="S17" i="1"/>
  <c r="T17" i="1" s="1"/>
  <c r="Y17" i="1" s="1"/>
  <c r="O17" i="1"/>
  <c r="V17" i="1" s="1"/>
  <c r="X17" i="1" s="1"/>
  <c r="Z17" i="1" s="1"/>
  <c r="U16" i="1"/>
  <c r="S16" i="1"/>
  <c r="T16" i="1" s="1"/>
  <c r="Y16" i="1" s="1"/>
  <c r="O16" i="1"/>
  <c r="V16" i="1" s="1"/>
  <c r="X16" i="1" s="1"/>
  <c r="Z16" i="1" s="1"/>
  <c r="U15" i="1"/>
  <c r="S15" i="1"/>
  <c r="T15" i="1" s="1"/>
  <c r="Y15" i="1" s="1"/>
  <c r="O15" i="1"/>
  <c r="V15" i="1" s="1"/>
  <c r="X15" i="1" s="1"/>
  <c r="Z15" i="1" s="1"/>
  <c r="U14" i="1"/>
  <c r="S14" i="1"/>
  <c r="T14" i="1" s="1"/>
  <c r="Y14" i="1" s="1"/>
  <c r="O14" i="1"/>
  <c r="V14" i="1" s="1"/>
  <c r="X14" i="1" s="1"/>
  <c r="Z14" i="1" s="1"/>
  <c r="U13" i="1"/>
  <c r="S13" i="1"/>
  <c r="T13" i="1" s="1"/>
  <c r="Y13" i="1" s="1"/>
  <c r="O13" i="1"/>
  <c r="V13" i="1" s="1"/>
  <c r="X13" i="1" s="1"/>
  <c r="Z13" i="1" s="1"/>
  <c r="U12" i="1"/>
  <c r="S12" i="1"/>
  <c r="T12" i="1" s="1"/>
  <c r="Y12" i="1" s="1"/>
  <c r="O12" i="1"/>
  <c r="V12" i="1" s="1"/>
  <c r="X12" i="1" s="1"/>
  <c r="Z12" i="1" s="1"/>
  <c r="U11" i="1"/>
  <c r="S11" i="1"/>
  <c r="T11" i="1" s="1"/>
  <c r="Y11" i="1" s="1"/>
  <c r="O11" i="1"/>
  <c r="V11" i="1" s="1"/>
  <c r="X11" i="1" s="1"/>
  <c r="Z11" i="1" s="1"/>
  <c r="U10" i="1"/>
  <c r="S10" i="1"/>
  <c r="T10" i="1" s="1"/>
  <c r="Y10" i="1" s="1"/>
  <c r="O10" i="1"/>
  <c r="V10" i="1" s="1"/>
  <c r="X10" i="1" s="1"/>
  <c r="Z10" i="1" s="1"/>
  <c r="U9" i="1"/>
  <c r="S9" i="1"/>
  <c r="T9" i="1" s="1"/>
  <c r="Y9" i="1" s="1"/>
  <c r="O9" i="1"/>
  <c r="V9" i="1" s="1"/>
  <c r="X9" i="1" s="1"/>
  <c r="Z9" i="1" s="1"/>
  <c r="U8" i="1"/>
  <c r="S8" i="1"/>
  <c r="T8" i="1" s="1"/>
  <c r="Y8" i="1" s="1"/>
  <c r="O8" i="1"/>
  <c r="V8" i="1" s="1"/>
  <c r="X8" i="1" s="1"/>
  <c r="Z8" i="1" s="1"/>
  <c r="U7" i="1"/>
  <c r="S7" i="1"/>
  <c r="T7" i="1" s="1"/>
  <c r="Y7" i="1" s="1"/>
  <c r="O7" i="1"/>
  <c r="V7" i="1" s="1"/>
  <c r="X7" i="1" s="1"/>
  <c r="Z7" i="1" s="1"/>
  <c r="U6" i="1"/>
  <c r="S6" i="1"/>
  <c r="T6" i="1" s="1"/>
  <c r="Y6" i="1" s="1"/>
  <c r="O6" i="1"/>
  <c r="V6" i="1" s="1"/>
  <c r="X6" i="1" s="1"/>
  <c r="Z6" i="1" s="1"/>
  <c r="U5" i="1"/>
  <c r="S5" i="1"/>
  <c r="T5" i="1" s="1"/>
  <c r="Y5" i="1" s="1"/>
  <c r="O5" i="1"/>
  <c r="V5" i="1" s="1"/>
  <c r="X5" i="1" s="1"/>
  <c r="Z5" i="1" s="1"/>
  <c r="U4" i="1"/>
  <c r="S4" i="1"/>
  <c r="T4" i="1" s="1"/>
  <c r="Y4" i="1" s="1"/>
  <c r="O4" i="1"/>
  <c r="V4" i="1" s="1"/>
  <c r="X4" i="1" s="1"/>
  <c r="Z4" i="1" s="1"/>
  <c r="T3" i="1"/>
  <c r="Y3" i="1" s="1"/>
  <c r="S3" i="1"/>
  <c r="O3" i="1"/>
  <c r="V3" i="1" s="1"/>
  <c r="X3" i="1" s="1"/>
  <c r="Z3" i="1" s="1"/>
  <c r="T2" i="1"/>
  <c r="Y2" i="1" s="1"/>
  <c r="S2" i="1"/>
  <c r="O2" i="1"/>
  <c r="V2" i="1" s="1"/>
  <c r="U2" i="1" l="1"/>
  <c r="X2" i="1" s="1"/>
  <c r="Z2" i="1" s="1"/>
</calcChain>
</file>

<file path=xl/sharedStrings.xml><?xml version="1.0" encoding="utf-8"?>
<sst xmlns="http://schemas.openxmlformats.org/spreadsheetml/2006/main" count="173" uniqueCount="110">
  <si>
    <t>系统编号</t>
  </si>
  <si>
    <t>卖出行</t>
  </si>
  <si>
    <t>承兑行</t>
  </si>
  <si>
    <t>信用证号</t>
  </si>
  <si>
    <t>申请人</t>
  </si>
  <si>
    <t>受益人</t>
  </si>
  <si>
    <t>商品</t>
  </si>
  <si>
    <t>信用证期限</t>
  </si>
  <si>
    <t>发票金额</t>
  </si>
  <si>
    <t>金额</t>
  </si>
  <si>
    <t>余额</t>
  </si>
  <si>
    <t>起息日</t>
  </si>
  <si>
    <t>到期日</t>
  </si>
  <si>
    <t>宽限期</t>
  </si>
  <si>
    <t>天数</t>
  </si>
  <si>
    <t>利率</t>
  </si>
  <si>
    <t>手续费率</t>
  </si>
  <si>
    <t>ftp</t>
  </si>
  <si>
    <t>综合利率</t>
  </si>
  <si>
    <t>净收入率</t>
  </si>
  <si>
    <t>利息</t>
  </si>
  <si>
    <t>手续费</t>
  </si>
  <si>
    <t>电报费</t>
  </si>
  <si>
    <t>费用合计</t>
  </si>
  <si>
    <t>经营净收入</t>
  </si>
  <si>
    <t>贴现金额</t>
  </si>
  <si>
    <t>成交价格</t>
  </si>
  <si>
    <t>开证日期</t>
  </si>
  <si>
    <t>有效期</t>
  </si>
  <si>
    <t>FFT063019000001</t>
  </si>
  <si>
    <t>广发银行珠海分行</t>
  </si>
  <si>
    <t>浙商银行南京分行</t>
  </si>
  <si>
    <t>GNLC049251806110012</t>
  </si>
  <si>
    <t>RMB</t>
  </si>
  <si>
    <t>电缆、焊接钢管等设备</t>
  </si>
  <si>
    <t>3.55%</t>
  </si>
  <si>
    <t>0.25%</t>
  </si>
  <si>
    <t>FFT063019000002</t>
  </si>
  <si>
    <t>华夏福州</t>
  </si>
  <si>
    <t>民生银行南京分行</t>
  </si>
  <si>
    <t>0801DLC1800169</t>
  </si>
  <si>
    <t>售后回租（道路，管网）/南京溧水经济技术开发总公司</t>
  </si>
  <si>
    <t>3.45%</t>
  </si>
  <si>
    <t>0.2%</t>
  </si>
  <si>
    <t>FFT063019000003</t>
  </si>
  <si>
    <t>光大银行南昌分行</t>
  </si>
  <si>
    <t>KZ5002190002AA</t>
  </si>
  <si>
    <t>售后回租（办公设备）/江西枫叶园林规划工程有限公司</t>
  </si>
  <si>
    <t>0.35%</t>
  </si>
  <si>
    <t>FFT063019000004</t>
  </si>
  <si>
    <t>浙商银行成都分行</t>
  </si>
  <si>
    <t>GNLC045261812040008</t>
  </si>
  <si>
    <t>电解铜</t>
  </si>
  <si>
    <t>0%</t>
  </si>
  <si>
    <t>FFT063019000005</t>
  </si>
  <si>
    <t>天府银行成都分行</t>
  </si>
  <si>
    <t>DLC19651700002</t>
  </si>
  <si>
    <t>塑料制品</t>
  </si>
  <si>
    <t>FFT063019000006</t>
  </si>
  <si>
    <t>恒丰银行济宁分行</t>
  </si>
  <si>
    <t>DLC030320190002</t>
  </si>
  <si>
    <t>坯布</t>
  </si>
  <si>
    <t>0.75%</t>
  </si>
  <si>
    <t>FFT063019000007</t>
  </si>
  <si>
    <t>KZ5002190007AA</t>
  </si>
  <si>
    <t>售后回租</t>
  </si>
  <si>
    <t>FFT063019000008</t>
  </si>
  <si>
    <t>KZ5002190009AA</t>
  </si>
  <si>
    <t>FFT063019000010</t>
  </si>
  <si>
    <t>农业银行成都分行</t>
  </si>
  <si>
    <t>浙商银行重庆分行</t>
  </si>
  <si>
    <t>GNLC112551808020007</t>
  </si>
  <si>
    <t>乙二醇、电解铜</t>
  </si>
  <si>
    <t>3.6%</t>
  </si>
  <si>
    <t>FFT063019000009</t>
  </si>
  <si>
    <t>华夏银行福州分行</t>
  </si>
  <si>
    <t>华夏银行扬州分行</t>
  </si>
  <si>
    <t>01H69DL1900001</t>
  </si>
  <si>
    <t>0.15%</t>
  </si>
  <si>
    <t>FFT063019000011</t>
  </si>
  <si>
    <t>GNLC112441808010021</t>
  </si>
  <si>
    <t>3.7%</t>
  </si>
  <si>
    <t>FFT063019000012</t>
  </si>
  <si>
    <t>KZ5002190013AA</t>
  </si>
  <si>
    <t>售后回租（机械设备）/中国电建集团江西装备有限公司</t>
  </si>
  <si>
    <t>FFT063019000013</t>
  </si>
  <si>
    <t>DLC19655000001</t>
  </si>
  <si>
    <t>玉米</t>
  </si>
  <si>
    <t>FFT063019000016</t>
  </si>
  <si>
    <t>恒丰银行</t>
  </si>
  <si>
    <t>恒丰银行菏泽分行</t>
  </si>
  <si>
    <t>DLC030820190001</t>
  </si>
  <si>
    <t>废钢</t>
  </si>
  <si>
    <t>3.4%</t>
  </si>
  <si>
    <t>0.8%</t>
  </si>
  <si>
    <t>FFT063019000014</t>
  </si>
  <si>
    <t>0801DLC1900018</t>
  </si>
  <si>
    <t>液化石油气</t>
  </si>
  <si>
    <t>3.31%</t>
  </si>
  <si>
    <t>FFT063019000017</t>
  </si>
  <si>
    <t>农业银行成都金牛支行</t>
  </si>
  <si>
    <t>1922DLID00000014</t>
  </si>
  <si>
    <t>热轧</t>
  </si>
  <si>
    <t>FFT063019000018</t>
  </si>
  <si>
    <t>KZ5002190017AA</t>
  </si>
  <si>
    <t>售后回租（厂房，设备）/江西森田电力设备有限公司</t>
  </si>
  <si>
    <t>3.39%</t>
  </si>
  <si>
    <t>0.26%</t>
  </si>
  <si>
    <t>FFT063019000019</t>
  </si>
  <si>
    <t>KZ5002190018AA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</si>
</sst>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name val="宋体"/>
      <family val="3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>
      <alignment vertical="center"/>
    </xf>
  </cellStyleXfs>
  <cellXfs count="46"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43" fontId="2" fillId="0" borderId="1" xfId="1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14" fontId="2" fillId="0" borderId="0" xfId="0" applyNumberFormat="1" applyFont="1" applyFill="1" applyBorder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vertical="center"/>
    </xf>
    <xf numFmtId="43" fontId="2" fillId="2" borderId="1" xfId="1" applyNumberFormat="1" applyFont="1" applyFill="1" applyBorder="1" applyAlignment="1" applyProtection="1">
      <alignment vertical="center"/>
    </xf>
    <xf numFmtId="14" fontId="2" fillId="2" borderId="1" xfId="0" applyNumberFormat="1" applyFont="1" applyFill="1" applyBorder="1" applyAlignment="1" applyProtection="1">
      <alignment vertical="center"/>
    </xf>
    <xf numFmtId="49" fontId="2" fillId="2" borderId="1" xfId="0" applyNumberFormat="1" applyFont="1" applyFill="1" applyBorder="1" applyAlignment="1" applyProtection="1">
      <alignment vertical="center"/>
    </xf>
    <xf numFmtId="10" fontId="2" fillId="2" borderId="1" xfId="0" applyNumberFormat="1" applyFont="1" applyFill="1" applyBorder="1" applyAlignment="1" applyProtection="1">
      <alignment vertical="center"/>
    </xf>
    <xf numFmtId="14" fontId="2" fillId="3" borderId="1" xfId="0" applyNumberFormat="1" applyFont="1" applyFill="1" applyBorder="1" applyAlignment="1" applyProtection="1">
      <alignment vertical="center"/>
    </xf>
    <xf numFmtId="0" fontId="2" fillId="3" borderId="1" xfId="0" applyNumberFormat="1" applyFont="1" applyFill="1" applyBorder="1" applyAlignment="1" applyProtection="1">
      <alignment vertical="center"/>
    </xf>
    <xf numFmtId="43" fontId="2" fillId="3" borderId="1" xfId="1" applyNumberFormat="1" applyFont="1" applyFill="1" applyBorder="1" applyAlignment="1" applyProtection="1">
      <alignment vertical="center"/>
    </xf>
    <xf numFmtId="0" fontId="2" fillId="4" borderId="1" xfId="0" applyNumberFormat="1" applyFont="1" applyFill="1" applyBorder="1" applyAlignment="1" applyProtection="1">
      <alignment vertical="center"/>
    </xf>
    <xf numFmtId="43" fontId="2" fillId="4" borderId="1" xfId="1" applyNumberFormat="1" applyFont="1" applyFill="1" applyBorder="1" applyAlignment="1" applyProtection="1">
      <alignment vertical="center"/>
    </xf>
    <xf numFmtId="14" fontId="2" fillId="4" borderId="1" xfId="0" applyNumberFormat="1" applyFont="1" applyFill="1" applyBorder="1" applyAlignment="1" applyProtection="1">
      <alignment vertical="center"/>
    </xf>
    <xf numFmtId="49" fontId="2" fillId="4" borderId="1" xfId="0" applyNumberFormat="1" applyFont="1" applyFill="1" applyBorder="1" applyAlignment="1" applyProtection="1">
      <alignment vertical="center"/>
    </xf>
    <xf numFmtId="10" fontId="2" fillId="4" borderId="1" xfId="0" applyNumberFormat="1" applyFont="1" applyFill="1" applyBorder="1" applyAlignment="1" applyProtection="1">
      <alignment vertical="center"/>
    </xf>
    <xf numFmtId="0" fontId="2" fillId="2" borderId="0" xfId="0" applyNumberFormat="1" applyFont="1" applyFill="1" applyBorder="1" applyAlignment="1" applyProtection="1">
      <alignment vertical="center"/>
    </xf>
    <xf numFmtId="43" fontId="2" fillId="2" borderId="0" xfId="1" applyNumberFormat="1" applyFont="1" applyFill="1" applyBorder="1" applyAlignment="1" applyProtection="1">
      <alignment vertical="center"/>
    </xf>
    <xf numFmtId="14" fontId="2" fillId="2" borderId="0" xfId="0" applyNumberFormat="1" applyFont="1" applyFill="1" applyBorder="1" applyAlignment="1" applyProtection="1">
      <alignment vertical="center"/>
    </xf>
    <xf numFmtId="14" fontId="2" fillId="2" borderId="3" xfId="0" applyNumberFormat="1" applyFont="1" applyFill="1" applyBorder="1" applyAlignment="1" applyProtection="1">
      <alignment vertical="center"/>
    </xf>
    <xf numFmtId="0" fontId="2" fillId="2" borderId="3" xfId="0" applyNumberFormat="1" applyFont="1" applyFill="1" applyBorder="1" applyAlignment="1" applyProtection="1">
      <alignment vertical="center"/>
    </xf>
    <xf numFmtId="49" fontId="2" fillId="2" borderId="3" xfId="0" applyNumberFormat="1" applyFont="1" applyFill="1" applyBorder="1" applyAlignment="1" applyProtection="1">
      <alignment vertical="center"/>
    </xf>
    <xf numFmtId="10" fontId="2" fillId="2" borderId="3" xfId="0" applyNumberFormat="1" applyFont="1" applyFill="1" applyBorder="1" applyAlignment="1" applyProtection="1">
      <alignment vertical="center"/>
    </xf>
    <xf numFmtId="43" fontId="2" fillId="2" borderId="3" xfId="1" applyNumberFormat="1" applyFont="1" applyFill="1" applyBorder="1" applyAlignment="1" applyProtection="1">
      <alignment vertical="center"/>
    </xf>
    <xf numFmtId="14" fontId="2" fillId="5" borderId="0" xfId="0" applyNumberFormat="1" applyFont="1" applyFill="1" applyBorder="1" applyAlignment="1" applyProtection="1">
      <alignment vertical="center"/>
    </xf>
    <xf numFmtId="0" fontId="2" fillId="5" borderId="0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Border="1" applyAlignment="1" applyProtection="1">
      <alignment vertical="center"/>
    </xf>
    <xf numFmtId="43" fontId="2" fillId="4" borderId="0" xfId="1" applyNumberFormat="1" applyFont="1" applyFill="1" applyBorder="1" applyAlignment="1" applyProtection="1">
      <alignment vertical="center"/>
    </xf>
    <xf numFmtId="14" fontId="2" fillId="4" borderId="0" xfId="0" applyNumberFormat="1" applyFont="1" applyFill="1" applyBorder="1" applyAlignment="1" applyProtection="1">
      <alignment vertical="center"/>
    </xf>
    <xf numFmtId="14" fontId="2" fillId="4" borderId="3" xfId="0" applyNumberFormat="1" applyFont="1" applyFill="1" applyBorder="1" applyAlignment="1" applyProtection="1">
      <alignment vertical="center"/>
    </xf>
    <xf numFmtId="0" fontId="2" fillId="4" borderId="3" xfId="0" applyNumberFormat="1" applyFont="1" applyFill="1" applyBorder="1" applyAlignment="1" applyProtection="1">
      <alignment vertical="center"/>
    </xf>
    <xf numFmtId="49" fontId="2" fillId="4" borderId="3" xfId="0" applyNumberFormat="1" applyFont="1" applyFill="1" applyBorder="1" applyAlignment="1" applyProtection="1">
      <alignment vertical="center"/>
    </xf>
    <xf numFmtId="10" fontId="2" fillId="4" borderId="3" xfId="0" applyNumberFormat="1" applyFont="1" applyFill="1" applyBorder="1" applyAlignment="1" applyProtection="1">
      <alignment vertical="center"/>
    </xf>
    <xf numFmtId="43" fontId="2" fillId="4" borderId="3" xfId="1" applyNumberFormat="1" applyFont="1" applyFill="1" applyBorder="1" applyAlignment="1" applyProtection="1">
      <alignment vertical="center"/>
    </xf>
    <xf numFmtId="43" fontId="2" fillId="5" borderId="0" xfId="1" applyNumberFormat="1" applyFont="1" applyFill="1" applyBorder="1" applyAlignment="1" applyProtection="1">
      <alignment vertical="center"/>
    </xf>
    <xf numFmtId="0" fontId="2" fillId="6" borderId="0" xfId="0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center"/>
    </xf>
    <xf numFmtId="43" fontId="2" fillId="2" borderId="4" xfId="1" applyNumberFormat="1" applyFont="1" applyFill="1" applyBorder="1" applyAlignment="1" applyProtection="1">
      <alignment vertical="center"/>
    </xf>
    <xf numFmtId="43" fontId="2" fillId="3" borderId="0" xfId="1" applyNumberFormat="1" applyFont="1" applyFill="1" applyBorder="1" applyAlignment="1" applyProtection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abSelected="1" workbookViewId="0">
      <selection activeCell="A30" sqref="A30:XFD30"/>
    </sheetView>
  </sheetViews>
  <sheetFormatPr defaultRowHeight="13.5" x14ac:dyDescent="0.15"/>
  <cols>
    <col min="1" max="3" width="9.5" style="2" bestFit="1" customWidth="1"/>
    <col min="4" max="6" width="11.625" style="2" bestFit="1" customWidth="1"/>
    <col min="7" max="8" width="9.5" style="2" bestFit="1" customWidth="1"/>
    <col min="10" max="10" width="18.375" style="2" bestFit="1" customWidth="1"/>
    <col min="12" max="12" width="10.5" style="2" bestFit="1" customWidth="1"/>
    <col min="13" max="13" width="11.625" style="2" bestFit="1" customWidth="1"/>
    <col min="15" max="15" width="8.5" style="2" bestFit="1" customWidth="1"/>
    <col min="16" max="16" width="9.5" style="2" bestFit="1" customWidth="1"/>
    <col min="17" max="17" width="6.75" style="2" customWidth="1"/>
    <col min="21" max="21" width="16.125" style="2" bestFit="1" customWidth="1"/>
    <col min="22" max="22" width="13.875" style="2" bestFit="1" customWidth="1"/>
    <col min="24" max="24" width="16.125" style="2" bestFit="1" customWidth="1"/>
    <col min="25" max="25" width="13.875" style="2" bestFit="1" customWidth="1"/>
    <col min="26" max="26" width="18.375" style="2" bestFit="1" customWidth="1"/>
  </cols>
  <sheetData>
    <row r="1" spans="1:29" s="8" customFormat="1" x14ac:dyDescent="0.1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7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8" t="s">
        <v>26</v>
      </c>
      <c r="AB1" s="9" t="s">
        <v>27</v>
      </c>
      <c r="AC1" s="9" t="s">
        <v>28</v>
      </c>
    </row>
    <row r="2" spans="1:29" s="16" customFormat="1" x14ac:dyDescent="0.15">
      <c r="A2" s="10" t="s">
        <v>29</v>
      </c>
      <c r="B2" s="10" t="s">
        <v>30</v>
      </c>
      <c r="C2" s="10" t="s">
        <v>31</v>
      </c>
      <c r="D2" s="10" t="s">
        <v>32</v>
      </c>
      <c r="E2" s="10" t="s">
        <v>33</v>
      </c>
      <c r="F2" s="10"/>
      <c r="G2" s="10" t="s">
        <v>34</v>
      </c>
      <c r="H2" s="10"/>
      <c r="I2" s="10"/>
      <c r="J2" s="11">
        <v>50000000</v>
      </c>
      <c r="K2" s="11"/>
      <c r="L2" s="12">
        <v>43469</v>
      </c>
      <c r="M2" s="12">
        <v>43627</v>
      </c>
      <c r="N2" s="10">
        <v>0</v>
      </c>
      <c r="O2" s="10">
        <f t="shared" ref="O2:O19" si="0">M2-L2+N2</f>
        <v>158</v>
      </c>
      <c r="P2" s="13" t="s">
        <v>35</v>
      </c>
      <c r="Q2" s="13" t="s">
        <v>36</v>
      </c>
      <c r="R2" s="14">
        <v>3.3500000000000002E-2</v>
      </c>
      <c r="S2" s="14">
        <f t="shared" ref="S2:S19" si="1">P2+Q2</f>
        <v>3.7999999999999999E-2</v>
      </c>
      <c r="T2" s="14">
        <f t="shared" ref="T2:T19" si="2">S2-R2</f>
        <v>4.4999999999999971E-3</v>
      </c>
      <c r="U2" s="11">
        <f t="shared" ref="U2:U19" si="3">J2*P2*O2/360</f>
        <v>779027.77777777764</v>
      </c>
      <c r="V2" s="11">
        <f t="shared" ref="V2:V19" si="4">J2*Q2*O2/360</f>
        <v>54861.111111111109</v>
      </c>
      <c r="W2" s="11"/>
      <c r="X2" s="11">
        <f t="shared" ref="X2:X19" si="5">U2+V2+W2</f>
        <v>833888.88888888876</v>
      </c>
      <c r="Y2" s="11">
        <f t="shared" ref="Y2:Y19" si="6">J2*T2*O2/360</f>
        <v>98749.999999999942</v>
      </c>
      <c r="Z2" s="11">
        <f t="shared" ref="Z2:Z19" si="7">J2-X2</f>
        <v>49166111.111111112</v>
      </c>
      <c r="AA2" s="3"/>
      <c r="AB2" s="15"/>
      <c r="AC2" s="15"/>
    </row>
    <row r="3" spans="1:29" s="16" customFormat="1" x14ac:dyDescent="0.15">
      <c r="A3" s="10" t="s">
        <v>37</v>
      </c>
      <c r="B3" s="10" t="s">
        <v>38</v>
      </c>
      <c r="C3" s="10" t="s">
        <v>39</v>
      </c>
      <c r="D3" s="10" t="s">
        <v>40</v>
      </c>
      <c r="E3" s="10" t="s">
        <v>33</v>
      </c>
      <c r="F3" s="10"/>
      <c r="G3" s="10" t="s">
        <v>41</v>
      </c>
      <c r="H3" s="10"/>
      <c r="I3" s="10"/>
      <c r="J3" s="11">
        <v>150000000</v>
      </c>
      <c r="K3" s="11"/>
      <c r="L3" s="12">
        <v>43473</v>
      </c>
      <c r="M3" s="12">
        <v>43810</v>
      </c>
      <c r="N3" s="10">
        <v>0</v>
      </c>
      <c r="O3" s="10">
        <f t="shared" si="0"/>
        <v>337</v>
      </c>
      <c r="P3" s="13" t="s">
        <v>42</v>
      </c>
      <c r="Q3" s="13" t="s">
        <v>43</v>
      </c>
      <c r="R3" s="14">
        <v>3.2500000000000001E-2</v>
      </c>
      <c r="S3" s="14">
        <f t="shared" si="1"/>
        <v>3.6500000000000005E-2</v>
      </c>
      <c r="T3" s="14">
        <f t="shared" si="2"/>
        <v>4.0000000000000036E-3</v>
      </c>
      <c r="U3" s="11">
        <v>779027.78</v>
      </c>
      <c r="V3" s="11">
        <f t="shared" si="4"/>
        <v>280833.33333333331</v>
      </c>
      <c r="W3" s="11"/>
      <c r="X3" s="11">
        <f t="shared" si="5"/>
        <v>1059861.1133333333</v>
      </c>
      <c r="Y3" s="11">
        <f t="shared" si="6"/>
        <v>561666.66666666721</v>
      </c>
      <c r="Z3" s="11">
        <f t="shared" si="7"/>
        <v>148940138.88666666</v>
      </c>
      <c r="AA3" s="17"/>
      <c r="AB3" s="15"/>
      <c r="AC3" s="15"/>
    </row>
    <row r="4" spans="1:29" s="16" customFormat="1" x14ac:dyDescent="0.15">
      <c r="A4" s="18" t="s">
        <v>44</v>
      </c>
      <c r="B4" s="18" t="s">
        <v>45</v>
      </c>
      <c r="C4" s="18" t="s">
        <v>45</v>
      </c>
      <c r="D4" s="18" t="s">
        <v>46</v>
      </c>
      <c r="E4" s="18" t="s">
        <v>33</v>
      </c>
      <c r="F4" s="18"/>
      <c r="G4" s="18" t="s">
        <v>47</v>
      </c>
      <c r="H4" s="18"/>
      <c r="I4" s="18"/>
      <c r="J4" s="19">
        <v>5000000</v>
      </c>
      <c r="K4" s="19"/>
      <c r="L4" s="12">
        <v>43475</v>
      </c>
      <c r="M4" s="20">
        <v>43838</v>
      </c>
      <c r="N4" s="18">
        <v>0</v>
      </c>
      <c r="O4" s="18">
        <f t="shared" si="0"/>
        <v>363</v>
      </c>
      <c r="P4" s="21" t="s">
        <v>42</v>
      </c>
      <c r="Q4" s="21" t="s">
        <v>48</v>
      </c>
      <c r="R4" s="22">
        <v>3.2500000000000001E-2</v>
      </c>
      <c r="S4" s="22">
        <f t="shared" si="1"/>
        <v>3.8000000000000006E-2</v>
      </c>
      <c r="T4" s="22">
        <f t="shared" si="2"/>
        <v>5.5000000000000049E-3</v>
      </c>
      <c r="U4" s="19">
        <f t="shared" si="3"/>
        <v>173937.5</v>
      </c>
      <c r="V4" s="19">
        <f t="shared" si="4"/>
        <v>17645.833333333332</v>
      </c>
      <c r="W4" s="19"/>
      <c r="X4" s="19">
        <f t="shared" si="5"/>
        <v>191583.33333333334</v>
      </c>
      <c r="Y4" s="19">
        <f t="shared" si="6"/>
        <v>27729.166666666693</v>
      </c>
      <c r="Z4" s="19">
        <f t="shared" si="7"/>
        <v>4808416.666666667</v>
      </c>
      <c r="AA4" s="11"/>
      <c r="AB4" s="15"/>
      <c r="AC4" s="15"/>
    </row>
    <row r="5" spans="1:29" s="16" customFormat="1" x14ac:dyDescent="0.15">
      <c r="A5" s="10" t="s">
        <v>49</v>
      </c>
      <c r="B5" s="10" t="s">
        <v>50</v>
      </c>
      <c r="C5" s="10" t="s">
        <v>50</v>
      </c>
      <c r="D5" s="10" t="s">
        <v>51</v>
      </c>
      <c r="E5" s="10" t="s">
        <v>33</v>
      </c>
      <c r="F5" s="10"/>
      <c r="G5" s="10" t="s">
        <v>52</v>
      </c>
      <c r="H5" s="10"/>
      <c r="I5" s="10"/>
      <c r="J5" s="11">
        <v>9985000</v>
      </c>
      <c r="K5" s="11"/>
      <c r="L5" s="12">
        <v>43475</v>
      </c>
      <c r="M5" s="12">
        <v>43802</v>
      </c>
      <c r="N5" s="10">
        <v>0</v>
      </c>
      <c r="O5" s="10">
        <f t="shared" si="0"/>
        <v>327</v>
      </c>
      <c r="P5" s="13" t="s">
        <v>42</v>
      </c>
      <c r="Q5" s="13" t="s">
        <v>53</v>
      </c>
      <c r="R5" s="14">
        <v>3.2500000000000001E-2</v>
      </c>
      <c r="S5" s="14">
        <f t="shared" si="1"/>
        <v>3.4500000000000003E-2</v>
      </c>
      <c r="T5" s="14">
        <f t="shared" si="2"/>
        <v>2.0000000000000018E-3</v>
      </c>
      <c r="U5" s="11">
        <f t="shared" si="3"/>
        <v>312904.9375</v>
      </c>
      <c r="V5" s="11">
        <f>J5*Q5*O5/360</f>
        <v>0</v>
      </c>
      <c r="W5" s="11"/>
      <c r="X5" s="11">
        <f t="shared" si="5"/>
        <v>312904.9375</v>
      </c>
      <c r="Y5" s="11">
        <f t="shared" si="6"/>
        <v>18139.416666666682</v>
      </c>
      <c r="Z5" s="11">
        <f t="shared" si="7"/>
        <v>9672095.0625</v>
      </c>
      <c r="AA5" s="17"/>
      <c r="AB5" s="15"/>
      <c r="AC5" s="15"/>
    </row>
    <row r="6" spans="1:29" s="32" customFormat="1" x14ac:dyDescent="0.15">
      <c r="A6" s="23" t="s">
        <v>54</v>
      </c>
      <c r="B6" s="23" t="s">
        <v>55</v>
      </c>
      <c r="C6" s="23" t="s">
        <v>55</v>
      </c>
      <c r="D6" s="23" t="s">
        <v>56</v>
      </c>
      <c r="E6" s="23" t="s">
        <v>33</v>
      </c>
      <c r="F6" s="23"/>
      <c r="G6" s="23" t="s">
        <v>57</v>
      </c>
      <c r="H6" s="23"/>
      <c r="I6" s="23"/>
      <c r="J6" s="24">
        <v>147000000</v>
      </c>
      <c r="K6" s="24"/>
      <c r="L6" s="12">
        <v>43476</v>
      </c>
      <c r="M6" s="26">
        <v>43656</v>
      </c>
      <c r="N6" s="27">
        <v>0</v>
      </c>
      <c r="O6" s="27">
        <f t="shared" si="0"/>
        <v>180</v>
      </c>
      <c r="P6" s="28" t="s">
        <v>42</v>
      </c>
      <c r="Q6" s="28" t="s">
        <v>43</v>
      </c>
      <c r="R6" s="29">
        <v>3.2500000000000001E-2</v>
      </c>
      <c r="S6" s="29">
        <f t="shared" si="1"/>
        <v>3.6500000000000005E-2</v>
      </c>
      <c r="T6" s="29">
        <f t="shared" si="2"/>
        <v>4.0000000000000036E-3</v>
      </c>
      <c r="U6" s="30">
        <f t="shared" si="3"/>
        <v>2535750</v>
      </c>
      <c r="V6" s="30">
        <f t="shared" si="4"/>
        <v>147000</v>
      </c>
      <c r="W6" s="30"/>
      <c r="X6" s="30">
        <f t="shared" si="5"/>
        <v>2682750</v>
      </c>
      <c r="Y6" s="30">
        <f t="shared" si="6"/>
        <v>294000.00000000023</v>
      </c>
      <c r="Z6" s="30">
        <f t="shared" si="7"/>
        <v>144317250</v>
      </c>
      <c r="AA6" s="24"/>
      <c r="AB6" s="31"/>
      <c r="AC6" s="31"/>
    </row>
    <row r="7" spans="1:29" s="32" customFormat="1" x14ac:dyDescent="0.15">
      <c r="A7" s="33" t="s">
        <v>58</v>
      </c>
      <c r="B7" s="33" t="s">
        <v>59</v>
      </c>
      <c r="C7" s="33" t="s">
        <v>59</v>
      </c>
      <c r="D7" s="33" t="s">
        <v>60</v>
      </c>
      <c r="E7" s="33" t="s">
        <v>33</v>
      </c>
      <c r="F7" s="33"/>
      <c r="G7" s="33" t="s">
        <v>61</v>
      </c>
      <c r="H7" s="33"/>
      <c r="I7" s="33"/>
      <c r="J7" s="34">
        <v>30000000</v>
      </c>
      <c r="K7" s="34"/>
      <c r="L7" s="12">
        <v>43476</v>
      </c>
      <c r="M7" s="36">
        <v>43840</v>
      </c>
      <c r="N7" s="37">
        <v>0</v>
      </c>
      <c r="O7" s="37">
        <f t="shared" si="0"/>
        <v>364</v>
      </c>
      <c r="P7" s="38" t="s">
        <v>42</v>
      </c>
      <c r="Q7" s="38" t="s">
        <v>62</v>
      </c>
      <c r="R7" s="39">
        <v>3.2500000000000001E-2</v>
      </c>
      <c r="S7" s="39">
        <f t="shared" si="1"/>
        <v>4.2000000000000003E-2</v>
      </c>
      <c r="T7" s="39">
        <f t="shared" si="2"/>
        <v>9.5000000000000015E-3</v>
      </c>
      <c r="U7" s="40">
        <f t="shared" si="3"/>
        <v>1046500.0000000001</v>
      </c>
      <c r="V7" s="40">
        <f t="shared" si="4"/>
        <v>227500</v>
      </c>
      <c r="W7" s="40"/>
      <c r="X7" s="40">
        <f t="shared" si="5"/>
        <v>1274000</v>
      </c>
      <c r="Y7" s="40">
        <f t="shared" si="6"/>
        <v>288166.66666666669</v>
      </c>
      <c r="Z7" s="40">
        <f t="shared" si="7"/>
        <v>28726000</v>
      </c>
      <c r="AA7" s="41"/>
      <c r="AB7" s="31"/>
      <c r="AC7" s="31"/>
    </row>
    <row r="8" spans="1:29" s="23" customFormat="1" x14ac:dyDescent="0.15">
      <c r="A8" s="10" t="s">
        <v>63</v>
      </c>
      <c r="B8" s="10" t="s">
        <v>45</v>
      </c>
      <c r="C8" s="10" t="s">
        <v>45</v>
      </c>
      <c r="D8" s="10" t="s">
        <v>64</v>
      </c>
      <c r="E8" s="10" t="s">
        <v>33</v>
      </c>
      <c r="F8" s="10"/>
      <c r="G8" s="10" t="s">
        <v>65</v>
      </c>
      <c r="J8" s="11">
        <v>30000000</v>
      </c>
      <c r="K8" s="11"/>
      <c r="L8" s="12">
        <v>43481</v>
      </c>
      <c r="M8" s="12">
        <v>43844</v>
      </c>
      <c r="N8" s="10">
        <v>0</v>
      </c>
      <c r="O8" s="10">
        <f t="shared" si="0"/>
        <v>363</v>
      </c>
      <c r="P8" s="13" t="s">
        <v>42</v>
      </c>
      <c r="Q8" s="13" t="s">
        <v>36</v>
      </c>
      <c r="R8" s="14">
        <v>3.2500000000000001E-2</v>
      </c>
      <c r="S8" s="14">
        <f t="shared" si="1"/>
        <v>3.7000000000000005E-2</v>
      </c>
      <c r="T8" s="14">
        <f t="shared" si="2"/>
        <v>4.500000000000004E-3</v>
      </c>
      <c r="U8" s="11">
        <f t="shared" si="3"/>
        <v>1043625.0000000001</v>
      </c>
      <c r="V8" s="11">
        <f t="shared" si="4"/>
        <v>75625</v>
      </c>
      <c r="W8" s="11"/>
      <c r="X8" s="11">
        <f t="shared" si="5"/>
        <v>1119250</v>
      </c>
      <c r="Y8" s="11">
        <f t="shared" si="6"/>
        <v>136125.00000000012</v>
      </c>
      <c r="Z8" s="11">
        <f t="shared" si="7"/>
        <v>28880750</v>
      </c>
      <c r="AA8" s="24"/>
      <c r="AB8" s="25"/>
      <c r="AC8" s="25"/>
    </row>
    <row r="9" spans="1:29" s="23" customFormat="1" x14ac:dyDescent="0.15">
      <c r="A9" s="10" t="s">
        <v>66</v>
      </c>
      <c r="B9" s="10" t="s">
        <v>45</v>
      </c>
      <c r="C9" s="10" t="s">
        <v>45</v>
      </c>
      <c r="D9" s="10" t="s">
        <v>67</v>
      </c>
      <c r="E9" s="10" t="s">
        <v>33</v>
      </c>
      <c r="F9" s="10"/>
      <c r="G9" s="10" t="s">
        <v>65</v>
      </c>
      <c r="J9" s="11">
        <v>30000000</v>
      </c>
      <c r="K9" s="11"/>
      <c r="L9" s="12">
        <v>43481</v>
      </c>
      <c r="M9" s="12">
        <v>43844</v>
      </c>
      <c r="N9" s="10">
        <v>0</v>
      </c>
      <c r="O9" s="10">
        <f t="shared" si="0"/>
        <v>363</v>
      </c>
      <c r="P9" s="13" t="s">
        <v>42</v>
      </c>
      <c r="Q9" s="13" t="s">
        <v>36</v>
      </c>
      <c r="R9" s="14">
        <v>3.2500000000000001E-2</v>
      </c>
      <c r="S9" s="14">
        <f t="shared" si="1"/>
        <v>3.7000000000000005E-2</v>
      </c>
      <c r="T9" s="14">
        <f t="shared" si="2"/>
        <v>4.500000000000004E-3</v>
      </c>
      <c r="U9" s="11">
        <f t="shared" si="3"/>
        <v>1043625.0000000001</v>
      </c>
      <c r="V9" s="11">
        <f t="shared" si="4"/>
        <v>75625</v>
      </c>
      <c r="W9" s="11"/>
      <c r="X9" s="11">
        <f t="shared" si="5"/>
        <v>1119250</v>
      </c>
      <c r="Y9" s="11">
        <f t="shared" si="6"/>
        <v>136125.00000000012</v>
      </c>
      <c r="Z9" s="11">
        <f t="shared" si="7"/>
        <v>28880750</v>
      </c>
      <c r="AA9" s="42"/>
      <c r="AB9" s="25"/>
      <c r="AC9" s="25"/>
    </row>
    <row r="10" spans="1:29" s="32" customFormat="1" x14ac:dyDescent="0.15">
      <c r="A10" s="23" t="s">
        <v>68</v>
      </c>
      <c r="B10" s="23" t="s">
        <v>69</v>
      </c>
      <c r="C10" s="23" t="s">
        <v>70</v>
      </c>
      <c r="D10" s="23" t="s">
        <v>71</v>
      </c>
      <c r="E10" s="23" t="s">
        <v>33</v>
      </c>
      <c r="F10" s="23"/>
      <c r="G10" s="23" t="s">
        <v>72</v>
      </c>
      <c r="H10" s="23"/>
      <c r="I10" s="23"/>
      <c r="J10" s="24">
        <v>100200000</v>
      </c>
      <c r="K10" s="24"/>
      <c r="L10" s="12">
        <v>43486</v>
      </c>
      <c r="M10" s="26">
        <v>43606</v>
      </c>
      <c r="N10" s="27">
        <v>0</v>
      </c>
      <c r="O10" s="27">
        <f t="shared" si="0"/>
        <v>120</v>
      </c>
      <c r="P10" s="28" t="s">
        <v>73</v>
      </c>
      <c r="Q10" s="28" t="s">
        <v>53</v>
      </c>
      <c r="R10" s="29">
        <v>3.2500000000000001E-2</v>
      </c>
      <c r="S10" s="29">
        <f t="shared" si="1"/>
        <v>3.5999999999999997E-2</v>
      </c>
      <c r="T10" s="29">
        <f t="shared" si="2"/>
        <v>3.4999999999999962E-3</v>
      </c>
      <c r="U10" s="30">
        <f t="shared" si="3"/>
        <v>1202399.9999999998</v>
      </c>
      <c r="V10" s="30">
        <f t="shared" si="4"/>
        <v>0</v>
      </c>
      <c r="W10" s="30"/>
      <c r="X10" s="30">
        <f t="shared" si="5"/>
        <v>1202399.9999999998</v>
      </c>
      <c r="Y10" s="30">
        <f t="shared" si="6"/>
        <v>116899.99999999985</v>
      </c>
      <c r="Z10" s="30">
        <f t="shared" si="7"/>
        <v>98997600</v>
      </c>
      <c r="AA10" s="24"/>
      <c r="AB10" s="31"/>
      <c r="AC10" s="31"/>
    </row>
    <row r="11" spans="1:29" s="32" customFormat="1" x14ac:dyDescent="0.15">
      <c r="A11" s="23" t="s">
        <v>74</v>
      </c>
      <c r="B11" s="23" t="s">
        <v>75</v>
      </c>
      <c r="C11" s="23" t="s">
        <v>76</v>
      </c>
      <c r="D11" s="23" t="s">
        <v>77</v>
      </c>
      <c r="E11" s="23" t="s">
        <v>33</v>
      </c>
      <c r="F11" s="23"/>
      <c r="G11" s="23" t="s">
        <v>65</v>
      </c>
      <c r="H11" s="23"/>
      <c r="I11" s="23"/>
      <c r="J11" s="24">
        <v>180000000</v>
      </c>
      <c r="K11" s="24"/>
      <c r="L11" s="12">
        <v>43487</v>
      </c>
      <c r="M11" s="26">
        <v>43846</v>
      </c>
      <c r="N11" s="27">
        <v>0</v>
      </c>
      <c r="O11" s="27">
        <f t="shared" si="0"/>
        <v>359</v>
      </c>
      <c r="P11" s="28" t="s">
        <v>42</v>
      </c>
      <c r="Q11" s="28" t="s">
        <v>78</v>
      </c>
      <c r="R11" s="29">
        <v>3.2500000000000001E-2</v>
      </c>
      <c r="S11" s="29">
        <f t="shared" si="1"/>
        <v>3.6000000000000004E-2</v>
      </c>
      <c r="T11" s="29">
        <f t="shared" si="2"/>
        <v>3.5000000000000031E-3</v>
      </c>
      <c r="U11" s="30">
        <f t="shared" si="3"/>
        <v>6192750.0000000009</v>
      </c>
      <c r="V11" s="30">
        <f t="shared" si="4"/>
        <v>269250</v>
      </c>
      <c r="W11" s="30"/>
      <c r="X11" s="30">
        <f t="shared" si="5"/>
        <v>6462000.0000000009</v>
      </c>
      <c r="Y11" s="30">
        <f t="shared" si="6"/>
        <v>628250.00000000058</v>
      </c>
      <c r="Z11" s="30">
        <f t="shared" si="7"/>
        <v>173538000</v>
      </c>
      <c r="AA11" s="24"/>
      <c r="AB11" s="31"/>
      <c r="AC11" s="31"/>
    </row>
    <row r="12" spans="1:29" s="16" customFormat="1" x14ac:dyDescent="0.15">
      <c r="A12" s="10" t="s">
        <v>79</v>
      </c>
      <c r="B12" s="10" t="s">
        <v>69</v>
      </c>
      <c r="C12" s="10" t="s">
        <v>70</v>
      </c>
      <c r="D12" s="10" t="s">
        <v>80</v>
      </c>
      <c r="E12" s="10" t="s">
        <v>33</v>
      </c>
      <c r="F12" s="10"/>
      <c r="G12" s="10" t="s">
        <v>72</v>
      </c>
      <c r="H12" s="10"/>
      <c r="I12" s="10"/>
      <c r="J12" s="11">
        <v>100200000</v>
      </c>
      <c r="K12" s="11"/>
      <c r="L12" s="12">
        <v>43487</v>
      </c>
      <c r="M12" s="12">
        <v>43606</v>
      </c>
      <c r="N12" s="10">
        <v>0</v>
      </c>
      <c r="O12" s="10">
        <f t="shared" si="0"/>
        <v>119</v>
      </c>
      <c r="P12" s="13" t="s">
        <v>81</v>
      </c>
      <c r="Q12" s="13" t="s">
        <v>53</v>
      </c>
      <c r="R12" s="14">
        <v>3.2500000000000001E-2</v>
      </c>
      <c r="S12" s="14">
        <f t="shared" si="1"/>
        <v>3.6999999999999998E-2</v>
      </c>
      <c r="T12" s="14">
        <f t="shared" si="2"/>
        <v>4.4999999999999971E-3</v>
      </c>
      <c r="U12" s="11">
        <f t="shared" si="3"/>
        <v>1225501.6666666667</v>
      </c>
      <c r="V12" s="11">
        <f t="shared" si="4"/>
        <v>0</v>
      </c>
      <c r="W12" s="11"/>
      <c r="X12" s="11">
        <f t="shared" si="5"/>
        <v>1225501.6666666667</v>
      </c>
      <c r="Y12" s="11">
        <f t="shared" si="6"/>
        <v>149047.49999999988</v>
      </c>
      <c r="Z12" s="11">
        <f t="shared" si="7"/>
        <v>98974498.333333328</v>
      </c>
      <c r="AA12" s="11"/>
      <c r="AB12" s="15"/>
      <c r="AC12" s="15"/>
    </row>
    <row r="13" spans="1:29" s="32" customFormat="1" x14ac:dyDescent="0.15">
      <c r="A13" s="23" t="s">
        <v>82</v>
      </c>
      <c r="B13" s="23" t="s">
        <v>45</v>
      </c>
      <c r="C13" s="23" t="s">
        <v>45</v>
      </c>
      <c r="D13" s="23" t="s">
        <v>83</v>
      </c>
      <c r="E13" s="23" t="s">
        <v>33</v>
      </c>
      <c r="F13" s="23"/>
      <c r="G13" s="23" t="s">
        <v>84</v>
      </c>
      <c r="H13" s="23"/>
      <c r="I13" s="23"/>
      <c r="J13" s="24">
        <v>25500000</v>
      </c>
      <c r="K13" s="24"/>
      <c r="L13" s="12">
        <v>43487</v>
      </c>
      <c r="M13" s="26">
        <v>43847</v>
      </c>
      <c r="N13" s="27">
        <v>0</v>
      </c>
      <c r="O13" s="27">
        <f t="shared" si="0"/>
        <v>360</v>
      </c>
      <c r="P13" s="28" t="s">
        <v>42</v>
      </c>
      <c r="Q13" s="28" t="s">
        <v>43</v>
      </c>
      <c r="R13" s="29">
        <v>3.2500000000000001E-2</v>
      </c>
      <c r="S13" s="29">
        <f t="shared" si="1"/>
        <v>3.6500000000000005E-2</v>
      </c>
      <c r="T13" s="29">
        <f t="shared" si="2"/>
        <v>4.0000000000000036E-3</v>
      </c>
      <c r="U13" s="30">
        <f t="shared" si="3"/>
        <v>879750.00000000012</v>
      </c>
      <c r="V13" s="30">
        <f t="shared" si="4"/>
        <v>51000</v>
      </c>
      <c r="W13" s="30"/>
      <c r="X13" s="30">
        <f t="shared" si="5"/>
        <v>930750.00000000012</v>
      </c>
      <c r="Y13" s="30">
        <f t="shared" si="6"/>
        <v>102000.00000000009</v>
      </c>
      <c r="Z13" s="30">
        <f t="shared" si="7"/>
        <v>24569250</v>
      </c>
      <c r="AA13" s="33"/>
      <c r="AB13" s="31"/>
      <c r="AC13" s="31"/>
    </row>
    <row r="14" spans="1:29" s="33" customFormat="1" x14ac:dyDescent="0.15">
      <c r="A14" s="10" t="s">
        <v>85</v>
      </c>
      <c r="B14" s="10" t="s">
        <v>55</v>
      </c>
      <c r="C14" s="10" t="s">
        <v>55</v>
      </c>
      <c r="D14" s="10" t="s">
        <v>86</v>
      </c>
      <c r="E14" s="10" t="s">
        <v>33</v>
      </c>
      <c r="F14" s="10"/>
      <c r="G14" s="10" t="s">
        <v>87</v>
      </c>
      <c r="H14" s="10"/>
      <c r="I14" s="10"/>
      <c r="J14" s="11">
        <v>133500000</v>
      </c>
      <c r="K14" s="11"/>
      <c r="L14" s="12">
        <v>43487</v>
      </c>
      <c r="M14" s="12">
        <v>43851</v>
      </c>
      <c r="N14" s="10">
        <v>0</v>
      </c>
      <c r="O14" s="10">
        <f t="shared" si="0"/>
        <v>364</v>
      </c>
      <c r="P14" s="13" t="s">
        <v>42</v>
      </c>
      <c r="Q14" s="13" t="s">
        <v>43</v>
      </c>
      <c r="R14" s="14">
        <v>3.2500000000000001E-2</v>
      </c>
      <c r="S14" s="14">
        <f t="shared" si="1"/>
        <v>3.6500000000000005E-2</v>
      </c>
      <c r="T14" s="14">
        <f t="shared" si="2"/>
        <v>4.0000000000000036E-3</v>
      </c>
      <c r="U14" s="11">
        <f t="shared" si="3"/>
        <v>4656925</v>
      </c>
      <c r="V14" s="11">
        <f t="shared" si="4"/>
        <v>269966.66666666669</v>
      </c>
      <c r="W14" s="11"/>
      <c r="X14" s="11">
        <f t="shared" si="5"/>
        <v>4926891.666666667</v>
      </c>
      <c r="Y14" s="11">
        <f t="shared" si="6"/>
        <v>539933.33333333384</v>
      </c>
      <c r="Z14" s="11">
        <f t="shared" si="7"/>
        <v>128573108.33333333</v>
      </c>
      <c r="AA14" s="43"/>
      <c r="AB14" s="35"/>
      <c r="AC14" s="35"/>
    </row>
    <row r="15" spans="1:29" s="10" customFormat="1" x14ac:dyDescent="0.15">
      <c r="A15" s="18" t="s">
        <v>88</v>
      </c>
      <c r="B15" s="18" t="s">
        <v>89</v>
      </c>
      <c r="C15" s="18" t="s">
        <v>90</v>
      </c>
      <c r="D15" s="18" t="s">
        <v>91</v>
      </c>
      <c r="E15" s="18" t="s">
        <v>33</v>
      </c>
      <c r="F15" s="18"/>
      <c r="G15" s="18" t="s">
        <v>92</v>
      </c>
      <c r="H15" s="18"/>
      <c r="I15" s="18"/>
      <c r="J15" s="19">
        <v>15000000</v>
      </c>
      <c r="K15" s="19"/>
      <c r="L15" s="12">
        <v>43488</v>
      </c>
      <c r="M15" s="20">
        <v>43851</v>
      </c>
      <c r="N15" s="18">
        <v>0</v>
      </c>
      <c r="O15" s="18">
        <f t="shared" si="0"/>
        <v>363</v>
      </c>
      <c r="P15" s="21" t="s">
        <v>93</v>
      </c>
      <c r="Q15" s="21" t="s">
        <v>94</v>
      </c>
      <c r="R15" s="22">
        <v>3.2000000000000001E-2</v>
      </c>
      <c r="S15" s="22">
        <f t="shared" si="1"/>
        <v>4.2000000000000003E-2</v>
      </c>
      <c r="T15" s="22">
        <f t="shared" si="2"/>
        <v>1.0000000000000002E-2</v>
      </c>
      <c r="U15" s="19">
        <f t="shared" si="3"/>
        <v>514250.00000000006</v>
      </c>
      <c r="V15" s="19">
        <f t="shared" si="4"/>
        <v>121000</v>
      </c>
      <c r="W15" s="19"/>
      <c r="X15" s="19">
        <f t="shared" si="5"/>
        <v>635250</v>
      </c>
      <c r="Y15" s="19">
        <f t="shared" si="6"/>
        <v>151250.00000000003</v>
      </c>
      <c r="Z15" s="19">
        <f t="shared" si="7"/>
        <v>14364750</v>
      </c>
      <c r="AA15" s="44"/>
      <c r="AB15" s="12"/>
      <c r="AC15" s="12"/>
    </row>
    <row r="16" spans="1:29" s="33" customFormat="1" x14ac:dyDescent="0.15">
      <c r="A16" s="10" t="s">
        <v>95</v>
      </c>
      <c r="B16" s="10" t="s">
        <v>39</v>
      </c>
      <c r="C16" s="10" t="s">
        <v>39</v>
      </c>
      <c r="D16" s="10" t="s">
        <v>96</v>
      </c>
      <c r="E16" s="10" t="s">
        <v>33</v>
      </c>
      <c r="F16" s="10"/>
      <c r="G16" s="10" t="s">
        <v>97</v>
      </c>
      <c r="H16" s="10"/>
      <c r="I16" s="10"/>
      <c r="J16" s="11">
        <v>100000000</v>
      </c>
      <c r="K16" s="11"/>
      <c r="L16" s="12">
        <v>43489</v>
      </c>
      <c r="M16" s="12">
        <v>43818</v>
      </c>
      <c r="N16" s="10">
        <v>1</v>
      </c>
      <c r="O16" s="10">
        <f t="shared" si="0"/>
        <v>330</v>
      </c>
      <c r="P16" s="13" t="s">
        <v>98</v>
      </c>
      <c r="Q16" s="13" t="s">
        <v>53</v>
      </c>
      <c r="R16" s="14">
        <v>3.2000000000000001E-2</v>
      </c>
      <c r="S16" s="14">
        <f t="shared" si="1"/>
        <v>3.3099999999999997E-2</v>
      </c>
      <c r="T16" s="14">
        <f t="shared" si="2"/>
        <v>1.0999999999999968E-3</v>
      </c>
      <c r="U16" s="11">
        <f t="shared" si="3"/>
        <v>3034166.666666666</v>
      </c>
      <c r="V16" s="11">
        <f>J16*Q16*O16/360</f>
        <v>0</v>
      </c>
      <c r="W16" s="11"/>
      <c r="X16" s="11">
        <f t="shared" si="5"/>
        <v>3034166.666666666</v>
      </c>
      <c r="Y16" s="11">
        <f t="shared" si="6"/>
        <v>100833.33333333304</v>
      </c>
      <c r="Z16" s="11">
        <f t="shared" si="7"/>
        <v>96965833.333333328</v>
      </c>
      <c r="AA16" s="45"/>
      <c r="AB16" s="35"/>
      <c r="AC16" s="35"/>
    </row>
    <row r="17" spans="1:29" s="23" customFormat="1" x14ac:dyDescent="0.15">
      <c r="A17" s="10" t="s">
        <v>99</v>
      </c>
      <c r="B17" s="10" t="s">
        <v>69</v>
      </c>
      <c r="C17" s="10" t="s">
        <v>100</v>
      </c>
      <c r="D17" s="10" t="s">
        <v>101</v>
      </c>
      <c r="E17" s="10" t="s">
        <v>33</v>
      </c>
      <c r="F17" s="10"/>
      <c r="G17" s="10" t="s">
        <v>102</v>
      </c>
      <c r="H17" s="10"/>
      <c r="I17" s="10"/>
      <c r="J17" s="11">
        <v>40000000</v>
      </c>
      <c r="K17" s="11"/>
      <c r="L17" s="12">
        <v>43489</v>
      </c>
      <c r="M17" s="12">
        <v>43656</v>
      </c>
      <c r="N17" s="10">
        <v>0</v>
      </c>
      <c r="O17" s="10">
        <f t="shared" si="0"/>
        <v>167</v>
      </c>
      <c r="P17" s="13" t="s">
        <v>81</v>
      </c>
      <c r="Q17" s="13" t="s">
        <v>53</v>
      </c>
      <c r="R17" s="14">
        <v>3.2000000000000001E-2</v>
      </c>
      <c r="S17" s="14">
        <f t="shared" si="1"/>
        <v>3.6999999999999998E-2</v>
      </c>
      <c r="T17" s="14">
        <f t="shared" si="2"/>
        <v>4.9999999999999975E-3</v>
      </c>
      <c r="U17" s="11">
        <f t="shared" si="3"/>
        <v>686555.5555555555</v>
      </c>
      <c r="V17" s="11">
        <f t="shared" si="4"/>
        <v>0</v>
      </c>
      <c r="W17" s="11"/>
      <c r="X17" s="11">
        <f t="shared" si="5"/>
        <v>686555.5555555555</v>
      </c>
      <c r="Y17" s="11">
        <f t="shared" si="6"/>
        <v>92777.777777777737</v>
      </c>
      <c r="Z17" s="11">
        <f t="shared" si="7"/>
        <v>39313444.444444448</v>
      </c>
      <c r="AA17" s="45"/>
      <c r="AB17" s="25"/>
      <c r="AC17" s="25"/>
    </row>
    <row r="18" spans="1:29" s="23" customFormat="1" x14ac:dyDescent="0.15">
      <c r="A18" s="10" t="s">
        <v>103</v>
      </c>
      <c r="B18" s="10" t="s">
        <v>45</v>
      </c>
      <c r="C18" s="10" t="s">
        <v>45</v>
      </c>
      <c r="D18" s="10" t="s">
        <v>104</v>
      </c>
      <c r="E18" s="10" t="s">
        <v>33</v>
      </c>
      <c r="F18" s="10"/>
      <c r="G18" s="10" t="s">
        <v>105</v>
      </c>
      <c r="H18" s="10"/>
      <c r="I18" s="10"/>
      <c r="J18" s="11">
        <v>15000000</v>
      </c>
      <c r="K18" s="11"/>
      <c r="L18" s="12">
        <v>43490</v>
      </c>
      <c r="M18" s="12">
        <v>43854</v>
      </c>
      <c r="N18" s="10">
        <v>0</v>
      </c>
      <c r="O18" s="10">
        <f t="shared" si="0"/>
        <v>364</v>
      </c>
      <c r="P18" s="13" t="s">
        <v>106</v>
      </c>
      <c r="Q18" s="13" t="s">
        <v>107</v>
      </c>
      <c r="R18" s="14">
        <v>3.2000000000000001E-2</v>
      </c>
      <c r="S18" s="14">
        <f t="shared" si="1"/>
        <v>3.6499999999999998E-2</v>
      </c>
      <c r="T18" s="14">
        <f t="shared" si="2"/>
        <v>4.4999999999999971E-3</v>
      </c>
      <c r="U18" s="11">
        <f t="shared" si="3"/>
        <v>514150</v>
      </c>
      <c r="V18" s="11">
        <f t="shared" si="4"/>
        <v>39433.333333333336</v>
      </c>
      <c r="W18" s="11"/>
      <c r="X18" s="11">
        <f t="shared" si="5"/>
        <v>553583.33333333337</v>
      </c>
      <c r="Y18" s="11">
        <f t="shared" si="6"/>
        <v>68249.999999999956</v>
      </c>
      <c r="Z18" s="11">
        <f t="shared" si="7"/>
        <v>14446416.666666666</v>
      </c>
      <c r="AA18" s="34"/>
      <c r="AB18" s="25"/>
      <c r="AC18" s="25"/>
    </row>
    <row r="19" spans="1:29" s="23" customFormat="1" x14ac:dyDescent="0.15">
      <c r="A19" s="10" t="s">
        <v>108</v>
      </c>
      <c r="B19" s="10" t="s">
        <v>45</v>
      </c>
      <c r="C19" s="10" t="s">
        <v>45</v>
      </c>
      <c r="D19" s="10" t="s">
        <v>109</v>
      </c>
      <c r="E19" s="10" t="s">
        <v>33</v>
      </c>
      <c r="F19" s="10"/>
      <c r="G19" s="10" t="s">
        <v>65</v>
      </c>
      <c r="H19" s="10"/>
      <c r="I19" s="10"/>
      <c r="J19" s="11">
        <v>60000000</v>
      </c>
      <c r="K19" s="11"/>
      <c r="L19" s="12">
        <v>43493</v>
      </c>
      <c r="M19" s="12">
        <v>43854</v>
      </c>
      <c r="N19" s="10">
        <v>0</v>
      </c>
      <c r="O19" s="10">
        <f t="shared" si="0"/>
        <v>361</v>
      </c>
      <c r="P19" s="13" t="s">
        <v>106</v>
      </c>
      <c r="Q19" s="13" t="s">
        <v>107</v>
      </c>
      <c r="R19" s="14">
        <v>3.2000000000000001E-2</v>
      </c>
      <c r="S19" s="14">
        <f t="shared" si="1"/>
        <v>3.6499999999999998E-2</v>
      </c>
      <c r="T19" s="14">
        <f t="shared" si="2"/>
        <v>4.4999999999999971E-3</v>
      </c>
      <c r="U19" s="11">
        <f t="shared" si="3"/>
        <v>2039650</v>
      </c>
      <c r="V19" s="11">
        <f t="shared" si="4"/>
        <v>156433.33333333334</v>
      </c>
      <c r="W19" s="11"/>
      <c r="X19" s="11">
        <f t="shared" si="5"/>
        <v>2196083.3333333335</v>
      </c>
      <c r="Y19" s="11">
        <f t="shared" si="6"/>
        <v>270749.99999999983</v>
      </c>
      <c r="Z19" s="11">
        <f t="shared" si="7"/>
        <v>57803916.666666664</v>
      </c>
      <c r="AA19" s="34"/>
      <c r="AB19" s="25"/>
      <c r="AC19" s="25"/>
    </row>
    <row r="30" spans="1:29" x14ac:dyDescent="0.15">
      <c r="I30" s="1"/>
      <c r="K30" s="1"/>
      <c r="N30" s="1"/>
      <c r="R30" s="1"/>
      <c r="S30" s="1"/>
      <c r="T30" s="1"/>
      <c r="AA30" s="1"/>
      <c r="AB30" s="1"/>
      <c r="AC30" s="1"/>
    </row>
  </sheetData>
  <phoneticPr fontId="1" type="noConversion"/>
  <dataValidations count="2">
    <dataValidation type="list" allowBlank="1" showInputMessage="1" showErrorMessage="1" sqref="K8:K9 I2:I7 I10:I19">
      <formula1>"有,无"</formula1>
    </dataValidation>
    <dataValidation type="list" allowBlank="1" showInputMessage="1" showErrorMessage="1" sqref="J8:J9 H4:H7 H2 H10:H19">
      <formula1>" ,有,无"</formula1>
    </dataValidation>
  </dataValidations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2021-11-23T12:24:35Z</dcterms:modified>
</cp:coreProperties>
</file>