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<sst xmlns="http://schemas.openxmlformats.org/spreadsheetml/2006/main" count="454" uniqueCount="278">
  <si>
    <t xml:space="preserve">КАТУШКИ</t>
  </si>
  <si>
    <t xml:space="preserve">Катушки безынерционные Surf Master</t>
  </si>
  <si>
    <t xml:space="preserve">SCREW</t>
  </si>
  <si>
    <t xml:space="preserve">Винт для ручки б/и катушки</t>
  </si>
  <si>
    <t xml:space="preserve">есть</t>
  </si>
  <si>
    <t xml:space="preserve">фото</t>
  </si>
  <si>
    <t xml:space="preserve">SMAD5500-7</t>
  </si>
  <si>
    <t xml:space="preserve">Кат. Surf Master Advance AD 5500A 6+1bb з/ш</t>
  </si>
  <si>
    <t xml:space="preserve">SMAD6000-7</t>
  </si>
  <si>
    <t xml:space="preserve">Кат. Surf Master Advance AD 6000A 6+1bb з/ш</t>
  </si>
  <si>
    <t xml:space="preserve">AFD3000A-4</t>
  </si>
  <si>
    <t xml:space="preserve">Кат. Surf Master Amazon FD 30A 3+1bb з/ш (MD)</t>
  </si>
  <si>
    <t xml:space="preserve">AFD3000A-6</t>
  </si>
  <si>
    <t xml:space="preserve">Кат. Surf Master Amazon FD 30A 5+1bb з/ш (MD)</t>
  </si>
  <si>
    <t xml:space="preserve">ARD3000A-4</t>
  </si>
  <si>
    <t xml:space="preserve">Кат. Surf Master Amazon RD 30A 3+1bb з/ш (MDR)</t>
  </si>
  <si>
    <t xml:space="preserve">ARD3000A-6</t>
  </si>
  <si>
    <t xml:space="preserve">Кат. Surf Master Amazon RD 30A 5+1bb з/ш (MDR)</t>
  </si>
  <si>
    <t xml:space="preserve">SMAPL130-1</t>
  </si>
  <si>
    <t xml:space="preserve">Кат. Surf Master Apollo APL 130 1bb з/ш c байтр.</t>
  </si>
  <si>
    <t xml:space="preserve">SMAPL140-1</t>
  </si>
  <si>
    <t xml:space="preserve">Кат. Surf Master Apollo APL 140 1bb з/ш с байтр.</t>
  </si>
  <si>
    <t xml:space="preserve">SMAPL150-1</t>
  </si>
  <si>
    <t xml:space="preserve">Кат. Surf Master Apollo APL 150 1bb з/ш с байтр.</t>
  </si>
  <si>
    <t xml:space="preserve">SMAPL160-1</t>
  </si>
  <si>
    <t xml:space="preserve">Кат. Surf Master Apollo APL 160 1bb з/ш с байтр.</t>
  </si>
  <si>
    <t xml:space="preserve">SMRA2500-6</t>
  </si>
  <si>
    <t xml:space="preserve">Кат. Surf Master Astera RA2500A 5+1bb з/ш</t>
  </si>
  <si>
    <t xml:space="preserve">SMRA3500-6</t>
  </si>
  <si>
    <t xml:space="preserve">Кат. Surf Master Astera RA3500A 5+1bb з/ш</t>
  </si>
  <si>
    <t xml:space="preserve">SMAU1000-6</t>
  </si>
  <si>
    <t xml:space="preserve">Кат. Surf Master Aurora 1000A 5+1bb</t>
  </si>
  <si>
    <t xml:space="preserve">SMAU1000-8</t>
  </si>
  <si>
    <t xml:space="preserve">Кат. Surf Master Aurora 1000A 7+1bb</t>
  </si>
  <si>
    <t xml:space="preserve">SMAU2000-6</t>
  </si>
  <si>
    <t xml:space="preserve">Кат. Surf Master Aurora 2000A 5+1bb</t>
  </si>
  <si>
    <t xml:space="preserve">SM-CP-30-9/1</t>
  </si>
  <si>
    <t xml:space="preserve">Кат. Surf Master Carp-Pro 30A 9+1bb з/ш с байтр.</t>
  </si>
  <si>
    <t xml:space="preserve">SM-CP-40-9/1</t>
  </si>
  <si>
    <t xml:space="preserve">Кат. Surf Master Carp-Pro 40A 9+1bb з/ш с байтр.</t>
  </si>
  <si>
    <t xml:space="preserve">SM-CP-50-9/1</t>
  </si>
  <si>
    <t xml:space="preserve">Кат. Surf Master Carp-Pro 50A 9+1bb з/ш с байтр.</t>
  </si>
  <si>
    <t xml:space="preserve">SM-CP-60-9/1</t>
  </si>
  <si>
    <t xml:space="preserve">Кат. Surf Master Carp-Pro 60A 9+1bb з/ш с байтр.</t>
  </si>
  <si>
    <t xml:space="preserve">SCXC2-6</t>
  </si>
  <si>
    <t xml:space="preserve">Кат. Surf Master Chokai Series X-Cast FX 2000 5+1bb з/ш Al</t>
  </si>
  <si>
    <t xml:space="preserve">SCXC3-6</t>
  </si>
  <si>
    <t xml:space="preserve">Кат. Surf Master Chokai Series X-Cast FX 3000 5+1bb з/ш Al</t>
  </si>
  <si>
    <t xml:space="preserve">SCXC4-6</t>
  </si>
  <si>
    <t xml:space="preserve">Кат. Surf Master Chokai Series X-Cast FX 4000 5+1bb з/ш Al</t>
  </si>
  <si>
    <t xml:space="preserve">SMEC3000A-6</t>
  </si>
  <si>
    <t xml:space="preserve">Кат. Surf Master Easy Carp 3000A 5+1bb з/ш с байтр.</t>
  </si>
  <si>
    <t xml:space="preserve">SMEC4000A-6</t>
  </si>
  <si>
    <t xml:space="preserve">Кат. Surf Master Easy Carp 4000A 5+1bb з/ш с байтр.</t>
  </si>
  <si>
    <t xml:space="preserve">SMEC5000A-6</t>
  </si>
  <si>
    <t xml:space="preserve">Кат. Surf Master Easy Carp 5000A 5+1bb з/ш с байтр.</t>
  </si>
  <si>
    <t xml:space="preserve">SMEC6000A-6</t>
  </si>
  <si>
    <t xml:space="preserve">Кат. Surf Master Easy Carp 6000A 5+1bb з/ш c байтр.</t>
  </si>
  <si>
    <t xml:space="preserve">EFDSP300-5</t>
  </si>
  <si>
    <t xml:space="preserve">Кат. Surf Master Excia FD SP300A 4+1bb з/ш</t>
  </si>
  <si>
    <t xml:space="preserve">ERDSP300-5</t>
  </si>
  <si>
    <t xml:space="preserve">Кат. Surf Master Excia RD BBS300A 4+1bb з/ш</t>
  </si>
  <si>
    <t xml:space="preserve">ERDSP300-8</t>
  </si>
  <si>
    <t xml:space="preserve">Кат. Surf Master Excia RD BBS300A 7+1bb з/ш</t>
  </si>
  <si>
    <t xml:space="preserve">SETF40-10</t>
  </si>
  <si>
    <t xml:space="preserve">Кат. Surf Master Exist FD4000A match 9+1bb з/ш</t>
  </si>
  <si>
    <t xml:space="preserve">SETR20-10</t>
  </si>
  <si>
    <t xml:space="preserve">Кат. Surf Master Exist RD2000A match 6+1bb з/ш</t>
  </si>
  <si>
    <t xml:space="preserve">SETR40-10</t>
  </si>
  <si>
    <t xml:space="preserve">Кат. Surf Master Exist RD4000A match 6+1bb з/ш</t>
  </si>
  <si>
    <t xml:space="preserve">SMET1000-6</t>
  </si>
  <si>
    <t xml:space="preserve">Кат. Surf Master Expert ET 1000A 4+2bb з/ш</t>
  </si>
  <si>
    <t xml:space="preserve">SEC40-6</t>
  </si>
  <si>
    <t xml:space="preserve">Кат. Surf Master Exxon Carp 4000MA match 5+1bb з/ш с байтр.</t>
  </si>
  <si>
    <t xml:space="preserve">SPC30-6</t>
  </si>
  <si>
    <t xml:space="preserve">Кат. Surf Master Exxon Pro Carp 3000A 5+1bb з/ш с байтр.</t>
  </si>
  <si>
    <t xml:space="preserve">SPC40-6</t>
  </si>
  <si>
    <t xml:space="preserve">Кат. Surf Master Exxon Pro Carp 4000A 5+1bb з/ш с байтр.</t>
  </si>
  <si>
    <t xml:space="preserve">SMGN30A-6</t>
  </si>
  <si>
    <t xml:space="preserve">Кат. Surf Master Genetic GN 30A 5+1bb з/ш + з/ш Al match</t>
  </si>
  <si>
    <t xml:space="preserve">SM-HE1500A-8</t>
  </si>
  <si>
    <t xml:space="preserve">Кат. Surf Master Helios HE 1500A 7+1bb з/ш</t>
  </si>
  <si>
    <t xml:space="preserve">SM-HE2500A-8</t>
  </si>
  <si>
    <t xml:space="preserve">Кат. Surf Master Helios HE 2500A 7+1bb з/ш</t>
  </si>
  <si>
    <t xml:space="preserve">SM-HE3500A-8</t>
  </si>
  <si>
    <t xml:space="preserve">Кат. Surf Master Helios HE 3500A 7+1bb з/ш</t>
  </si>
  <si>
    <t xml:space="preserve">SMFI1500-6</t>
  </si>
  <si>
    <t xml:space="preserve">Кат. Surf Master Inspire FI1500A 5+1bb з/ш</t>
  </si>
  <si>
    <t xml:space="preserve">SMFI2500-6</t>
  </si>
  <si>
    <t xml:space="preserve">Кат. Surf Master Inspire FI2500A 5+1bb з/ш</t>
  </si>
  <si>
    <t xml:space="preserve">SMI-IN20-6</t>
  </si>
  <si>
    <t xml:space="preserve">Кат. Surf Master Integra IN 20A 5+1bb з/ш</t>
  </si>
  <si>
    <t xml:space="preserve">SMI-INT20-6</t>
  </si>
  <si>
    <t xml:space="preserve">Кат. Surf Master Integra INT 20A 5+1bb з/ш</t>
  </si>
  <si>
    <t xml:space="preserve">SMLD-1000</t>
  </si>
  <si>
    <t xml:space="preserve">Кат. Surf Master Leader LD 1000A 8+1bb з/ш Al</t>
  </si>
  <si>
    <t xml:space="preserve">SMLD-2000</t>
  </si>
  <si>
    <t xml:space="preserve">Кат. Surf Master Leader LD 2000A 8+1bb з/ш Al</t>
  </si>
  <si>
    <t xml:space="preserve">SMLD-4000</t>
  </si>
  <si>
    <t xml:space="preserve">Кат. Surf Master Leader LD 4000A 8+1bb з/ш Al</t>
  </si>
  <si>
    <t xml:space="preserve">SMLC3000-6</t>
  </si>
  <si>
    <t xml:space="preserve">Кат. Surf Master Legend Carp BL3000A 5+1bb з/ш с байтр.</t>
  </si>
  <si>
    <t xml:space="preserve">SM-MA6000A-10</t>
  </si>
  <si>
    <t xml:space="preserve">Кат. Surf Master Maverik MA 6000A 9+1bb з/ш</t>
  </si>
  <si>
    <t xml:space="preserve">SMNV1000-5</t>
  </si>
  <si>
    <t xml:space="preserve">Кат. Surf Master Nova NV1000 4+1bb Al з/ш</t>
  </si>
  <si>
    <t xml:space="preserve">SMPT1000-5</t>
  </si>
  <si>
    <t xml:space="preserve">Кат. Surf Master Patriot PT 1000A 4+1bb з/ш</t>
  </si>
  <si>
    <t xml:space="preserve">SMPT2000-5</t>
  </si>
  <si>
    <t xml:space="preserve">Кат. Surf Master Patriot PT 2000A 4+1bb з/ш</t>
  </si>
  <si>
    <t xml:space="preserve">SMPT3000-5</t>
  </si>
  <si>
    <t xml:space="preserve">Кат. Surf Master Patriot PT 3000A 4+1bb з/ш</t>
  </si>
  <si>
    <t xml:space="preserve">SMPT4000-5</t>
  </si>
  <si>
    <t xml:space="preserve">Кат. Surf Master Patriot PT 4000A 4+1bb з/ш</t>
  </si>
  <si>
    <t xml:space="preserve">SMPS1000-8</t>
  </si>
  <si>
    <t xml:space="preserve">Кат. Surf Master Prestige PS 1000A 6+2bb з/ш</t>
  </si>
  <si>
    <t xml:space="preserve">SMPS2000-8</t>
  </si>
  <si>
    <t xml:space="preserve">Кат. Surf Master Prestige PS 2000A 6+2bb з/ш</t>
  </si>
  <si>
    <t xml:space="preserve">SMPS3000-8</t>
  </si>
  <si>
    <t xml:space="preserve">Кат. Surf Master Prestige PS 3000A 6+2bb з/ш</t>
  </si>
  <si>
    <t xml:space="preserve">SMPS4000-8</t>
  </si>
  <si>
    <t xml:space="preserve">Кат. Surf Master Prestige PS 4000A 6+2bb з/ш</t>
  </si>
  <si>
    <t xml:space="preserve">SRBF20-5</t>
  </si>
  <si>
    <t xml:space="preserve">Кат. Surf Master River Blade FD2000A 4+1bb з/ш</t>
  </si>
  <si>
    <t xml:space="preserve">SRBF30-5</t>
  </si>
  <si>
    <t xml:space="preserve">Кат. Surf Master River Blade FD3000A 4+1bb з/ш</t>
  </si>
  <si>
    <t xml:space="preserve">SRBF40-5</t>
  </si>
  <si>
    <t xml:space="preserve">Кат. Surf Master River Blade FD4000A 4+1bb з/ш</t>
  </si>
  <si>
    <t xml:space="preserve">SRBR20-5</t>
  </si>
  <si>
    <t xml:space="preserve">Кат. Surf Master River Blade RD2000A 4+1bb з/ш</t>
  </si>
  <si>
    <t xml:space="preserve">SRBR30-5</t>
  </si>
  <si>
    <t xml:space="preserve">Кат. Surf Master River Blade RD3000A 4+1bb з/ш</t>
  </si>
  <si>
    <t xml:space="preserve">SRBR40-5</t>
  </si>
  <si>
    <t xml:space="preserve">Кат. Surf Master River Blade RD4000A 4+1bb з/ш</t>
  </si>
  <si>
    <t xml:space="preserve">SMFD-2000-3</t>
  </si>
  <si>
    <t xml:space="preserve">Кат. Surf Master Strike FD 20A 3bb з/ш (EH)</t>
  </si>
  <si>
    <t xml:space="preserve">SMFD-2000-5</t>
  </si>
  <si>
    <t xml:space="preserve">Кат. Surf Master Strike FD 20A 5bb з/ш (EH)</t>
  </si>
  <si>
    <t xml:space="preserve">SMFD-3000-3</t>
  </si>
  <si>
    <t xml:space="preserve">Кат. Surf Master Strike FD 30A 3bb з/ш (EH)</t>
  </si>
  <si>
    <t xml:space="preserve">SMFD-3000A-5</t>
  </si>
  <si>
    <t xml:space="preserve">Кат. Surf Master Strike FD 30A 5bb з/ш (EH)</t>
  </si>
  <si>
    <t xml:space="preserve">SMRD-3000A-3</t>
  </si>
  <si>
    <t xml:space="preserve">Кат. Surf Master Strike RD 30A 3bb з/ш (CTR)</t>
  </si>
  <si>
    <t xml:space="preserve">SMRD-3000A-5</t>
  </si>
  <si>
    <t xml:space="preserve">Кат. Surf Master Strike RD 30A 5bb з/ш (CTR)</t>
  </si>
  <si>
    <t xml:space="preserve">SMFT1500-8</t>
  </si>
  <si>
    <t xml:space="preserve">Кат. Surf Master Tirata FT1500A 7+1bb з/ш</t>
  </si>
  <si>
    <t xml:space="preserve">SMFT3500-8</t>
  </si>
  <si>
    <t xml:space="preserve">Кат. Surf Master Tirata FT3500A 7+1bb з/ш</t>
  </si>
  <si>
    <t xml:space="preserve">STG6-6</t>
  </si>
  <si>
    <t xml:space="preserve">Кат. Surf Master Top Gun FP 6000 2bb</t>
  </si>
  <si>
    <t xml:space="preserve">SMAFD10-6</t>
  </si>
  <si>
    <t xml:space="preserve">Кат. Surf Master Tournament FD 10A 5+1bb з/ш Al match</t>
  </si>
  <si>
    <t xml:space="preserve">SMAFD20-6</t>
  </si>
  <si>
    <t xml:space="preserve">Кат. Surf Master Tournament FD 20A 5+1bb з/ш Al match</t>
  </si>
  <si>
    <t xml:space="preserve">SMAFD30-6</t>
  </si>
  <si>
    <t xml:space="preserve">Кат. Surf Master Tournament FD 30A 5+1bb з/ш Al match</t>
  </si>
  <si>
    <t xml:space="preserve">SMARD10-6</t>
  </si>
  <si>
    <t xml:space="preserve">Кат. Surf Master Tournament RD 10A 5+1bb з/ш Al match</t>
  </si>
  <si>
    <t xml:space="preserve">SMARD20-6</t>
  </si>
  <si>
    <t xml:space="preserve">Кат. Surf Master Tournament RD 20A 5+1bb з/ш Al match</t>
  </si>
  <si>
    <t xml:space="preserve">SMARD30-6</t>
  </si>
  <si>
    <t xml:space="preserve">Кат. Surf Master Tournament RD 30A 5+1bb з/ш Al match</t>
  </si>
  <si>
    <t xml:space="preserve">SMAVS05-6</t>
  </si>
  <si>
    <t xml:space="preserve">Кат. Surf Master VS05A 5+1bb з/ш</t>
  </si>
  <si>
    <t xml:space="preserve">SMFK2000-8</t>
  </si>
  <si>
    <t xml:space="preserve">Кат. Surf Master Yamato Kanagawa FK2000A 7+1bb з/ш</t>
  </si>
  <si>
    <t xml:space="preserve">SMFM1000-6</t>
  </si>
  <si>
    <t xml:space="preserve">Кат. Surf Master Yamato Matsushima FM1000A 5+1bb</t>
  </si>
  <si>
    <t xml:space="preserve">SMFM2000-6</t>
  </si>
  <si>
    <t xml:space="preserve">Кат. Surf Master Yamato Matsushima FM2000A 5+1bb з/ш</t>
  </si>
  <si>
    <t xml:space="preserve">SMFM3000-6</t>
  </si>
  <si>
    <t xml:space="preserve">Кат. Surf Master Yamato Matsushima FM3000A 5+1bb з/ш</t>
  </si>
  <si>
    <t xml:space="preserve">SMFPT1000-10A</t>
  </si>
  <si>
    <t xml:space="preserve">Кат. Surf Master Yamato Power Twitch FPT1000A 9+1bb з/ш Al match</t>
  </si>
  <si>
    <t xml:space="preserve">SMFPT2000-10A</t>
  </si>
  <si>
    <t xml:space="preserve">Кат. Surf Master Yamato Power Twitch FPT2000A 9+1bb з/ш Al match</t>
  </si>
  <si>
    <t xml:space="preserve">SMFPT3000-10A</t>
  </si>
  <si>
    <t xml:space="preserve">Кат. Surf Master Yamato Power Twitch FPT3000A 9+1bb з/ш Al match</t>
  </si>
  <si>
    <t xml:space="preserve">SMFS2000-12A</t>
  </si>
  <si>
    <t xml:space="preserve">Кат. Surf Master Yamato Sensei FS2000A 11+1bb з/ш Al match бесконечный винт</t>
  </si>
  <si>
    <t xml:space="preserve">SMFS3000-12A</t>
  </si>
  <si>
    <t xml:space="preserve">Кат. Surf Master Yamato Sensei FS3000A 11+1bb з/ш Al match бесконечный винт</t>
  </si>
  <si>
    <t xml:space="preserve">SMRT3000-6</t>
  </si>
  <si>
    <t xml:space="preserve">Кат. Surf Master Yamato Tanagura RT3000A 5+1bb з/ш</t>
  </si>
  <si>
    <t xml:space="preserve">SMRT4000-6</t>
  </si>
  <si>
    <t xml:space="preserve">Кат. Surf Master Yamato Tanagura RT4000A 5+1bb з/ш</t>
  </si>
  <si>
    <t xml:space="preserve">ЯчейкаА1</t>
  </si>
  <si>
    <t xml:space="preserve">ЯчейкаБ1</t>
  </si>
  <si>
    <t xml:space="preserve">ЯчейкаС1</t>
  </si>
  <si>
    <t xml:space="preserve">ЯчейкаА2</t>
  </si>
  <si>
    <t xml:space="preserve">ЯчейкаБ2</t>
  </si>
  <si>
    <t xml:space="preserve">ЯчейкаС2</t>
  </si>
  <si>
    <t xml:space="preserve">ЯчейкаА3</t>
  </si>
  <si>
    <t xml:space="preserve">ЯчейкаБ3</t>
  </si>
  <si>
    <t xml:space="preserve">ЯчейкаС3</t>
  </si>
  <si>
    <t xml:space="preserve">ЯчейкаА4</t>
  </si>
  <si>
    <t xml:space="preserve">ЯчейкаБ4</t>
  </si>
  <si>
    <t xml:space="preserve">ЯчейкаС4</t>
  </si>
  <si>
    <t xml:space="preserve">ЯчейкаА5</t>
  </si>
  <si>
    <t xml:space="preserve">ЯчейкаБ5</t>
  </si>
  <si>
    <t xml:space="preserve">ЯчейкаС5</t>
  </si>
  <si>
    <t xml:space="preserve">ЯчейкаА6</t>
  </si>
  <si>
    <t xml:space="preserve">ЯчейкаБ6</t>
  </si>
  <si>
    <t xml:space="preserve">ЯчейкаС6</t>
  </si>
  <si>
    <t xml:space="preserve">ЯчейкаА7</t>
  </si>
  <si>
    <t xml:space="preserve">ЯчейкаБ7</t>
  </si>
  <si>
    <t xml:space="preserve">ЯчейкаС7</t>
  </si>
  <si>
    <t xml:space="preserve">ЯчейкаА8</t>
  </si>
  <si>
    <t xml:space="preserve">ЯчейкаБ8</t>
  </si>
  <si>
    <t xml:space="preserve">ЯчейкаС8</t>
  </si>
  <si>
    <t xml:space="preserve">ЯчейкаА9</t>
  </si>
  <si>
    <t xml:space="preserve">ЯчейкаБ9</t>
  </si>
  <si>
    <t xml:space="preserve">ЯчейкаС9</t>
  </si>
  <si>
    <t xml:space="preserve">ЯчейкаА10</t>
  </si>
  <si>
    <t xml:space="preserve">ЯчейкаБ10</t>
  </si>
  <si>
    <t xml:space="preserve">ЯчейкаС10</t>
  </si>
  <si>
    <t xml:space="preserve">ЯчейкаА11</t>
  </si>
  <si>
    <t xml:space="preserve">ЯчейкаБ11</t>
  </si>
  <si>
    <t xml:space="preserve">ЯчейкаС11</t>
  </si>
  <si>
    <t xml:space="preserve">ЯчейкаА12</t>
  </si>
  <si>
    <t xml:space="preserve">ЯчейкаБ12</t>
  </si>
  <si>
    <t xml:space="preserve">ЯчейкаС12</t>
  </si>
  <si>
    <t xml:space="preserve">ЯчейкаА13</t>
  </si>
  <si>
    <t xml:space="preserve">ЯчейкаБ13</t>
  </si>
  <si>
    <t xml:space="preserve">ЯчейкаС13</t>
  </si>
  <si>
    <t xml:space="preserve">ЯчейкаА14</t>
  </si>
  <si>
    <t xml:space="preserve">ЯчейкаБ14</t>
  </si>
  <si>
    <t xml:space="preserve">ЯчейкаС14</t>
  </si>
  <si>
    <t xml:space="preserve">ЯчейкаА15</t>
  </si>
  <si>
    <t xml:space="preserve">ЯчейкаБ15</t>
  </si>
  <si>
    <t xml:space="preserve">ЯчейкаС15</t>
  </si>
  <si>
    <t xml:space="preserve">ЯчейкаА16</t>
  </si>
  <si>
    <t xml:space="preserve">ЯчейкаБ16</t>
  </si>
  <si>
    <t xml:space="preserve">ЯчейкаС16</t>
  </si>
  <si>
    <t xml:space="preserve">ЯчейкаА17</t>
  </si>
  <si>
    <t xml:space="preserve">ЯчейкаБ17</t>
  </si>
  <si>
    <t xml:space="preserve">ЯчейкаС17</t>
  </si>
  <si>
    <t xml:space="preserve">ЯчейкаА18</t>
  </si>
  <si>
    <t xml:space="preserve">ЯчейкаБ18</t>
  </si>
  <si>
    <t xml:space="preserve">ЯчейкаС18</t>
  </si>
  <si>
    <t xml:space="preserve">ЯчейкаА19</t>
  </si>
  <si>
    <t xml:space="preserve">ЯчейкаБ19</t>
  </si>
  <si>
    <t xml:space="preserve">ЯчейкаС19</t>
  </si>
  <si>
    <t xml:space="preserve">ЯчейкаА20</t>
  </si>
  <si>
    <t xml:space="preserve">ЯчейкаБ20</t>
  </si>
  <si>
    <t xml:space="preserve">ЯчейкаС20</t>
  </si>
  <si>
    <t xml:space="preserve">ЯчейкаА21</t>
  </si>
  <si>
    <t xml:space="preserve">ЯчейкаБ21</t>
  </si>
  <si>
    <t xml:space="preserve">ЯчейкаС21</t>
  </si>
  <si>
    <t xml:space="preserve">ЯчейкаА22</t>
  </si>
  <si>
    <t xml:space="preserve">ЯчейкаБ22</t>
  </si>
  <si>
    <t xml:space="preserve">ЯчейкаС22</t>
  </si>
  <si>
    <t xml:space="preserve">ЯчейкаА23</t>
  </si>
  <si>
    <t xml:space="preserve">ЯчейкаБ23</t>
  </si>
  <si>
    <t xml:space="preserve">ЯчейкаС23</t>
  </si>
  <si>
    <t xml:space="preserve">ЯчейкаА24</t>
  </si>
  <si>
    <t xml:space="preserve">ЯчейкаБ24</t>
  </si>
  <si>
    <t xml:space="preserve">ЯчейкаС24</t>
  </si>
  <si>
    <t xml:space="preserve">ЯчейкаА25</t>
  </si>
  <si>
    <t xml:space="preserve">ЯчейкаБ25</t>
  </si>
  <si>
    <t xml:space="preserve">ЯчейкаС25</t>
  </si>
  <si>
    <t xml:space="preserve">ЯчейкаА26</t>
  </si>
  <si>
    <t xml:space="preserve">ЯчейкаБ26</t>
  </si>
  <si>
    <t xml:space="preserve">ЯчейкаС26</t>
  </si>
  <si>
    <t xml:space="preserve">ЯчейкаА27</t>
  </si>
  <si>
    <t xml:space="preserve">ЯчейкаБ27</t>
  </si>
  <si>
    <t xml:space="preserve">ЯчейкаС27</t>
  </si>
  <si>
    <t xml:space="preserve">ЯчейкаА28</t>
  </si>
  <si>
    <t xml:space="preserve">ЯчейкаБ28</t>
  </si>
  <si>
    <t xml:space="preserve">ЯчейкаС28</t>
  </si>
  <si>
    <t xml:space="preserve">ЯчейкаА29</t>
  </si>
  <si>
    <t xml:space="preserve">ЯчейкаБ29</t>
  </si>
  <si>
    <t xml:space="preserve">ЯчейкаС29</t>
  </si>
  <si>
    <t xml:space="preserve">ЯчейкаА30</t>
  </si>
  <si>
    <t xml:space="preserve">ЯчейкаБ30</t>
  </si>
  <si>
    <t xml:space="preserve">ЯчейкаС30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</si>
</sst>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-\ [$р.]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3E650F"/>
      <name val="Tahoma"/>
      <family val="2"/>
      <charset val="1"/>
    </font>
    <font>
      <b val="true"/>
      <i val="true"/>
      <sz val="10"/>
      <color rgb="FF594278"/>
      <name val="Tahoma"/>
      <family val="2"/>
      <charset val="1"/>
    </font>
    <font>
      <sz val="8"/>
      <color rgb="FF262626"/>
      <name val="Tahoma"/>
      <family val="2"/>
      <charset val="1"/>
    </font>
    <font>
      <sz val="8"/>
      <color rgb="FF00819D"/>
      <name val="Tahoma"/>
      <family val="2"/>
      <charset val="1"/>
    </font>
    <font>
      <u val="single"/>
      <sz val="8"/>
      <color rgb="FF50931F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8F5D7"/>
        <bgColor rgb="FFF9F9F1"/>
      </patternFill>
    </fill>
    <fill>
      <patternFill patternType="solid">
        <fgColor rgb="FFF9F9F1"/>
        <bgColor rgb="FFFCFCF7"/>
      </patternFill>
    </fill>
    <fill>
      <patternFill patternType="solid">
        <fgColor rgb="FFFCFCFC"/>
        <bgColor rgb="FFFCFCF7"/>
      </patternFill>
    </fill>
    <fill>
      <patternFill patternType="solid">
        <fgColor rgb="FFD0EDC1"/>
        <bgColor rgb="FFE8F5D7"/>
      </patternFill>
    </fill>
    <fill>
      <patternFill patternType="solid">
        <fgColor rgb="FFFCFCF7"/>
        <bgColor rgb="FFFCFCF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6" fillId="4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6" fillId="5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FCF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19D"/>
      <rgbColor rgb="FFC0C0C0"/>
      <rgbColor rgb="FF808080"/>
      <rgbColor rgb="FF9999FF"/>
      <rgbColor rgb="FF993366"/>
      <rgbColor rgb="FFF9F9F1"/>
      <rgbColor rgb="FFE8F5D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CFCF7"/>
      <rgbColor rgb="FFD0EDC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50931F"/>
      <rgbColor rgb="FF003300"/>
      <rgbColor rgb="FF3E650F"/>
      <rgbColor rgb="FF993300"/>
      <rgbColor rgb="FF993366"/>
      <rgbColor rgb="FF594278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mages.rybolov.org/screw.jpg" TargetMode="External"/><Relationship Id="rId2" Type="http://schemas.openxmlformats.org/officeDocument/2006/relationships/hyperlink" Target="http://images.rybolov.org/reel-smad.jpg" TargetMode="External"/><Relationship Id="rId3" Type="http://schemas.openxmlformats.org/officeDocument/2006/relationships/hyperlink" Target="http://images.rybolov.org/reel-smad.jpg" TargetMode="External"/><Relationship Id="rId4" Type="http://schemas.openxmlformats.org/officeDocument/2006/relationships/hyperlink" Target="http://images.rybolov.org/afd.jpg" TargetMode="External"/><Relationship Id="rId5" Type="http://schemas.openxmlformats.org/officeDocument/2006/relationships/hyperlink" Target="http://images.rybolov.org/afd.jpg" TargetMode="External"/><Relationship Id="rId6" Type="http://schemas.openxmlformats.org/officeDocument/2006/relationships/hyperlink" Target="http://images.rybolov.org/ard.jpg" TargetMode="External"/><Relationship Id="rId7" Type="http://schemas.openxmlformats.org/officeDocument/2006/relationships/hyperlink" Target="http://images.rybolov.org/ard.jpg" TargetMode="External"/><Relationship Id="rId8" Type="http://schemas.openxmlformats.org/officeDocument/2006/relationships/hyperlink" Target="http://images.rybolov.org/smapl.jpg" TargetMode="External"/><Relationship Id="rId9" Type="http://schemas.openxmlformats.org/officeDocument/2006/relationships/hyperlink" Target="http://images.rybolov.org/smapl.jpg" TargetMode="External"/><Relationship Id="rId10" Type="http://schemas.openxmlformats.org/officeDocument/2006/relationships/hyperlink" Target="http://images.rybolov.org/smapl.jpg" TargetMode="External"/><Relationship Id="rId11" Type="http://schemas.openxmlformats.org/officeDocument/2006/relationships/hyperlink" Target="http://images.rybolov.org/smapl.jpg" TargetMode="External"/><Relationship Id="rId12" Type="http://schemas.openxmlformats.org/officeDocument/2006/relationships/hyperlink" Target="http://images.rybolov.org/smra3500-6.jpg" TargetMode="External"/><Relationship Id="rId13" Type="http://schemas.openxmlformats.org/officeDocument/2006/relationships/hyperlink" Target="http://images.rybolov.org/smra3500-6.jpg" TargetMode="External"/><Relationship Id="rId14" Type="http://schemas.openxmlformats.org/officeDocument/2006/relationships/hyperlink" Target="http://images.rybolov.org/reel-sm-aurora.jpg" TargetMode="External"/><Relationship Id="rId15" Type="http://schemas.openxmlformats.org/officeDocument/2006/relationships/hyperlink" Target="http://images.rybolov.org/reel-sm-aurora.jpg" TargetMode="External"/><Relationship Id="rId16" Type="http://schemas.openxmlformats.org/officeDocument/2006/relationships/hyperlink" Target="http://images.rybolov.org/reel-sm-aurora.jpg" TargetMode="External"/><Relationship Id="rId17" Type="http://schemas.openxmlformats.org/officeDocument/2006/relationships/hyperlink" Target="http://images.rybolov.org/sm-cp.jpg" TargetMode="External"/><Relationship Id="rId18" Type="http://schemas.openxmlformats.org/officeDocument/2006/relationships/hyperlink" Target="http://images.rybolov.org/sm-cp.jpg" TargetMode="External"/><Relationship Id="rId19" Type="http://schemas.openxmlformats.org/officeDocument/2006/relationships/hyperlink" Target="http://images.rybolov.org/sm-cp.jpg" TargetMode="External"/><Relationship Id="rId20" Type="http://schemas.openxmlformats.org/officeDocument/2006/relationships/hyperlink" Target="http://images.rybolov.org/sm-cp.jpg" TargetMode="External"/><Relationship Id="rId21" Type="http://schemas.openxmlformats.org/officeDocument/2006/relationships/hyperlink" Target="http://images.rybolov.org/scxc.jpg" TargetMode="External"/><Relationship Id="rId22" Type="http://schemas.openxmlformats.org/officeDocument/2006/relationships/hyperlink" Target="http://images.rybolov.org/scxc.jpg" TargetMode="External"/><Relationship Id="rId23" Type="http://schemas.openxmlformats.org/officeDocument/2006/relationships/hyperlink" Target="http://images.rybolov.org/scxc.jpg" TargetMode="External"/><Relationship Id="rId24" Type="http://schemas.openxmlformats.org/officeDocument/2006/relationships/hyperlink" Target="http://images.rybolov.org/smec.jpg" TargetMode="External"/><Relationship Id="rId25" Type="http://schemas.openxmlformats.org/officeDocument/2006/relationships/hyperlink" Target="http://images.rybolov.org/smec.jpg" TargetMode="External"/><Relationship Id="rId26" Type="http://schemas.openxmlformats.org/officeDocument/2006/relationships/hyperlink" Target="http://images.rybolov.org/smec.jpg" TargetMode="External"/><Relationship Id="rId27" Type="http://schemas.openxmlformats.org/officeDocument/2006/relationships/hyperlink" Target="http://images.rybolov.org/smec.jpg" TargetMode="External"/><Relationship Id="rId28" Type="http://schemas.openxmlformats.org/officeDocument/2006/relationships/hyperlink" Target="http://images.rybolov.org/efdsp300.jpg" TargetMode="External"/><Relationship Id="rId29" Type="http://schemas.openxmlformats.org/officeDocument/2006/relationships/hyperlink" Target="http://images.rybolov.org/erdsp300.jpg" TargetMode="External"/><Relationship Id="rId30" Type="http://schemas.openxmlformats.org/officeDocument/2006/relationships/hyperlink" Target="http://images.rybolov.org/erdsp300.jpg" TargetMode="External"/><Relationship Id="rId31" Type="http://schemas.openxmlformats.org/officeDocument/2006/relationships/hyperlink" Target="http://images.rybolov.org/setf20-10.jpg" TargetMode="External"/><Relationship Id="rId32" Type="http://schemas.openxmlformats.org/officeDocument/2006/relationships/hyperlink" Target="http://images.rybolov.org/setr20-10.jpg" TargetMode="External"/><Relationship Id="rId33" Type="http://schemas.openxmlformats.org/officeDocument/2006/relationships/hyperlink" Target="http://images.rybolov.org/setr20-10.jpg" TargetMode="External"/><Relationship Id="rId34" Type="http://schemas.openxmlformats.org/officeDocument/2006/relationships/hyperlink" Target="http://images.rybolov.org/reel-smet.jpg" TargetMode="External"/><Relationship Id="rId35" Type="http://schemas.openxmlformats.org/officeDocument/2006/relationships/hyperlink" Target="http://images.rybolov.org/sec40-6.jpg" TargetMode="External"/><Relationship Id="rId36" Type="http://schemas.openxmlformats.org/officeDocument/2006/relationships/hyperlink" Target="http://images.rybolov.org/spc30-6.jpg" TargetMode="External"/><Relationship Id="rId37" Type="http://schemas.openxmlformats.org/officeDocument/2006/relationships/hyperlink" Target="http://images.rybolov.org/spc30-6.jpg" TargetMode="External"/><Relationship Id="rId38" Type="http://schemas.openxmlformats.org/officeDocument/2006/relationships/hyperlink" Target="http://images.rybolov.org/reel-smgn.jpg" TargetMode="External"/><Relationship Id="rId39" Type="http://schemas.openxmlformats.org/officeDocument/2006/relationships/hyperlink" Target="http://images.rybolov.org/sm-he.jpg" TargetMode="External"/><Relationship Id="rId40" Type="http://schemas.openxmlformats.org/officeDocument/2006/relationships/hyperlink" Target="http://images.rybolov.org/sm-he.jpg" TargetMode="External"/><Relationship Id="rId41" Type="http://schemas.openxmlformats.org/officeDocument/2006/relationships/hyperlink" Target="http://images.rybolov.org/sm-he.jpg" TargetMode="External"/><Relationship Id="rId42" Type="http://schemas.openxmlformats.org/officeDocument/2006/relationships/hyperlink" Target="http://images.rybolov.org/smfi3000.jpg" TargetMode="External"/><Relationship Id="rId43" Type="http://schemas.openxmlformats.org/officeDocument/2006/relationships/hyperlink" Target="http://images.rybolov.org/smfi3000.jpg" TargetMode="External"/><Relationship Id="rId44" Type="http://schemas.openxmlformats.org/officeDocument/2006/relationships/hyperlink" Target="http://images.rybolov.org/smi-in.jpg" TargetMode="External"/><Relationship Id="rId45" Type="http://schemas.openxmlformats.org/officeDocument/2006/relationships/hyperlink" Target="http://images.rybolov.org/smi-int.jpg" TargetMode="External"/><Relationship Id="rId46" Type="http://schemas.openxmlformats.org/officeDocument/2006/relationships/hyperlink" Target="http://images.rybolov.org/sm-ld.jpg" TargetMode="External"/><Relationship Id="rId47" Type="http://schemas.openxmlformats.org/officeDocument/2006/relationships/hyperlink" Target="http://images.rybolov.org/sm-ld.jpg" TargetMode="External"/><Relationship Id="rId48" Type="http://schemas.openxmlformats.org/officeDocument/2006/relationships/hyperlink" Target="http://images.rybolov.org/sm-ld.jpg" TargetMode="External"/><Relationship Id="rId49" Type="http://schemas.openxmlformats.org/officeDocument/2006/relationships/hyperlink" Target="http://images.rybolov.org/smlc4000-6.jpg" TargetMode="External"/><Relationship Id="rId50" Type="http://schemas.openxmlformats.org/officeDocument/2006/relationships/hyperlink" Target="http://images.rybolov.org/sm-ma.jpg" TargetMode="External"/><Relationship Id="rId51" Type="http://schemas.openxmlformats.org/officeDocument/2006/relationships/hyperlink" Target="http://images.rybolov.org/smnv.jpg" TargetMode="External"/><Relationship Id="rId52" Type="http://schemas.openxmlformats.org/officeDocument/2006/relationships/hyperlink" Target="http://images.rybolov.org/reel-smpt.jpg" TargetMode="External"/><Relationship Id="rId53" Type="http://schemas.openxmlformats.org/officeDocument/2006/relationships/hyperlink" Target="http://images.rybolov.org/reel-smpt.jpg" TargetMode="External"/><Relationship Id="rId54" Type="http://schemas.openxmlformats.org/officeDocument/2006/relationships/hyperlink" Target="http://images.rybolov.org/reel-smpt.jpg" TargetMode="External"/><Relationship Id="rId55" Type="http://schemas.openxmlformats.org/officeDocument/2006/relationships/hyperlink" Target="http://images.rybolov.org/reel-smpt.jpg" TargetMode="External"/><Relationship Id="rId56" Type="http://schemas.openxmlformats.org/officeDocument/2006/relationships/hyperlink" Target="http://images.rybolov.org/reel-smpr.jpg" TargetMode="External"/><Relationship Id="rId57" Type="http://schemas.openxmlformats.org/officeDocument/2006/relationships/hyperlink" Target="http://images.rybolov.org/reel-smpr.jpg" TargetMode="External"/><Relationship Id="rId58" Type="http://schemas.openxmlformats.org/officeDocument/2006/relationships/hyperlink" Target="http://images.rybolov.org/reel-smpr.jpg" TargetMode="External"/><Relationship Id="rId59" Type="http://schemas.openxmlformats.org/officeDocument/2006/relationships/hyperlink" Target="http://images.rybolov.org/reel-smpr.jpg" TargetMode="External"/><Relationship Id="rId60" Type="http://schemas.openxmlformats.org/officeDocument/2006/relationships/hyperlink" Target="http://images.rybolov.org/srbf20-5.jpg" TargetMode="External"/><Relationship Id="rId61" Type="http://schemas.openxmlformats.org/officeDocument/2006/relationships/hyperlink" Target="http://images.rybolov.org/srbf20-5.jpg" TargetMode="External"/><Relationship Id="rId62" Type="http://schemas.openxmlformats.org/officeDocument/2006/relationships/hyperlink" Target="http://images.rybolov.org/srbf20-5.jpg" TargetMode="External"/><Relationship Id="rId63" Type="http://schemas.openxmlformats.org/officeDocument/2006/relationships/hyperlink" Target="http://images.rybolov.org/srbr20-5.jpg" TargetMode="External"/><Relationship Id="rId64" Type="http://schemas.openxmlformats.org/officeDocument/2006/relationships/hyperlink" Target="http://images.rybolov.org/srbr20-5.jpg" TargetMode="External"/><Relationship Id="rId65" Type="http://schemas.openxmlformats.org/officeDocument/2006/relationships/hyperlink" Target="http://images.rybolov.org/srbr20-5.jpg" TargetMode="External"/><Relationship Id="rId66" Type="http://schemas.openxmlformats.org/officeDocument/2006/relationships/hyperlink" Target="http://images.rybolov.org/smfd.jpg" TargetMode="External"/><Relationship Id="rId67" Type="http://schemas.openxmlformats.org/officeDocument/2006/relationships/hyperlink" Target="http://images.rybolov.org/smfd.jpg" TargetMode="External"/><Relationship Id="rId68" Type="http://schemas.openxmlformats.org/officeDocument/2006/relationships/hyperlink" Target="http://images.rybolov.org/smfd.jpg" TargetMode="External"/><Relationship Id="rId69" Type="http://schemas.openxmlformats.org/officeDocument/2006/relationships/hyperlink" Target="http://images.rybolov.org/smfd.jpg" TargetMode="External"/><Relationship Id="rId70" Type="http://schemas.openxmlformats.org/officeDocument/2006/relationships/hyperlink" Target="http://images.rybolov.org/smrd.jpg" TargetMode="External"/><Relationship Id="rId71" Type="http://schemas.openxmlformats.org/officeDocument/2006/relationships/hyperlink" Target="http://images.rybolov.org/smrd.jpg" TargetMode="External"/><Relationship Id="rId72" Type="http://schemas.openxmlformats.org/officeDocument/2006/relationships/hyperlink" Target="http://images.rybolov.org/smft1500-8.jpg" TargetMode="External"/><Relationship Id="rId73" Type="http://schemas.openxmlformats.org/officeDocument/2006/relationships/hyperlink" Target="http://images.rybolov.org/smft1500-8.jpg" TargetMode="External"/><Relationship Id="rId74" Type="http://schemas.openxmlformats.org/officeDocument/2006/relationships/hyperlink" Target="http://images.rybolov.org/stg6-6.jpg" TargetMode="External"/><Relationship Id="rId75" Type="http://schemas.openxmlformats.org/officeDocument/2006/relationships/hyperlink" Target="http://images.rybolov.org/smafd.jpg" TargetMode="External"/><Relationship Id="rId76" Type="http://schemas.openxmlformats.org/officeDocument/2006/relationships/hyperlink" Target="http://images.rybolov.org/smafd.jpg" TargetMode="External"/><Relationship Id="rId77" Type="http://schemas.openxmlformats.org/officeDocument/2006/relationships/hyperlink" Target="http://images.rybolov.org/smafd.jpg" TargetMode="External"/><Relationship Id="rId78" Type="http://schemas.openxmlformats.org/officeDocument/2006/relationships/hyperlink" Target="http://images.rybolov.org/smard.jpg" TargetMode="External"/><Relationship Id="rId79" Type="http://schemas.openxmlformats.org/officeDocument/2006/relationships/hyperlink" Target="http://images.rybolov.org/smard.jpg" TargetMode="External"/><Relationship Id="rId80" Type="http://schemas.openxmlformats.org/officeDocument/2006/relationships/hyperlink" Target="http://images.rybolov.org/smard.jpg" TargetMode="External"/><Relationship Id="rId81" Type="http://schemas.openxmlformats.org/officeDocument/2006/relationships/hyperlink" Target="http://images.rybolov.org/smavs05.jpg" TargetMode="External"/><Relationship Id="rId82" Type="http://schemas.openxmlformats.org/officeDocument/2006/relationships/hyperlink" Target="http://images.rybolov.org/smfk2000-8.jpg" TargetMode="External"/><Relationship Id="rId83" Type="http://schemas.openxmlformats.org/officeDocument/2006/relationships/hyperlink" Target="http://images.rybolov.org/smfm1000-6.jpg" TargetMode="External"/><Relationship Id="rId84" Type="http://schemas.openxmlformats.org/officeDocument/2006/relationships/hyperlink" Target="http://images.rybolov.org/smfm1000-6.jpg" TargetMode="External"/><Relationship Id="rId85" Type="http://schemas.openxmlformats.org/officeDocument/2006/relationships/hyperlink" Target="http://images.rybolov.org/smfm1000-6.jpg" TargetMode="External"/><Relationship Id="rId86" Type="http://schemas.openxmlformats.org/officeDocument/2006/relationships/hyperlink" Target="http://images.rybolov.org/smfpt2000-10a.jpg" TargetMode="External"/><Relationship Id="rId87" Type="http://schemas.openxmlformats.org/officeDocument/2006/relationships/hyperlink" Target="http://images.rybolov.org/smfpt2000-10a.jpg" TargetMode="External"/><Relationship Id="rId88" Type="http://schemas.openxmlformats.org/officeDocument/2006/relationships/hyperlink" Target="http://images.rybolov.org/smfpt2000-10a.jpg" TargetMode="External"/><Relationship Id="rId89" Type="http://schemas.openxmlformats.org/officeDocument/2006/relationships/hyperlink" Target="http://images.rybolov.org/smfs2000-12a.jpg" TargetMode="External"/><Relationship Id="rId90" Type="http://schemas.openxmlformats.org/officeDocument/2006/relationships/hyperlink" Target="http://images.rybolov.org/smfs2000-12a.jpg" TargetMode="External"/><Relationship Id="rId91" Type="http://schemas.openxmlformats.org/officeDocument/2006/relationships/hyperlink" Target="http://images.rybolov.org/smrt3000-6.jpg" TargetMode="External"/><Relationship Id="rId92" Type="http://schemas.openxmlformats.org/officeDocument/2006/relationships/hyperlink" Target="http://images.rybolov.org/smrt3000-6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6.71428571428571"/>
    <col collapsed="false" hidden="false" max="2" min="2" style="0" width="17.2704081632653"/>
    <col collapsed="false" hidden="false" max="3" min="3" style="0" width="70.0714285714286"/>
    <col collapsed="false" hidden="false" max="4" min="4" style="0" width="8.23469387755102"/>
    <col collapsed="false" hidden="false" max="5" min="5" style="0" width="6.71428571428571"/>
    <col collapsed="false" hidden="false" max="8" min="6" style="0" width="14.3520408163265"/>
    <col collapsed="false" hidden="false" max="9" min="9" style="0" width="8.79081632653061"/>
    <col collapsed="false" hidden="false" max="10" min="10" style="0" width="11.5204081632653"/>
    <col collapsed="false" hidden="false" max="11" min="11" style="0" width="11.2959183673469"/>
    <col collapsed="false" hidden="false" max="1025" min="12" style="0" width="11.5204081632653"/>
  </cols>
  <sheetData>
    <row r="1" customFormat="false" ht="12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2.8" hidden="false" customHeight="false" outlineLevel="0" collapsed="false">
      <c r="A3" s="3" t="n">
        <v>1</v>
      </c>
      <c r="B3" s="3" t="s">
        <v>2</v>
      </c>
      <c r="C3" s="3" t="s">
        <v>3</v>
      </c>
      <c r="D3" s="4" t="s">
        <v>4</v>
      </c>
      <c r="E3" s="3" t="n">
        <v>10</v>
      </c>
      <c r="F3" s="5" t="n">
        <v>48</v>
      </c>
      <c r="G3" s="5"/>
      <c r="H3" s="5" t="e">
        <f aca="false">ROUND(48-48*#ССЫЛ!,2)</f>
        <v>#REF!</v>
      </c>
      <c r="I3" s="6" t="s">
        <v>5</v>
      </c>
      <c r="J3" s="3"/>
      <c r="K3" s="7" t="e">
        <f aca="false">ROUND(J3*H3,2)</f>
        <v>#REF!</v>
      </c>
    </row>
    <row r="4" customFormat="false" ht="12.8" hidden="false" customHeight="false" outlineLevel="0" collapsed="false">
      <c r="A4" s="8" t="n">
        <v>2</v>
      </c>
      <c r="B4" s="8" t="s">
        <v>6</v>
      </c>
      <c r="C4" s="8" t="s">
        <v>7</v>
      </c>
      <c r="D4" s="9" t="s">
        <v>4</v>
      </c>
      <c r="E4" s="8" t="n">
        <v>1</v>
      </c>
      <c r="F4" s="10" t="n">
        <v>1768.8</v>
      </c>
      <c r="G4" s="10"/>
      <c r="H4" s="10" t="e">
        <f aca="false">ROUND(1768.8-1768.8*#ССЫЛ!,2)</f>
        <v>#REF!</v>
      </c>
      <c r="I4" s="11" t="s">
        <v>5</v>
      </c>
      <c r="J4" s="8"/>
      <c r="K4" s="7" t="e">
        <f aca="false">ROUND(J4*H4,2)</f>
        <v>#REF!</v>
      </c>
    </row>
    <row r="5" customFormat="false" ht="12.8" hidden="false" customHeight="false" outlineLevel="0" collapsed="false">
      <c r="A5" s="3" t="n">
        <v>3</v>
      </c>
      <c r="B5" s="3" t="s">
        <v>8</v>
      </c>
      <c r="C5" s="3" t="s">
        <v>9</v>
      </c>
      <c r="D5" s="3" t="n">
        <v>1</v>
      </c>
      <c r="E5" s="3" t="n">
        <v>1</v>
      </c>
      <c r="F5" s="5" t="n">
        <v>2096.8</v>
      </c>
      <c r="G5" s="5"/>
      <c r="H5" s="5" t="e">
        <f aca="false">ROUND(2096.8-2096.8*#ССЫЛ!,2)</f>
        <v>#REF!</v>
      </c>
      <c r="I5" s="6" t="s">
        <v>5</v>
      </c>
      <c r="J5" s="3"/>
      <c r="K5" s="7" t="e">
        <f aca="false">ROUND(J5*H5,2)</f>
        <v>#REF!</v>
      </c>
    </row>
    <row r="6" customFormat="false" ht="12.8" hidden="false" customHeight="false" outlineLevel="0" collapsed="false">
      <c r="A6" s="8" t="n">
        <v>4</v>
      </c>
      <c r="B6" s="8" t="s">
        <v>10</v>
      </c>
      <c r="C6" s="8" t="s">
        <v>11</v>
      </c>
      <c r="D6" s="9" t="s">
        <v>4</v>
      </c>
      <c r="E6" s="8" t="n">
        <v>1</v>
      </c>
      <c r="F6" s="10" t="n">
        <v>990.4</v>
      </c>
      <c r="G6" s="10"/>
      <c r="H6" s="10" t="e">
        <f aca="false">ROUND(990.4-990.4*#ССЫЛ!,2)</f>
        <v>#REF!</v>
      </c>
      <c r="I6" s="11" t="s">
        <v>5</v>
      </c>
      <c r="J6" s="8"/>
      <c r="K6" s="7" t="e">
        <f aca="false">ROUND(J6*H6,2)</f>
        <v>#REF!</v>
      </c>
    </row>
    <row r="7" customFormat="false" ht="12.8" hidden="false" customHeight="false" outlineLevel="0" collapsed="false">
      <c r="A7" s="3" t="n">
        <v>5</v>
      </c>
      <c r="B7" s="3" t="s">
        <v>12</v>
      </c>
      <c r="C7" s="3" t="s">
        <v>13</v>
      </c>
      <c r="D7" s="4" t="s">
        <v>4</v>
      </c>
      <c r="E7" s="3" t="n">
        <v>1</v>
      </c>
      <c r="F7" s="5" t="n">
        <v>1073.6</v>
      </c>
      <c r="G7" s="5"/>
      <c r="H7" s="5" t="e">
        <f aca="false">ROUND(1073.6-1073.6*#ССЫЛ!,2)</f>
        <v>#REF!</v>
      </c>
      <c r="I7" s="6" t="s">
        <v>5</v>
      </c>
      <c r="J7" s="3"/>
      <c r="K7" s="7" t="e">
        <f aca="false">ROUND(J7*H7,2)</f>
        <v>#REF!</v>
      </c>
    </row>
    <row r="8" customFormat="false" ht="12.8" hidden="false" customHeight="false" outlineLevel="0" collapsed="false">
      <c r="A8" s="8" t="n">
        <v>6</v>
      </c>
      <c r="B8" s="8" t="s">
        <v>14</v>
      </c>
      <c r="C8" s="8" t="s">
        <v>15</v>
      </c>
      <c r="D8" s="9" t="s">
        <v>4</v>
      </c>
      <c r="E8" s="8" t="n">
        <v>1</v>
      </c>
      <c r="F8" s="10" t="n">
        <v>994.4</v>
      </c>
      <c r="G8" s="10"/>
      <c r="H8" s="10" t="e">
        <f aca="false">ROUND(994.4-994.4*#ССЫЛ!,2)</f>
        <v>#REF!</v>
      </c>
      <c r="I8" s="11" t="s">
        <v>5</v>
      </c>
      <c r="J8" s="8"/>
      <c r="K8" s="7" t="e">
        <f aca="false">ROUND(J8*H8,2)</f>
        <v>#REF!</v>
      </c>
    </row>
    <row r="9" customFormat="false" ht="12.8" hidden="false" customHeight="false" outlineLevel="0" collapsed="false">
      <c r="A9" s="3" t="n">
        <v>7</v>
      </c>
      <c r="B9" s="3" t="s">
        <v>16</v>
      </c>
      <c r="C9" s="3" t="s">
        <v>17</v>
      </c>
      <c r="D9" s="4" t="s">
        <v>4</v>
      </c>
      <c r="E9" s="3" t="n">
        <v>1</v>
      </c>
      <c r="F9" s="5" t="n">
        <v>1077.6</v>
      </c>
      <c r="G9" s="5"/>
      <c r="H9" s="5" t="e">
        <f aca="false">ROUND(1077.6-1077.6*#ССЫЛ!,2)</f>
        <v>#REF!</v>
      </c>
      <c r="I9" s="6" t="s">
        <v>5</v>
      </c>
      <c r="J9" s="3"/>
      <c r="K9" s="7" t="e">
        <f aca="false">ROUND(J9*H9,2)</f>
        <v>#REF!</v>
      </c>
    </row>
    <row r="10" customFormat="false" ht="12.8" hidden="false" customHeight="false" outlineLevel="0" collapsed="false">
      <c r="A10" s="8" t="n">
        <v>8</v>
      </c>
      <c r="B10" s="8" t="s">
        <v>18</v>
      </c>
      <c r="C10" s="8" t="s">
        <v>19</v>
      </c>
      <c r="D10" s="9" t="s">
        <v>4</v>
      </c>
      <c r="E10" s="8" t="n">
        <v>1</v>
      </c>
      <c r="F10" s="10" t="n">
        <v>874.4</v>
      </c>
      <c r="G10" s="10"/>
      <c r="H10" s="10" t="e">
        <f aca="false">ROUND(874.4-874.4*#ССЫЛ!,2)</f>
        <v>#REF!</v>
      </c>
      <c r="I10" s="11" t="s">
        <v>5</v>
      </c>
      <c r="J10" s="8"/>
      <c r="K10" s="7" t="e">
        <f aca="false">ROUND(J10*H10,2)</f>
        <v>#REF!</v>
      </c>
    </row>
    <row r="11" customFormat="false" ht="12.8" hidden="false" customHeight="false" outlineLevel="0" collapsed="false">
      <c r="A11" s="3" t="n">
        <v>9</v>
      </c>
      <c r="B11" s="3" t="s">
        <v>20</v>
      </c>
      <c r="C11" s="3" t="s">
        <v>21</v>
      </c>
      <c r="D11" s="4" t="s">
        <v>4</v>
      </c>
      <c r="E11" s="3" t="n">
        <v>1</v>
      </c>
      <c r="F11" s="5" t="n">
        <v>927.2</v>
      </c>
      <c r="G11" s="5"/>
      <c r="H11" s="5" t="e">
        <f aca="false">ROUND(927.2-927.2*#ССЫЛ!,2)</f>
        <v>#REF!</v>
      </c>
      <c r="I11" s="6" t="s">
        <v>5</v>
      </c>
      <c r="J11" s="3"/>
      <c r="K11" s="7" t="e">
        <f aca="false">ROUND(J11*H11,2)</f>
        <v>#REF!</v>
      </c>
    </row>
    <row r="12" customFormat="false" ht="12.8" hidden="false" customHeight="false" outlineLevel="0" collapsed="false">
      <c r="A12" s="8" t="n">
        <v>10</v>
      </c>
      <c r="B12" s="8" t="s">
        <v>22</v>
      </c>
      <c r="C12" s="8" t="s">
        <v>23</v>
      </c>
      <c r="D12" s="9" t="s">
        <v>4</v>
      </c>
      <c r="E12" s="8" t="n">
        <v>1</v>
      </c>
      <c r="F12" s="10" t="n">
        <v>1018.4</v>
      </c>
      <c r="G12" s="10"/>
      <c r="H12" s="10" t="e">
        <f aca="false">ROUND(1018.4-1018.4*#ССЫЛ!,2)</f>
        <v>#REF!</v>
      </c>
      <c r="I12" s="11" t="s">
        <v>5</v>
      </c>
      <c r="J12" s="8"/>
      <c r="K12" s="7" t="e">
        <f aca="false">ROUND(J12*H12,2)</f>
        <v>#REF!</v>
      </c>
    </row>
    <row r="13" customFormat="false" ht="12.8" hidden="false" customHeight="false" outlineLevel="0" collapsed="false">
      <c r="A13" s="3" t="n">
        <v>11</v>
      </c>
      <c r="B13" s="3" t="s">
        <v>24</v>
      </c>
      <c r="C13" s="3" t="s">
        <v>25</v>
      </c>
      <c r="D13" s="4" t="s">
        <v>4</v>
      </c>
      <c r="E13" s="3" t="n">
        <v>1</v>
      </c>
      <c r="F13" s="5" t="n">
        <v>1078.4</v>
      </c>
      <c r="G13" s="5"/>
      <c r="H13" s="5" t="e">
        <f aca="false">ROUND(1078.4-1078.4*#ССЫЛ!,2)</f>
        <v>#REF!</v>
      </c>
      <c r="I13" s="6" t="s">
        <v>5</v>
      </c>
      <c r="J13" s="3"/>
      <c r="K13" s="7" t="e">
        <f aca="false">ROUND(J13*H13,2)</f>
        <v>#REF!</v>
      </c>
    </row>
    <row r="14" customFormat="false" ht="12.8" hidden="false" customHeight="false" outlineLevel="0" collapsed="false">
      <c r="A14" s="8" t="n">
        <v>12</v>
      </c>
      <c r="B14" s="8" t="s">
        <v>26</v>
      </c>
      <c r="C14" s="8" t="s">
        <v>27</v>
      </c>
      <c r="D14" s="9" t="s">
        <v>4</v>
      </c>
      <c r="E14" s="8" t="n">
        <v>1</v>
      </c>
      <c r="F14" s="10" t="n">
        <v>1117.6</v>
      </c>
      <c r="G14" s="10"/>
      <c r="H14" s="10" t="e">
        <f aca="false">ROUND(1117.6-1117.6*#ССЫЛ!,2)</f>
        <v>#REF!</v>
      </c>
      <c r="I14" s="11" t="s">
        <v>5</v>
      </c>
      <c r="J14" s="8"/>
      <c r="K14" s="7" t="e">
        <f aca="false">ROUND(J14*H14,2)</f>
        <v>#REF!</v>
      </c>
    </row>
    <row r="15" customFormat="false" ht="12.8" hidden="false" customHeight="false" outlineLevel="0" collapsed="false">
      <c r="A15" s="3" t="n">
        <v>13</v>
      </c>
      <c r="B15" s="3" t="s">
        <v>28</v>
      </c>
      <c r="C15" s="3" t="s">
        <v>29</v>
      </c>
      <c r="D15" s="4" t="s">
        <v>4</v>
      </c>
      <c r="E15" s="3" t="n">
        <v>1</v>
      </c>
      <c r="F15" s="5" t="n">
        <v>1092</v>
      </c>
      <c r="G15" s="5"/>
      <c r="H15" s="5" t="e">
        <f aca="false">ROUND(1092-1092*#ССЫЛ!,2)</f>
        <v>#REF!</v>
      </c>
      <c r="I15" s="6" t="s">
        <v>5</v>
      </c>
      <c r="J15" s="3"/>
      <c r="K15" s="7" t="e">
        <f aca="false">ROUND(J15*H15,2)</f>
        <v>#REF!</v>
      </c>
    </row>
    <row r="16" customFormat="false" ht="12.8" hidden="false" customHeight="false" outlineLevel="0" collapsed="false">
      <c r="A16" s="8" t="n">
        <v>14</v>
      </c>
      <c r="B16" s="8" t="s">
        <v>30</v>
      </c>
      <c r="C16" s="8" t="s">
        <v>31</v>
      </c>
      <c r="D16" s="9" t="s">
        <v>4</v>
      </c>
      <c r="E16" s="8" t="n">
        <v>1</v>
      </c>
      <c r="F16" s="10" t="n">
        <v>974.4</v>
      </c>
      <c r="G16" s="10"/>
      <c r="H16" s="10" t="e">
        <f aca="false">ROUND(974.4-974.4*#ССЫЛ!,2)</f>
        <v>#REF!</v>
      </c>
      <c r="I16" s="11" t="s">
        <v>5</v>
      </c>
      <c r="J16" s="8"/>
      <c r="K16" s="7" t="e">
        <f aca="false">ROUND(J16*H16,2)</f>
        <v>#REF!</v>
      </c>
    </row>
    <row r="17" customFormat="false" ht="12.8" hidden="false" customHeight="false" outlineLevel="0" collapsed="false">
      <c r="A17" s="3" t="n">
        <v>15</v>
      </c>
      <c r="B17" s="3" t="s">
        <v>32</v>
      </c>
      <c r="C17" s="3" t="s">
        <v>33</v>
      </c>
      <c r="D17" s="4" t="s">
        <v>4</v>
      </c>
      <c r="E17" s="3" t="n">
        <v>1</v>
      </c>
      <c r="F17" s="5" t="n">
        <v>1016.8</v>
      </c>
      <c r="G17" s="5"/>
      <c r="H17" s="5" t="e">
        <f aca="false">ROUND(1016.8-1016.8*#ССЫЛ!,2)</f>
        <v>#REF!</v>
      </c>
      <c r="I17" s="6" t="s">
        <v>5</v>
      </c>
      <c r="J17" s="3"/>
      <c r="K17" s="7" t="e">
        <f aca="false">ROUND(J17*H17,2)</f>
        <v>#REF!</v>
      </c>
    </row>
    <row r="18" customFormat="false" ht="12.8" hidden="false" customHeight="false" outlineLevel="0" collapsed="false">
      <c r="A18" s="8" t="n">
        <v>16</v>
      </c>
      <c r="B18" s="8" t="s">
        <v>34</v>
      </c>
      <c r="C18" s="8" t="s">
        <v>35</v>
      </c>
      <c r="D18" s="8" t="n">
        <v>3</v>
      </c>
      <c r="E18" s="8" t="n">
        <v>1</v>
      </c>
      <c r="F18" s="10" t="n">
        <v>1044</v>
      </c>
      <c r="G18" s="10"/>
      <c r="H18" s="10" t="e">
        <f aca="false">ROUND(1044-1044*#ССЫЛ!,2)</f>
        <v>#REF!</v>
      </c>
      <c r="I18" s="11" t="s">
        <v>5</v>
      </c>
      <c r="J18" s="8"/>
      <c r="K18" s="7" t="e">
        <f aca="false">ROUND(J18*H18,2)</f>
        <v>#REF!</v>
      </c>
    </row>
    <row r="19" customFormat="false" ht="12.8" hidden="false" customHeight="false" outlineLevel="0" collapsed="false">
      <c r="A19" s="3" t="n">
        <v>17</v>
      </c>
      <c r="B19" s="3" t="s">
        <v>36</v>
      </c>
      <c r="C19" s="3" t="s">
        <v>37</v>
      </c>
      <c r="D19" s="4" t="s">
        <v>4</v>
      </c>
      <c r="E19" s="3" t="n">
        <v>1</v>
      </c>
      <c r="F19" s="5" t="n">
        <v>1528</v>
      </c>
      <c r="G19" s="5"/>
      <c r="H19" s="5" t="e">
        <f aca="false">ROUND(1528-1528*#ССЫЛ!,2)</f>
        <v>#REF!</v>
      </c>
      <c r="I19" s="6" t="s">
        <v>5</v>
      </c>
      <c r="J19" s="3"/>
      <c r="K19" s="7" t="e">
        <f aca="false">ROUND(J19*H19,2)</f>
        <v>#REF!</v>
      </c>
    </row>
    <row r="20" customFormat="false" ht="12.8" hidden="false" customHeight="false" outlineLevel="0" collapsed="false">
      <c r="A20" s="8" t="n">
        <v>18</v>
      </c>
      <c r="B20" s="8" t="s">
        <v>38</v>
      </c>
      <c r="C20" s="8" t="s">
        <v>39</v>
      </c>
      <c r="D20" s="9" t="s">
        <v>4</v>
      </c>
      <c r="E20" s="8" t="n">
        <v>1</v>
      </c>
      <c r="F20" s="10" t="n">
        <v>1566.4</v>
      </c>
      <c r="G20" s="10"/>
      <c r="H20" s="10" t="e">
        <f aca="false">ROUND(1566.4-1566.4*#ССЫЛ!,2)</f>
        <v>#REF!</v>
      </c>
      <c r="I20" s="11" t="s">
        <v>5</v>
      </c>
      <c r="J20" s="8"/>
      <c r="K20" s="7" t="e">
        <f aca="false">ROUND(J20*H20,2)</f>
        <v>#REF!</v>
      </c>
    </row>
    <row r="21" customFormat="false" ht="12.8" hidden="false" customHeight="false" outlineLevel="0" collapsed="false">
      <c r="A21" s="3" t="n">
        <v>19</v>
      </c>
      <c r="B21" s="3" t="s">
        <v>40</v>
      </c>
      <c r="C21" s="3" t="s">
        <v>41</v>
      </c>
      <c r="D21" s="4" t="s">
        <v>4</v>
      </c>
      <c r="E21" s="3" t="n">
        <v>1</v>
      </c>
      <c r="F21" s="5" t="n">
        <v>1654.4</v>
      </c>
      <c r="G21" s="5"/>
      <c r="H21" s="5" t="e">
        <f aca="false">ROUND(1654.4-1654.4*#ССЫЛ!,2)</f>
        <v>#REF!</v>
      </c>
      <c r="I21" s="6" t="s">
        <v>5</v>
      </c>
      <c r="J21" s="3"/>
      <c r="K21" s="7" t="e">
        <f aca="false">ROUND(J21*H21,2)</f>
        <v>#REF!</v>
      </c>
    </row>
    <row r="22" customFormat="false" ht="12.8" hidden="false" customHeight="false" outlineLevel="0" collapsed="false">
      <c r="A22" s="8" t="n">
        <v>20</v>
      </c>
      <c r="B22" s="8" t="s">
        <v>42</v>
      </c>
      <c r="C22" s="8" t="s">
        <v>43</v>
      </c>
      <c r="D22" s="9" t="s">
        <v>4</v>
      </c>
      <c r="E22" s="8" t="n">
        <v>1</v>
      </c>
      <c r="F22" s="10" t="n">
        <v>1696.8</v>
      </c>
      <c r="G22" s="10"/>
      <c r="H22" s="10" t="e">
        <f aca="false">ROUND(1696.8-1696.8*#ССЫЛ!,2)</f>
        <v>#REF!</v>
      </c>
      <c r="I22" s="11" t="s">
        <v>5</v>
      </c>
      <c r="J22" s="8"/>
      <c r="K22" s="7" t="e">
        <f aca="false">ROUND(J22*H22,2)</f>
        <v>#REF!</v>
      </c>
    </row>
    <row r="23" customFormat="false" ht="12.8" hidden="false" customHeight="false" outlineLevel="0" collapsed="false">
      <c r="A23" s="3" t="n">
        <v>21</v>
      </c>
      <c r="B23" s="3" t="s">
        <v>44</v>
      </c>
      <c r="C23" s="3" t="s">
        <v>45</v>
      </c>
      <c r="D23" s="4" t="s">
        <v>4</v>
      </c>
      <c r="E23" s="3" t="n">
        <v>1</v>
      </c>
      <c r="F23" s="5" t="n">
        <v>1329.6</v>
      </c>
      <c r="G23" s="5"/>
      <c r="H23" s="5" t="e">
        <f aca="false">ROUND(1329.6-1329.6*#ССЫЛ!,2)</f>
        <v>#REF!</v>
      </c>
      <c r="I23" s="6" t="s">
        <v>5</v>
      </c>
      <c r="J23" s="3"/>
      <c r="K23" s="7" t="e">
        <f aca="false">ROUND(J23*H23,2)</f>
        <v>#REF!</v>
      </c>
    </row>
    <row r="24" customFormat="false" ht="12.8" hidden="false" customHeight="false" outlineLevel="0" collapsed="false">
      <c r="A24" s="8" t="n">
        <v>22</v>
      </c>
      <c r="B24" s="8" t="s">
        <v>46</v>
      </c>
      <c r="C24" s="8" t="s">
        <v>47</v>
      </c>
      <c r="D24" s="9" t="s">
        <v>4</v>
      </c>
      <c r="E24" s="8" t="n">
        <v>1</v>
      </c>
      <c r="F24" s="10" t="n">
        <v>1405.6</v>
      </c>
      <c r="G24" s="10"/>
      <c r="H24" s="10" t="e">
        <f aca="false">ROUND(1405.6-1405.6*#ССЫЛ!,2)</f>
        <v>#REF!</v>
      </c>
      <c r="I24" s="11" t="s">
        <v>5</v>
      </c>
      <c r="J24" s="8"/>
      <c r="K24" s="7" t="e">
        <f aca="false">ROUND(J24*H24,2)</f>
        <v>#REF!</v>
      </c>
    </row>
    <row r="25" customFormat="false" ht="12.8" hidden="false" customHeight="false" outlineLevel="0" collapsed="false">
      <c r="A25" s="3" t="n">
        <v>23</v>
      </c>
      <c r="B25" s="3" t="s">
        <v>48</v>
      </c>
      <c r="C25" s="3" t="s">
        <v>49</v>
      </c>
      <c r="D25" s="4" t="s">
        <v>4</v>
      </c>
      <c r="E25" s="3" t="n">
        <v>1</v>
      </c>
      <c r="F25" s="5" t="n">
        <v>1484.8</v>
      </c>
      <c r="G25" s="5"/>
      <c r="H25" s="5" t="e">
        <f aca="false">ROUND(1484.8-1484.8*#ССЫЛ!,2)</f>
        <v>#REF!</v>
      </c>
      <c r="I25" s="6" t="s">
        <v>5</v>
      </c>
      <c r="J25" s="3"/>
      <c r="K25" s="7" t="e">
        <f aca="false">ROUND(J25*H25,2)</f>
        <v>#REF!</v>
      </c>
    </row>
    <row r="26" customFormat="false" ht="12.8" hidden="false" customHeight="false" outlineLevel="0" collapsed="false">
      <c r="A26" s="8" t="n">
        <v>24</v>
      </c>
      <c r="B26" s="8" t="s">
        <v>50</v>
      </c>
      <c r="C26" s="8" t="s">
        <v>51</v>
      </c>
      <c r="D26" s="9" t="s">
        <v>4</v>
      </c>
      <c r="E26" s="8" t="n">
        <v>1</v>
      </c>
      <c r="F26" s="10" t="n">
        <v>1541.6</v>
      </c>
      <c r="G26" s="10"/>
      <c r="H26" s="10" t="e">
        <f aca="false">ROUND(1541.6-1541.6*#ССЫЛ!,2)</f>
        <v>#REF!</v>
      </c>
      <c r="I26" s="11" t="s">
        <v>5</v>
      </c>
      <c r="J26" s="8"/>
      <c r="K26" s="7" t="e">
        <f aca="false">ROUND(J26*H26,2)</f>
        <v>#REF!</v>
      </c>
    </row>
    <row r="27" customFormat="false" ht="12.8" hidden="false" customHeight="false" outlineLevel="0" collapsed="false">
      <c r="A27" s="3" t="n">
        <v>25</v>
      </c>
      <c r="B27" s="3" t="s">
        <v>52</v>
      </c>
      <c r="C27" s="3" t="s">
        <v>53</v>
      </c>
      <c r="D27" s="4" t="s">
        <v>4</v>
      </c>
      <c r="E27" s="3" t="n">
        <v>1</v>
      </c>
      <c r="F27" s="5" t="n">
        <v>1587.2</v>
      </c>
      <c r="G27" s="5"/>
      <c r="H27" s="5" t="e">
        <f aca="false">ROUND(1587.2-1587.2*#ССЫЛ!,2)</f>
        <v>#REF!</v>
      </c>
      <c r="I27" s="6" t="s">
        <v>5</v>
      </c>
      <c r="J27" s="3"/>
      <c r="K27" s="7" t="e">
        <f aca="false">ROUND(J27*H27,2)</f>
        <v>#REF!</v>
      </c>
    </row>
    <row r="28" customFormat="false" ht="12.8" hidden="false" customHeight="false" outlineLevel="0" collapsed="false">
      <c r="A28" s="8" t="n">
        <v>26</v>
      </c>
      <c r="B28" s="8" t="s">
        <v>54</v>
      </c>
      <c r="C28" s="8" t="s">
        <v>55</v>
      </c>
      <c r="D28" s="9" t="s">
        <v>4</v>
      </c>
      <c r="E28" s="8" t="n">
        <v>1</v>
      </c>
      <c r="F28" s="10" t="n">
        <v>1697.6</v>
      </c>
      <c r="G28" s="10"/>
      <c r="H28" s="10" t="e">
        <f aca="false">ROUND(1697.6-1697.6*#ССЫЛ!,2)</f>
        <v>#REF!</v>
      </c>
      <c r="I28" s="11" t="s">
        <v>5</v>
      </c>
      <c r="J28" s="8"/>
      <c r="K28" s="7" t="e">
        <f aca="false">ROUND(J28*H28,2)</f>
        <v>#REF!</v>
      </c>
    </row>
    <row r="29" customFormat="false" ht="12.8" hidden="false" customHeight="false" outlineLevel="0" collapsed="false">
      <c r="A29" s="3" t="n">
        <v>27</v>
      </c>
      <c r="B29" s="3" t="s">
        <v>56</v>
      </c>
      <c r="C29" s="3" t="s">
        <v>57</v>
      </c>
      <c r="D29" s="4" t="s">
        <v>4</v>
      </c>
      <c r="E29" s="3" t="n">
        <v>1</v>
      </c>
      <c r="F29" s="5" t="n">
        <v>1747.2</v>
      </c>
      <c r="G29" s="5"/>
      <c r="H29" s="5" t="e">
        <f aca="false">ROUND(1747.2-1747.2*#ССЫЛ!,2)</f>
        <v>#REF!</v>
      </c>
      <c r="I29" s="6" t="s">
        <v>5</v>
      </c>
      <c r="J29" s="3"/>
      <c r="K29" s="7" t="e">
        <f aca="false">ROUND(J29*H29,2)</f>
        <v>#REF!</v>
      </c>
    </row>
    <row r="30" customFormat="false" ht="12.8" hidden="false" customHeight="false" outlineLevel="0" collapsed="false">
      <c r="A30" s="8" t="n">
        <v>28</v>
      </c>
      <c r="B30" s="8" t="s">
        <v>58</v>
      </c>
      <c r="C30" s="8" t="s">
        <v>59</v>
      </c>
      <c r="D30" s="8" t="n">
        <v>1</v>
      </c>
      <c r="E30" s="8" t="n">
        <v>1</v>
      </c>
      <c r="F30" s="10" t="n">
        <v>1163.2</v>
      </c>
      <c r="G30" s="10"/>
      <c r="H30" s="10" t="e">
        <f aca="false">ROUND(1163.2-1163.2*#ССЫЛ!,2)</f>
        <v>#REF!</v>
      </c>
      <c r="I30" s="11" t="s">
        <v>5</v>
      </c>
      <c r="J30" s="8"/>
      <c r="K30" s="7" t="e">
        <f aca="false">ROUND(J30*H30,2)</f>
        <v>#REF!</v>
      </c>
    </row>
    <row r="31" customFormat="false" ht="12.8" hidden="false" customHeight="false" outlineLevel="0" collapsed="false">
      <c r="A31" s="3" t="n">
        <v>29</v>
      </c>
      <c r="B31" s="3" t="s">
        <v>60</v>
      </c>
      <c r="C31" s="3" t="s">
        <v>61</v>
      </c>
      <c r="D31" s="4" t="s">
        <v>4</v>
      </c>
      <c r="E31" s="3" t="n">
        <v>1</v>
      </c>
      <c r="F31" s="5" t="n">
        <v>1172</v>
      </c>
      <c r="G31" s="5"/>
      <c r="H31" s="5" t="e">
        <f aca="false">ROUND(1172-1172*#ССЫЛ!,2)</f>
        <v>#REF!</v>
      </c>
      <c r="I31" s="6" t="s">
        <v>5</v>
      </c>
      <c r="J31" s="3"/>
      <c r="K31" s="7" t="e">
        <f aca="false">ROUND(J31*H31,2)</f>
        <v>#REF!</v>
      </c>
    </row>
    <row r="32" customFormat="false" ht="12.8" hidden="false" customHeight="false" outlineLevel="0" collapsed="false">
      <c r="A32" s="8" t="n">
        <v>30</v>
      </c>
      <c r="B32" s="8" t="s">
        <v>62</v>
      </c>
      <c r="C32" s="8" t="s">
        <v>63</v>
      </c>
      <c r="D32" s="9" t="s">
        <v>4</v>
      </c>
      <c r="E32" s="8" t="n">
        <v>1</v>
      </c>
      <c r="F32" s="10" t="n">
        <v>1234.4</v>
      </c>
      <c r="G32" s="10"/>
      <c r="H32" s="10" t="e">
        <f aca="false">ROUND(1234.4-1234.4*#ССЫЛ!,2)</f>
        <v>#REF!</v>
      </c>
      <c r="I32" s="11" t="s">
        <v>5</v>
      </c>
      <c r="J32" s="8"/>
      <c r="K32" s="7" t="e">
        <f aca="false">ROUND(J32*H32,2)</f>
        <v>#REF!</v>
      </c>
    </row>
    <row r="33" customFormat="false" ht="12.8" hidden="false" customHeight="false" outlineLevel="0" collapsed="false">
      <c r="A33" s="3" t="n">
        <v>31</v>
      </c>
      <c r="B33" s="3" t="s">
        <v>64</v>
      </c>
      <c r="C33" s="3" t="s">
        <v>65</v>
      </c>
      <c r="D33" s="4" t="s">
        <v>4</v>
      </c>
      <c r="E33" s="3" t="n">
        <v>1</v>
      </c>
      <c r="F33" s="5" t="n">
        <v>1658.4</v>
      </c>
      <c r="G33" s="5"/>
      <c r="H33" s="5" t="e">
        <f aca="false">ROUND(1658.4-1658.4*#ССЫЛ!,2)</f>
        <v>#REF!</v>
      </c>
      <c r="I33" s="6" t="s">
        <v>5</v>
      </c>
      <c r="J33" s="3"/>
      <c r="K33" s="7" t="e">
        <f aca="false">ROUND(J33*H33,2)</f>
        <v>#REF!</v>
      </c>
    </row>
    <row r="34" customFormat="false" ht="12.8" hidden="false" customHeight="false" outlineLevel="0" collapsed="false">
      <c r="A34" s="8" t="n">
        <v>32</v>
      </c>
      <c r="B34" s="8" t="s">
        <v>66</v>
      </c>
      <c r="C34" s="8" t="s">
        <v>67</v>
      </c>
      <c r="D34" s="9" t="s">
        <v>4</v>
      </c>
      <c r="E34" s="8" t="n">
        <v>1</v>
      </c>
      <c r="F34" s="10" t="n">
        <v>1440.8</v>
      </c>
      <c r="G34" s="10"/>
      <c r="H34" s="10" t="e">
        <f aca="false">ROUND(1440.8-1440.8*#ССЫЛ!,2)</f>
        <v>#REF!</v>
      </c>
      <c r="I34" s="11" t="s">
        <v>5</v>
      </c>
      <c r="J34" s="8"/>
      <c r="K34" s="7" t="e">
        <f aca="false">ROUND(J34*H34,2)</f>
        <v>#REF!</v>
      </c>
    </row>
    <row r="35" customFormat="false" ht="12.8" hidden="false" customHeight="false" outlineLevel="0" collapsed="false">
      <c r="A35" s="3" t="n">
        <v>33</v>
      </c>
      <c r="B35" s="3" t="s">
        <v>68</v>
      </c>
      <c r="C35" s="3" t="s">
        <v>69</v>
      </c>
      <c r="D35" s="4" t="s">
        <v>4</v>
      </c>
      <c r="E35" s="3" t="n">
        <v>1</v>
      </c>
      <c r="F35" s="5" t="n">
        <v>1516.8</v>
      </c>
      <c r="G35" s="5"/>
      <c r="H35" s="5" t="e">
        <f aca="false">ROUND(1516.8-1516.8*#ССЫЛ!,2)</f>
        <v>#REF!</v>
      </c>
      <c r="I35" s="6" t="s">
        <v>5</v>
      </c>
      <c r="J35" s="3"/>
      <c r="K35" s="7" t="e">
        <f aca="false">ROUND(J35*H35,2)</f>
        <v>#REF!</v>
      </c>
    </row>
    <row r="36" customFormat="false" ht="12.8" hidden="false" customHeight="false" outlineLevel="0" collapsed="false">
      <c r="A36" s="8" t="n">
        <v>34</v>
      </c>
      <c r="B36" s="8" t="s">
        <v>70</v>
      </c>
      <c r="C36" s="8" t="s">
        <v>71</v>
      </c>
      <c r="D36" s="9" t="s">
        <v>4</v>
      </c>
      <c r="E36" s="8" t="n">
        <v>1</v>
      </c>
      <c r="F36" s="10"/>
      <c r="G36" s="10" t="n">
        <v>1639.2</v>
      </c>
      <c r="H36" s="10" t="n">
        <v>1639.2</v>
      </c>
      <c r="I36" s="11" t="s">
        <v>5</v>
      </c>
      <c r="J36" s="8"/>
      <c r="K36" s="7" t="n">
        <f aca="false">ROUND(J36*H36,2)</f>
        <v>0</v>
      </c>
    </row>
    <row r="37" customFormat="false" ht="12.8" hidden="false" customHeight="false" outlineLevel="0" collapsed="false">
      <c r="A37" s="3" t="n">
        <v>35</v>
      </c>
      <c r="B37" s="3" t="s">
        <v>72</v>
      </c>
      <c r="C37" s="3" t="s">
        <v>73</v>
      </c>
      <c r="D37" s="4" t="s">
        <v>4</v>
      </c>
      <c r="E37" s="3" t="n">
        <v>1</v>
      </c>
      <c r="F37" s="5" t="n">
        <v>1548</v>
      </c>
      <c r="G37" s="5"/>
      <c r="H37" s="5" t="e">
        <f aca="false">ROUND(1548-1548*#ССЫЛ!,2)</f>
        <v>#REF!</v>
      </c>
      <c r="I37" s="6" t="s">
        <v>5</v>
      </c>
      <c r="J37" s="3"/>
      <c r="K37" s="7" t="e">
        <f aca="false">ROUND(J37*H37,2)</f>
        <v>#REF!</v>
      </c>
    </row>
    <row r="38" customFormat="false" ht="12.8" hidden="false" customHeight="false" outlineLevel="0" collapsed="false">
      <c r="A38" s="8" t="n">
        <v>36</v>
      </c>
      <c r="B38" s="8" t="s">
        <v>74</v>
      </c>
      <c r="C38" s="8" t="s">
        <v>75</v>
      </c>
      <c r="D38" s="9" t="s">
        <v>4</v>
      </c>
      <c r="E38" s="8" t="n">
        <v>1</v>
      </c>
      <c r="F38" s="10" t="n">
        <v>1439.2</v>
      </c>
      <c r="G38" s="10"/>
      <c r="H38" s="10" t="e">
        <f aca="false">ROUND(1439.2-1439.2*#ССЫЛ!,2)</f>
        <v>#REF!</v>
      </c>
      <c r="I38" s="11" t="s">
        <v>5</v>
      </c>
      <c r="J38" s="8"/>
      <c r="K38" s="7" t="e">
        <f aca="false">ROUND(J38*H38,2)</f>
        <v>#REF!</v>
      </c>
    </row>
    <row r="39" customFormat="false" ht="12.8" hidden="false" customHeight="false" outlineLevel="0" collapsed="false">
      <c r="A39" s="3" t="n">
        <v>37</v>
      </c>
      <c r="B39" s="3" t="s">
        <v>76</v>
      </c>
      <c r="C39" s="3" t="s">
        <v>77</v>
      </c>
      <c r="D39" s="4" t="s">
        <v>4</v>
      </c>
      <c r="E39" s="3" t="n">
        <v>1</v>
      </c>
      <c r="F39" s="5" t="n">
        <v>1462.4</v>
      </c>
      <c r="G39" s="5"/>
      <c r="H39" s="5" t="e">
        <f aca="false">ROUND(1462.4-1462.4*#ССЫЛ!,2)</f>
        <v>#REF!</v>
      </c>
      <c r="I39" s="6" t="s">
        <v>5</v>
      </c>
      <c r="J39" s="3"/>
      <c r="K39" s="7" t="e">
        <f aca="false">ROUND(J39*H39,2)</f>
        <v>#REF!</v>
      </c>
    </row>
    <row r="40" customFormat="false" ht="12.8" hidden="false" customHeight="false" outlineLevel="0" collapsed="false">
      <c r="A40" s="8" t="n">
        <v>38</v>
      </c>
      <c r="B40" s="8" t="s">
        <v>78</v>
      </c>
      <c r="C40" s="8" t="s">
        <v>79</v>
      </c>
      <c r="D40" s="9" t="s">
        <v>4</v>
      </c>
      <c r="E40" s="8" t="n">
        <v>1</v>
      </c>
      <c r="F40" s="10"/>
      <c r="G40" s="10" t="n">
        <v>1368.8</v>
      </c>
      <c r="H40" s="10" t="n">
        <v>1368.8</v>
      </c>
      <c r="I40" s="11" t="s">
        <v>5</v>
      </c>
      <c r="J40" s="8"/>
      <c r="K40" s="7" t="n">
        <f aca="false">ROUND(J40*H40,2)</f>
        <v>0</v>
      </c>
    </row>
    <row r="41" customFormat="false" ht="12.8" hidden="false" customHeight="false" outlineLevel="0" collapsed="false">
      <c r="A41" s="3" t="n">
        <v>39</v>
      </c>
      <c r="B41" s="3" t="s">
        <v>80</v>
      </c>
      <c r="C41" s="3" t="s">
        <v>81</v>
      </c>
      <c r="D41" s="4" t="s">
        <v>4</v>
      </c>
      <c r="E41" s="3" t="n">
        <v>1</v>
      </c>
      <c r="F41" s="5" t="n">
        <v>1580.8</v>
      </c>
      <c r="G41" s="5"/>
      <c r="H41" s="5" t="e">
        <f aca="false">ROUND(1580.8-1580.8*#ССЫЛ!,2)</f>
        <v>#REF!</v>
      </c>
      <c r="I41" s="6" t="s">
        <v>5</v>
      </c>
      <c r="J41" s="3"/>
      <c r="K41" s="7" t="e">
        <f aca="false">ROUND(J41*H41,2)</f>
        <v>#REF!</v>
      </c>
    </row>
    <row r="42" customFormat="false" ht="12.8" hidden="false" customHeight="false" outlineLevel="0" collapsed="false">
      <c r="A42" s="8" t="n">
        <v>40</v>
      </c>
      <c r="B42" s="8" t="s">
        <v>82</v>
      </c>
      <c r="C42" s="8" t="s">
        <v>83</v>
      </c>
      <c r="D42" s="9" t="s">
        <v>4</v>
      </c>
      <c r="E42" s="8" t="n">
        <v>1</v>
      </c>
      <c r="F42" s="10" t="n">
        <v>1620.8</v>
      </c>
      <c r="G42" s="10"/>
      <c r="H42" s="10" t="e">
        <f aca="false">ROUND(1620.8-1620.8*#ССЫЛ!,2)</f>
        <v>#REF!</v>
      </c>
      <c r="I42" s="11" t="s">
        <v>5</v>
      </c>
      <c r="J42" s="8"/>
      <c r="K42" s="7" t="e">
        <f aca="false">ROUND(J42*H42,2)</f>
        <v>#REF!</v>
      </c>
    </row>
    <row r="43" customFormat="false" ht="12.8" hidden="false" customHeight="false" outlineLevel="0" collapsed="false">
      <c r="A43" s="3" t="n">
        <v>41</v>
      </c>
      <c r="B43" s="3" t="s">
        <v>84</v>
      </c>
      <c r="C43" s="3" t="s">
        <v>85</v>
      </c>
      <c r="D43" s="4" t="s">
        <v>4</v>
      </c>
      <c r="E43" s="3" t="n">
        <v>1</v>
      </c>
      <c r="F43" s="5" t="n">
        <v>1637.6</v>
      </c>
      <c r="G43" s="5"/>
      <c r="H43" s="5" t="e">
        <f aca="false">ROUND(1637.6-1637.6*#ССЫЛ!,2)</f>
        <v>#REF!</v>
      </c>
      <c r="I43" s="6" t="s">
        <v>5</v>
      </c>
      <c r="J43" s="3"/>
      <c r="K43" s="7" t="e">
        <f aca="false">ROUND(J43*H43,2)</f>
        <v>#REF!</v>
      </c>
    </row>
    <row r="44" customFormat="false" ht="12.8" hidden="false" customHeight="false" outlineLevel="0" collapsed="false">
      <c r="A44" s="8" t="n">
        <v>42</v>
      </c>
      <c r="B44" s="8" t="s">
        <v>86</v>
      </c>
      <c r="C44" s="8" t="s">
        <v>87</v>
      </c>
      <c r="D44" s="8" t="n">
        <v>2</v>
      </c>
      <c r="E44" s="8" t="n">
        <v>1</v>
      </c>
      <c r="F44" s="10" t="n">
        <v>1217.6</v>
      </c>
      <c r="G44" s="10"/>
      <c r="H44" s="10" t="e">
        <f aca="false">ROUND(1217.6-1217.6*#ССЫЛ!,2)</f>
        <v>#REF!</v>
      </c>
      <c r="I44" s="11" t="s">
        <v>5</v>
      </c>
      <c r="J44" s="8"/>
      <c r="K44" s="7" t="e">
        <f aca="false">ROUND(J44*H44,2)</f>
        <v>#REF!</v>
      </c>
    </row>
    <row r="45" customFormat="false" ht="12.8" hidden="false" customHeight="false" outlineLevel="0" collapsed="false">
      <c r="A45" s="3" t="n">
        <v>43</v>
      </c>
      <c r="B45" s="3" t="s">
        <v>88</v>
      </c>
      <c r="C45" s="3" t="s">
        <v>89</v>
      </c>
      <c r="D45" s="3" t="n">
        <v>1</v>
      </c>
      <c r="E45" s="3" t="n">
        <v>1</v>
      </c>
      <c r="F45" s="5" t="n">
        <v>1260.8</v>
      </c>
      <c r="G45" s="5"/>
      <c r="H45" s="5" t="e">
        <f aca="false">ROUND(1260.8-1260.8*#ССЫЛ!,2)</f>
        <v>#REF!</v>
      </c>
      <c r="I45" s="6" t="s">
        <v>5</v>
      </c>
      <c r="J45" s="3"/>
      <c r="K45" s="7" t="e">
        <f aca="false">ROUND(J45*H45,2)</f>
        <v>#REF!</v>
      </c>
    </row>
    <row r="46" customFormat="false" ht="12.8" hidden="false" customHeight="false" outlineLevel="0" collapsed="false">
      <c r="A46" s="8" t="n">
        <v>44</v>
      </c>
      <c r="B46" s="8" t="s">
        <v>90</v>
      </c>
      <c r="C46" s="8" t="s">
        <v>91</v>
      </c>
      <c r="D46" s="9" t="s">
        <v>4</v>
      </c>
      <c r="E46" s="8" t="n">
        <v>1</v>
      </c>
      <c r="F46" s="10" t="n">
        <v>1344.8</v>
      </c>
      <c r="G46" s="10"/>
      <c r="H46" s="10" t="e">
        <f aca="false">ROUND(1344.8-1344.8*#ССЫЛ!,2)</f>
        <v>#REF!</v>
      </c>
      <c r="I46" s="11" t="s">
        <v>5</v>
      </c>
      <c r="J46" s="8"/>
      <c r="K46" s="7" t="e">
        <f aca="false">ROUND(J46*H46,2)</f>
        <v>#REF!</v>
      </c>
    </row>
    <row r="47" customFormat="false" ht="12.8" hidden="false" customHeight="false" outlineLevel="0" collapsed="false">
      <c r="A47" s="3" t="n">
        <v>45</v>
      </c>
      <c r="B47" s="3" t="s">
        <v>92</v>
      </c>
      <c r="C47" s="3" t="s">
        <v>93</v>
      </c>
      <c r="D47" s="4" t="s">
        <v>4</v>
      </c>
      <c r="E47" s="3" t="n">
        <v>1</v>
      </c>
      <c r="F47" s="5" t="n">
        <v>1347.2</v>
      </c>
      <c r="G47" s="5"/>
      <c r="H47" s="5" t="e">
        <f aca="false">ROUND(1347.2-1347.2*#ССЫЛ!,2)</f>
        <v>#REF!</v>
      </c>
      <c r="I47" s="6" t="s">
        <v>5</v>
      </c>
      <c r="J47" s="3"/>
      <c r="K47" s="7" t="e">
        <f aca="false">ROUND(J47*H47,2)</f>
        <v>#REF!</v>
      </c>
    </row>
    <row r="48" customFormat="false" ht="12.8" hidden="false" customHeight="false" outlineLevel="0" collapsed="false">
      <c r="A48" s="8" t="n">
        <v>46</v>
      </c>
      <c r="B48" s="8" t="s">
        <v>94</v>
      </c>
      <c r="C48" s="8" t="s">
        <v>95</v>
      </c>
      <c r="D48" s="9" t="s">
        <v>4</v>
      </c>
      <c r="E48" s="8" t="n">
        <v>1</v>
      </c>
      <c r="F48" s="10"/>
      <c r="G48" s="10" t="n">
        <v>3320</v>
      </c>
      <c r="H48" s="10" t="n">
        <v>3320</v>
      </c>
      <c r="I48" s="11" t="s">
        <v>5</v>
      </c>
      <c r="J48" s="8"/>
      <c r="K48" s="7" t="n">
        <f aca="false">ROUND(J48*H48,2)</f>
        <v>0</v>
      </c>
    </row>
    <row r="49" customFormat="false" ht="12.8" hidden="false" customHeight="false" outlineLevel="0" collapsed="false">
      <c r="A49" s="3" t="n">
        <v>47</v>
      </c>
      <c r="B49" s="3" t="s">
        <v>96</v>
      </c>
      <c r="C49" s="3" t="s">
        <v>97</v>
      </c>
      <c r="D49" s="4" t="s">
        <v>4</v>
      </c>
      <c r="E49" s="3" t="n">
        <v>1</v>
      </c>
      <c r="F49" s="5"/>
      <c r="G49" s="5" t="n">
        <v>3384</v>
      </c>
      <c r="H49" s="5" t="n">
        <v>3384</v>
      </c>
      <c r="I49" s="6" t="s">
        <v>5</v>
      </c>
      <c r="J49" s="3"/>
      <c r="K49" s="7" t="n">
        <f aca="false">ROUND(J49*H49,2)</f>
        <v>0</v>
      </c>
    </row>
    <row r="50" customFormat="false" ht="12.8" hidden="false" customHeight="false" outlineLevel="0" collapsed="false">
      <c r="A50" s="8" t="n">
        <v>48</v>
      </c>
      <c r="B50" s="8" t="s">
        <v>98</v>
      </c>
      <c r="C50" s="8" t="s">
        <v>99</v>
      </c>
      <c r="D50" s="9" t="s">
        <v>4</v>
      </c>
      <c r="E50" s="8" t="n">
        <v>1</v>
      </c>
      <c r="F50" s="10"/>
      <c r="G50" s="10" t="n">
        <v>3592</v>
      </c>
      <c r="H50" s="10" t="n">
        <v>3592</v>
      </c>
      <c r="I50" s="11" t="s">
        <v>5</v>
      </c>
      <c r="J50" s="8"/>
      <c r="K50" s="7" t="n">
        <f aca="false">ROUND(J50*H50,2)</f>
        <v>0</v>
      </c>
    </row>
    <row r="51" customFormat="false" ht="12.8" hidden="false" customHeight="false" outlineLevel="0" collapsed="false">
      <c r="A51" s="3" t="n">
        <v>49</v>
      </c>
      <c r="B51" s="3" t="s">
        <v>100</v>
      </c>
      <c r="C51" s="3" t="s">
        <v>101</v>
      </c>
      <c r="D51" s="4" t="s">
        <v>4</v>
      </c>
      <c r="E51" s="3" t="n">
        <v>1</v>
      </c>
      <c r="F51" s="5" t="n">
        <v>1465.6</v>
      </c>
      <c r="G51" s="5"/>
      <c r="H51" s="5" t="e">
        <f aca="false">ROUND(1465.6-1465.6*#ССЫЛ!,2)</f>
        <v>#REF!</v>
      </c>
      <c r="I51" s="6" t="s">
        <v>5</v>
      </c>
      <c r="J51" s="3"/>
      <c r="K51" s="7" t="e">
        <f aca="false">ROUND(J51*H51,2)</f>
        <v>#REF!</v>
      </c>
    </row>
    <row r="52" customFormat="false" ht="12.8" hidden="false" customHeight="false" outlineLevel="0" collapsed="false">
      <c r="A52" s="8" t="n">
        <v>50</v>
      </c>
      <c r="B52" s="8" t="s">
        <v>102</v>
      </c>
      <c r="C52" s="8" t="s">
        <v>103</v>
      </c>
      <c r="D52" s="9" t="s">
        <v>4</v>
      </c>
      <c r="E52" s="8" t="n">
        <v>1</v>
      </c>
      <c r="F52" s="10" t="n">
        <v>2625.6</v>
      </c>
      <c r="G52" s="10"/>
      <c r="H52" s="10" t="e">
        <f aca="false">ROUND(2625.6-2625.6*#ССЫЛ!,2)</f>
        <v>#REF!</v>
      </c>
      <c r="I52" s="11" t="s">
        <v>5</v>
      </c>
      <c r="J52" s="8"/>
      <c r="K52" s="7" t="e">
        <f aca="false">ROUND(J52*H52,2)</f>
        <v>#REF!</v>
      </c>
    </row>
    <row r="53" customFormat="false" ht="12.8" hidden="false" customHeight="false" outlineLevel="0" collapsed="false">
      <c r="A53" s="3" t="n">
        <v>51</v>
      </c>
      <c r="B53" s="3" t="s">
        <v>104</v>
      </c>
      <c r="C53" s="3" t="s">
        <v>105</v>
      </c>
      <c r="D53" s="3" t="n">
        <v>1</v>
      </c>
      <c r="E53" s="3" t="n">
        <v>1</v>
      </c>
      <c r="F53" s="5" t="n">
        <v>1404</v>
      </c>
      <c r="G53" s="5"/>
      <c r="H53" s="5" t="e">
        <f aca="false">ROUND(1404-1404*#ССЫЛ!,2)</f>
        <v>#REF!</v>
      </c>
      <c r="I53" s="6" t="s">
        <v>5</v>
      </c>
      <c r="J53" s="3"/>
      <c r="K53" s="7" t="e">
        <f aca="false">ROUND(J53*H53,2)</f>
        <v>#REF!</v>
      </c>
    </row>
    <row r="54" customFormat="false" ht="12.8" hidden="false" customHeight="false" outlineLevel="0" collapsed="false">
      <c r="A54" s="8" t="n">
        <v>52</v>
      </c>
      <c r="B54" s="8" t="s">
        <v>106</v>
      </c>
      <c r="C54" s="8" t="s">
        <v>107</v>
      </c>
      <c r="D54" s="9" t="s">
        <v>4</v>
      </c>
      <c r="E54" s="8" t="n">
        <v>1</v>
      </c>
      <c r="F54" s="10"/>
      <c r="G54" s="10" t="n">
        <v>1438.4</v>
      </c>
      <c r="H54" s="10" t="n">
        <v>1438.4</v>
      </c>
      <c r="I54" s="11" t="s">
        <v>5</v>
      </c>
      <c r="J54" s="8"/>
      <c r="K54" s="7" t="n">
        <f aca="false">ROUND(J54*H54,2)</f>
        <v>0</v>
      </c>
    </row>
    <row r="55" customFormat="false" ht="12.8" hidden="false" customHeight="false" outlineLevel="0" collapsed="false">
      <c r="A55" s="3" t="n">
        <v>53</v>
      </c>
      <c r="B55" s="3" t="s">
        <v>108</v>
      </c>
      <c r="C55" s="3" t="s">
        <v>109</v>
      </c>
      <c r="D55" s="4" t="s">
        <v>4</v>
      </c>
      <c r="E55" s="3" t="n">
        <v>1</v>
      </c>
      <c r="F55" s="5"/>
      <c r="G55" s="5" t="n">
        <v>1478.4</v>
      </c>
      <c r="H55" s="5" t="n">
        <v>1478.4</v>
      </c>
      <c r="I55" s="6" t="s">
        <v>5</v>
      </c>
      <c r="J55" s="3"/>
      <c r="K55" s="7" t="n">
        <f aca="false">ROUND(J55*H55,2)</f>
        <v>0</v>
      </c>
    </row>
    <row r="56" customFormat="false" ht="12.8" hidden="false" customHeight="false" outlineLevel="0" collapsed="false">
      <c r="A56" s="8" t="n">
        <v>54</v>
      </c>
      <c r="B56" s="8" t="s">
        <v>110</v>
      </c>
      <c r="C56" s="8" t="s">
        <v>111</v>
      </c>
      <c r="D56" s="9" t="s">
        <v>4</v>
      </c>
      <c r="E56" s="8" t="n">
        <v>1</v>
      </c>
      <c r="F56" s="10"/>
      <c r="G56" s="10" t="n">
        <v>1577.6</v>
      </c>
      <c r="H56" s="10" t="n">
        <v>1577.6</v>
      </c>
      <c r="I56" s="11" t="s">
        <v>5</v>
      </c>
      <c r="J56" s="8"/>
      <c r="K56" s="7" t="n">
        <f aca="false">ROUND(J56*H56,2)</f>
        <v>0</v>
      </c>
    </row>
    <row r="57" customFormat="false" ht="12.8" hidden="false" customHeight="false" outlineLevel="0" collapsed="false">
      <c r="A57" s="3" t="n">
        <v>55</v>
      </c>
      <c r="B57" s="3" t="s">
        <v>112</v>
      </c>
      <c r="C57" s="3" t="s">
        <v>113</v>
      </c>
      <c r="D57" s="4" t="s">
        <v>4</v>
      </c>
      <c r="E57" s="3" t="n">
        <v>1</v>
      </c>
      <c r="F57" s="5"/>
      <c r="G57" s="5" t="n">
        <v>1638.4</v>
      </c>
      <c r="H57" s="5" t="n">
        <v>1638.4</v>
      </c>
      <c r="I57" s="6" t="s">
        <v>5</v>
      </c>
      <c r="J57" s="3"/>
      <c r="K57" s="7" t="n">
        <f aca="false">ROUND(J57*H57,2)</f>
        <v>0</v>
      </c>
    </row>
    <row r="58" customFormat="false" ht="12.8" hidden="false" customHeight="false" outlineLevel="0" collapsed="false">
      <c r="A58" s="8" t="n">
        <v>56</v>
      </c>
      <c r="B58" s="8" t="s">
        <v>114</v>
      </c>
      <c r="C58" s="8" t="s">
        <v>115</v>
      </c>
      <c r="D58" s="9" t="s">
        <v>4</v>
      </c>
      <c r="E58" s="8" t="n">
        <v>1</v>
      </c>
      <c r="F58" s="10"/>
      <c r="G58" s="10" t="n">
        <v>2038.4</v>
      </c>
      <c r="H58" s="10" t="n">
        <v>2038.4</v>
      </c>
      <c r="I58" s="11" t="s">
        <v>5</v>
      </c>
      <c r="J58" s="8"/>
      <c r="K58" s="7" t="n">
        <f aca="false">ROUND(J58*H58,2)</f>
        <v>0</v>
      </c>
    </row>
    <row r="59" customFormat="false" ht="12.8" hidden="false" customHeight="false" outlineLevel="0" collapsed="false">
      <c r="A59" s="3" t="n">
        <v>57</v>
      </c>
      <c r="B59" s="3" t="s">
        <v>116</v>
      </c>
      <c r="C59" s="3" t="s">
        <v>117</v>
      </c>
      <c r="D59" s="4" t="s">
        <v>4</v>
      </c>
      <c r="E59" s="3" t="n">
        <v>1</v>
      </c>
      <c r="F59" s="5"/>
      <c r="G59" s="5" t="n">
        <v>2107.2</v>
      </c>
      <c r="H59" s="5" t="n">
        <v>2107.2</v>
      </c>
      <c r="I59" s="6" t="s">
        <v>5</v>
      </c>
      <c r="J59" s="3"/>
      <c r="K59" s="7" t="n">
        <f aca="false">ROUND(J59*H59,2)</f>
        <v>0</v>
      </c>
    </row>
    <row r="60" customFormat="false" ht="12.8" hidden="false" customHeight="false" outlineLevel="0" collapsed="false">
      <c r="A60" s="8" t="n">
        <v>58</v>
      </c>
      <c r="B60" s="8" t="s">
        <v>118</v>
      </c>
      <c r="C60" s="8" t="s">
        <v>119</v>
      </c>
      <c r="D60" s="9" t="s">
        <v>4</v>
      </c>
      <c r="E60" s="8" t="n">
        <v>1</v>
      </c>
      <c r="F60" s="10"/>
      <c r="G60" s="10" t="n">
        <v>2155.2</v>
      </c>
      <c r="H60" s="10" t="n">
        <v>2155.2</v>
      </c>
      <c r="I60" s="11" t="s">
        <v>5</v>
      </c>
      <c r="J60" s="8"/>
      <c r="K60" s="7" t="n">
        <f aca="false">ROUND(J60*H60,2)</f>
        <v>0</v>
      </c>
    </row>
    <row r="61" customFormat="false" ht="12.8" hidden="false" customHeight="false" outlineLevel="0" collapsed="false">
      <c r="A61" s="3" t="n">
        <v>59</v>
      </c>
      <c r="B61" s="3" t="s">
        <v>120</v>
      </c>
      <c r="C61" s="3" t="s">
        <v>121</v>
      </c>
      <c r="D61" s="4" t="s">
        <v>4</v>
      </c>
      <c r="E61" s="3" t="n">
        <v>1</v>
      </c>
      <c r="F61" s="5"/>
      <c r="G61" s="5" t="n">
        <v>2222.4</v>
      </c>
      <c r="H61" s="5" t="n">
        <v>2222.4</v>
      </c>
      <c r="I61" s="6" t="s">
        <v>5</v>
      </c>
      <c r="J61" s="3"/>
      <c r="K61" s="7" t="n">
        <f aca="false">ROUND(J61*H61,2)</f>
        <v>0</v>
      </c>
    </row>
    <row r="62" customFormat="false" ht="12.8" hidden="false" customHeight="false" outlineLevel="0" collapsed="false">
      <c r="A62" s="8" t="n">
        <v>60</v>
      </c>
      <c r="B62" s="8" t="s">
        <v>122</v>
      </c>
      <c r="C62" s="8" t="s">
        <v>123</v>
      </c>
      <c r="D62" s="9" t="s">
        <v>4</v>
      </c>
      <c r="E62" s="8" t="n">
        <v>1</v>
      </c>
      <c r="F62" s="10" t="n">
        <v>1202.4</v>
      </c>
      <c r="G62" s="10"/>
      <c r="H62" s="10" t="e">
        <f aca="false">ROUND(1202.4-1202.4*#ССЫЛ!,2)</f>
        <v>#REF!</v>
      </c>
      <c r="I62" s="11" t="s">
        <v>5</v>
      </c>
      <c r="J62" s="8"/>
      <c r="K62" s="7" t="e">
        <f aca="false">ROUND(J62*H62,2)</f>
        <v>#REF!</v>
      </c>
    </row>
    <row r="63" customFormat="false" ht="12.8" hidden="false" customHeight="false" outlineLevel="0" collapsed="false">
      <c r="A63" s="3" t="n">
        <v>61</v>
      </c>
      <c r="B63" s="3" t="s">
        <v>124</v>
      </c>
      <c r="C63" s="3" t="s">
        <v>125</v>
      </c>
      <c r="D63" s="4" t="s">
        <v>4</v>
      </c>
      <c r="E63" s="3" t="n">
        <v>1</v>
      </c>
      <c r="F63" s="5" t="n">
        <v>1252.8</v>
      </c>
      <c r="G63" s="5"/>
      <c r="H63" s="5" t="e">
        <f aca="false">ROUND(1252.8-1252.8*#ССЫЛ!,2)</f>
        <v>#REF!</v>
      </c>
      <c r="I63" s="6" t="s">
        <v>5</v>
      </c>
      <c r="J63" s="3"/>
      <c r="K63" s="7" t="e">
        <f aca="false">ROUND(J63*H63,2)</f>
        <v>#REF!</v>
      </c>
    </row>
    <row r="64" customFormat="false" ht="12.8" hidden="false" customHeight="false" outlineLevel="0" collapsed="false">
      <c r="A64" s="8" t="n">
        <v>62</v>
      </c>
      <c r="B64" s="8" t="s">
        <v>126</v>
      </c>
      <c r="C64" s="8" t="s">
        <v>127</v>
      </c>
      <c r="D64" s="9" t="s">
        <v>4</v>
      </c>
      <c r="E64" s="8" t="n">
        <v>1</v>
      </c>
      <c r="F64" s="10" t="n">
        <v>1279.2</v>
      </c>
      <c r="G64" s="10"/>
      <c r="H64" s="10" t="e">
        <f aca="false">ROUND(1279.2-1279.2*#ССЫЛ!,2)</f>
        <v>#REF!</v>
      </c>
      <c r="I64" s="11" t="s">
        <v>5</v>
      </c>
      <c r="J64" s="8"/>
      <c r="K64" s="7" t="e">
        <f aca="false">ROUND(J64*H64,2)</f>
        <v>#REF!</v>
      </c>
    </row>
    <row r="65" customFormat="false" ht="12.8" hidden="false" customHeight="false" outlineLevel="0" collapsed="false">
      <c r="A65" s="3" t="n">
        <v>63</v>
      </c>
      <c r="B65" s="3" t="s">
        <v>128</v>
      </c>
      <c r="C65" s="3" t="s">
        <v>129</v>
      </c>
      <c r="D65" s="4" t="s">
        <v>4</v>
      </c>
      <c r="E65" s="3" t="n">
        <v>1</v>
      </c>
      <c r="F65" s="5" t="n">
        <v>1224</v>
      </c>
      <c r="G65" s="5"/>
      <c r="H65" s="5" t="e">
        <f aca="false">ROUND(1224-1224*#ССЫЛ!,2)</f>
        <v>#REF!</v>
      </c>
      <c r="I65" s="6" t="s">
        <v>5</v>
      </c>
      <c r="J65" s="3"/>
      <c r="K65" s="7" t="e">
        <f aca="false">ROUND(J65*H65,2)</f>
        <v>#REF!</v>
      </c>
    </row>
    <row r="66" customFormat="false" ht="12.8" hidden="false" customHeight="false" outlineLevel="0" collapsed="false">
      <c r="A66" s="8" t="n">
        <v>64</v>
      </c>
      <c r="B66" s="8" t="s">
        <v>130</v>
      </c>
      <c r="C66" s="8" t="s">
        <v>131</v>
      </c>
      <c r="D66" s="9" t="s">
        <v>4</v>
      </c>
      <c r="E66" s="8" t="n">
        <v>1</v>
      </c>
      <c r="F66" s="10" t="n">
        <v>1277.6</v>
      </c>
      <c r="G66" s="10"/>
      <c r="H66" s="10" t="e">
        <f aca="false">ROUND(1277.6-1277.6*#ССЫЛ!,2)</f>
        <v>#REF!</v>
      </c>
      <c r="I66" s="11" t="s">
        <v>5</v>
      </c>
      <c r="J66" s="8"/>
      <c r="K66" s="7" t="e">
        <f aca="false">ROUND(J66*H66,2)</f>
        <v>#REF!</v>
      </c>
    </row>
    <row r="67" customFormat="false" ht="12.8" hidden="false" customHeight="false" outlineLevel="0" collapsed="false">
      <c r="A67" s="3" t="n">
        <v>65</v>
      </c>
      <c r="B67" s="3" t="s">
        <v>132</v>
      </c>
      <c r="C67" s="3" t="s">
        <v>133</v>
      </c>
      <c r="D67" s="4" t="s">
        <v>4</v>
      </c>
      <c r="E67" s="3" t="n">
        <v>1</v>
      </c>
      <c r="F67" s="5" t="n">
        <v>1303.2</v>
      </c>
      <c r="G67" s="5"/>
      <c r="H67" s="5" t="e">
        <f aca="false">ROUND(1303.2-1303.2*#ССЫЛ!,2)</f>
        <v>#REF!</v>
      </c>
      <c r="I67" s="6" t="s">
        <v>5</v>
      </c>
      <c r="J67" s="3"/>
      <c r="K67" s="7" t="e">
        <f aca="false">ROUND(J67*H67,2)</f>
        <v>#REF!</v>
      </c>
    </row>
    <row r="68" customFormat="false" ht="12.8" hidden="false" customHeight="false" outlineLevel="0" collapsed="false">
      <c r="A68" s="8" t="n">
        <v>66</v>
      </c>
      <c r="B68" s="8" t="s">
        <v>134</v>
      </c>
      <c r="C68" s="8" t="s">
        <v>135</v>
      </c>
      <c r="D68" s="9" t="s">
        <v>4</v>
      </c>
      <c r="E68" s="8" t="n">
        <v>1</v>
      </c>
      <c r="F68" s="10" t="n">
        <v>572</v>
      </c>
      <c r="G68" s="10"/>
      <c r="H68" s="10" t="e">
        <f aca="false">ROUND(572-572*#ССЫЛ!,2)</f>
        <v>#REF!</v>
      </c>
      <c r="I68" s="11" t="s">
        <v>5</v>
      </c>
      <c r="J68" s="8"/>
      <c r="K68" s="7" t="e">
        <f aca="false">ROUND(J68*H68,2)</f>
        <v>#REF!</v>
      </c>
    </row>
    <row r="69" customFormat="false" ht="12.8" hidden="false" customHeight="false" outlineLevel="0" collapsed="false">
      <c r="A69" s="3" t="n">
        <v>67</v>
      </c>
      <c r="B69" s="3" t="s">
        <v>136</v>
      </c>
      <c r="C69" s="3" t="s">
        <v>137</v>
      </c>
      <c r="D69" s="4" t="s">
        <v>4</v>
      </c>
      <c r="E69" s="3" t="n">
        <v>1</v>
      </c>
      <c r="F69" s="5" t="n">
        <v>608</v>
      </c>
      <c r="G69" s="5"/>
      <c r="H69" s="5" t="e">
        <f aca="false">ROUND(608-608*#ССЫЛ!,2)</f>
        <v>#REF!</v>
      </c>
      <c r="I69" s="6" t="s">
        <v>5</v>
      </c>
      <c r="J69" s="3"/>
      <c r="K69" s="7" t="e">
        <f aca="false">ROUND(J69*H69,2)</f>
        <v>#REF!</v>
      </c>
    </row>
    <row r="70" customFormat="false" ht="12.8" hidden="false" customHeight="false" outlineLevel="0" collapsed="false">
      <c r="A70" s="8" t="n">
        <v>68</v>
      </c>
      <c r="B70" s="8" t="s">
        <v>138</v>
      </c>
      <c r="C70" s="8" t="s">
        <v>139</v>
      </c>
      <c r="D70" s="9" t="s">
        <v>4</v>
      </c>
      <c r="E70" s="8" t="n">
        <v>1</v>
      </c>
      <c r="F70" s="10" t="n">
        <v>577.6</v>
      </c>
      <c r="G70" s="10"/>
      <c r="H70" s="10" t="e">
        <f aca="false">ROUND(577.6-577.6*#ССЫЛ!,2)</f>
        <v>#REF!</v>
      </c>
      <c r="I70" s="11" t="s">
        <v>5</v>
      </c>
      <c r="J70" s="8"/>
      <c r="K70" s="7" t="e">
        <f aca="false">ROUND(J70*H70,2)</f>
        <v>#REF!</v>
      </c>
    </row>
    <row r="71" customFormat="false" ht="12.8" hidden="false" customHeight="false" outlineLevel="0" collapsed="false">
      <c r="A71" s="3" t="n">
        <v>69</v>
      </c>
      <c r="B71" s="3" t="s">
        <v>140</v>
      </c>
      <c r="C71" s="3" t="s">
        <v>141</v>
      </c>
      <c r="D71" s="4" t="s">
        <v>4</v>
      </c>
      <c r="E71" s="3" t="n">
        <v>1</v>
      </c>
      <c r="F71" s="5" t="n">
        <v>614.4</v>
      </c>
      <c r="G71" s="5"/>
      <c r="H71" s="5" t="e">
        <f aca="false">ROUND(614.4-614.4*#ССЫЛ!,2)</f>
        <v>#REF!</v>
      </c>
      <c r="I71" s="6" t="s">
        <v>5</v>
      </c>
      <c r="J71" s="3"/>
      <c r="K71" s="7" t="e">
        <f aca="false">ROUND(J71*H71,2)</f>
        <v>#REF!</v>
      </c>
    </row>
    <row r="72" customFormat="false" ht="12.8" hidden="false" customHeight="false" outlineLevel="0" collapsed="false">
      <c r="A72" s="8" t="n">
        <v>70</v>
      </c>
      <c r="B72" s="8" t="s">
        <v>142</v>
      </c>
      <c r="C72" s="8" t="s">
        <v>143</v>
      </c>
      <c r="D72" s="9" t="s">
        <v>4</v>
      </c>
      <c r="E72" s="8" t="n">
        <v>1</v>
      </c>
      <c r="F72" s="10" t="n">
        <v>579.2</v>
      </c>
      <c r="G72" s="10"/>
      <c r="H72" s="10" t="e">
        <f aca="false">ROUND(579.2-579.2*#ССЫЛ!,2)</f>
        <v>#REF!</v>
      </c>
      <c r="I72" s="11" t="s">
        <v>5</v>
      </c>
      <c r="J72" s="8"/>
      <c r="K72" s="7" t="e">
        <f aca="false">ROUND(J72*H72,2)</f>
        <v>#REF!</v>
      </c>
    </row>
    <row r="73" customFormat="false" ht="12.8" hidden="false" customHeight="false" outlineLevel="0" collapsed="false">
      <c r="A73" s="3" t="n">
        <v>71</v>
      </c>
      <c r="B73" s="3" t="s">
        <v>144</v>
      </c>
      <c r="C73" s="3" t="s">
        <v>145</v>
      </c>
      <c r="D73" s="4" t="s">
        <v>4</v>
      </c>
      <c r="E73" s="3" t="n">
        <v>1</v>
      </c>
      <c r="F73" s="5" t="n">
        <v>615.2</v>
      </c>
      <c r="G73" s="5"/>
      <c r="H73" s="5" t="e">
        <f aca="false">ROUND(615.2-615.2*#ССЫЛ!,2)</f>
        <v>#REF!</v>
      </c>
      <c r="I73" s="6" t="s">
        <v>5</v>
      </c>
      <c r="J73" s="3"/>
      <c r="K73" s="7" t="e">
        <f aca="false">ROUND(J73*H73,2)</f>
        <v>#REF!</v>
      </c>
    </row>
    <row r="74" customFormat="false" ht="12.8" hidden="false" customHeight="false" outlineLevel="0" collapsed="false">
      <c r="A74" s="8" t="n">
        <v>72</v>
      </c>
      <c r="B74" s="8" t="s">
        <v>146</v>
      </c>
      <c r="C74" s="8" t="s">
        <v>147</v>
      </c>
      <c r="D74" s="9" t="s">
        <v>4</v>
      </c>
      <c r="E74" s="8" t="n">
        <v>1</v>
      </c>
      <c r="F74" s="10" t="n">
        <v>1820.8</v>
      </c>
      <c r="G74" s="10"/>
      <c r="H74" s="10" t="e">
        <f aca="false">ROUND(1820.8-1820.8*#ССЫЛ!,2)</f>
        <v>#REF!</v>
      </c>
      <c r="I74" s="11" t="s">
        <v>5</v>
      </c>
      <c r="J74" s="8"/>
      <c r="K74" s="7" t="e">
        <f aca="false">ROUND(J74*H74,2)</f>
        <v>#REF!</v>
      </c>
    </row>
    <row r="75" customFormat="false" ht="12.8" hidden="false" customHeight="false" outlineLevel="0" collapsed="false">
      <c r="A75" s="3" t="n">
        <v>73</v>
      </c>
      <c r="B75" s="3" t="s">
        <v>148</v>
      </c>
      <c r="C75" s="3" t="s">
        <v>149</v>
      </c>
      <c r="D75" s="4" t="s">
        <v>4</v>
      </c>
      <c r="E75" s="3" t="n">
        <v>1</v>
      </c>
      <c r="F75" s="5" t="n">
        <v>1918.4</v>
      </c>
      <c r="G75" s="5"/>
      <c r="H75" s="5" t="e">
        <f aca="false">ROUND(1918.4-1918.4*#ССЫЛ!,2)</f>
        <v>#REF!</v>
      </c>
      <c r="I75" s="6" t="s">
        <v>5</v>
      </c>
      <c r="J75" s="3"/>
      <c r="K75" s="7" t="e">
        <f aca="false">ROUND(J75*H75,2)</f>
        <v>#REF!</v>
      </c>
    </row>
    <row r="76" customFormat="false" ht="12.8" hidden="false" customHeight="false" outlineLevel="0" collapsed="false">
      <c r="A76" s="8" t="n">
        <v>74</v>
      </c>
      <c r="B76" s="8" t="s">
        <v>150</v>
      </c>
      <c r="C76" s="8" t="s">
        <v>151</v>
      </c>
      <c r="D76" s="9" t="s">
        <v>4</v>
      </c>
      <c r="E76" s="8" t="n">
        <v>1</v>
      </c>
      <c r="F76" s="10" t="n">
        <v>996.8</v>
      </c>
      <c r="G76" s="10"/>
      <c r="H76" s="10" t="e">
        <f aca="false">ROUND(996.8-996.8*#ССЫЛ!,2)</f>
        <v>#REF!</v>
      </c>
      <c r="I76" s="11" t="s">
        <v>5</v>
      </c>
      <c r="J76" s="8"/>
      <c r="K76" s="7" t="e">
        <f aca="false">ROUND(J76*H76,2)</f>
        <v>#REF!</v>
      </c>
    </row>
    <row r="77" customFormat="false" ht="12.8" hidden="false" customHeight="false" outlineLevel="0" collapsed="false">
      <c r="A77" s="3" t="n">
        <v>75</v>
      </c>
      <c r="B77" s="3" t="s">
        <v>152</v>
      </c>
      <c r="C77" s="3" t="s">
        <v>153</v>
      </c>
      <c r="D77" s="4" t="s">
        <v>4</v>
      </c>
      <c r="E77" s="3" t="n">
        <v>1</v>
      </c>
      <c r="F77" s="5" t="n">
        <v>1393.6</v>
      </c>
      <c r="G77" s="5"/>
      <c r="H77" s="5" t="e">
        <f aca="false">ROUND(1393.6-1393.6*#ССЫЛ!,2)</f>
        <v>#REF!</v>
      </c>
      <c r="I77" s="6" t="s">
        <v>5</v>
      </c>
      <c r="J77" s="3"/>
      <c r="K77" s="7" t="e">
        <f aca="false">ROUND(J77*H77,2)</f>
        <v>#REF!</v>
      </c>
    </row>
    <row r="78" customFormat="false" ht="12.8" hidden="false" customHeight="false" outlineLevel="0" collapsed="false">
      <c r="A78" s="8" t="n">
        <v>76</v>
      </c>
      <c r="B78" s="8" t="s">
        <v>154</v>
      </c>
      <c r="C78" s="8" t="s">
        <v>155</v>
      </c>
      <c r="D78" s="9" t="s">
        <v>4</v>
      </c>
      <c r="E78" s="8" t="n">
        <v>1</v>
      </c>
      <c r="F78" s="10" t="n">
        <v>1434.4</v>
      </c>
      <c r="G78" s="10"/>
      <c r="H78" s="10" t="e">
        <f aca="false">ROUND(1434.4-1434.4*#ССЫЛ!,2)</f>
        <v>#REF!</v>
      </c>
      <c r="I78" s="11" t="s">
        <v>5</v>
      </c>
      <c r="J78" s="8"/>
      <c r="K78" s="7" t="e">
        <f aca="false">ROUND(J78*H78,2)</f>
        <v>#REF!</v>
      </c>
    </row>
    <row r="79" customFormat="false" ht="12.8" hidden="false" customHeight="false" outlineLevel="0" collapsed="false">
      <c r="A79" s="3" t="n">
        <v>77</v>
      </c>
      <c r="B79" s="3" t="s">
        <v>156</v>
      </c>
      <c r="C79" s="3" t="s">
        <v>157</v>
      </c>
      <c r="D79" s="4" t="s">
        <v>4</v>
      </c>
      <c r="E79" s="3" t="n">
        <v>1</v>
      </c>
      <c r="F79" s="5" t="n">
        <v>1528</v>
      </c>
      <c r="G79" s="5"/>
      <c r="H79" s="5" t="e">
        <f aca="false">ROUND(1528-1528*#ССЫЛ!,2)</f>
        <v>#REF!</v>
      </c>
      <c r="I79" s="6" t="s">
        <v>5</v>
      </c>
      <c r="J79" s="3"/>
      <c r="K79" s="7" t="e">
        <f aca="false">ROUND(J79*H79,2)</f>
        <v>#REF!</v>
      </c>
    </row>
    <row r="80" customFormat="false" ht="12.8" hidden="false" customHeight="false" outlineLevel="0" collapsed="false">
      <c r="A80" s="8" t="n">
        <v>78</v>
      </c>
      <c r="B80" s="8" t="s">
        <v>158</v>
      </c>
      <c r="C80" s="8" t="s">
        <v>159</v>
      </c>
      <c r="D80" s="9" t="s">
        <v>4</v>
      </c>
      <c r="E80" s="8" t="n">
        <v>1</v>
      </c>
      <c r="F80" s="10" t="n">
        <v>1343.2</v>
      </c>
      <c r="G80" s="10"/>
      <c r="H80" s="10" t="e">
        <f aca="false">ROUND(1343.2-1343.2*#ССЫЛ!,2)</f>
        <v>#REF!</v>
      </c>
      <c r="I80" s="11" t="s">
        <v>5</v>
      </c>
      <c r="J80" s="8"/>
      <c r="K80" s="7" t="e">
        <f aca="false">ROUND(J80*H80,2)</f>
        <v>#REF!</v>
      </c>
    </row>
    <row r="81" customFormat="false" ht="12.8" hidden="false" customHeight="false" outlineLevel="0" collapsed="false">
      <c r="A81" s="3" t="n">
        <v>79</v>
      </c>
      <c r="B81" s="3" t="s">
        <v>160</v>
      </c>
      <c r="C81" s="3" t="s">
        <v>161</v>
      </c>
      <c r="D81" s="4" t="s">
        <v>4</v>
      </c>
      <c r="E81" s="3" t="n">
        <v>1</v>
      </c>
      <c r="F81" s="5" t="n">
        <v>1363.2</v>
      </c>
      <c r="G81" s="5"/>
      <c r="H81" s="5" t="e">
        <f aca="false">ROUND(1363.2-1363.2*#ССЫЛ!,2)</f>
        <v>#REF!</v>
      </c>
      <c r="I81" s="6" t="s">
        <v>5</v>
      </c>
      <c r="J81" s="3"/>
      <c r="K81" s="7" t="e">
        <f aca="false">ROUND(J81*H81,2)</f>
        <v>#REF!</v>
      </c>
    </row>
    <row r="82" customFormat="false" ht="12.8" hidden="false" customHeight="false" outlineLevel="0" collapsed="false">
      <c r="A82" s="8" t="n">
        <v>80</v>
      </c>
      <c r="B82" s="8" t="s">
        <v>162</v>
      </c>
      <c r="C82" s="8" t="s">
        <v>163</v>
      </c>
      <c r="D82" s="9" t="s">
        <v>4</v>
      </c>
      <c r="E82" s="8" t="n">
        <v>1</v>
      </c>
      <c r="F82" s="10" t="n">
        <v>1432</v>
      </c>
      <c r="G82" s="10"/>
      <c r="H82" s="10" t="e">
        <f aca="false">ROUND(1432-1432*#ССЫЛ!,2)</f>
        <v>#REF!</v>
      </c>
      <c r="I82" s="11" t="s">
        <v>5</v>
      </c>
      <c r="J82" s="8"/>
      <c r="K82" s="7" t="e">
        <f aca="false">ROUND(J82*H82,2)</f>
        <v>#REF!</v>
      </c>
    </row>
    <row r="83" customFormat="false" ht="12.8" hidden="false" customHeight="false" outlineLevel="0" collapsed="false">
      <c r="A83" s="3" t="n">
        <v>81</v>
      </c>
      <c r="B83" s="3" t="s">
        <v>164</v>
      </c>
      <c r="C83" s="3" t="s">
        <v>165</v>
      </c>
      <c r="D83" s="4" t="s">
        <v>4</v>
      </c>
      <c r="E83" s="3" t="n">
        <v>1</v>
      </c>
      <c r="F83" s="5" t="n">
        <v>870.4</v>
      </c>
      <c r="G83" s="5"/>
      <c r="H83" s="5" t="e">
        <f aca="false">ROUND(870.4-870.4*#ССЫЛ!,2)</f>
        <v>#REF!</v>
      </c>
      <c r="I83" s="6" t="s">
        <v>5</v>
      </c>
      <c r="J83" s="3"/>
      <c r="K83" s="7" t="e">
        <f aca="false">ROUND(J83*H83,2)</f>
        <v>#REF!</v>
      </c>
    </row>
    <row r="84" customFormat="false" ht="12.8" hidden="false" customHeight="false" outlineLevel="0" collapsed="false">
      <c r="A84" s="8" t="n">
        <v>82</v>
      </c>
      <c r="B84" s="8" t="s">
        <v>166</v>
      </c>
      <c r="C84" s="8" t="s">
        <v>167</v>
      </c>
      <c r="D84" s="9" t="s">
        <v>4</v>
      </c>
      <c r="E84" s="8" t="n">
        <v>1</v>
      </c>
      <c r="F84" s="10" t="n">
        <v>1744</v>
      </c>
      <c r="G84" s="10"/>
      <c r="H84" s="10" t="e">
        <f aca="false">ROUND(1744-1744*#ССЫЛ!,2)</f>
        <v>#REF!</v>
      </c>
      <c r="I84" s="11" t="s">
        <v>5</v>
      </c>
      <c r="J84" s="8"/>
      <c r="K84" s="7" t="e">
        <f aca="false">ROUND(J84*H84,2)</f>
        <v>#REF!</v>
      </c>
    </row>
    <row r="85" customFormat="false" ht="12.8" hidden="false" customHeight="false" outlineLevel="0" collapsed="false">
      <c r="A85" s="3" t="n">
        <v>83</v>
      </c>
      <c r="B85" s="3" t="s">
        <v>168</v>
      </c>
      <c r="C85" s="3" t="s">
        <v>169</v>
      </c>
      <c r="D85" s="4" t="s">
        <v>4</v>
      </c>
      <c r="E85" s="3" t="n">
        <v>1</v>
      </c>
      <c r="F85" s="5" t="n">
        <v>1777.6</v>
      </c>
      <c r="G85" s="5"/>
      <c r="H85" s="5" t="e">
        <f aca="false">ROUND(1777.6-1777.6*#ССЫЛ!,2)</f>
        <v>#REF!</v>
      </c>
      <c r="I85" s="6" t="s">
        <v>5</v>
      </c>
      <c r="J85" s="3"/>
      <c r="K85" s="7" t="e">
        <f aca="false">ROUND(J85*H85,2)</f>
        <v>#REF!</v>
      </c>
    </row>
    <row r="86" customFormat="false" ht="12.8" hidden="false" customHeight="false" outlineLevel="0" collapsed="false">
      <c r="A86" s="8" t="n">
        <v>84</v>
      </c>
      <c r="B86" s="8" t="s">
        <v>170</v>
      </c>
      <c r="C86" s="8" t="s">
        <v>171</v>
      </c>
      <c r="D86" s="9" t="s">
        <v>4</v>
      </c>
      <c r="E86" s="8" t="n">
        <v>1</v>
      </c>
      <c r="F86" s="10" t="n">
        <v>2023.2</v>
      </c>
      <c r="G86" s="10"/>
      <c r="H86" s="10" t="e">
        <f aca="false">ROUND(2023.2-2023.2*#ССЫЛ!,2)</f>
        <v>#REF!</v>
      </c>
      <c r="I86" s="11" t="s">
        <v>5</v>
      </c>
      <c r="J86" s="8"/>
      <c r="K86" s="7" t="e">
        <f aca="false">ROUND(J86*H86,2)</f>
        <v>#REF!</v>
      </c>
    </row>
    <row r="87" customFormat="false" ht="12.8" hidden="false" customHeight="false" outlineLevel="0" collapsed="false">
      <c r="A87" s="3" t="n">
        <v>85</v>
      </c>
      <c r="B87" s="3" t="s">
        <v>172</v>
      </c>
      <c r="C87" s="3" t="s">
        <v>173</v>
      </c>
      <c r="D87" s="4" t="s">
        <v>4</v>
      </c>
      <c r="E87" s="3" t="n">
        <v>1</v>
      </c>
      <c r="F87" s="5" t="n">
        <v>2053.6</v>
      </c>
      <c r="G87" s="5"/>
      <c r="H87" s="5" t="e">
        <f aca="false">ROUND(2053.6-2053.6*#ССЫЛ!,2)</f>
        <v>#REF!</v>
      </c>
      <c r="I87" s="6" t="s">
        <v>5</v>
      </c>
      <c r="J87" s="3"/>
      <c r="K87" s="7" t="e">
        <f aca="false">ROUND(J87*H87,2)</f>
        <v>#REF!</v>
      </c>
    </row>
    <row r="88" customFormat="false" ht="12.8" hidden="false" customHeight="false" outlineLevel="0" collapsed="false">
      <c r="A88" s="8" t="n">
        <v>86</v>
      </c>
      <c r="B88" s="8" t="s">
        <v>174</v>
      </c>
      <c r="C88" s="8" t="s">
        <v>175</v>
      </c>
      <c r="D88" s="9" t="s">
        <v>4</v>
      </c>
      <c r="E88" s="8" t="n">
        <v>1</v>
      </c>
      <c r="F88" s="10" t="n">
        <v>3614.4</v>
      </c>
      <c r="G88" s="10"/>
      <c r="H88" s="10" t="e">
        <f aca="false">ROUND(3614.4-3614.4*#ССЫЛ!,2)</f>
        <v>#REF!</v>
      </c>
      <c r="I88" s="11" t="s">
        <v>5</v>
      </c>
      <c r="J88" s="8"/>
      <c r="K88" s="7" t="e">
        <f aca="false">ROUND(J88*H88,2)</f>
        <v>#REF!</v>
      </c>
    </row>
    <row r="89" customFormat="false" ht="12.8" hidden="false" customHeight="false" outlineLevel="0" collapsed="false">
      <c r="A89" s="3" t="n">
        <v>87</v>
      </c>
      <c r="B89" s="3" t="s">
        <v>176</v>
      </c>
      <c r="C89" s="3" t="s">
        <v>177</v>
      </c>
      <c r="D89" s="4" t="s">
        <v>4</v>
      </c>
      <c r="E89" s="3" t="n">
        <v>1</v>
      </c>
      <c r="F89" s="5" t="n">
        <v>3840</v>
      </c>
      <c r="G89" s="5"/>
      <c r="H89" s="5" t="e">
        <f aca="false">ROUND(3840-3840*#ССЫЛ!,2)</f>
        <v>#REF!</v>
      </c>
      <c r="I89" s="6" t="s">
        <v>5</v>
      </c>
      <c r="J89" s="3"/>
      <c r="K89" s="7" t="e">
        <f aca="false">ROUND(J89*H89,2)</f>
        <v>#REF!</v>
      </c>
    </row>
    <row r="90" customFormat="false" ht="12.8" hidden="false" customHeight="false" outlineLevel="0" collapsed="false">
      <c r="A90" s="8" t="n">
        <v>88</v>
      </c>
      <c r="B90" s="8" t="s">
        <v>178</v>
      </c>
      <c r="C90" s="8" t="s">
        <v>179</v>
      </c>
      <c r="D90" s="9" t="s">
        <v>4</v>
      </c>
      <c r="E90" s="8" t="n">
        <v>1</v>
      </c>
      <c r="F90" s="10" t="n">
        <v>3867.2</v>
      </c>
      <c r="G90" s="10"/>
      <c r="H90" s="10" t="e">
        <f aca="false">ROUND(3867.2-3867.2*#ССЫЛ!,2)</f>
        <v>#REF!</v>
      </c>
      <c r="I90" s="11" t="s">
        <v>5</v>
      </c>
      <c r="J90" s="8"/>
      <c r="K90" s="7" t="e">
        <f aca="false">ROUND(J90*H90,2)</f>
        <v>#REF!</v>
      </c>
    </row>
    <row r="91" customFormat="false" ht="12.8" hidden="false" customHeight="false" outlineLevel="0" collapsed="false">
      <c r="A91" s="3" t="n">
        <v>89</v>
      </c>
      <c r="B91" s="3" t="s">
        <v>180</v>
      </c>
      <c r="C91" s="3" t="s">
        <v>181</v>
      </c>
      <c r="D91" s="4" t="s">
        <v>4</v>
      </c>
      <c r="E91" s="3" t="n">
        <v>1</v>
      </c>
      <c r="F91" s="5" t="n">
        <v>4726.4</v>
      </c>
      <c r="G91" s="5"/>
      <c r="H91" s="5" t="e">
        <f aca="false">ROUND(4726.4-4726.4*#ССЫЛ!,2)</f>
        <v>#REF!</v>
      </c>
      <c r="I91" s="6" t="s">
        <v>5</v>
      </c>
      <c r="J91" s="3"/>
      <c r="K91" s="7" t="e">
        <f aca="false">ROUND(J91*H91,2)</f>
        <v>#REF!</v>
      </c>
    </row>
    <row r="92" customFormat="false" ht="12.8" hidden="false" customHeight="false" outlineLevel="0" collapsed="false">
      <c r="A92" s="8" t="n">
        <v>90</v>
      </c>
      <c r="B92" s="8" t="s">
        <v>182</v>
      </c>
      <c r="C92" s="8" t="s">
        <v>183</v>
      </c>
      <c r="D92" s="9" t="s">
        <v>4</v>
      </c>
      <c r="E92" s="8" t="n">
        <v>1</v>
      </c>
      <c r="F92" s="10" t="n">
        <v>4728.8</v>
      </c>
      <c r="G92" s="10"/>
      <c r="H92" s="10" t="e">
        <f aca="false">ROUND(4728.8-4728.8*#ССЫЛ!,2)</f>
        <v>#REF!</v>
      </c>
      <c r="I92" s="11" t="s">
        <v>5</v>
      </c>
      <c r="J92" s="8"/>
      <c r="K92" s="7" t="e">
        <f aca="false">ROUND(J92*H92,2)</f>
        <v>#REF!</v>
      </c>
    </row>
    <row r="93" customFormat="false" ht="12.8" hidden="false" customHeight="false" outlineLevel="0" collapsed="false">
      <c r="A93" s="3" t="n">
        <v>91</v>
      </c>
      <c r="B93" s="3" t="s">
        <v>184</v>
      </c>
      <c r="C93" s="3" t="s">
        <v>185</v>
      </c>
      <c r="D93" s="4" t="s">
        <v>4</v>
      </c>
      <c r="E93" s="3" t="n">
        <v>1</v>
      </c>
      <c r="F93" s="5" t="n">
        <v>1859.2</v>
      </c>
      <c r="G93" s="5"/>
      <c r="H93" s="5" t="e">
        <f aca="false">ROUND(1859.2-1859.2*#ССЫЛ!,2)</f>
        <v>#REF!</v>
      </c>
      <c r="I93" s="6" t="s">
        <v>5</v>
      </c>
      <c r="J93" s="3"/>
      <c r="K93" s="7" t="e">
        <f aca="false">ROUND(J93*H93,2)</f>
        <v>#REF!</v>
      </c>
    </row>
    <row r="94" customFormat="false" ht="12.8" hidden="false" customHeight="false" outlineLevel="0" collapsed="false">
      <c r="A94" s="8" t="n">
        <v>92</v>
      </c>
      <c r="B94" s="8" t="s">
        <v>186</v>
      </c>
      <c r="C94" s="8" t="s">
        <v>187</v>
      </c>
      <c r="D94" s="9" t="s">
        <v>4</v>
      </c>
      <c r="E94" s="8" t="n">
        <v>1</v>
      </c>
      <c r="F94" s="10" t="n">
        <v>2032</v>
      </c>
      <c r="G94" s="10"/>
      <c r="H94" s="10" t="e">
        <f aca="false">ROUND(2032-2032*#ССЫЛ!,2)</f>
        <v>#REF!</v>
      </c>
      <c r="I94" s="11" t="s">
        <v>5</v>
      </c>
      <c r="J94" s="8"/>
      <c r="K94" s="7" t="e">
        <f aca="false">ROUND(J94*H94,2)</f>
        <v>#REF!</v>
      </c>
    </row>
  </sheetData>
  <mergeCells count="2">
    <mergeCell ref="A1:K1"/>
    <mergeCell ref="A2:K2"/>
  </mergeCells>
  <hyperlinks>
    <hyperlink ref="I3" r:id="rId1" display="фото"/>
    <hyperlink ref="I4" r:id="rId2" display="фото"/>
    <hyperlink ref="I5" r:id="rId3" display="фото"/>
    <hyperlink ref="I6" r:id="rId4" display="фото"/>
    <hyperlink ref="I7" r:id="rId5" display="фото"/>
    <hyperlink ref="I8" r:id="rId6" display="фото"/>
    <hyperlink ref="I9" r:id="rId7" display="фото"/>
    <hyperlink ref="I10" r:id="rId8" display="фото"/>
    <hyperlink ref="I11" r:id="rId9" display="фото"/>
    <hyperlink ref="I12" r:id="rId10" display="фото"/>
    <hyperlink ref="I13" r:id="rId11" display="фото"/>
    <hyperlink ref="I14" r:id="rId12" display="фото"/>
    <hyperlink ref="I15" r:id="rId13" display="фото"/>
    <hyperlink ref="I16" r:id="rId14" display="фото"/>
    <hyperlink ref="I17" r:id="rId15" display="фото"/>
    <hyperlink ref="I18" r:id="rId16" display="фото"/>
    <hyperlink ref="I19" r:id="rId17" display="фото"/>
    <hyperlink ref="I20" r:id="rId18" display="фото"/>
    <hyperlink ref="I21" r:id="rId19" display="фото"/>
    <hyperlink ref="I22" r:id="rId20" display="фото"/>
    <hyperlink ref="I23" r:id="rId21" display="фото"/>
    <hyperlink ref="I24" r:id="rId22" display="фото"/>
    <hyperlink ref="I25" r:id="rId23" display="фото"/>
    <hyperlink ref="I26" r:id="rId24" display="фото"/>
    <hyperlink ref="I27" r:id="rId25" display="фото"/>
    <hyperlink ref="I28" r:id="rId26" display="фото"/>
    <hyperlink ref="I29" r:id="rId27" display="фото"/>
    <hyperlink ref="I30" r:id="rId28" display="фото"/>
    <hyperlink ref="I31" r:id="rId29" display="фото"/>
    <hyperlink ref="I32" r:id="rId30" display="фото"/>
    <hyperlink ref="I33" r:id="rId31" display="фото"/>
    <hyperlink ref="I34" r:id="rId32" display="фото"/>
    <hyperlink ref="I35" r:id="rId33" display="фото"/>
    <hyperlink ref="I36" r:id="rId34" display="фото"/>
    <hyperlink ref="I37" r:id="rId35" display="фото"/>
    <hyperlink ref="I38" r:id="rId36" display="фото"/>
    <hyperlink ref="I39" r:id="rId37" display="фото"/>
    <hyperlink ref="I40" r:id="rId38" display="фото"/>
    <hyperlink ref="I41" r:id="rId39" display="фото"/>
    <hyperlink ref="I42" r:id="rId40" display="фото"/>
    <hyperlink ref="I43" r:id="rId41" display="фото"/>
    <hyperlink ref="I44" r:id="rId42" display="фото"/>
    <hyperlink ref="I45" r:id="rId43" display="фото"/>
    <hyperlink ref="I46" r:id="rId44" display="фото"/>
    <hyperlink ref="I47" r:id="rId45" display="фото"/>
    <hyperlink ref="I48" r:id="rId46" display="фото"/>
    <hyperlink ref="I49" r:id="rId47" display="фото"/>
    <hyperlink ref="I50" r:id="rId48" display="фото"/>
    <hyperlink ref="I51" r:id="rId49" display="фото"/>
    <hyperlink ref="I52" r:id="rId50" display="фото"/>
    <hyperlink ref="I53" r:id="rId51" display="фото"/>
    <hyperlink ref="I54" r:id="rId52" display="фото"/>
    <hyperlink ref="I55" r:id="rId53" display="фото"/>
    <hyperlink ref="I56" r:id="rId54" display="фото"/>
    <hyperlink ref="I57" r:id="rId55" display="фото"/>
    <hyperlink ref="I58" r:id="rId56" display="фото"/>
    <hyperlink ref="I59" r:id="rId57" display="фото"/>
    <hyperlink ref="I60" r:id="rId58" display="фото"/>
    <hyperlink ref="I61" r:id="rId59" display="фото"/>
    <hyperlink ref="I62" r:id="rId60" display="фото"/>
    <hyperlink ref="I63" r:id="rId61" display="фото"/>
    <hyperlink ref="I64" r:id="rId62" display="фото"/>
    <hyperlink ref="I65" r:id="rId63" display="фото"/>
    <hyperlink ref="I66" r:id="rId64" display="фото"/>
    <hyperlink ref="I67" r:id="rId65" display="фото"/>
    <hyperlink ref="I68" r:id="rId66" display="фото"/>
    <hyperlink ref="I69" r:id="rId67" display="фото"/>
    <hyperlink ref="I70" r:id="rId68" display="фото"/>
    <hyperlink ref="I71" r:id="rId69" display="фото"/>
    <hyperlink ref="I72" r:id="rId70" display="фото"/>
    <hyperlink ref="I73" r:id="rId71" display="фото"/>
    <hyperlink ref="I74" r:id="rId72" display="фото"/>
    <hyperlink ref="I75" r:id="rId73" display="фото"/>
    <hyperlink ref="I76" r:id="rId74" display="фото"/>
    <hyperlink ref="I77" r:id="rId75" display="фото"/>
    <hyperlink ref="I78" r:id="rId76" display="фото"/>
    <hyperlink ref="I79" r:id="rId77" display="фото"/>
    <hyperlink ref="I80" r:id="rId78" display="фото"/>
    <hyperlink ref="I81" r:id="rId79" display="фото"/>
    <hyperlink ref="I82" r:id="rId80" display="фото"/>
    <hyperlink ref="I83" r:id="rId81" display="фото"/>
    <hyperlink ref="I84" r:id="rId82" display="фото"/>
    <hyperlink ref="I85" r:id="rId83" display="фото"/>
    <hyperlink ref="I86" r:id="rId84" display="фото"/>
    <hyperlink ref="I87" r:id="rId85" display="фото"/>
    <hyperlink ref="I88" r:id="rId86" display="фото"/>
    <hyperlink ref="I89" r:id="rId87" display="фото"/>
    <hyperlink ref="I90" r:id="rId88" display="фото"/>
    <hyperlink ref="I91" r:id="rId89" display="фото"/>
    <hyperlink ref="I92" r:id="rId90" display="фото"/>
    <hyperlink ref="I93" r:id="rId91" display="фото"/>
    <hyperlink ref="I94" r:id="rId92" display="фот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188</v>
      </c>
      <c r="B1" s="0" t="s">
        <v>189</v>
      </c>
      <c r="C1" s="0" t="s">
        <v>190</v>
      </c>
    </row>
    <row r="2" customFormat="false" ht="12.8" hidden="false" customHeight="false" outlineLevel="0" collapsed="false">
      <c r="A2" s="0" t="s">
        <v>191</v>
      </c>
      <c r="B2" s="0" t="s">
        <v>192</v>
      </c>
      <c r="C2" s="0" t="s">
        <v>193</v>
      </c>
    </row>
    <row r="3" customFormat="false" ht="12.8" hidden="false" customHeight="false" outlineLevel="0" collapsed="false">
      <c r="A3" s="0" t="s">
        <v>194</v>
      </c>
      <c r="B3" s="0" t="s">
        <v>195</v>
      </c>
      <c r="C3" s="0" t="s">
        <v>196</v>
      </c>
    </row>
    <row r="4" customFormat="false" ht="12.8" hidden="false" customHeight="false" outlineLevel="0" collapsed="false">
      <c r="A4" s="0" t="s">
        <v>197</v>
      </c>
      <c r="B4" s="0" t="s">
        <v>198</v>
      </c>
      <c r="C4" s="0" t="s">
        <v>199</v>
      </c>
    </row>
    <row r="5" customFormat="false" ht="12.8" hidden="false" customHeight="false" outlineLevel="0" collapsed="false">
      <c r="A5" s="0" t="s">
        <v>200</v>
      </c>
      <c r="B5" s="0" t="s">
        <v>201</v>
      </c>
      <c r="C5" s="0" t="s">
        <v>202</v>
      </c>
    </row>
    <row r="6" customFormat="false" ht="12.8" hidden="false" customHeight="false" outlineLevel="0" collapsed="false">
      <c r="A6" s="0" t="s">
        <v>203</v>
      </c>
      <c r="B6" s="0" t="s">
        <v>204</v>
      </c>
      <c r="C6" s="0" t="s">
        <v>205</v>
      </c>
    </row>
    <row r="7" customFormat="false" ht="12.8" hidden="false" customHeight="false" outlineLevel="0" collapsed="false">
      <c r="A7" s="0" t="s">
        <v>206</v>
      </c>
      <c r="B7" s="0" t="s">
        <v>207</v>
      </c>
      <c r="C7" s="0" t="s">
        <v>208</v>
      </c>
    </row>
    <row r="8" customFormat="false" ht="12.8" hidden="false" customHeight="false" outlineLevel="0" collapsed="false">
      <c r="A8" s="0" t="s">
        <v>209</v>
      </c>
      <c r="B8" s="0" t="s">
        <v>210</v>
      </c>
      <c r="C8" s="0" t="s">
        <v>211</v>
      </c>
    </row>
    <row r="9" customFormat="false" ht="12.8" hidden="false" customHeight="false" outlineLevel="0" collapsed="false">
      <c r="A9" s="0" t="s">
        <v>212</v>
      </c>
      <c r="B9" s="0" t="s">
        <v>213</v>
      </c>
      <c r="C9" s="0" t="s">
        <v>214</v>
      </c>
    </row>
    <row r="10" customFormat="false" ht="12.8" hidden="false" customHeight="false" outlineLevel="0" collapsed="false">
      <c r="A10" s="0" t="s">
        <v>215</v>
      </c>
      <c r="B10" s="0" t="s">
        <v>216</v>
      </c>
      <c r="C10" s="0" t="s">
        <v>217</v>
      </c>
    </row>
    <row r="11" customFormat="false" ht="12.8" hidden="false" customHeight="false" outlineLevel="0" collapsed="false">
      <c r="A11" s="0" t="s">
        <v>218</v>
      </c>
      <c r="B11" s="0" t="s">
        <v>219</v>
      </c>
      <c r="C11" s="0" t="s">
        <v>220</v>
      </c>
    </row>
    <row r="12" customFormat="false" ht="12.8" hidden="false" customHeight="false" outlineLevel="0" collapsed="false">
      <c r="A12" s="0" t="s">
        <v>221</v>
      </c>
      <c r="B12" s="0" t="s">
        <v>222</v>
      </c>
      <c r="C12" s="0" t="s">
        <v>223</v>
      </c>
    </row>
    <row r="13" customFormat="false" ht="12.8" hidden="false" customHeight="false" outlineLevel="0" collapsed="false">
      <c r="A13" s="0" t="s">
        <v>224</v>
      </c>
      <c r="B13" s="0" t="s">
        <v>225</v>
      </c>
      <c r="C13" s="0" t="s">
        <v>226</v>
      </c>
    </row>
    <row r="14" customFormat="false" ht="12.8" hidden="false" customHeight="false" outlineLevel="0" collapsed="false">
      <c r="A14" s="0" t="s">
        <v>227</v>
      </c>
      <c r="B14" s="0" t="s">
        <v>228</v>
      </c>
      <c r="C14" s="0" t="s">
        <v>229</v>
      </c>
    </row>
    <row r="15" customFormat="false" ht="12.8" hidden="false" customHeight="false" outlineLevel="0" collapsed="false">
      <c r="A15" s="0" t="s">
        <v>230</v>
      </c>
      <c r="B15" s="0" t="s">
        <v>231</v>
      </c>
      <c r="C15" s="0" t="s">
        <v>232</v>
      </c>
    </row>
    <row r="16" customFormat="false" ht="12.8" hidden="false" customHeight="false" outlineLevel="0" collapsed="false">
      <c r="A16" s="0" t="s">
        <v>233</v>
      </c>
      <c r="B16" s="0" t="s">
        <v>234</v>
      </c>
      <c r="C16" s="0" t="s">
        <v>235</v>
      </c>
    </row>
    <row r="17" customFormat="false" ht="12.8" hidden="false" customHeight="false" outlineLevel="0" collapsed="false">
      <c r="A17" s="0" t="s">
        <v>236</v>
      </c>
      <c r="B17" s="0" t="s">
        <v>237</v>
      </c>
      <c r="C17" s="0" t="s">
        <v>238</v>
      </c>
    </row>
    <row r="18" customFormat="false" ht="12.8" hidden="false" customHeight="false" outlineLevel="0" collapsed="false">
      <c r="A18" s="0" t="s">
        <v>239</v>
      </c>
      <c r="B18" s="0" t="s">
        <v>240</v>
      </c>
      <c r="C18" s="0" t="s">
        <v>241</v>
      </c>
    </row>
    <row r="19" customFormat="false" ht="12.8" hidden="false" customHeight="false" outlineLevel="0" collapsed="false">
      <c r="A19" s="0" t="s">
        <v>242</v>
      </c>
      <c r="B19" s="0" t="s">
        <v>243</v>
      </c>
      <c r="C19" s="0" t="s">
        <v>244</v>
      </c>
    </row>
    <row r="20" customFormat="false" ht="12.8" hidden="false" customHeight="false" outlineLevel="0" collapsed="false">
      <c r="A20" s="0" t="s">
        <v>245</v>
      </c>
      <c r="B20" s="0" t="s">
        <v>246</v>
      </c>
      <c r="C20" s="0" t="s">
        <v>247</v>
      </c>
    </row>
    <row r="21" customFormat="false" ht="12.8" hidden="false" customHeight="false" outlineLevel="0" collapsed="false">
      <c r="A21" s="0" t="s">
        <v>248</v>
      </c>
      <c r="B21" s="0" t="s">
        <v>249</v>
      </c>
      <c r="C21" s="0" t="s">
        <v>250</v>
      </c>
    </row>
    <row r="22" customFormat="false" ht="12.8" hidden="false" customHeight="false" outlineLevel="0" collapsed="false">
      <c r="A22" s="0" t="s">
        <v>251</v>
      </c>
      <c r="B22" s="0" t="s">
        <v>252</v>
      </c>
      <c r="C22" s="0" t="s">
        <v>253</v>
      </c>
    </row>
    <row r="23" customFormat="false" ht="12.8" hidden="false" customHeight="false" outlineLevel="0" collapsed="false">
      <c r="A23" s="0" t="s">
        <v>254</v>
      </c>
      <c r="B23" s="0" t="s">
        <v>255</v>
      </c>
      <c r="C23" s="0" t="s">
        <v>256</v>
      </c>
    </row>
    <row r="24" customFormat="false" ht="12.8" hidden="false" customHeight="false" outlineLevel="0" collapsed="false">
      <c r="A24" s="0" t="s">
        <v>257</v>
      </c>
      <c r="B24" s="0" t="s">
        <v>258</v>
      </c>
      <c r="C24" s="0" t="s">
        <v>259</v>
      </c>
    </row>
    <row r="25" customFormat="false" ht="12.8" hidden="false" customHeight="false" outlineLevel="0" collapsed="false">
      <c r="A25" s="0" t="s">
        <v>260</v>
      </c>
      <c r="B25" s="0" t="s">
        <v>261</v>
      </c>
      <c r="C25" s="0" t="s">
        <v>262</v>
      </c>
    </row>
    <row r="26" customFormat="false" ht="12.8" hidden="false" customHeight="false" outlineLevel="0" collapsed="false">
      <c r="A26" s="0" t="s">
        <v>263</v>
      </c>
      <c r="B26" s="0" t="s">
        <v>264</v>
      </c>
      <c r="C26" s="0" t="s">
        <v>265</v>
      </c>
    </row>
    <row r="27" customFormat="false" ht="12.8" hidden="false" customHeight="false" outlineLevel="0" collapsed="false">
      <c r="A27" s="0" t="s">
        <v>266</v>
      </c>
      <c r="B27" s="0" t="s">
        <v>267</v>
      </c>
      <c r="C27" s="0" t="s">
        <v>268</v>
      </c>
    </row>
    <row r="28" customFormat="false" ht="12.8" hidden="false" customHeight="false" outlineLevel="0" collapsed="false">
      <c r="A28" s="0" t="s">
        <v>269</v>
      </c>
      <c r="B28" s="0" t="s">
        <v>270</v>
      </c>
      <c r="C28" s="0" t="s">
        <v>271</v>
      </c>
    </row>
    <row r="29" customFormat="false" ht="12.8" hidden="false" customHeight="false" outlineLevel="0" collapsed="false">
      <c r="A29" s="0" t="s">
        <v>272</v>
      </c>
      <c r="B29" s="0" t="s">
        <v>273</v>
      </c>
      <c r="C29" s="0" t="s">
        <v>274</v>
      </c>
    </row>
    <row r="30" customFormat="false" ht="12.8" hidden="false" customHeight="false" outlineLevel="0" collapsed="false">
      <c r="A30" s="0" t="s">
        <v>275</v>
      </c>
      <c r="B30" s="0" t="s">
        <v>276</v>
      </c>
      <c r="C30" s="0" t="s">
        <v>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2017-02-17T21:42:16Z</dcterms:created>
  <dc:creator/>
  <dc:description/>
  <dc:language>ru-RU</dc:language>
  <cp:lastModifiedBy/>
  <dcterms:modified xsi:type="dcterms:W3CDTF">2017-02-17T21:54:39Z</dcterms:modified>
  <cp:revision>2</cp:revision>
  <dc:subject/>
  <dc:title/>
</cp:coreProperties>
</file>