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dados" sheetId="3" r:id="rId1"/>
    <sheet name="principal" sheetId="1" r:id="rId2"/>
    <sheet name="analis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vhfaz</author>
  </authors>
  <commentList>
    <comment ref="H46" authorId="0">
      <text>
        <r>
          <rPr>
            <sz val="10"/>
            <rFont val="SimSun"/>
            <charset val="134"/>
          </rPr>
          <t xml:space="preserve">vhfaz:
Por conta deste resultado o processo de segmentação de grupos será de forma empirica
</t>
        </r>
      </text>
    </comment>
  </commentList>
</comments>
</file>

<file path=xl/sharedStrings.xml><?xml version="1.0" encoding="utf-8"?>
<sst xmlns="http://schemas.openxmlformats.org/spreadsheetml/2006/main" count="105" uniqueCount="76">
  <si>
    <t>Imagem</t>
  </si>
  <si>
    <t>Quantidade de pixels</t>
  </si>
  <si>
    <t>porcentagem de acerto</t>
  </si>
  <si>
    <t>MSE</t>
  </si>
  <si>
    <t>Erro quadrático</t>
  </si>
  <si>
    <t>Heart1.png</t>
  </si>
  <si>
    <t>TopDownHouse_SmallItems.png</t>
  </si>
  <si>
    <t>SlowTurtleIdleSide.png</t>
  </si>
  <si>
    <t>Basic Humanoid Sprites 1x.png</t>
  </si>
  <si>
    <t>example_16x16.png</t>
  </si>
  <si>
    <t>CuriousMonkeyIdleSide.png</t>
  </si>
  <si>
    <t>Hearts5.png</t>
  </si>
  <si>
    <t>Base.png</t>
  </si>
  <si>
    <t>example_21x27.png</t>
  </si>
  <si>
    <t>gothic-hero-crouch-slash_0006_Layer-7.png</t>
  </si>
  <si>
    <t>Free Sprites 1x.png</t>
  </si>
  <si>
    <t>01_dish.png</t>
  </si>
  <si>
    <t>07_bread.png</t>
  </si>
  <si>
    <t>35_donut_dish.png</t>
  </si>
  <si>
    <t>34_donut.png</t>
  </si>
  <si>
    <t>44_frenchfries.png</t>
  </si>
  <si>
    <t>05_apple_pie.png</t>
  </si>
  <si>
    <t>32_curry.png</t>
  </si>
  <si>
    <t>24_cheesepuff.png</t>
  </si>
  <si>
    <t>41_eggsalad_bowl.png</t>
  </si>
  <si>
    <t>18_burrito.png</t>
  </si>
  <si>
    <t>13_bacon.png</t>
  </si>
  <si>
    <t>28_cookies.png</t>
  </si>
  <si>
    <t>36_dumplings.png</t>
  </si>
  <si>
    <t>11_bun.png</t>
  </si>
  <si>
    <t>09_baguette.png</t>
  </si>
  <si>
    <t>38_friedegg.png</t>
  </si>
  <si>
    <t>15_burger.png</t>
  </si>
  <si>
    <t>99_taco.png</t>
  </si>
  <si>
    <t>22_cheesecake.png</t>
  </si>
  <si>
    <t>30_chocolatecake.png</t>
  </si>
  <si>
    <t>20_bagel.png</t>
  </si>
  <si>
    <t>40_eggsalad.png</t>
  </si>
  <si>
    <t>26_chocolate.png</t>
  </si>
  <si>
    <t>42_eggtart.png</t>
  </si>
  <si>
    <t>sprite_1.png</t>
  </si>
  <si>
    <t>sprite_0.png</t>
  </si>
  <si>
    <t>ghost-shriek.png</t>
  </si>
  <si>
    <t>Wasp.png</t>
  </si>
  <si>
    <t>hell-beast-breath.png</t>
  </si>
  <si>
    <t>Scarab.png</t>
  </si>
  <si>
    <t>wolf-runing-cycle.png</t>
  </si>
  <si>
    <t>nightmare-idle.png</t>
  </si>
  <si>
    <t>Assault-Class.png</t>
  </si>
  <si>
    <t>Grenadier-Class.png</t>
  </si>
  <si>
    <t>gothic-hero-crouch-slash_0002_Layer-3.png</t>
  </si>
  <si>
    <t>example_128x128.png</t>
  </si>
  <si>
    <t>demon-idle.png</t>
  </si>
  <si>
    <t>town.png</t>
  </si>
  <si>
    <t>clouds.png</t>
  </si>
  <si>
    <t>Subdivisão em grupos</t>
  </si>
  <si>
    <t>6 Grupos</t>
  </si>
  <si>
    <t>5 Grupos</t>
  </si>
  <si>
    <t>4 Grupos</t>
  </si>
  <si>
    <t>3 Grupos</t>
  </si>
  <si>
    <t>Empirico</t>
  </si>
  <si>
    <t>Grupo 1</t>
  </si>
  <si>
    <t>Média</t>
  </si>
  <si>
    <t>Variancia</t>
  </si>
  <si>
    <t>Desvio Padrão</t>
  </si>
  <si>
    <t>Buscar outras</t>
  </si>
  <si>
    <t>Erro Quadratico</t>
  </si>
  <si>
    <t>Porcentagem de acerto</t>
  </si>
  <si>
    <t>Grupo 2</t>
  </si>
  <si>
    <t>Grupo 3</t>
  </si>
  <si>
    <t>Grupo 4</t>
  </si>
  <si>
    <t>Raiz Quadrada da quantidade de valores</t>
  </si>
  <si>
    <t>Quantidade de Grupos</t>
  </si>
  <si>
    <t>Inicial</t>
  </si>
  <si>
    <t>Final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</si>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</sst>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</numFmts>
  <fonts count="27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4" tint="0.6"/>
        <bgColor indexed="64"/>
      </patternFill>
    </fill>
    <fill>
      <patternFill patternType="solid">
        <fgColor theme="3" tint="0.6"/>
        <bgColor rgb="FF0000F3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FC00"/>
        <bgColor rgb="FFFAFC00"/>
      </patternFill>
    </fill>
    <fill>
      <patternFill patternType="solid">
        <fgColor rgb="FFFFC000"/>
        <bgColor rgb="FF00FE00"/>
      </patternFill>
    </fill>
    <fill>
      <patternFill patternType="solid">
        <fgColor rgb="FF00FEF3"/>
        <bgColor rgb="FF00FEF3"/>
      </patternFill>
    </fill>
    <fill>
      <patternFill patternType="solid">
        <fgColor rgb="FFFF00FE"/>
        <bgColor rgb="FFFF00F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>
      <alignment vertical="center"/>
    </xf>
    <xf numFmtId="177" fontId="6" fillId="0" borderId="0">
      <alignment vertical="center"/>
    </xf>
    <xf numFmtId="9" fontId="6" fillId="0" borderId="0">
      <alignment vertical="center"/>
    </xf>
    <xf numFmtId="178" fontId="6" fillId="0" borderId="0">
      <alignment vertical="center"/>
    </xf>
    <xf numFmtId="179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6" fillId="14" borderId="3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4">
      <alignment vertical="center"/>
    </xf>
    <xf numFmtId="0" fontId="13" fillId="0" borderId="4">
      <alignment vertical="center"/>
    </xf>
    <xf numFmtId="0" fontId="14" fillId="0" borderId="5">
      <alignment vertical="center"/>
    </xf>
    <xf numFmtId="0" fontId="14" fillId="0" borderId="0">
      <alignment vertical="center"/>
    </xf>
    <xf numFmtId="0" fontId="15" fillId="15" borderId="6">
      <alignment vertical="center"/>
    </xf>
    <xf numFmtId="0" fontId="16" fillId="16" borderId="7">
      <alignment vertical="center"/>
    </xf>
    <xf numFmtId="0" fontId="17" fillId="16" borderId="6">
      <alignment vertical="center"/>
    </xf>
    <xf numFmtId="0" fontId="18" fillId="17" borderId="8">
      <alignment vertical="center"/>
    </xf>
    <xf numFmtId="0" fontId="19" fillId="0" borderId="9">
      <alignment vertical="center"/>
    </xf>
    <xf numFmtId="0" fontId="20" fillId="0" borderId="1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3" fillId="20" borderId="0">
      <alignment vertical="center"/>
    </xf>
    <xf numFmtId="0" fontId="24" fillId="21" borderId="0">
      <alignment vertical="center"/>
    </xf>
    <xf numFmtId="0" fontId="25" fillId="22" borderId="0">
      <alignment vertical="center"/>
    </xf>
    <xf numFmtId="0" fontId="25" fillId="23" borderId="0">
      <alignment vertical="center"/>
    </xf>
    <xf numFmtId="0" fontId="24" fillId="24" borderId="0">
      <alignment vertical="center"/>
    </xf>
    <xf numFmtId="0" fontId="24" fillId="25" borderId="0">
      <alignment vertical="center"/>
    </xf>
    <xf numFmtId="0" fontId="25" fillId="26" borderId="0">
      <alignment vertical="center"/>
    </xf>
    <xf numFmtId="0" fontId="25" fillId="27" borderId="0">
      <alignment vertical="center"/>
    </xf>
    <xf numFmtId="0" fontId="24" fillId="28" borderId="0">
      <alignment vertical="center"/>
    </xf>
    <xf numFmtId="0" fontId="24" fillId="29" borderId="0">
      <alignment vertical="center"/>
    </xf>
    <xf numFmtId="0" fontId="25" fillId="30" borderId="0">
      <alignment vertical="center"/>
    </xf>
    <xf numFmtId="0" fontId="25" fillId="31" borderId="0">
      <alignment vertical="center"/>
    </xf>
    <xf numFmtId="0" fontId="24" fillId="32" borderId="0">
      <alignment vertical="center"/>
    </xf>
    <xf numFmtId="0" fontId="24" fillId="33" borderId="0">
      <alignment vertical="center"/>
    </xf>
    <xf numFmtId="0" fontId="25" fillId="34" borderId="0">
      <alignment vertical="center"/>
    </xf>
    <xf numFmtId="0" fontId="25" fillId="35" borderId="0">
      <alignment vertical="center"/>
    </xf>
    <xf numFmtId="0" fontId="24" fillId="36" borderId="0">
      <alignment vertical="center"/>
    </xf>
    <xf numFmtId="0" fontId="24" fillId="37" borderId="0">
      <alignment vertical="center"/>
    </xf>
    <xf numFmtId="0" fontId="25" fillId="38" borderId="0">
      <alignment vertical="center"/>
    </xf>
    <xf numFmtId="0" fontId="25" fillId="39" borderId="0">
      <alignment vertical="center"/>
    </xf>
    <xf numFmtId="0" fontId="24" fillId="40" borderId="0">
      <alignment vertical="center"/>
    </xf>
    <xf numFmtId="0" fontId="24" fillId="41" borderId="0">
      <alignment vertical="center"/>
    </xf>
    <xf numFmtId="0" fontId="25" fillId="42" borderId="0">
      <alignment vertical="center"/>
    </xf>
    <xf numFmtId="0" fontId="25" fillId="43" borderId="0">
      <alignment vertical="center"/>
    </xf>
    <xf numFmtId="0" fontId="24" fillId="44" borderId="0">
      <alignment vertical="center"/>
    </xf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180" fontId="2" fillId="2" borderId="1" xfId="0" applyNumberFormat="1" applyFont="1" applyFill="1" applyBorder="1"/>
    <xf numFmtId="0" fontId="2" fillId="4" borderId="1" xfId="0" applyFont="1" applyFill="1" applyBorder="1"/>
    <xf numFmtId="180" fontId="2" fillId="4" borderId="1" xfId="0" applyNumberFormat="1" applyFont="1" applyFill="1" applyBorder="1"/>
    <xf numFmtId="0" fontId="3" fillId="5" borderId="1" xfId="0" applyFont="1" applyFill="1" applyBorder="1"/>
    <xf numFmtId="0" fontId="2" fillId="6" borderId="1" xfId="0" applyFont="1" applyFill="1" applyBorder="1"/>
    <xf numFmtId="180" fontId="2" fillId="6" borderId="1" xfId="0" applyNumberFormat="1" applyFont="1" applyFill="1" applyBorder="1"/>
    <xf numFmtId="0" fontId="0" fillId="7" borderId="1" xfId="0" applyFill="1" applyBorder="1"/>
    <xf numFmtId="0" fontId="2" fillId="8" borderId="1" xfId="0" applyFont="1" applyFill="1" applyBorder="1"/>
    <xf numFmtId="180" fontId="2" fillId="8" borderId="1" xfId="0" applyNumberFormat="1" applyFont="1" applyFill="1" applyBorder="1"/>
    <xf numFmtId="0" fontId="0" fillId="9" borderId="1" xfId="0" applyFill="1" applyBorder="1"/>
    <xf numFmtId="0" fontId="3" fillId="10" borderId="1" xfId="0" applyFont="1" applyFill="1" applyBorder="1"/>
    <xf numFmtId="0" fontId="3" fillId="6" borderId="1" xfId="0" applyFont="1" applyFill="1" applyBorder="1"/>
    <xf numFmtId="0" fontId="3" fillId="11" borderId="1" xfId="0" applyFont="1" applyFill="1" applyBorder="1"/>
    <xf numFmtId="0" fontId="3" fillId="8" borderId="1" xfId="0" applyFont="1" applyFill="1" applyBorder="1"/>
    <xf numFmtId="180" fontId="0" fillId="9" borderId="1" xfId="0" applyNumberForma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0" fillId="10" borderId="1" xfId="0" applyFill="1" applyBorder="1"/>
    <xf numFmtId="0" fontId="0" fillId="8" borderId="1" xfId="0" applyFill="1" applyBorder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4" fillId="0" borderId="2" xfId="0" applyNumberFormat="1" applyFont="1" applyBorder="1" applyAlignment="1">
      <alignment horizontal="right"/>
    </xf>
    <xf numFmtId="4" fontId="5" fillId="0" borderId="0" xfId="0" applyNumberFormat="1" applyAlignment="1">
      <alignment horizontal="right"/>
    </xf>
    <xf numFmtId="3" fontId="5" fillId="0" borderId="0" xfId="0" applyNumberFormat="1" applyAlignment="1">
      <alignment horizontal="right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E5" sqref="E5"/>
    </sheetView>
  </sheetViews>
  <sheetFormatPr defaultColWidth="9.14285714285714" defaultRowHeight="15" outlineLevelCol="4"/>
  <cols>
    <col min="1" max="1" width="8.71428571428571" customWidth="1"/>
    <col min="2" max="2" width="21.7142857142857" customWidth="1"/>
    <col min="3" max="3" width="23.4285714285714" customWidth="1"/>
    <col min="4" max="4" width="5.28571428571429" customWidth="1"/>
    <col min="5" max="5" width="15.5714285714286" customWidth="1"/>
  </cols>
  <sheetData>
    <row r="1" spans="1:5">
      <c r="A1" t="s">
        <v>0</v>
      </c>
      <c r="B1" s="27" t="s">
        <v>1</v>
      </c>
      <c r="C1" s="28" t="s">
        <v>2</v>
      </c>
      <c r="D1" s="28" t="s">
        <v>3</v>
      </c>
      <c r="E1" s="28" t="s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51"/>
  <sheetViews>
    <sheetView workbookViewId="0">
      <selection activeCell="A1" sqref="A1:E1"/>
    </sheetView>
  </sheetViews>
  <sheetFormatPr defaultColWidth="9" defaultRowHeight="15" outlineLevelCol="7"/>
  <cols>
    <col min="1" max="1" width="43.5809523809524" customWidth="1"/>
    <col min="2" max="2" width="21.7238095238095" style="27" customWidth="1"/>
    <col min="3" max="3" width="24.7238095238095" style="28" customWidth="1"/>
    <col min="4" max="4" width="14.8666666666667" style="28" customWidth="1"/>
    <col min="5" max="5" width="15.0095238095238" style="28" customWidth="1"/>
    <col min="6" max="7" width="13.5809523809524" customWidth="1"/>
    <col min="8" max="8" width="8.58095238095238" style="29" customWidth="1"/>
  </cols>
  <sheetData>
    <row r="1" ht="18.75" customHeight="1" spans="1:5">
      <c r="A1" t="s">
        <v>0</v>
      </c>
      <c r="B1" s="27" t="s">
        <v>1</v>
      </c>
      <c r="C1" s="28" t="s">
        <v>2</v>
      </c>
      <c r="D1" s="28" t="s">
        <v>3</v>
      </c>
      <c r="E1" s="28" t="s">
        <v>4</v>
      </c>
    </row>
    <row r="2" ht="18.75" customHeight="1" spans="1:5">
      <c r="A2" t="s">
        <v>5</v>
      </c>
      <c r="B2" s="30">
        <v>63</v>
      </c>
      <c r="C2" s="31">
        <v>95.2380952380952</v>
      </c>
      <c r="D2" s="31">
        <v>2.48294005070334</v>
      </c>
      <c r="E2" s="31">
        <v>32095.8253968254</v>
      </c>
    </row>
    <row r="3" ht="18.75" customHeight="1" spans="1:5">
      <c r="A3" t="s">
        <v>6</v>
      </c>
      <c r="B3" s="30">
        <v>143</v>
      </c>
      <c r="C3" s="31">
        <v>88.1118881118881</v>
      </c>
      <c r="D3" s="31">
        <v>1.364444446432</v>
      </c>
      <c r="E3" s="31">
        <v>11173.8624708625</v>
      </c>
    </row>
    <row r="4" ht="18.75" customHeight="1" spans="1:5">
      <c r="A4" t="s">
        <v>7</v>
      </c>
      <c r="B4" s="30">
        <v>144</v>
      </c>
      <c r="C4" s="31">
        <v>96.5277777777778</v>
      </c>
      <c r="D4" s="31">
        <v>1.70932843725875</v>
      </c>
      <c r="E4" s="31">
        <v>22821.5324074074</v>
      </c>
    </row>
    <row r="5" ht="18.75" customHeight="1" spans="1:5">
      <c r="A5" t="s">
        <v>8</v>
      </c>
      <c r="B5" s="30">
        <v>169</v>
      </c>
      <c r="C5" s="31">
        <v>89.9408284023669</v>
      </c>
      <c r="D5" s="31">
        <v>1.48333816024989</v>
      </c>
      <c r="E5" s="31">
        <v>17320.8165680473</v>
      </c>
    </row>
    <row r="6" ht="18.75" customHeight="1" spans="1:5">
      <c r="A6" t="s">
        <v>9</v>
      </c>
      <c r="B6" s="30">
        <v>192</v>
      </c>
      <c r="C6" s="31">
        <v>88.5416666666667</v>
      </c>
      <c r="D6" s="31">
        <v>0.839565155117189</v>
      </c>
      <c r="E6" s="31">
        <v>7835.71527777778</v>
      </c>
    </row>
    <row r="7" ht="18.75" customHeight="1" spans="1:5">
      <c r="A7" t="s">
        <v>10</v>
      </c>
      <c r="B7" s="30">
        <v>195</v>
      </c>
      <c r="C7" s="31">
        <v>92.3076923076923</v>
      </c>
      <c r="D7" s="31">
        <v>1.57529946585297</v>
      </c>
      <c r="E7" s="31">
        <v>20234.0512820513</v>
      </c>
    </row>
    <row r="8" ht="18.75" customHeight="1" spans="1:5">
      <c r="A8" t="s">
        <v>11</v>
      </c>
      <c r="B8" s="30">
        <v>342</v>
      </c>
      <c r="C8" s="31">
        <v>78.6549707602339</v>
      </c>
      <c r="D8" s="31">
        <v>2.54102522240269</v>
      </c>
      <c r="E8" s="31">
        <v>21623.4385964912</v>
      </c>
    </row>
    <row r="9" ht="18.75" customHeight="1" spans="1:5">
      <c r="A9" t="s">
        <v>12</v>
      </c>
      <c r="B9" s="30">
        <v>360</v>
      </c>
      <c r="C9" s="31">
        <v>90.2777777777778</v>
      </c>
      <c r="D9" s="31">
        <v>0.83530604292899</v>
      </c>
      <c r="E9" s="31">
        <v>15975.3722222222</v>
      </c>
    </row>
    <row r="10" ht="18.75" customHeight="1" spans="1:5">
      <c r="A10" t="s">
        <v>13</v>
      </c>
      <c r="B10" s="30">
        <v>567</v>
      </c>
      <c r="C10" s="31">
        <v>83.0687830687831</v>
      </c>
      <c r="D10" s="31">
        <v>0.764069959883054</v>
      </c>
      <c r="E10" s="31">
        <v>8302.47971781305</v>
      </c>
    </row>
    <row r="11" ht="18.75" customHeight="1" spans="1:5">
      <c r="A11" t="s">
        <v>14</v>
      </c>
      <c r="B11" s="30">
        <v>957</v>
      </c>
      <c r="C11" s="31">
        <v>78.7878787878788</v>
      </c>
      <c r="D11" s="31">
        <v>1.20010193064723</v>
      </c>
      <c r="E11" s="31">
        <v>11768.3869731801</v>
      </c>
    </row>
    <row r="12" ht="18.75" customHeight="1" spans="1:5">
      <c r="A12" t="s">
        <v>15</v>
      </c>
      <c r="B12" s="30">
        <v>960</v>
      </c>
      <c r="C12" s="31">
        <v>80.7291666666667</v>
      </c>
      <c r="D12" s="31">
        <v>1.37105877857771</v>
      </c>
      <c r="E12" s="31">
        <v>12348.5236111111</v>
      </c>
    </row>
    <row r="13" ht="18.75" customHeight="1" spans="1:5">
      <c r="A13" t="s">
        <v>16</v>
      </c>
      <c r="B13" s="30">
        <v>1024</v>
      </c>
      <c r="C13" s="31">
        <v>51.85546875</v>
      </c>
      <c r="D13" s="31">
        <v>0.838312805519442</v>
      </c>
      <c r="E13" s="31">
        <v>12540.5504557292</v>
      </c>
    </row>
    <row r="14" ht="18.75" customHeight="1" spans="1:5">
      <c r="A14" t="s">
        <v>17</v>
      </c>
      <c r="B14" s="30">
        <v>1024</v>
      </c>
      <c r="C14" s="31">
        <v>60.15625</v>
      </c>
      <c r="D14" s="31">
        <v>0.845898875200358</v>
      </c>
      <c r="E14" s="31">
        <v>5979.56608072917</v>
      </c>
    </row>
    <row r="15" ht="18.75" customHeight="1" spans="1:5">
      <c r="A15" t="s">
        <v>18</v>
      </c>
      <c r="B15" s="30">
        <v>1024</v>
      </c>
      <c r="C15" s="31">
        <v>69.23828125</v>
      </c>
      <c r="D15" s="31">
        <v>0.797975851545744</v>
      </c>
      <c r="E15" s="31">
        <v>13772.6712239583</v>
      </c>
    </row>
    <row r="16" ht="18.75" customHeight="1" spans="1:5">
      <c r="A16" t="s">
        <v>19</v>
      </c>
      <c r="B16" s="30">
        <v>1024</v>
      </c>
      <c r="C16" s="31">
        <v>71.97265625</v>
      </c>
      <c r="D16" s="31">
        <v>0.90723544826971</v>
      </c>
      <c r="E16" s="31">
        <v>6634.69661458333</v>
      </c>
    </row>
    <row r="17" ht="18.75" customHeight="1" spans="1:5">
      <c r="A17" t="s">
        <v>20</v>
      </c>
      <c r="B17" s="30">
        <v>1024</v>
      </c>
      <c r="C17" s="31">
        <v>82.91015625</v>
      </c>
      <c r="D17" s="31">
        <v>1.08457882938325</v>
      </c>
      <c r="E17" s="31">
        <v>7699.07421875</v>
      </c>
    </row>
    <row r="18" ht="18.75" customHeight="1" spans="1:5">
      <c r="A18" t="s">
        <v>21</v>
      </c>
      <c r="B18" s="30">
        <v>1024</v>
      </c>
      <c r="C18" s="31">
        <v>84.86328125</v>
      </c>
      <c r="D18" s="31">
        <v>0.922550790721476</v>
      </c>
      <c r="E18" s="31">
        <v>8025.58561197917</v>
      </c>
    </row>
    <row r="19" ht="18.75" customHeight="1" spans="1:5">
      <c r="A19" t="s">
        <v>22</v>
      </c>
      <c r="B19" s="30">
        <v>1024</v>
      </c>
      <c r="C19" s="31">
        <v>89.84375</v>
      </c>
      <c r="D19" s="31">
        <v>1.0160852567902</v>
      </c>
      <c r="E19" s="31">
        <v>8118.27180989583</v>
      </c>
    </row>
    <row r="20" ht="18.75" customHeight="1" spans="1:5">
      <c r="A20" t="s">
        <v>23</v>
      </c>
      <c r="B20" s="30">
        <v>1024</v>
      </c>
      <c r="C20" s="31">
        <v>90.625</v>
      </c>
      <c r="D20" s="31">
        <v>1.07335028417615</v>
      </c>
      <c r="E20" s="31">
        <v>9339.25813802083</v>
      </c>
    </row>
    <row r="21" ht="18.75" customHeight="1" spans="1:5">
      <c r="A21" t="s">
        <v>24</v>
      </c>
      <c r="B21" s="30">
        <v>1024</v>
      </c>
      <c r="C21" s="31">
        <v>91.30859375</v>
      </c>
      <c r="D21" s="31">
        <v>0.693335440701425</v>
      </c>
      <c r="E21" s="31">
        <v>9839.32259114583</v>
      </c>
    </row>
    <row r="22" ht="18.75" customHeight="1" spans="1:5">
      <c r="A22" t="s">
        <v>25</v>
      </c>
      <c r="B22" s="30">
        <v>1024</v>
      </c>
      <c r="C22" s="31">
        <v>93.45703125</v>
      </c>
      <c r="D22" s="31">
        <v>0.806533165989523</v>
      </c>
      <c r="E22" s="31">
        <v>7061.1376953125</v>
      </c>
    </row>
    <row r="23" ht="18.75" customHeight="1" spans="1:5">
      <c r="A23" t="s">
        <v>26</v>
      </c>
      <c r="B23" s="30">
        <v>1024</v>
      </c>
      <c r="C23" s="31">
        <v>94.04296875</v>
      </c>
      <c r="D23" s="31">
        <v>1.14457765338719</v>
      </c>
      <c r="E23" s="31">
        <v>6324.42740885417</v>
      </c>
    </row>
    <row r="24" ht="18.75" customHeight="1" spans="1:8">
      <c r="A24" t="s">
        <v>27</v>
      </c>
      <c r="B24" s="30">
        <v>1024</v>
      </c>
      <c r="C24" s="31">
        <v>94.43359375</v>
      </c>
      <c r="D24" s="31">
        <v>1.02464606740115</v>
      </c>
      <c r="E24" s="31">
        <v>5216.81217447917</v>
      </c>
      <c r="H24" s="32">
        <f>QUARTILE(B2:B51,1)</f>
        <v>1024</v>
      </c>
    </row>
    <row r="25" ht="18.75" customHeight="1" spans="1:8">
      <c r="A25" t="s">
        <v>28</v>
      </c>
      <c r="B25" s="30">
        <v>1024</v>
      </c>
      <c r="C25" s="31">
        <v>95.41015625</v>
      </c>
      <c r="D25" s="31">
        <v>0.789110995517099</v>
      </c>
      <c r="E25" s="31">
        <v>6441.08235677083</v>
      </c>
      <c r="H25" s="31">
        <f>QUARTILE(B2:B51,3)</f>
        <v>1820.25</v>
      </c>
    </row>
    <row r="26" ht="18.75" customHeight="1" spans="1:8">
      <c r="A26" t="s">
        <v>29</v>
      </c>
      <c r="B26" s="30">
        <v>1024</v>
      </c>
      <c r="C26" s="31">
        <v>96.484375</v>
      </c>
      <c r="D26" s="31">
        <v>1.18278038952791</v>
      </c>
      <c r="E26" s="31">
        <v>5653.32389322917</v>
      </c>
      <c r="H26" s="31">
        <f>H25-H24</f>
        <v>796.25</v>
      </c>
    </row>
    <row r="27" ht="18.75" customHeight="1" spans="1:5">
      <c r="A27" t="s">
        <v>30</v>
      </c>
      <c r="B27" s="30">
        <v>1024</v>
      </c>
      <c r="C27" s="31">
        <v>96.6796875</v>
      </c>
      <c r="D27" s="31">
        <v>0.924962425624733</v>
      </c>
      <c r="E27" s="31">
        <v>9505.28971354167</v>
      </c>
    </row>
    <row r="28" ht="18.75" customHeight="1" spans="1:5">
      <c r="A28" t="s">
        <v>31</v>
      </c>
      <c r="B28" s="30">
        <v>1024</v>
      </c>
      <c r="C28" s="31">
        <v>97.55859375</v>
      </c>
      <c r="D28" s="31">
        <v>0.779331859488869</v>
      </c>
      <c r="E28" s="31">
        <v>6480.76627604167</v>
      </c>
    </row>
    <row r="29" ht="18.75" customHeight="1" spans="1:5">
      <c r="A29" t="s">
        <v>32</v>
      </c>
      <c r="B29" s="30">
        <v>1024</v>
      </c>
      <c r="C29" s="31">
        <v>97.75390625</v>
      </c>
      <c r="D29" s="31">
        <v>1.03331199141793</v>
      </c>
      <c r="E29" s="31">
        <v>7881.16015625</v>
      </c>
    </row>
    <row r="30" ht="18.75" customHeight="1" spans="1:5">
      <c r="A30" t="s">
        <v>33</v>
      </c>
      <c r="B30" s="30">
        <v>1024</v>
      </c>
      <c r="C30" s="31">
        <v>98.33984375</v>
      </c>
      <c r="D30" s="31">
        <v>1.03331808024201</v>
      </c>
      <c r="E30" s="31">
        <v>5696.2646484375</v>
      </c>
    </row>
    <row r="31" ht="18.75" customHeight="1" spans="1:5">
      <c r="A31" t="s">
        <v>34</v>
      </c>
      <c r="B31" s="30">
        <v>1024</v>
      </c>
      <c r="C31" s="31">
        <v>98.828125</v>
      </c>
      <c r="D31" s="31">
        <v>0.820182535969992</v>
      </c>
      <c r="E31" s="31">
        <v>7171.57552083333</v>
      </c>
    </row>
    <row r="32" ht="18.75" customHeight="1" spans="1:5">
      <c r="A32" t="s">
        <v>35</v>
      </c>
      <c r="B32" s="30">
        <v>1024</v>
      </c>
      <c r="C32" s="31">
        <v>98.92578125</v>
      </c>
      <c r="D32" s="31">
        <v>1.66662067220565</v>
      </c>
      <c r="E32" s="31">
        <v>5223.94759114583</v>
      </c>
    </row>
    <row r="33" ht="18.75" customHeight="1" spans="1:5">
      <c r="A33" t="s">
        <v>36</v>
      </c>
      <c r="B33" s="30">
        <v>1024</v>
      </c>
      <c r="C33" s="31">
        <v>99.0234375</v>
      </c>
      <c r="D33" s="31">
        <v>1.02693685083336</v>
      </c>
      <c r="E33" s="31">
        <v>7127.9765625</v>
      </c>
    </row>
    <row r="34" ht="18.75" customHeight="1" spans="1:5">
      <c r="A34" t="s">
        <v>37</v>
      </c>
      <c r="B34" s="30">
        <v>1024</v>
      </c>
      <c r="C34" s="31">
        <v>99.31640625</v>
      </c>
      <c r="D34" s="31">
        <v>0.789110502896811</v>
      </c>
      <c r="E34" s="31">
        <v>7219.12044270833</v>
      </c>
    </row>
    <row r="35" ht="18.75" customHeight="1" spans="1:5">
      <c r="A35" t="s">
        <v>38</v>
      </c>
      <c r="B35" s="30">
        <v>1024</v>
      </c>
      <c r="C35" s="31">
        <v>99.90234375</v>
      </c>
      <c r="D35" s="31">
        <v>1.33843056044939</v>
      </c>
      <c r="E35" s="31">
        <v>5544.04752604167</v>
      </c>
    </row>
    <row r="36" ht="18.75" customHeight="1" spans="1:5">
      <c r="A36" t="s">
        <v>39</v>
      </c>
      <c r="B36" s="30">
        <v>1024</v>
      </c>
      <c r="C36" s="32">
        <v>100</v>
      </c>
      <c r="D36" s="31">
        <v>0.782071413305328</v>
      </c>
      <c r="E36" s="31">
        <v>4360.73274739583</v>
      </c>
    </row>
    <row r="37" ht="18.75" customHeight="1" spans="1:5">
      <c r="A37" t="s">
        <v>40</v>
      </c>
      <c r="B37" s="30">
        <v>1485</v>
      </c>
      <c r="C37" s="31">
        <v>92.6599326599327</v>
      </c>
      <c r="D37" s="31">
        <v>1.32274471267522</v>
      </c>
      <c r="E37" s="31">
        <v>14957.0799102132</v>
      </c>
    </row>
    <row r="38" ht="18.75" customHeight="1" spans="1:5">
      <c r="A38" t="s">
        <v>41</v>
      </c>
      <c r="B38" s="30">
        <v>1485</v>
      </c>
      <c r="C38" s="31">
        <v>96.2962962962963</v>
      </c>
      <c r="D38" s="31">
        <v>1.45405057678211</v>
      </c>
      <c r="E38" s="31">
        <v>16642.0053872054</v>
      </c>
    </row>
    <row r="39" ht="18.75" customHeight="1" spans="1:5">
      <c r="A39" t="s">
        <v>42</v>
      </c>
      <c r="B39" s="30">
        <v>1932</v>
      </c>
      <c r="C39" s="31">
        <v>87.9399585921325</v>
      </c>
      <c r="D39" s="31">
        <v>3.67039288099722</v>
      </c>
      <c r="E39" s="31">
        <v>13846.0163906142</v>
      </c>
    </row>
    <row r="40" ht="18.75" customHeight="1" spans="1:5">
      <c r="A40" t="s">
        <v>43</v>
      </c>
      <c r="B40" s="30">
        <v>2048</v>
      </c>
      <c r="C40" s="31">
        <v>97.900390625</v>
      </c>
      <c r="D40" s="31">
        <v>1.06513926941072</v>
      </c>
      <c r="E40" s="31">
        <v>52975.3678385417</v>
      </c>
    </row>
    <row r="41" ht="18.75" customHeight="1" spans="1:5">
      <c r="A41" t="s">
        <v>44</v>
      </c>
      <c r="B41" s="30">
        <v>2268</v>
      </c>
      <c r="C41" s="31">
        <v>67.636684303351</v>
      </c>
      <c r="D41" s="31">
        <v>2.78715706602952</v>
      </c>
      <c r="E41" s="31">
        <v>9633.48633156967</v>
      </c>
    </row>
    <row r="42" ht="18.75" customHeight="1" spans="1:5">
      <c r="A42" t="s">
        <v>45</v>
      </c>
      <c r="B42" s="30">
        <v>6400</v>
      </c>
      <c r="C42" s="31">
        <v>62.1875</v>
      </c>
      <c r="D42" s="31">
        <v>1.03810485467137</v>
      </c>
      <c r="E42" s="31">
        <v>52610.26671875</v>
      </c>
    </row>
    <row r="43" ht="18.75" customHeight="1" spans="1:5">
      <c r="A43" t="s">
        <v>46</v>
      </c>
      <c r="B43" s="30">
        <v>7168</v>
      </c>
      <c r="C43" s="31">
        <v>45.1729910714286</v>
      </c>
      <c r="D43" s="31">
        <v>0.943255902999851</v>
      </c>
      <c r="E43" s="31">
        <v>47277.6180710566</v>
      </c>
    </row>
    <row r="44" ht="18.75" customHeight="1" spans="1:5">
      <c r="A44" t="s">
        <v>47</v>
      </c>
      <c r="B44" s="30">
        <v>7371</v>
      </c>
      <c r="C44" s="31">
        <v>90.7610907610908</v>
      </c>
      <c r="D44" s="31">
        <v>2.11932991686787</v>
      </c>
      <c r="E44" s="31">
        <v>9465.43544521322</v>
      </c>
    </row>
    <row r="45" ht="18.75" customHeight="1" spans="1:5">
      <c r="A45" t="s">
        <v>48</v>
      </c>
      <c r="B45" s="30">
        <v>8960</v>
      </c>
      <c r="C45" s="31">
        <v>92.9464285714286</v>
      </c>
      <c r="D45" s="31">
        <v>1.04107091626619</v>
      </c>
      <c r="E45" s="31">
        <v>55419.8899553571</v>
      </c>
    </row>
    <row r="46" ht="18.75" customHeight="1" spans="1:5">
      <c r="A46" t="s">
        <v>49</v>
      </c>
      <c r="B46" s="30">
        <v>8960</v>
      </c>
      <c r="C46" s="31">
        <v>92.96875</v>
      </c>
      <c r="D46" s="31">
        <v>1.0601274830389</v>
      </c>
      <c r="E46" s="31">
        <v>57465.4501488095</v>
      </c>
    </row>
    <row r="47" ht="18.75" customHeight="1" spans="1:5">
      <c r="A47" t="s">
        <v>50</v>
      </c>
      <c r="B47" s="30">
        <v>10752</v>
      </c>
      <c r="C47" s="31">
        <v>94.3452380952381</v>
      </c>
      <c r="D47" s="31">
        <v>1.00784041032555</v>
      </c>
      <c r="E47" s="31">
        <v>62213.2716393849</v>
      </c>
    </row>
    <row r="48" ht="18.75" customHeight="1" spans="1:5">
      <c r="A48" t="s">
        <v>51</v>
      </c>
      <c r="B48" s="30">
        <v>13625</v>
      </c>
      <c r="C48" s="31">
        <v>89.6880733944954</v>
      </c>
      <c r="D48" s="31">
        <v>1.2478457181313</v>
      </c>
      <c r="E48" s="31">
        <v>7128.51464220184</v>
      </c>
    </row>
    <row r="49" ht="18.75" customHeight="1" spans="1:5">
      <c r="A49" t="s">
        <v>52</v>
      </c>
      <c r="B49" s="30">
        <v>16616</v>
      </c>
      <c r="C49" s="31">
        <v>73.4954260953298</v>
      </c>
      <c r="D49" s="31">
        <v>3.27027215449622</v>
      </c>
      <c r="E49" s="31">
        <v>12746.4247512438</v>
      </c>
    </row>
    <row r="50" ht="18.75" customHeight="1" spans="1:5">
      <c r="A50" t="s">
        <v>53</v>
      </c>
      <c r="B50" s="30">
        <v>45056</v>
      </c>
      <c r="C50" s="31">
        <v>62.2181285511364</v>
      </c>
      <c r="D50" s="31">
        <v>1.43638628256647</v>
      </c>
      <c r="E50" s="31">
        <v>18146.4140107126</v>
      </c>
    </row>
    <row r="51" ht="18.75" customHeight="1" spans="1:5">
      <c r="A51" t="s">
        <v>54</v>
      </c>
      <c r="B51" s="30">
        <v>45056</v>
      </c>
      <c r="C51" s="31">
        <v>70.8473899147727</v>
      </c>
      <c r="D51" s="31">
        <v>1.30926504569214</v>
      </c>
      <c r="E51" s="31">
        <v>13996.7092581084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FD55"/>
  <sheetViews>
    <sheetView zoomScale="85" zoomScaleNormal="85" topLeftCell="A38" workbookViewId="0">
      <selection activeCell="L7" sqref="L7"/>
    </sheetView>
  </sheetViews>
  <sheetFormatPr defaultColWidth="9" defaultRowHeight="15"/>
  <cols>
    <col min="1" max="3" width="9.28571428571429" customWidth="1"/>
    <col min="7" max="7" width="40.1428571428571" customWidth="1"/>
    <col min="8" max="9" width="14" customWidth="1"/>
    <col min="10" max="10" width="13.2952380952381" customWidth="1"/>
    <col min="11" max="11" width="13.7142857142857" customWidth="1"/>
  </cols>
  <sheetData>
    <row r="1" s="1" customFormat="1" ht="26.25" customHeight="1" spans="1:1">
      <c r="A1" s="2" t="s">
        <v>55</v>
      </c>
    </row>
    <row r="2" ht="18.75" customHeight="1" spans="1:11">
      <c r="A2" s="3" t="s">
        <v>56</v>
      </c>
      <c r="B2" s="3" t="s">
        <v>57</v>
      </c>
      <c r="C2" s="3" t="s">
        <v>58</v>
      </c>
      <c r="D2" s="3" t="s">
        <v>59</v>
      </c>
      <c r="E2" s="3" t="s">
        <v>60</v>
      </c>
      <c r="G2" s="4" t="s">
        <v>61</v>
      </c>
      <c r="H2" s="4" t="s">
        <v>62</v>
      </c>
      <c r="I2" s="4" t="s">
        <v>63</v>
      </c>
      <c r="J2" s="4" t="s">
        <v>64</v>
      </c>
      <c r="K2" s="4" t="s">
        <v>65</v>
      </c>
    </row>
    <row r="3" spans="1:11">
      <c r="A3" s="5">
        <v>63</v>
      </c>
      <c r="B3" s="5">
        <v>63</v>
      </c>
      <c r="C3" s="5">
        <v>63</v>
      </c>
      <c r="D3" s="6">
        <v>63</v>
      </c>
      <c r="E3" s="7">
        <v>63</v>
      </c>
      <c r="G3" s="4" t="s">
        <v>3</v>
      </c>
      <c r="H3" s="8">
        <f>MEDIAN(principal!D2:D12)</f>
        <v>1.37105877857771</v>
      </c>
      <c r="I3" s="8">
        <f>VAR(principal!D2:D12)</f>
        <v>0.363408347269596</v>
      </c>
      <c r="J3" s="8">
        <f>STDEV(principal!D2:D12)</f>
        <v>0.602833598325106</v>
      </c>
      <c r="K3" s="4"/>
    </row>
    <row r="4" spans="1:11">
      <c r="A4" s="5">
        <v>143</v>
      </c>
      <c r="B4" s="5">
        <v>143</v>
      </c>
      <c r="C4" s="5">
        <v>143</v>
      </c>
      <c r="D4" s="6">
        <v>143</v>
      </c>
      <c r="E4" s="7">
        <v>143</v>
      </c>
      <c r="G4" s="4" t="s">
        <v>66</v>
      </c>
      <c r="H4" s="8">
        <f>MEDIAN(principal!E2:E12)</f>
        <v>15975.3722222222</v>
      </c>
      <c r="I4" s="8">
        <f>VAR(principal!E2:E12)</f>
        <v>53459310.5505726</v>
      </c>
      <c r="J4" s="8">
        <f>STDEV(principal!E2:E12)</f>
        <v>7311.58741659926</v>
      </c>
      <c r="K4" s="4"/>
    </row>
    <row r="5" spans="1:11">
      <c r="A5" s="5">
        <v>144</v>
      </c>
      <c r="B5" s="5">
        <v>144</v>
      </c>
      <c r="C5" s="5">
        <v>144</v>
      </c>
      <c r="D5" s="6">
        <v>144</v>
      </c>
      <c r="E5" s="7">
        <v>144</v>
      </c>
      <c r="G5" s="4" t="s">
        <v>67</v>
      </c>
      <c r="H5" s="8">
        <f>MEDIAN(principal!C2:C12)</f>
        <v>88.5416666666667</v>
      </c>
      <c r="I5" s="8">
        <f>VAR(principal!D2:D12)</f>
        <v>0.363408347269596</v>
      </c>
      <c r="J5" s="8">
        <f>STDEV(principal!C2:C12)</f>
        <v>6.31848475915016</v>
      </c>
      <c r="K5" s="4"/>
    </row>
    <row r="6" spans="1:5">
      <c r="A6" s="5">
        <v>169</v>
      </c>
      <c r="B6" s="5">
        <v>169</v>
      </c>
      <c r="C6" s="5">
        <v>169</v>
      </c>
      <c r="D6" s="6">
        <v>169</v>
      </c>
      <c r="E6" s="7">
        <v>169</v>
      </c>
    </row>
    <row r="7" spans="1:11">
      <c r="A7" s="5">
        <v>192</v>
      </c>
      <c r="B7" s="5">
        <v>192</v>
      </c>
      <c r="C7" s="5">
        <v>192</v>
      </c>
      <c r="D7" s="6">
        <v>192</v>
      </c>
      <c r="E7" s="7">
        <v>192</v>
      </c>
      <c r="G7" s="9" t="s">
        <v>68</v>
      </c>
      <c r="H7" s="9" t="s">
        <v>62</v>
      </c>
      <c r="I7" s="9" t="s">
        <v>63</v>
      </c>
      <c r="J7" s="9" t="s">
        <v>64</v>
      </c>
      <c r="K7" s="9" t="s">
        <v>65</v>
      </c>
    </row>
    <row r="8" spans="1:11">
      <c r="A8" s="5">
        <v>195</v>
      </c>
      <c r="B8" s="5">
        <v>195</v>
      </c>
      <c r="C8" s="5">
        <v>195</v>
      </c>
      <c r="D8" s="6">
        <v>195</v>
      </c>
      <c r="E8" s="7">
        <v>195</v>
      </c>
      <c r="G8" s="9" t="s">
        <v>3</v>
      </c>
      <c r="H8" s="10">
        <f>MEDIAN(principal!D13:D41)</f>
        <v>1.02464606740115</v>
      </c>
      <c r="I8" s="10">
        <f>VAR(principal!D13:D41)</f>
        <v>0.392596645476888</v>
      </c>
      <c r="J8" s="10">
        <f>STDEV(principal!D13:D41)</f>
        <v>0.626575331047184</v>
      </c>
      <c r="K8" s="9"/>
    </row>
    <row r="9" spans="1:11">
      <c r="A9" s="5">
        <v>342</v>
      </c>
      <c r="B9" s="5">
        <v>342</v>
      </c>
      <c r="C9" s="5">
        <v>342</v>
      </c>
      <c r="D9" s="6">
        <v>342</v>
      </c>
      <c r="E9" s="7">
        <v>342</v>
      </c>
      <c r="G9" s="9" t="s">
        <v>66</v>
      </c>
      <c r="H9" s="10">
        <f>MEDIAN(principal!E13:E41)</f>
        <v>7219.12044270833</v>
      </c>
      <c r="I9" s="10">
        <f>VAR(principal!E13:E41)</f>
        <v>78650587.5604161</v>
      </c>
      <c r="J9" s="10">
        <f>STDEV(principal!E13:E41)</f>
        <v>8868.51664938484</v>
      </c>
      <c r="K9" s="9"/>
    </row>
    <row r="10" spans="1:11">
      <c r="A10" s="5">
        <v>360</v>
      </c>
      <c r="B10" s="5">
        <v>360</v>
      </c>
      <c r="C10" s="5">
        <v>360</v>
      </c>
      <c r="D10" s="6">
        <v>360</v>
      </c>
      <c r="E10" s="7">
        <v>360</v>
      </c>
      <c r="G10" s="9" t="s">
        <v>67</v>
      </c>
      <c r="H10" s="10">
        <f>MEDIAN(principal!C13:C41)</f>
        <v>94.43359375</v>
      </c>
      <c r="I10" s="10">
        <f>VAR(principal!C13:C41)</f>
        <v>166.469759940893</v>
      </c>
      <c r="J10" s="10">
        <f>STDEV(principal!C13:C41)</f>
        <v>12.902316068865</v>
      </c>
      <c r="K10" s="9"/>
    </row>
    <row r="11" spans="1:5">
      <c r="A11" s="5">
        <v>567</v>
      </c>
      <c r="B11" s="5">
        <v>567</v>
      </c>
      <c r="C11" s="5">
        <v>567</v>
      </c>
      <c r="D11" s="6">
        <v>567</v>
      </c>
      <c r="E11" s="7">
        <v>567</v>
      </c>
    </row>
    <row r="12" spans="1:11">
      <c r="A12" s="11">
        <v>957</v>
      </c>
      <c r="B12" s="5">
        <v>957</v>
      </c>
      <c r="C12" s="5">
        <v>957</v>
      </c>
      <c r="D12" s="6">
        <v>957</v>
      </c>
      <c r="E12" s="7">
        <v>957</v>
      </c>
      <c r="G12" s="12" t="s">
        <v>69</v>
      </c>
      <c r="H12" s="12" t="s">
        <v>62</v>
      </c>
      <c r="I12" s="12" t="s">
        <v>63</v>
      </c>
      <c r="J12" s="12" t="s">
        <v>64</v>
      </c>
      <c r="K12" s="12" t="s">
        <v>65</v>
      </c>
    </row>
    <row r="13" spans="1:11">
      <c r="A13" s="11">
        <v>960</v>
      </c>
      <c r="B13" s="5">
        <v>960</v>
      </c>
      <c r="C13" s="5">
        <v>960</v>
      </c>
      <c r="D13" s="6">
        <v>960</v>
      </c>
      <c r="E13" s="7">
        <v>960</v>
      </c>
      <c r="G13" s="12" t="s">
        <v>3</v>
      </c>
      <c r="H13" s="13">
        <f>MEDIAN(principal!D42:D46)</f>
        <v>1.04107091626619</v>
      </c>
      <c r="I13" s="13">
        <f>VAR(principal!D42:D46)</f>
        <v>0.243491500125914</v>
      </c>
      <c r="J13" s="13">
        <f>STDEV(principal!D42:D46)</f>
        <v>0.493448579008911</v>
      </c>
      <c r="K13" s="12"/>
    </row>
    <row r="14" spans="1:11">
      <c r="A14" s="11">
        <v>1024</v>
      </c>
      <c r="B14" s="5">
        <v>1024</v>
      </c>
      <c r="C14" s="5">
        <v>1024</v>
      </c>
      <c r="D14" s="6">
        <v>1024</v>
      </c>
      <c r="E14" s="14">
        <v>1024</v>
      </c>
      <c r="G14" s="12" t="s">
        <v>66</v>
      </c>
      <c r="H14" s="13">
        <f>MEDIAN(principal!E42:E46)</f>
        <v>52610.26671875</v>
      </c>
      <c r="I14" s="13">
        <f>VAR(principal!E42:E46)</f>
        <v>397061384.114039</v>
      </c>
      <c r="J14" s="13">
        <f>STDEV(principal!E42:E46)</f>
        <v>19926.399175818</v>
      </c>
      <c r="K14" s="12"/>
    </row>
    <row r="15" spans="1:11">
      <c r="A15" s="11">
        <v>1024</v>
      </c>
      <c r="B15" s="5">
        <v>1024</v>
      </c>
      <c r="C15" s="5">
        <v>1024</v>
      </c>
      <c r="D15" s="6">
        <v>1024</v>
      </c>
      <c r="E15" s="14">
        <v>1024</v>
      </c>
      <c r="G15" s="12" t="s">
        <v>67</v>
      </c>
      <c r="H15" s="13">
        <f>MEDIAN(principal!C42:C46)</f>
        <v>90.7610907610908</v>
      </c>
      <c r="I15" s="13">
        <f>VAR(principal!C42:C46)</f>
        <v>482.710066791659</v>
      </c>
      <c r="J15" s="13">
        <f>STDEV(principal!C42:C46)</f>
        <v>21.9706637767651</v>
      </c>
      <c r="K15" s="12"/>
    </row>
    <row r="16" spans="1:5">
      <c r="A16" s="11">
        <v>1024</v>
      </c>
      <c r="B16" s="5">
        <v>1024</v>
      </c>
      <c r="C16" s="5">
        <v>1024</v>
      </c>
      <c r="D16" s="6">
        <v>1024</v>
      </c>
      <c r="E16" s="14">
        <v>1024</v>
      </c>
    </row>
    <row r="17" spans="1:11">
      <c r="A17" s="11">
        <v>1024</v>
      </c>
      <c r="B17" s="5">
        <v>1024</v>
      </c>
      <c r="C17" s="5">
        <v>1024</v>
      </c>
      <c r="D17" s="6">
        <v>1024</v>
      </c>
      <c r="E17" s="14">
        <v>1024</v>
      </c>
      <c r="G17" s="15" t="s">
        <v>70</v>
      </c>
      <c r="H17" s="15" t="s">
        <v>62</v>
      </c>
      <c r="I17" s="15" t="s">
        <v>63</v>
      </c>
      <c r="J17" s="15" t="s">
        <v>64</v>
      </c>
      <c r="K17" s="15" t="s">
        <v>65</v>
      </c>
    </row>
    <row r="18" spans="1:11">
      <c r="A18" s="11">
        <v>1024</v>
      </c>
      <c r="B18" s="5">
        <v>1024</v>
      </c>
      <c r="C18" s="5">
        <v>1024</v>
      </c>
      <c r="D18" s="6">
        <v>1024</v>
      </c>
      <c r="E18" s="14">
        <v>1024</v>
      </c>
      <c r="G18" s="15" t="s">
        <v>3</v>
      </c>
      <c r="H18" s="16">
        <f>MEDIAN(principal!D47:D51)</f>
        <v>1.30926504569214</v>
      </c>
      <c r="I18" s="16">
        <f>VAR(principal!D47:D51)</f>
        <v>0.840254148493905</v>
      </c>
      <c r="J18" s="16">
        <f>STDEV(principal!D47:D51)</f>
        <v>0.916653777875761</v>
      </c>
      <c r="K18" s="15"/>
    </row>
    <row r="19" spans="1:11">
      <c r="A19" s="11">
        <v>1024</v>
      </c>
      <c r="B19" s="5">
        <v>1024</v>
      </c>
      <c r="C19" s="5">
        <v>1024</v>
      </c>
      <c r="D19" s="6">
        <v>1024</v>
      </c>
      <c r="E19" s="14">
        <v>1024</v>
      </c>
      <c r="G19" s="15" t="s">
        <v>66</v>
      </c>
      <c r="H19" s="16">
        <f>MEDIAN(principal!E47:E51)</f>
        <v>13996.7092581084</v>
      </c>
      <c r="I19" s="16">
        <f>VAR(principal!E47:E51)</f>
        <v>499804724.314042</v>
      </c>
      <c r="J19" s="16">
        <f>STDEV(principal!E47:E51)</f>
        <v>22356.3128514977</v>
      </c>
      <c r="K19" s="15"/>
    </row>
    <row r="20" spans="1:11">
      <c r="A20" s="11">
        <v>1024</v>
      </c>
      <c r="B20" s="5">
        <v>1024</v>
      </c>
      <c r="C20" s="5">
        <v>1024</v>
      </c>
      <c r="D20" s="6">
        <v>1024</v>
      </c>
      <c r="E20" s="14">
        <v>1024</v>
      </c>
      <c r="G20" s="15" t="s">
        <v>67</v>
      </c>
      <c r="H20" s="16">
        <f>MEDIAN(principal!C47:C51)</f>
        <v>73.4954260953298</v>
      </c>
      <c r="I20" s="16">
        <f>VAR(principal!C47:C51)</f>
        <v>181.056430884174</v>
      </c>
      <c r="J20" s="16">
        <f>STDEV(principal!C47:C51)</f>
        <v>13.4557211209275</v>
      </c>
      <c r="K20" s="15"/>
    </row>
    <row r="21" spans="1:5">
      <c r="A21" s="11">
        <v>1024</v>
      </c>
      <c r="B21" s="5">
        <v>1024</v>
      </c>
      <c r="C21" s="5">
        <v>1024</v>
      </c>
      <c r="D21" s="6">
        <v>1024</v>
      </c>
      <c r="E21" s="14">
        <v>1024</v>
      </c>
    </row>
    <row r="22" spans="1:5">
      <c r="A22" s="11">
        <v>1024</v>
      </c>
      <c r="B22" s="5">
        <v>1024</v>
      </c>
      <c r="C22" s="5">
        <v>1024</v>
      </c>
      <c r="D22" s="6">
        <v>1024</v>
      </c>
      <c r="E22" s="14">
        <v>1024</v>
      </c>
    </row>
    <row r="23" spans="1:5">
      <c r="A23" s="11">
        <v>1024</v>
      </c>
      <c r="B23" s="5">
        <v>1024</v>
      </c>
      <c r="C23" s="5">
        <v>1024</v>
      </c>
      <c r="D23" s="6">
        <v>1024</v>
      </c>
      <c r="E23" s="14">
        <v>1024</v>
      </c>
    </row>
    <row r="24" spans="1:5">
      <c r="A24" s="11">
        <v>1024</v>
      </c>
      <c r="B24" s="5">
        <v>1024</v>
      </c>
      <c r="C24" s="5">
        <v>1024</v>
      </c>
      <c r="D24" s="6">
        <v>1024</v>
      </c>
      <c r="E24" s="14">
        <v>1024</v>
      </c>
    </row>
    <row r="25" spans="1:5">
      <c r="A25" s="11">
        <v>1024</v>
      </c>
      <c r="B25" s="5">
        <v>1024</v>
      </c>
      <c r="C25" s="5">
        <v>1024</v>
      </c>
      <c r="D25" s="6">
        <v>1024</v>
      </c>
      <c r="E25" s="14">
        <v>1024</v>
      </c>
    </row>
    <row r="26" spans="1:5">
      <c r="A26" s="11">
        <v>1024</v>
      </c>
      <c r="B26" s="5">
        <v>1024</v>
      </c>
      <c r="C26" s="5">
        <v>1024</v>
      </c>
      <c r="D26" s="6">
        <v>1024</v>
      </c>
      <c r="E26" s="14">
        <v>1024</v>
      </c>
    </row>
    <row r="27" spans="1:5">
      <c r="A27" s="11">
        <v>1024</v>
      </c>
      <c r="B27" s="5">
        <v>1024</v>
      </c>
      <c r="C27" s="5">
        <v>1024</v>
      </c>
      <c r="D27" s="6">
        <v>1024</v>
      </c>
      <c r="E27" s="14">
        <v>1024</v>
      </c>
    </row>
    <row r="28" spans="1:5">
      <c r="A28" s="11">
        <v>1024</v>
      </c>
      <c r="B28" s="5">
        <v>1024</v>
      </c>
      <c r="C28" s="5">
        <v>1024</v>
      </c>
      <c r="D28" s="6">
        <v>1024</v>
      </c>
      <c r="E28" s="14">
        <v>1024</v>
      </c>
    </row>
    <row r="29" spans="1:5">
      <c r="A29" s="11">
        <v>1024</v>
      </c>
      <c r="B29" s="5">
        <v>1024</v>
      </c>
      <c r="C29" s="5">
        <v>1024</v>
      </c>
      <c r="D29" s="6">
        <v>1024</v>
      </c>
      <c r="E29" s="14">
        <v>1024</v>
      </c>
    </row>
    <row r="30" spans="1:5">
      <c r="A30" s="11">
        <v>1024</v>
      </c>
      <c r="B30" s="5">
        <v>1024</v>
      </c>
      <c r="C30" s="5">
        <v>1024</v>
      </c>
      <c r="D30" s="6">
        <v>1024</v>
      </c>
      <c r="E30" s="14">
        <v>1024</v>
      </c>
    </row>
    <row r="31" spans="1:5">
      <c r="A31" s="11">
        <v>1024</v>
      </c>
      <c r="B31" s="5">
        <v>1024</v>
      </c>
      <c r="C31" s="5">
        <v>1024</v>
      </c>
      <c r="D31" s="6">
        <v>1024</v>
      </c>
      <c r="E31" s="14">
        <v>1024</v>
      </c>
    </row>
    <row r="32" spans="1:5">
      <c r="A32" s="11">
        <v>1024</v>
      </c>
      <c r="B32" s="5">
        <v>1024</v>
      </c>
      <c r="C32" s="5">
        <v>1024</v>
      </c>
      <c r="D32" s="6">
        <v>1024</v>
      </c>
      <c r="E32" s="14">
        <v>1024</v>
      </c>
    </row>
    <row r="33" spans="1:5">
      <c r="A33" s="11">
        <v>1024</v>
      </c>
      <c r="B33" s="5">
        <v>1024</v>
      </c>
      <c r="C33" s="5">
        <v>1024</v>
      </c>
      <c r="D33" s="6">
        <v>1024</v>
      </c>
      <c r="E33" s="14">
        <v>1024</v>
      </c>
    </row>
    <row r="34" spans="1:5">
      <c r="A34" s="11">
        <v>1024</v>
      </c>
      <c r="B34" s="5">
        <v>1024</v>
      </c>
      <c r="C34" s="5">
        <v>1024</v>
      </c>
      <c r="D34" s="6">
        <v>1024</v>
      </c>
      <c r="E34" s="14">
        <v>1024</v>
      </c>
    </row>
    <row r="35" spans="1:5">
      <c r="A35" s="11">
        <v>1024</v>
      </c>
      <c r="B35" s="5">
        <v>1024</v>
      </c>
      <c r="C35" s="5">
        <v>1024</v>
      </c>
      <c r="D35" s="6">
        <v>1024</v>
      </c>
      <c r="E35" s="14">
        <v>1024</v>
      </c>
    </row>
    <row r="36" spans="1:5">
      <c r="A36" s="11">
        <v>1024</v>
      </c>
      <c r="B36" s="5">
        <v>1024</v>
      </c>
      <c r="C36" s="5">
        <v>1024</v>
      </c>
      <c r="D36" s="6">
        <v>1024</v>
      </c>
      <c r="E36" s="14">
        <v>1024</v>
      </c>
    </row>
    <row r="37" spans="1:5">
      <c r="A37" s="11">
        <v>1024</v>
      </c>
      <c r="B37" s="5">
        <v>1024</v>
      </c>
      <c r="C37" s="5">
        <v>1024</v>
      </c>
      <c r="D37" s="6">
        <v>1024</v>
      </c>
      <c r="E37" s="14">
        <v>1024</v>
      </c>
    </row>
    <row r="38" spans="1:5">
      <c r="A38" s="11">
        <v>1485</v>
      </c>
      <c r="B38" s="5">
        <v>1485</v>
      </c>
      <c r="C38" s="5">
        <v>1485</v>
      </c>
      <c r="D38" s="6">
        <v>1485</v>
      </c>
      <c r="E38" s="14">
        <v>1485</v>
      </c>
    </row>
    <row r="39" spans="1:5">
      <c r="A39" s="11">
        <v>1485</v>
      </c>
      <c r="B39" s="5">
        <v>1485</v>
      </c>
      <c r="C39" s="5">
        <v>1485</v>
      </c>
      <c r="D39" s="6">
        <v>1485</v>
      </c>
      <c r="E39" s="14">
        <v>1485</v>
      </c>
    </row>
    <row r="40" spans="1:5">
      <c r="A40" s="11">
        <v>1932</v>
      </c>
      <c r="B40" s="5">
        <v>1932</v>
      </c>
      <c r="C40" s="5">
        <v>1932</v>
      </c>
      <c r="D40" s="6">
        <v>1932</v>
      </c>
      <c r="E40" s="14">
        <v>1932</v>
      </c>
    </row>
    <row r="41" spans="1:5">
      <c r="A41" s="11">
        <v>2048</v>
      </c>
      <c r="B41" s="5">
        <v>2048</v>
      </c>
      <c r="C41" s="5">
        <v>2048</v>
      </c>
      <c r="D41" s="6">
        <v>2048</v>
      </c>
      <c r="E41" s="14">
        <v>2048</v>
      </c>
    </row>
    <row r="42" spans="1:7">
      <c r="A42" s="11">
        <v>2268</v>
      </c>
      <c r="B42" s="5">
        <v>2268</v>
      </c>
      <c r="C42" s="5">
        <v>2268</v>
      </c>
      <c r="D42" s="6">
        <v>2268</v>
      </c>
      <c r="E42" s="14">
        <v>2268</v>
      </c>
      <c r="G42" s="17" t="s">
        <v>71</v>
      </c>
    </row>
    <row r="43" spans="1:7">
      <c r="A43" s="18">
        <v>6400</v>
      </c>
      <c r="B43" s="11">
        <v>6400</v>
      </c>
      <c r="C43" s="11">
        <v>6400</v>
      </c>
      <c r="D43" s="11">
        <v>6400</v>
      </c>
      <c r="E43" s="19">
        <v>6400</v>
      </c>
      <c r="G43" s="17">
        <f>SQRT(COUNT(A3:A52))</f>
        <v>7.07106781186548</v>
      </c>
    </row>
    <row r="44" spans="1:5">
      <c r="A44" s="18">
        <v>7168</v>
      </c>
      <c r="B44" s="11">
        <v>7168</v>
      </c>
      <c r="C44" s="11">
        <v>7168</v>
      </c>
      <c r="D44" s="11">
        <v>7168</v>
      </c>
      <c r="E44" s="19">
        <v>7168</v>
      </c>
    </row>
    <row r="45" spans="1:5">
      <c r="A45" s="18">
        <v>7371</v>
      </c>
      <c r="B45" s="11">
        <v>7371</v>
      </c>
      <c r="C45" s="11">
        <v>7371</v>
      </c>
      <c r="D45" s="11">
        <v>7371</v>
      </c>
      <c r="E45" s="19">
        <v>7371</v>
      </c>
    </row>
    <row r="46" spans="1:10">
      <c r="A46" s="20">
        <v>8960</v>
      </c>
      <c r="B46" s="18">
        <v>8960</v>
      </c>
      <c r="C46" s="11">
        <v>8960</v>
      </c>
      <c r="D46" s="11">
        <v>8960</v>
      </c>
      <c r="E46" s="19">
        <v>8960</v>
      </c>
      <c r="G46" s="17" t="s">
        <v>72</v>
      </c>
      <c r="H46" s="17" t="s">
        <v>73</v>
      </c>
      <c r="I46" s="17" t="s">
        <v>74</v>
      </c>
      <c r="J46" s="17" t="s">
        <v>75</v>
      </c>
    </row>
    <row r="47" spans="1:10">
      <c r="A47" s="20">
        <v>8960</v>
      </c>
      <c r="B47" s="18">
        <v>8960</v>
      </c>
      <c r="C47" s="11">
        <v>8960</v>
      </c>
      <c r="D47" s="11">
        <v>8960</v>
      </c>
      <c r="E47" s="19">
        <v>8960</v>
      </c>
      <c r="G47" s="17">
        <v>7</v>
      </c>
      <c r="H47" s="17">
        <f>E3</f>
        <v>63</v>
      </c>
      <c r="I47" s="22">
        <f t="shared" ref="I47:I53" si="0">H47+$G$49</f>
        <v>6490.57142857143</v>
      </c>
      <c r="J47" s="17">
        <f>COUNTIF($E$3:$E$52,"&lt;"&amp;I47)</f>
        <v>41</v>
      </c>
    </row>
    <row r="48" spans="1:10">
      <c r="A48" s="20">
        <v>10752</v>
      </c>
      <c r="B48" s="18">
        <v>10752</v>
      </c>
      <c r="C48" s="11">
        <v>10752</v>
      </c>
      <c r="D48" s="11">
        <v>10752</v>
      </c>
      <c r="E48" s="21">
        <v>10752</v>
      </c>
      <c r="G48">
        <f>A52-A3</f>
        <v>44993</v>
      </c>
      <c r="H48" s="22">
        <f t="shared" ref="H48:H53" si="1">I47</f>
        <v>6490.57142857143</v>
      </c>
      <c r="I48" s="22">
        <f t="shared" si="0"/>
        <v>12918.1428571429</v>
      </c>
      <c r="J48" s="17">
        <f>COUNTIF($E$3:$E$52,"&lt;"&amp;I48)-J47</f>
        <v>5</v>
      </c>
    </row>
    <row r="49" spans="1:10">
      <c r="A49" s="23">
        <v>13625</v>
      </c>
      <c r="B49" s="20">
        <v>13625</v>
      </c>
      <c r="C49" s="18">
        <v>13625</v>
      </c>
      <c r="D49" s="11">
        <v>13625</v>
      </c>
      <c r="E49" s="21">
        <v>13625</v>
      </c>
      <c r="G49">
        <f>G48/G47</f>
        <v>6427.57142857143</v>
      </c>
      <c r="H49" s="22">
        <f t="shared" si="1"/>
        <v>12918.1428571429</v>
      </c>
      <c r="I49" s="22">
        <f t="shared" si="0"/>
        <v>19345.7142857143</v>
      </c>
      <c r="J49" s="22">
        <f>COUNTIF($E$3:$E$52,"&lt;"&amp;I49)-SUM(J47:J48)</f>
        <v>2</v>
      </c>
    </row>
    <row r="50" spans="1:10">
      <c r="A50" s="23">
        <v>16616</v>
      </c>
      <c r="B50" s="20">
        <v>16616</v>
      </c>
      <c r="C50" s="18">
        <v>16616</v>
      </c>
      <c r="D50" s="11">
        <v>16616</v>
      </c>
      <c r="E50" s="21">
        <v>16616</v>
      </c>
      <c r="H50" s="22">
        <f t="shared" si="1"/>
        <v>19345.7142857143</v>
      </c>
      <c r="I50" s="22">
        <f t="shared" si="0"/>
        <v>25773.2857142857</v>
      </c>
      <c r="J50" s="22">
        <f>COUNTIF($E$3:$E$52,"&lt;"&amp;I50)-SUM(J47:J49)</f>
        <v>0</v>
      </c>
    </row>
    <row r="51" spans="1:10">
      <c r="A51" s="24">
        <v>45056</v>
      </c>
      <c r="B51" s="23">
        <v>45056</v>
      </c>
      <c r="C51" s="20">
        <v>45056</v>
      </c>
      <c r="D51" s="25">
        <v>45056</v>
      </c>
      <c r="E51" s="26">
        <v>45056</v>
      </c>
      <c r="H51" s="22">
        <f t="shared" si="1"/>
        <v>25773.2857142857</v>
      </c>
      <c r="I51" s="22">
        <f t="shared" si="0"/>
        <v>32200.8571428571</v>
      </c>
      <c r="J51" s="22">
        <f>COUNTIF($E$3:$E$52,"&lt;"&amp;I51)-SUM(J47:J50)</f>
        <v>0</v>
      </c>
    </row>
    <row r="52" spans="1:10">
      <c r="A52" s="24">
        <v>45056</v>
      </c>
      <c r="B52" s="23">
        <v>45056</v>
      </c>
      <c r="C52" s="20">
        <v>45056</v>
      </c>
      <c r="D52" s="25">
        <v>45056</v>
      </c>
      <c r="E52" s="26">
        <v>45056</v>
      </c>
      <c r="H52" s="22">
        <f t="shared" si="1"/>
        <v>32200.8571428571</v>
      </c>
      <c r="I52" s="22">
        <f t="shared" si="0"/>
        <v>38628.4285714286</v>
      </c>
      <c r="J52" s="22">
        <f>COUNTIF($E$3:$E$52,"&lt;"&amp;I52)-SUM(J47:J51)</f>
        <v>0</v>
      </c>
    </row>
    <row r="53" spans="8:10">
      <c r="H53" s="22">
        <f t="shared" si="1"/>
        <v>38628.4285714286</v>
      </c>
      <c r="I53" s="22">
        <f t="shared" si="0"/>
        <v>45056</v>
      </c>
      <c r="J53" s="22">
        <f>COUNTIF($E$3:$E$52,"&lt;"&amp;I53)-SUM(J47:J52)</f>
        <v>0</v>
      </c>
    </row>
    <row r="54" spans="1:5">
      <c r="A54" t="s">
        <v>16</v>
      </c>
      <c r="B54">
        <v>1024</v>
      </c>
      <c r="C54">
        <v>51.85546875</v>
      </c>
      <c r="D54">
        <v>27506.0546875</v>
      </c>
      <c r="E54">
        <v>1.05317177885236</v>
      </c>
    </row>
    <row r="55" spans="1:5">
      <c r="A55" t="s">
        <v>16</v>
      </c>
      <c r="B55">
        <v>1024</v>
      </c>
      <c r="C55">
        <v>51.85546875</v>
      </c>
      <c r="D55">
        <v>27506.0546875</v>
      </c>
      <c r="E55">
        <v>1.05317177885236</v>
      </c>
    </row>
  </sheetData>
  <mergeCells count="1">
    <mergeCell ref="A1:XFD1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dados</vt:lpstr>
      <vt:lpstr>principal</vt:lpstr>
      <vt:lpstr>analise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vhfaz</cp:lastModifiedBy>
  <dcterms:created xsi:type="dcterms:W3CDTF">2024-07-08T15:16:00Z</dcterms:created>
  <dcterms:modified xsi:type="dcterms:W3CDTF">2024-08-23T00:56:32Z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A6BB95DD5E3B430CBBD9306F2EF8E853_12</vt:lpwstr>
  </property>
  <property fmtid="{D5CDD505-2E9C-101B-9397-08002B2CF9AE}" pid="3" name="KSOProductBuildVer">
    <vt:lpwstr>1046-12.2.0.17545</vt:lpwstr>
  </property>
</Properties>
</file>