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dados" sheetId="1" r:id="rId1"/>
    <sheet name="principal" sheetId="2" r:id="rId2"/>
    <sheet name="analise" sheetId="3" r:id="rId3"/>
    <sheet name="testes" sheetId="4" r:id="rId4"/>
    <sheet name="dashboard_desempenho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vhfaz</author>
  </authors>
  <commentList>
    <comment ref="H46" authorId="0">
      <text>
        <r>
          <rPr>
            <sz val="10"/>
            <rFont val="SimSun"/>
            <charset val="134"/>
          </rPr>
          <t xml:space="preserve">vhfaz:
Por conta deste resultado o processo de segmentação de grupos será de forma empirica
</t>
        </r>
      </text>
    </comment>
  </commentList>
</comments>
</file>

<file path=xl/sharedStrings.xml><?xml version="1.0" encoding="utf-8"?>
<sst xmlns="http://schemas.openxmlformats.org/spreadsheetml/2006/main" count="361" uniqueCount="116">
  <si>
    <t>Imagem</t>
  </si>
  <si>
    <t>Quantidade de pixels</t>
  </si>
  <si>
    <t>Tamanho Imagem</t>
  </si>
  <si>
    <t>porcentagem de acerto</t>
  </si>
  <si>
    <t>MSE</t>
  </si>
  <si>
    <t>NCC</t>
  </si>
  <si>
    <t>01_dish.png</t>
  </si>
  <si>
    <t>32x32</t>
  </si>
  <si>
    <t>05_apple_pie.png</t>
  </si>
  <si>
    <t>07_bread.png</t>
  </si>
  <si>
    <t>09_baguette.png</t>
  </si>
  <si>
    <t>11_bun.png</t>
  </si>
  <si>
    <t>13_bacon.png</t>
  </si>
  <si>
    <t>15_burger.png</t>
  </si>
  <si>
    <t>18_burrito.png</t>
  </si>
  <si>
    <t>20_bagel.png</t>
  </si>
  <si>
    <t>22_cheesecake.png</t>
  </si>
  <si>
    <t>24_cheesepuff.png</t>
  </si>
  <si>
    <t>26_chocolate.png</t>
  </si>
  <si>
    <t>28_cookies.png</t>
  </si>
  <si>
    <t>30_chocolatecake.png</t>
  </si>
  <si>
    <t>32_curry.png</t>
  </si>
  <si>
    <t>34_donut.png</t>
  </si>
  <si>
    <t>35_donut_dish.png</t>
  </si>
  <si>
    <t>36_dumplings.png</t>
  </si>
  <si>
    <t>38_friedegg.png</t>
  </si>
  <si>
    <t>40_eggsalad.png</t>
  </si>
  <si>
    <t>41_eggsalad_bowl.png</t>
  </si>
  <si>
    <t>42_eggtart.png</t>
  </si>
  <si>
    <t>44_frenchfries.png</t>
  </si>
  <si>
    <t>99_taco.png</t>
  </si>
  <si>
    <t>Assault-Class.png</t>
  </si>
  <si>
    <t>112x80</t>
  </si>
  <si>
    <t>Base.png</t>
  </si>
  <si>
    <t>18x20</t>
  </si>
  <si>
    <t>Basic Humanoid Sprites 1x.png</t>
  </si>
  <si>
    <t>13x13</t>
  </si>
  <si>
    <t>clouds.png</t>
  </si>
  <si>
    <t>176x256</t>
  </si>
  <si>
    <t>CuriousMonkeyIdleSide.png</t>
  </si>
  <si>
    <t>15x13</t>
  </si>
  <si>
    <t>demon-idle.png</t>
  </si>
  <si>
    <t>124x134</t>
  </si>
  <si>
    <t>example_128x128.png</t>
  </si>
  <si>
    <t>125x109</t>
  </si>
  <si>
    <t>example_16x16.png</t>
  </si>
  <si>
    <t>12x16</t>
  </si>
  <si>
    <t>example_21x27.png</t>
  </si>
  <si>
    <t>21x27</t>
  </si>
  <si>
    <t>Free Sprites 1x.png</t>
  </si>
  <si>
    <t>30x32</t>
  </si>
  <si>
    <t>ghost-shriek.png</t>
  </si>
  <si>
    <t>42x46</t>
  </si>
  <si>
    <t>gothic-hero-crouch-slash_0002_Layer-3.png</t>
  </si>
  <si>
    <t>96x112</t>
  </si>
  <si>
    <t>gothic-hero-crouch-slash_0006_Layer-7.png</t>
  </si>
  <si>
    <t>29x33</t>
  </si>
  <si>
    <t>Grenadier-Class.png</t>
  </si>
  <si>
    <t>Heart1.png</t>
  </si>
  <si>
    <t>7x9</t>
  </si>
  <si>
    <t>Hearts5.png</t>
  </si>
  <si>
    <t>18x19</t>
  </si>
  <si>
    <t>hell-beast-breath.png</t>
  </si>
  <si>
    <t>54x42</t>
  </si>
  <si>
    <t>nightmare-idle.png</t>
  </si>
  <si>
    <t>81x91</t>
  </si>
  <si>
    <t>Scarab.png</t>
  </si>
  <si>
    <t>80x80</t>
  </si>
  <si>
    <t>SlowTurtleIdleSide.png</t>
  </si>
  <si>
    <t>9x16</t>
  </si>
  <si>
    <t>sprite_0.png</t>
  </si>
  <si>
    <t>55x27</t>
  </si>
  <si>
    <t>sprite_1.png</t>
  </si>
  <si>
    <t>TopDownHouse_SmallItems.png</t>
  </si>
  <si>
    <t>11x13</t>
  </si>
  <si>
    <t>town.png</t>
  </si>
  <si>
    <t>Wasp.png</t>
  </si>
  <si>
    <t>16x128</t>
  </si>
  <si>
    <t>wolf-runing-cycle.png</t>
  </si>
  <si>
    <t>32x224</t>
  </si>
  <si>
    <t>Erro quadrático</t>
  </si>
  <si>
    <t>Subdivisão em grupos</t>
  </si>
  <si>
    <t>6 Grupos</t>
  </si>
  <si>
    <t>5 Grupos</t>
  </si>
  <si>
    <t>4 Grupos</t>
  </si>
  <si>
    <t>3 Grupos</t>
  </si>
  <si>
    <t>Empirico</t>
  </si>
  <si>
    <t>Grupo 1</t>
  </si>
  <si>
    <t>Média</t>
  </si>
  <si>
    <t>Variancia</t>
  </si>
  <si>
    <t>Desvio Padrão</t>
  </si>
  <si>
    <t>Erro Quadratico</t>
  </si>
  <si>
    <t>Porcentagem de acerto</t>
  </si>
  <si>
    <t>Grupo 2</t>
  </si>
  <si>
    <t>Grupo 3</t>
  </si>
  <si>
    <t>Grupo 4</t>
  </si>
  <si>
    <t xml:space="preserve"> </t>
  </si>
  <si>
    <t>Raiz Quadrada da quantidade de valores</t>
  </si>
  <si>
    <t>Quantidade de Grupos</t>
  </si>
  <si>
    <t>Inicial</t>
  </si>
  <si>
    <t>Final</t>
  </si>
  <si>
    <t>Quantidade</t>
  </si>
  <si>
    <t>image_path</t>
  </si>
  <si>
    <t>pixels_count</t>
  </si>
  <si>
    <t>size_image</t>
  </si>
  <si>
    <t>error_percentage</t>
  </si>
  <si>
    <t>mse</t>
  </si>
  <si>
    <t>ncc</t>
  </si>
  <si>
    <t>elapsed_time</t>
  </si>
  <si>
    <t>MQ 1</t>
  </si>
  <si>
    <t>Tempo de execução extraido do código</t>
  </si>
  <si>
    <t>Tempo de execução em minutos</t>
  </si>
  <si>
    <t>MÉDIA</t>
  </si>
  <si>
    <t>MQ1</t>
  </si>
  <si>
    <t>MQ2</t>
  </si>
  <si>
    <t>MQ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</si>
</sst>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#,##0.000"/>
  </numFmts>
  <fonts count="30">
    <font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b/>
      <sz val="14"/>
      <color theme="0"/>
      <name val="Calibri"/>
      <charset val="1"/>
    </font>
    <font>
      <sz val="11"/>
      <color theme="0"/>
      <name val="Calibri"/>
      <charset val="1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rgb="FF0000F3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C00"/>
        <bgColor rgb="FFFAFC00"/>
      </patternFill>
    </fill>
    <fill>
      <patternFill patternType="solid">
        <fgColor rgb="FFFFC000"/>
        <bgColor rgb="FF00FE00"/>
      </patternFill>
    </fill>
    <fill>
      <patternFill patternType="solid">
        <fgColor rgb="FF00FEF3"/>
        <bgColor rgb="FF00FEF3"/>
      </patternFill>
    </fill>
    <fill>
      <patternFill patternType="solid">
        <fgColor rgb="FFFF00FE"/>
        <bgColor rgb="FFFF00F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>
      <alignment vertical="center"/>
    </xf>
    <xf numFmtId="177" fontId="9" fillId="0" borderId="0">
      <alignment vertical="center"/>
    </xf>
    <xf numFmtId="9" fontId="9" fillId="0" borderId="0">
      <alignment vertical="center"/>
    </xf>
    <xf numFmtId="178" fontId="9" fillId="0" borderId="0">
      <alignment vertical="center"/>
    </xf>
    <xf numFmtId="179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18" borderId="16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17">
      <alignment vertical="center"/>
    </xf>
    <xf numFmtId="0" fontId="16" fillId="0" borderId="17">
      <alignment vertical="center"/>
    </xf>
    <xf numFmtId="0" fontId="17" fillId="0" borderId="18">
      <alignment vertical="center"/>
    </xf>
    <xf numFmtId="0" fontId="17" fillId="0" borderId="0">
      <alignment vertical="center"/>
    </xf>
    <xf numFmtId="0" fontId="18" fillId="19" borderId="19">
      <alignment vertical="center"/>
    </xf>
    <xf numFmtId="0" fontId="19" fillId="20" borderId="20">
      <alignment vertical="center"/>
    </xf>
    <xf numFmtId="0" fontId="20" fillId="20" borderId="19">
      <alignment vertical="center"/>
    </xf>
    <xf numFmtId="0" fontId="21" fillId="21" borderId="21">
      <alignment vertical="center"/>
    </xf>
    <xf numFmtId="0" fontId="22" fillId="0" borderId="22">
      <alignment vertical="center"/>
    </xf>
    <xf numFmtId="0" fontId="23" fillId="0" borderId="23">
      <alignment vertical="center"/>
    </xf>
    <xf numFmtId="0" fontId="24" fillId="22" borderId="0">
      <alignment vertical="center"/>
    </xf>
    <xf numFmtId="0" fontId="25" fillId="23" borderId="0">
      <alignment vertical="center"/>
    </xf>
    <xf numFmtId="0" fontId="26" fillId="24" borderId="0">
      <alignment vertical="center"/>
    </xf>
    <xf numFmtId="0" fontId="27" fillId="25" borderId="0">
      <alignment vertical="center"/>
    </xf>
    <xf numFmtId="0" fontId="28" fillId="26" borderId="0">
      <alignment vertical="center"/>
    </xf>
    <xf numFmtId="0" fontId="28" fillId="27" borderId="0">
      <alignment vertical="center"/>
    </xf>
    <xf numFmtId="0" fontId="27" fillId="28" borderId="0">
      <alignment vertical="center"/>
    </xf>
    <xf numFmtId="0" fontId="27" fillId="4" borderId="0">
      <alignment vertical="center"/>
    </xf>
    <xf numFmtId="0" fontId="28" fillId="29" borderId="0">
      <alignment vertical="center"/>
    </xf>
    <xf numFmtId="0" fontId="28" fillId="30" borderId="0">
      <alignment vertical="center"/>
    </xf>
    <xf numFmtId="0" fontId="27" fillId="31" borderId="0">
      <alignment vertical="center"/>
    </xf>
    <xf numFmtId="0" fontId="27" fillId="32" borderId="0">
      <alignment vertical="center"/>
    </xf>
    <xf numFmtId="0" fontId="28" fillId="33" borderId="0">
      <alignment vertical="center"/>
    </xf>
    <xf numFmtId="0" fontId="28" fillId="34" borderId="0">
      <alignment vertical="center"/>
    </xf>
    <xf numFmtId="0" fontId="27" fillId="35" borderId="0">
      <alignment vertical="center"/>
    </xf>
    <xf numFmtId="0" fontId="27" fillId="36" borderId="0">
      <alignment vertical="center"/>
    </xf>
    <xf numFmtId="0" fontId="28" fillId="37" borderId="0">
      <alignment vertical="center"/>
    </xf>
    <xf numFmtId="0" fontId="28" fillId="38" borderId="0">
      <alignment vertical="center"/>
    </xf>
    <xf numFmtId="0" fontId="27" fillId="39" borderId="0">
      <alignment vertical="center"/>
    </xf>
    <xf numFmtId="0" fontId="27" fillId="2" borderId="0">
      <alignment vertical="center"/>
    </xf>
    <xf numFmtId="0" fontId="28" fillId="40" borderId="0">
      <alignment vertical="center"/>
    </xf>
    <xf numFmtId="0" fontId="28" fillId="41" borderId="0">
      <alignment vertical="center"/>
    </xf>
    <xf numFmtId="0" fontId="27" fillId="42" borderId="0">
      <alignment vertical="center"/>
    </xf>
    <xf numFmtId="0" fontId="27" fillId="43" borderId="0">
      <alignment vertical="center"/>
    </xf>
    <xf numFmtId="0" fontId="28" fillId="44" borderId="0">
      <alignment vertical="center"/>
    </xf>
    <xf numFmtId="0" fontId="28" fillId="45" borderId="0">
      <alignment vertical="center"/>
    </xf>
    <xf numFmtId="0" fontId="27" fillId="46" borderId="0">
      <alignment vertical="center"/>
    </xf>
  </cellStyleXfs>
  <cellXfs count="71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80" fontId="1" fillId="0" borderId="6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80" fontId="1" fillId="0" borderId="5" xfId="0" applyNumberFormat="1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0" fontId="1" fillId="0" borderId="10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180" fontId="1" fillId="0" borderId="1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80" fontId="1" fillId="0" borderId="1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14" xfId="0" applyBorder="1"/>
    <xf numFmtId="0" fontId="5" fillId="6" borderId="14" xfId="0" applyFont="1" applyFill="1" applyBorder="1"/>
    <xf numFmtId="0" fontId="6" fillId="7" borderId="14" xfId="0" applyFont="1" applyFill="1" applyBorder="1"/>
    <xf numFmtId="0" fontId="0" fillId="7" borderId="14" xfId="0" applyFill="1" applyBorder="1"/>
    <xf numFmtId="0" fontId="6" fillId="6" borderId="14" xfId="0" applyFont="1" applyFill="1" applyBorder="1"/>
    <xf numFmtId="180" fontId="5" fillId="6" borderId="14" xfId="0" applyNumberFormat="1" applyFont="1" applyFill="1" applyBorder="1"/>
    <xf numFmtId="0" fontId="5" fillId="8" borderId="14" xfId="0" applyFont="1" applyFill="1" applyBorder="1"/>
    <xf numFmtId="180" fontId="5" fillId="8" borderId="14" xfId="0" applyNumberFormat="1" applyFont="1" applyFill="1" applyBorder="1"/>
    <xf numFmtId="0" fontId="6" fillId="9" borderId="14" xfId="0" applyFont="1" applyFill="1" applyBorder="1"/>
    <xf numFmtId="0" fontId="5" fillId="10" borderId="14" xfId="0" applyFont="1" applyFill="1" applyBorder="1"/>
    <xf numFmtId="180" fontId="5" fillId="10" borderId="14" xfId="0" applyNumberFormat="1" applyFont="1" applyFill="1" applyBorder="1"/>
    <xf numFmtId="0" fontId="0" fillId="11" borderId="14" xfId="0" applyFill="1" applyBorder="1"/>
    <xf numFmtId="0" fontId="5" fillId="12" borderId="14" xfId="0" applyFont="1" applyFill="1" applyBorder="1"/>
    <xf numFmtId="180" fontId="5" fillId="12" borderId="14" xfId="0" applyNumberFormat="1" applyFont="1" applyFill="1" applyBorder="1"/>
    <xf numFmtId="0" fontId="0" fillId="13" borderId="14" xfId="0" applyFill="1" applyBorder="1"/>
    <xf numFmtId="0" fontId="6" fillId="14" borderId="14" xfId="0" applyFont="1" applyFill="1" applyBorder="1"/>
    <xf numFmtId="0" fontId="6" fillId="10" borderId="14" xfId="0" applyFont="1" applyFill="1" applyBorder="1"/>
    <xf numFmtId="0" fontId="6" fillId="15" borderId="14" xfId="0" applyFont="1" applyFill="1" applyBorder="1"/>
    <xf numFmtId="0" fontId="6" fillId="12" borderId="14" xfId="0" applyFont="1" applyFill="1" applyBorder="1"/>
    <xf numFmtId="180" fontId="0" fillId="13" borderId="14" xfId="0" applyNumberFormat="1" applyFill="1" applyBorder="1"/>
    <xf numFmtId="0" fontId="6" fillId="16" borderId="14" xfId="0" applyFont="1" applyFill="1" applyBorder="1"/>
    <xf numFmtId="0" fontId="6" fillId="17" borderId="14" xfId="0" applyFont="1" applyFill="1" applyBorder="1"/>
    <xf numFmtId="0" fontId="0" fillId="14" borderId="14" xfId="0" applyFill="1" applyBorder="1"/>
    <xf numFmtId="0" fontId="0" fillId="12" borderId="14" xfId="0" applyFill="1" applyBorder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7" fillId="0" borderId="15" xfId="0" applyNumberFormat="1" applyFont="1" applyBorder="1" applyAlignment="1">
      <alignment horizontal="right"/>
    </xf>
    <xf numFmtId="4" fontId="8" fillId="0" borderId="0" xfId="0" applyNumberFormat="1" applyAlignment="1">
      <alignment horizontal="right"/>
    </xf>
    <xf numFmtId="3" fontId="8" fillId="0" borderId="0" xfId="0" applyNumberFormat="1" applyAlignment="1">
      <alignment horizontal="right"/>
    </xf>
    <xf numFmtId="181" fontId="0" fillId="0" borderId="0" xfId="0" applyNumberFormat="1"/>
    <xf numFmtId="181" fontId="0" fillId="0" borderId="0" xfId="0" applyNumberFormat="1" applyAlignment="1">
      <alignment horizontal="right"/>
    </xf>
    <xf numFmtId="181" fontId="9" fillId="0" borderId="0" xfId="1" applyNumberForma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0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80"/>
              <a:t>Comparação de tempo de execução</a:t>
            </a:r>
            <a:endParaRPr sz="10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"MQ 1"</c:f>
              <c:strCache>
                <c:ptCount val="1"/>
                <c:pt idx="0">
                  <c:v>MQ 1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[1]principal!$D$8:$D$34</c:f>
              <c:numCache>
                <c:formatCode>General</c:formatCode>
                <c:ptCount val="27"/>
                <c:pt idx="0">
                  <c:v>5.92428833643595</c:v>
                </c:pt>
                <c:pt idx="1">
                  <c:v>8.2574376543363</c:v>
                </c:pt>
                <c:pt idx="2">
                  <c:v>4.83790522416433</c:v>
                </c:pt>
                <c:pt idx="3">
                  <c:v>5.37325691779455</c:v>
                </c:pt>
                <c:pt idx="4">
                  <c:v>5.45193265279135</c:v>
                </c:pt>
                <c:pt idx="5">
                  <c:v>5.1256895105044</c:v>
                </c:pt>
                <c:pt idx="6">
                  <c:v>5.54598079919815</c:v>
                </c:pt>
                <c:pt idx="7">
                  <c:v>5.58540712594987</c:v>
                </c:pt>
                <c:pt idx="8">
                  <c:v>4.68409989277522</c:v>
                </c:pt>
                <c:pt idx="9">
                  <c:v>4.7574073712031</c:v>
                </c:pt>
                <c:pt idx="10">
                  <c:v>4.75304941336313</c:v>
                </c:pt>
                <c:pt idx="11">
                  <c:v>4.83788719177247</c:v>
                </c:pt>
                <c:pt idx="12">
                  <c:v>4.78092565536498</c:v>
                </c:pt>
                <c:pt idx="13">
                  <c:v>4.92246989806493</c:v>
                </c:pt>
                <c:pt idx="14">
                  <c:v>4.86413227319717</c:v>
                </c:pt>
                <c:pt idx="15">
                  <c:v>4.75178646643957</c:v>
                </c:pt>
                <c:pt idx="16">
                  <c:v>4.89498073657353</c:v>
                </c:pt>
                <c:pt idx="17">
                  <c:v>5.2798936287562</c:v>
                </c:pt>
                <c:pt idx="18">
                  <c:v>6.6602635661761</c:v>
                </c:pt>
                <c:pt idx="19">
                  <c:v>5.7047102411588</c:v>
                </c:pt>
                <c:pt idx="20">
                  <c:v>4.53552589813868</c:v>
                </c:pt>
                <c:pt idx="21">
                  <c:v>4.54178781906763</c:v>
                </c:pt>
                <c:pt idx="22">
                  <c:v>4.55444870789847</c:v>
                </c:pt>
                <c:pt idx="23">
                  <c:v>4.56640050808588</c:v>
                </c:pt>
                <c:pt idx="24">
                  <c:v>4.53073998292287</c:v>
                </c:pt>
                <c:pt idx="25">
                  <c:v>4.50496731599172</c:v>
                </c:pt>
                <c:pt idx="26">
                  <c:v>4.4076285123825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"MQ 2"</c:f>
              <c:strCache>
                <c:ptCount val="1"/>
                <c:pt idx="0">
                  <c:v>MQ 2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[1]principal!$D$38:$D$64</c:f>
              <c:numCache>
                <c:formatCode>General</c:formatCode>
                <c:ptCount val="27"/>
                <c:pt idx="0">
                  <c:v>4.17008814414342</c:v>
                </c:pt>
                <c:pt idx="1">
                  <c:v>4.07179747025172</c:v>
                </c:pt>
                <c:pt idx="2">
                  <c:v>3.69446178277333</c:v>
                </c:pt>
                <c:pt idx="3">
                  <c:v>3.72807140350342</c:v>
                </c:pt>
                <c:pt idx="4">
                  <c:v>3.75289287964503</c:v>
                </c:pt>
                <c:pt idx="5">
                  <c:v>4.09683322111766</c:v>
                </c:pt>
                <c:pt idx="6">
                  <c:v>4.24849652846654</c:v>
                </c:pt>
                <c:pt idx="7">
                  <c:v>4.14851573705673</c:v>
                </c:pt>
                <c:pt idx="8">
                  <c:v>3.75359020233154</c:v>
                </c:pt>
                <c:pt idx="9">
                  <c:v>3.81324288845062</c:v>
                </c:pt>
                <c:pt idx="10">
                  <c:v>3.75485942761103</c:v>
                </c:pt>
                <c:pt idx="11">
                  <c:v>3.76310113668442</c:v>
                </c:pt>
                <c:pt idx="12">
                  <c:v>4.22708440621694</c:v>
                </c:pt>
                <c:pt idx="13">
                  <c:v>3.81167581876119</c:v>
                </c:pt>
                <c:pt idx="14">
                  <c:v>3.76929074525833</c:v>
                </c:pt>
                <c:pt idx="15">
                  <c:v>3.81062183380127</c:v>
                </c:pt>
                <c:pt idx="16">
                  <c:v>3.92495219707489</c:v>
                </c:pt>
                <c:pt idx="17">
                  <c:v>4.32950799067815</c:v>
                </c:pt>
                <c:pt idx="18">
                  <c:v>3.69386285146078</c:v>
                </c:pt>
                <c:pt idx="19">
                  <c:v>3.64169429540634</c:v>
                </c:pt>
                <c:pt idx="20">
                  <c:v>3.77626155217489</c:v>
                </c:pt>
                <c:pt idx="21">
                  <c:v>3.72464281320572</c:v>
                </c:pt>
                <c:pt idx="22">
                  <c:v>4.35828059514364</c:v>
                </c:pt>
                <c:pt idx="23">
                  <c:v>3.72518946329753</c:v>
                </c:pt>
                <c:pt idx="24">
                  <c:v>3.70304886500041</c:v>
                </c:pt>
                <c:pt idx="25">
                  <c:v>3.75483148495356</c:v>
                </c:pt>
                <c:pt idx="26">
                  <c:v>3.69417678515116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652150781"/>
        <c:axId val="790885643"/>
      </c:lineChart>
      <c:catAx>
        <c:axId val="65215078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885643"/>
        <c:crosses val="autoZero"/>
        <c:auto val="1"/>
        <c:lblAlgn val="ctr"/>
        <c:lblOffset val="100"/>
        <c:noMultiLvlLbl val="0"/>
      </c:catAx>
      <c:valAx>
        <c:axId val="7908856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Tempo de Execução em minutos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1546738399462"/>
              <c:y val="0.284632216798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507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43a809d-05a4-4628-b02f-01b487a0b09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 sz="9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0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13970</xdr:colOff>
      <xdr:row>1</xdr:row>
      <xdr:rowOff>5080</xdr:rowOff>
    </xdr:from>
    <xdr:to>
      <xdr:col>11</xdr:col>
      <xdr:colOff>467995</xdr:colOff>
      <xdr:row>20</xdr:row>
      <xdr:rowOff>110490</xdr:rowOff>
    </xdr:to>
    <xdr:graphicFrame>
      <xdr:nvGraphicFramePr>
        <xdr:cNvPr id="2" name="Gráfico 1"/>
        <xdr:cNvGraphicFramePr/>
      </xdr:nvGraphicFramePr>
      <xdr:xfrm>
        <a:off x="6033770" y="195580"/>
        <a:ext cx="4721225" cy="377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hfaz\Downloads\dados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ncipal"/>
    </sheetNames>
    <sheetDataSet>
      <sheetData sheetId="0">
        <row r="8">
          <cell r="D8">
            <v>5.92428833643595</v>
          </cell>
        </row>
        <row r="9">
          <cell r="D9">
            <v>8.2574376543363</v>
          </cell>
        </row>
        <row r="10">
          <cell r="D10">
            <v>4.83790522416433</v>
          </cell>
        </row>
        <row r="11">
          <cell r="D11">
            <v>5.37325691779455</v>
          </cell>
        </row>
        <row r="12">
          <cell r="D12">
            <v>5.45193265279135</v>
          </cell>
        </row>
        <row r="13">
          <cell r="D13">
            <v>5.1256895105044</v>
          </cell>
        </row>
        <row r="14">
          <cell r="D14">
            <v>5.54598079919815</v>
          </cell>
        </row>
        <row r="15">
          <cell r="D15">
            <v>5.58540712594987</v>
          </cell>
        </row>
        <row r="16">
          <cell r="D16">
            <v>4.68409989277522</v>
          </cell>
        </row>
        <row r="17">
          <cell r="D17">
            <v>4.7574073712031</v>
          </cell>
        </row>
        <row r="18">
          <cell r="D18">
            <v>4.75304941336313</v>
          </cell>
        </row>
        <row r="19">
          <cell r="D19">
            <v>4.83788719177247</v>
          </cell>
        </row>
        <row r="20">
          <cell r="D20">
            <v>4.78092565536498</v>
          </cell>
        </row>
        <row r="21">
          <cell r="D21">
            <v>4.92246989806493</v>
          </cell>
        </row>
        <row r="22">
          <cell r="D22">
            <v>4.86413227319717</v>
          </cell>
        </row>
        <row r="23">
          <cell r="D23">
            <v>4.75178646643957</v>
          </cell>
        </row>
        <row r="24">
          <cell r="D24">
            <v>4.89498073657353</v>
          </cell>
        </row>
        <row r="25">
          <cell r="D25">
            <v>5.2798936287562</v>
          </cell>
        </row>
        <row r="26">
          <cell r="D26">
            <v>6.6602635661761</v>
          </cell>
        </row>
        <row r="27">
          <cell r="D27">
            <v>5.7047102411588</v>
          </cell>
        </row>
        <row r="28">
          <cell r="D28">
            <v>4.53552589813868</v>
          </cell>
        </row>
        <row r="29">
          <cell r="D29">
            <v>4.54178781906763</v>
          </cell>
        </row>
        <row r="30">
          <cell r="D30">
            <v>4.55444870789847</v>
          </cell>
        </row>
        <row r="31">
          <cell r="D31">
            <v>4.56640050808588</v>
          </cell>
        </row>
        <row r="32">
          <cell r="D32">
            <v>4.53073998292287</v>
          </cell>
        </row>
        <row r="33">
          <cell r="D33">
            <v>4.50496731599172</v>
          </cell>
        </row>
        <row r="34">
          <cell r="D34">
            <v>4.4076285123825</v>
          </cell>
        </row>
        <row r="38">
          <cell r="D38">
            <v>4.17008814414342</v>
          </cell>
        </row>
        <row r="39">
          <cell r="D39">
            <v>4.07179747025172</v>
          </cell>
        </row>
        <row r="40">
          <cell r="D40">
            <v>3.69446178277333</v>
          </cell>
        </row>
        <row r="41">
          <cell r="D41">
            <v>3.72807140350342</v>
          </cell>
        </row>
        <row r="42">
          <cell r="D42">
            <v>3.75289287964503</v>
          </cell>
        </row>
        <row r="43">
          <cell r="D43">
            <v>4.09683322111766</v>
          </cell>
        </row>
        <row r="44">
          <cell r="D44">
            <v>4.24849652846654</v>
          </cell>
        </row>
        <row r="45">
          <cell r="D45">
            <v>4.14851573705673</v>
          </cell>
        </row>
        <row r="46">
          <cell r="D46">
            <v>3.75359020233154</v>
          </cell>
        </row>
        <row r="47">
          <cell r="D47">
            <v>3.81324288845062</v>
          </cell>
        </row>
        <row r="48">
          <cell r="D48">
            <v>3.75485942761103</v>
          </cell>
        </row>
        <row r="49">
          <cell r="D49">
            <v>3.76310113668442</v>
          </cell>
        </row>
        <row r="50">
          <cell r="D50">
            <v>4.22708440621694</v>
          </cell>
        </row>
        <row r="51">
          <cell r="D51">
            <v>3.81167581876119</v>
          </cell>
        </row>
        <row r="52">
          <cell r="D52">
            <v>3.76929074525833</v>
          </cell>
        </row>
        <row r="53">
          <cell r="D53">
            <v>3.81062183380127</v>
          </cell>
        </row>
        <row r="54">
          <cell r="D54">
            <v>3.92495219707489</v>
          </cell>
        </row>
        <row r="55">
          <cell r="D55">
            <v>4.32950799067815</v>
          </cell>
        </row>
        <row r="56">
          <cell r="D56">
            <v>3.69386285146078</v>
          </cell>
        </row>
        <row r="57">
          <cell r="D57">
            <v>3.64169429540634</v>
          </cell>
        </row>
        <row r="58">
          <cell r="D58">
            <v>3.77626155217489</v>
          </cell>
        </row>
        <row r="59">
          <cell r="D59">
            <v>3.72464281320572</v>
          </cell>
        </row>
        <row r="60">
          <cell r="D60">
            <v>4.35828059514364</v>
          </cell>
        </row>
        <row r="61">
          <cell r="D61">
            <v>3.72518946329753</v>
          </cell>
        </row>
        <row r="62">
          <cell r="D62">
            <v>3.70304886500041</v>
          </cell>
        </row>
        <row r="63">
          <cell r="D63">
            <v>3.75483148495356</v>
          </cell>
        </row>
        <row r="64">
          <cell r="D64">
            <v>3.69417678515116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topLeftCell="A34" workbookViewId="0">
      <selection activeCell="F44" sqref="F44"/>
    </sheetView>
  </sheetViews>
  <sheetFormatPr defaultColWidth="9.14285714285714" defaultRowHeight="15" outlineLevelCol="5"/>
  <cols>
    <col min="1" max="1" width="43.5714285714286" customWidth="1"/>
    <col min="2" max="2" width="21.7142857142857" customWidth="1"/>
    <col min="3" max="3" width="18.1428571428571" customWidth="1"/>
    <col min="4" max="4" width="23.4285714285714" customWidth="1"/>
    <col min="5" max="5" width="12.8571428571429" style="68" customWidth="1"/>
    <col min="6" max="6" width="10.4285714285714" style="68" customWidth="1"/>
    <col min="7" max="7" width="8.85714285714286" customWidth="1"/>
  </cols>
  <sheetData>
    <row r="1" spans="1:6">
      <c r="A1" t="s">
        <v>0</v>
      </c>
      <c r="B1" s="62" t="s">
        <v>1</v>
      </c>
      <c r="C1" s="63" t="s">
        <v>2</v>
      </c>
      <c r="D1" s="63" t="s">
        <v>3</v>
      </c>
      <c r="E1" s="69" t="s">
        <v>4</v>
      </c>
      <c r="F1" s="69" t="s">
        <v>5</v>
      </c>
    </row>
    <row r="3" spans="1:6">
      <c r="A3" t="s">
        <v>6</v>
      </c>
      <c r="B3">
        <v>1024</v>
      </c>
      <c r="C3" t="s">
        <v>7</v>
      </c>
      <c r="D3">
        <v>51.85546875</v>
      </c>
      <c r="E3" s="68">
        <v>0.423007376957685</v>
      </c>
      <c r="F3" s="68">
        <v>0.204164579510689</v>
      </c>
    </row>
    <row r="4" spans="1:6">
      <c r="A4" t="s">
        <v>8</v>
      </c>
      <c r="B4">
        <v>1024</v>
      </c>
      <c r="C4" t="s">
        <v>7</v>
      </c>
      <c r="D4">
        <v>84.86328125</v>
      </c>
      <c r="E4" s="68">
        <v>0.413880403570753</v>
      </c>
      <c r="F4" s="68">
        <v>0.695303738117218</v>
      </c>
    </row>
    <row r="5" spans="1:6">
      <c r="A5" t="s">
        <v>9</v>
      </c>
      <c r="B5">
        <v>1024</v>
      </c>
      <c r="C5" t="s">
        <v>7</v>
      </c>
      <c r="D5">
        <v>60.15625</v>
      </c>
      <c r="E5" s="68">
        <v>0.488426551688462</v>
      </c>
      <c r="F5" s="68">
        <v>0.533390820026398</v>
      </c>
    </row>
    <row r="6" spans="1:6">
      <c r="A6" t="s">
        <v>10</v>
      </c>
      <c r="B6">
        <v>1024</v>
      </c>
      <c r="C6" t="s">
        <v>7</v>
      </c>
      <c r="D6">
        <v>96.6796875</v>
      </c>
      <c r="E6" s="68">
        <v>0.410387155774515</v>
      </c>
      <c r="F6" s="68">
        <v>0.606837868690491</v>
      </c>
    </row>
    <row r="7" spans="1:6">
      <c r="A7" t="s">
        <v>11</v>
      </c>
      <c r="B7">
        <v>1024</v>
      </c>
      <c r="C7" t="s">
        <v>7</v>
      </c>
      <c r="D7">
        <v>96.484375</v>
      </c>
      <c r="E7" s="68">
        <v>0.3291015625</v>
      </c>
      <c r="F7" s="68">
        <v>0.623369753360748</v>
      </c>
    </row>
    <row r="8" spans="1:6">
      <c r="A8" t="s">
        <v>12</v>
      </c>
      <c r="B8">
        <v>1024</v>
      </c>
      <c r="C8" t="s">
        <v>7</v>
      </c>
      <c r="D8">
        <v>94.04296875</v>
      </c>
      <c r="E8" s="68">
        <v>0.32672945800914</v>
      </c>
      <c r="F8" s="68">
        <v>0.709461510181427</v>
      </c>
    </row>
    <row r="9" spans="1:6">
      <c r="A9" t="s">
        <v>13</v>
      </c>
      <c r="B9">
        <v>1024</v>
      </c>
      <c r="C9" t="s">
        <v>7</v>
      </c>
      <c r="D9">
        <v>97.75390625</v>
      </c>
      <c r="E9" s="68">
        <v>0.3681640625</v>
      </c>
      <c r="F9" s="68">
        <v>0.552709400653839</v>
      </c>
    </row>
    <row r="10" spans="1:6">
      <c r="A10" t="s">
        <v>14</v>
      </c>
      <c r="B10">
        <v>1024</v>
      </c>
      <c r="C10" t="s">
        <v>7</v>
      </c>
      <c r="D10">
        <v>93.45703125</v>
      </c>
      <c r="E10" s="68">
        <v>0.393845290876925</v>
      </c>
      <c r="F10" s="68">
        <v>0.709340214729309</v>
      </c>
    </row>
    <row r="11" spans="1:6">
      <c r="A11" t="s">
        <v>15</v>
      </c>
      <c r="B11">
        <v>1024</v>
      </c>
      <c r="C11" t="s">
        <v>7</v>
      </c>
      <c r="D11">
        <v>99.0234375</v>
      </c>
      <c r="E11" s="68">
        <v>0.391262895686547</v>
      </c>
      <c r="F11" s="68">
        <v>0.686295092105865</v>
      </c>
    </row>
    <row r="12" spans="1:6">
      <c r="A12" t="s">
        <v>16</v>
      </c>
      <c r="B12">
        <v>1024</v>
      </c>
      <c r="C12" t="s">
        <v>7</v>
      </c>
      <c r="D12">
        <v>98.828125</v>
      </c>
      <c r="E12" s="68">
        <v>0.390354671282694</v>
      </c>
      <c r="F12" s="68">
        <v>0.715250134468079</v>
      </c>
    </row>
    <row r="13" spans="1:6">
      <c r="A13" t="s">
        <v>17</v>
      </c>
      <c r="B13">
        <v>1024</v>
      </c>
      <c r="C13" t="s">
        <v>7</v>
      </c>
      <c r="D13">
        <v>90.625</v>
      </c>
      <c r="E13" s="68">
        <v>0.417063148789263</v>
      </c>
      <c r="F13" s="68">
        <v>0.665942907333374</v>
      </c>
    </row>
    <row r="14" spans="1:6">
      <c r="A14" t="s">
        <v>18</v>
      </c>
      <c r="B14">
        <v>1024</v>
      </c>
      <c r="C14" t="s">
        <v>7</v>
      </c>
      <c r="D14">
        <v>99.90234375</v>
      </c>
      <c r="E14" s="68">
        <v>0.354815455590142</v>
      </c>
      <c r="F14" s="68">
        <v>0.647228419780731</v>
      </c>
    </row>
    <row r="15" spans="1:6">
      <c r="A15" t="s">
        <v>19</v>
      </c>
      <c r="B15">
        <v>1024</v>
      </c>
      <c r="C15" t="s">
        <v>7</v>
      </c>
      <c r="D15">
        <v>94.43359375</v>
      </c>
      <c r="E15" s="68">
        <v>0.387622849385176</v>
      </c>
      <c r="F15" s="68">
        <v>0.514358460903168</v>
      </c>
    </row>
    <row r="16" spans="1:6">
      <c r="A16" t="s">
        <v>20</v>
      </c>
      <c r="B16">
        <v>1024</v>
      </c>
      <c r="C16" t="s">
        <v>7</v>
      </c>
      <c r="D16">
        <v>98.92578125</v>
      </c>
      <c r="E16" s="68">
        <v>0.362630208333333</v>
      </c>
      <c r="F16" s="68">
        <v>0.683717846870422</v>
      </c>
    </row>
    <row r="17" spans="1:6">
      <c r="A17" t="s">
        <v>21</v>
      </c>
      <c r="B17">
        <v>1024</v>
      </c>
      <c r="C17" t="s">
        <v>7</v>
      </c>
      <c r="D17">
        <v>89.84375</v>
      </c>
      <c r="E17" s="68">
        <v>0.388636957543592</v>
      </c>
      <c r="F17" s="68">
        <v>0.706366300582886</v>
      </c>
    </row>
    <row r="18" spans="1:6">
      <c r="A18" t="s">
        <v>22</v>
      </c>
      <c r="B18">
        <v>1024</v>
      </c>
      <c r="C18" t="s">
        <v>7</v>
      </c>
      <c r="D18">
        <v>71.97265625</v>
      </c>
      <c r="E18" s="68">
        <v>0.360404501872836</v>
      </c>
      <c r="F18" s="68">
        <v>0.532127141952515</v>
      </c>
    </row>
    <row r="19" spans="1:6">
      <c r="A19" t="s">
        <v>23</v>
      </c>
      <c r="B19">
        <v>1024</v>
      </c>
      <c r="C19" t="s">
        <v>7</v>
      </c>
      <c r="D19">
        <v>69.23828125</v>
      </c>
      <c r="E19" s="68">
        <v>0.565699640729387</v>
      </c>
      <c r="F19" s="68">
        <v>0.541957080364227</v>
      </c>
    </row>
    <row r="20" spans="1:6">
      <c r="A20" t="s">
        <v>24</v>
      </c>
      <c r="B20">
        <v>1024</v>
      </c>
      <c r="C20" t="s">
        <v>7</v>
      </c>
      <c r="D20">
        <v>95.41015625</v>
      </c>
      <c r="E20" s="68">
        <v>0.390014132193755</v>
      </c>
      <c r="F20" s="68">
        <v>0.517609596252441</v>
      </c>
    </row>
    <row r="21" spans="1:6">
      <c r="A21" t="s">
        <v>25</v>
      </c>
      <c r="B21">
        <v>1024</v>
      </c>
      <c r="C21" t="s">
        <v>7</v>
      </c>
      <c r="D21">
        <v>97.55859375</v>
      </c>
      <c r="E21" s="68">
        <v>0.355759353376925</v>
      </c>
      <c r="F21" s="68">
        <v>0.602146625518799</v>
      </c>
    </row>
    <row r="22" spans="1:6">
      <c r="A22" t="s">
        <v>26</v>
      </c>
      <c r="B22">
        <v>1024</v>
      </c>
      <c r="C22" t="s">
        <v>7</v>
      </c>
      <c r="D22">
        <v>99.31640625</v>
      </c>
      <c r="E22" s="68">
        <v>0.402488941540166</v>
      </c>
      <c r="F22" s="68">
        <v>0.720021605491638</v>
      </c>
    </row>
    <row r="23" spans="1:6">
      <c r="A23" t="s">
        <v>27</v>
      </c>
      <c r="B23">
        <v>1024</v>
      </c>
      <c r="C23" t="s">
        <v>7</v>
      </c>
      <c r="D23">
        <v>91.30859375</v>
      </c>
      <c r="E23" s="68">
        <v>0.551322282893428</v>
      </c>
      <c r="F23" s="68">
        <v>0.386879593133926</v>
      </c>
    </row>
    <row r="24" spans="1:6">
      <c r="A24" t="s">
        <v>28</v>
      </c>
      <c r="B24">
        <v>1024</v>
      </c>
      <c r="C24" t="s">
        <v>7</v>
      </c>
      <c r="D24">
        <v>100</v>
      </c>
      <c r="E24" s="68">
        <v>0.375165576348081</v>
      </c>
      <c r="F24" s="68">
        <v>0.634380877017975</v>
      </c>
    </row>
    <row r="25" spans="1:6">
      <c r="A25" t="s">
        <v>29</v>
      </c>
      <c r="B25">
        <v>1024</v>
      </c>
      <c r="C25" t="s">
        <v>7</v>
      </c>
      <c r="D25">
        <v>82.91015625</v>
      </c>
      <c r="E25" s="68">
        <v>0.357404979460019</v>
      </c>
      <c r="F25" s="68">
        <v>0.660808861255646</v>
      </c>
    </row>
    <row r="26" spans="1:6">
      <c r="A26" t="s">
        <v>30</v>
      </c>
      <c r="B26">
        <v>1024</v>
      </c>
      <c r="C26" t="s">
        <v>7</v>
      </c>
      <c r="D26">
        <v>98.33984375</v>
      </c>
      <c r="E26" s="68">
        <v>0.384473144338699</v>
      </c>
      <c r="F26" s="68">
        <v>0.655570805072784</v>
      </c>
    </row>
    <row r="27" spans="1:6">
      <c r="A27" t="s">
        <v>31</v>
      </c>
      <c r="B27">
        <v>8960</v>
      </c>
      <c r="C27" t="s">
        <v>32</v>
      </c>
      <c r="D27">
        <v>92.9464285714286</v>
      </c>
      <c r="E27" s="68">
        <v>0.370141068362275</v>
      </c>
      <c r="F27" s="68">
        <v>0.566553950309753</v>
      </c>
    </row>
    <row r="28" spans="1:6">
      <c r="A28" t="s">
        <v>33</v>
      </c>
      <c r="B28">
        <v>360</v>
      </c>
      <c r="C28" t="s">
        <v>34</v>
      </c>
      <c r="D28">
        <v>90.2777777777778</v>
      </c>
      <c r="E28" s="68">
        <v>0.48328776686219</v>
      </c>
      <c r="F28" s="68">
        <v>0.69773143529892</v>
      </c>
    </row>
    <row r="29" spans="1:6">
      <c r="A29" t="s">
        <v>35</v>
      </c>
      <c r="B29">
        <v>169</v>
      </c>
      <c r="C29" t="s">
        <v>36</v>
      </c>
      <c r="D29">
        <v>89.9408284023669</v>
      </c>
      <c r="E29" s="68">
        <v>0.46786638757839</v>
      </c>
      <c r="F29" s="68">
        <v>0.57273143529892</v>
      </c>
    </row>
    <row r="30" spans="1:6">
      <c r="A30" t="s">
        <v>37</v>
      </c>
      <c r="B30">
        <v>45056</v>
      </c>
      <c r="C30" t="s">
        <v>38</v>
      </c>
      <c r="D30">
        <v>70.8473899147727</v>
      </c>
      <c r="E30" s="68">
        <v>0.322644179071975</v>
      </c>
      <c r="F30" s="68">
        <v>0.804036259651184</v>
      </c>
    </row>
    <row r="31" spans="1:6">
      <c r="A31" t="s">
        <v>39</v>
      </c>
      <c r="B31">
        <v>195</v>
      </c>
      <c r="C31" t="s">
        <v>40</v>
      </c>
      <c r="D31">
        <v>92.3076923076923</v>
      </c>
      <c r="E31" s="68">
        <v>0.498122286927114</v>
      </c>
      <c r="F31" s="68">
        <v>0.659117519855499</v>
      </c>
    </row>
    <row r="32" spans="1:6">
      <c r="A32" t="s">
        <v>41</v>
      </c>
      <c r="B32">
        <v>16616</v>
      </c>
      <c r="C32" t="s">
        <v>42</v>
      </c>
      <c r="D32">
        <v>73.4954260953298</v>
      </c>
      <c r="E32" s="68">
        <v>0.261009246696823</v>
      </c>
      <c r="F32" s="68">
        <v>0.871571600437164</v>
      </c>
    </row>
    <row r="33" spans="1:6">
      <c r="A33" t="s">
        <v>43</v>
      </c>
      <c r="B33">
        <v>13625</v>
      </c>
      <c r="C33" t="s">
        <v>44</v>
      </c>
      <c r="D33">
        <v>89.6880733944954</v>
      </c>
      <c r="E33" s="70">
        <v>0.250411547016889</v>
      </c>
      <c r="F33" s="68">
        <v>0.7022864818573</v>
      </c>
    </row>
    <row r="34" spans="1:6">
      <c r="A34" t="s">
        <v>45</v>
      </c>
      <c r="B34">
        <v>192</v>
      </c>
      <c r="C34" t="s">
        <v>46</v>
      </c>
      <c r="D34">
        <v>88.5416666666667</v>
      </c>
      <c r="E34" s="68">
        <v>0.468802923785511</v>
      </c>
      <c r="F34" s="68">
        <v>0.571870505809784</v>
      </c>
    </row>
    <row r="35" spans="1:6">
      <c r="A35" t="s">
        <v>47</v>
      </c>
      <c r="B35">
        <v>567</v>
      </c>
      <c r="C35" t="s">
        <v>48</v>
      </c>
      <c r="D35">
        <v>83.0687830687831</v>
      </c>
      <c r="E35" s="68">
        <v>0.428648499843317</v>
      </c>
      <c r="F35" s="68">
        <v>0.686707496643066</v>
      </c>
    </row>
    <row r="36" spans="1:6">
      <c r="A36" t="s">
        <v>49</v>
      </c>
      <c r="B36">
        <v>960</v>
      </c>
      <c r="C36" t="s">
        <v>50</v>
      </c>
      <c r="D36">
        <v>80.7291666666667</v>
      </c>
      <c r="E36" s="68">
        <v>0.50242454820416</v>
      </c>
      <c r="F36" s="68">
        <v>0.511370658874512</v>
      </c>
    </row>
    <row r="37" spans="1:6">
      <c r="A37" t="s">
        <v>51</v>
      </c>
      <c r="B37">
        <v>1932</v>
      </c>
      <c r="C37" t="s">
        <v>52</v>
      </c>
      <c r="D37">
        <v>87.9399585921325</v>
      </c>
      <c r="E37" s="68">
        <v>0.374669125774108</v>
      </c>
      <c r="F37" s="68">
        <v>0.544112920761108</v>
      </c>
    </row>
    <row r="38" spans="1:6">
      <c r="A38" t="s">
        <v>53</v>
      </c>
      <c r="B38">
        <v>10752</v>
      </c>
      <c r="C38" t="s">
        <v>54</v>
      </c>
      <c r="D38">
        <v>94.3452380952381</v>
      </c>
      <c r="E38" s="68">
        <v>0.340255519284371</v>
      </c>
      <c r="F38" s="68">
        <v>0.410182029008865</v>
      </c>
    </row>
    <row r="39" spans="1:6">
      <c r="A39" t="s">
        <v>55</v>
      </c>
      <c r="B39">
        <v>957</v>
      </c>
      <c r="C39" t="s">
        <v>56</v>
      </c>
      <c r="D39">
        <v>78.7878787878788</v>
      </c>
      <c r="E39" s="68">
        <v>0.348686227386312</v>
      </c>
      <c r="F39" s="68">
        <v>0.588086724281311</v>
      </c>
    </row>
    <row r="40" spans="1:6">
      <c r="A40" t="s">
        <v>57</v>
      </c>
      <c r="B40">
        <v>8960</v>
      </c>
      <c r="C40" t="s">
        <v>32</v>
      </c>
      <c r="D40">
        <v>92.96875</v>
      </c>
      <c r="E40" s="68">
        <v>0.363453409813727</v>
      </c>
      <c r="F40" s="68">
        <v>0.58100038766861</v>
      </c>
    </row>
    <row r="41" spans="1:6">
      <c r="A41" t="s">
        <v>58</v>
      </c>
      <c r="B41">
        <v>63</v>
      </c>
      <c r="C41" t="s">
        <v>59</v>
      </c>
      <c r="D41">
        <v>95.2380952380952</v>
      </c>
      <c r="E41" s="68">
        <v>0.354497354497354</v>
      </c>
      <c r="F41" s="68">
        <v>0.8255215883255</v>
      </c>
    </row>
    <row r="42" spans="1:6">
      <c r="A42" t="s">
        <v>60</v>
      </c>
      <c r="B42">
        <v>342</v>
      </c>
      <c r="C42" t="s">
        <v>61</v>
      </c>
      <c r="D42">
        <v>78.6549707602339</v>
      </c>
      <c r="E42" s="68">
        <v>0.488304093567252</v>
      </c>
      <c r="F42" s="68">
        <v>0.538527727127075</v>
      </c>
    </row>
    <row r="43" spans="1:6">
      <c r="A43" t="s">
        <v>62</v>
      </c>
      <c r="B43">
        <v>2268</v>
      </c>
      <c r="C43" t="s">
        <v>63</v>
      </c>
      <c r="D43">
        <v>67.636684303351</v>
      </c>
      <c r="E43" s="68">
        <v>0.448141808249823</v>
      </c>
      <c r="F43" s="68">
        <v>0.445090472698212</v>
      </c>
    </row>
    <row r="44" spans="1:6">
      <c r="A44" t="s">
        <v>64</v>
      </c>
      <c r="B44">
        <v>7371</v>
      </c>
      <c r="C44" t="s">
        <v>65</v>
      </c>
      <c r="D44">
        <v>90.7610907610908</v>
      </c>
      <c r="E44" s="68">
        <v>0.205904025252076</v>
      </c>
      <c r="F44" s="68">
        <v>0.66362076997757</v>
      </c>
    </row>
    <row r="45" spans="1:6">
      <c r="A45" t="s">
        <v>66</v>
      </c>
      <c r="B45">
        <v>6400</v>
      </c>
      <c r="C45" t="s">
        <v>67</v>
      </c>
      <c r="D45">
        <v>62.1875</v>
      </c>
      <c r="E45" s="68">
        <v>0.378343814107369</v>
      </c>
      <c r="F45" s="68">
        <v>0.675796210765839</v>
      </c>
    </row>
    <row r="46" spans="1:6">
      <c r="A46" t="s">
        <v>68</v>
      </c>
      <c r="B46">
        <v>144</v>
      </c>
      <c r="C46" t="s">
        <v>69</v>
      </c>
      <c r="D46">
        <v>96.5277777777778</v>
      </c>
      <c r="E46" s="68">
        <v>0.535472467817642</v>
      </c>
      <c r="F46" s="68">
        <v>0.689294040203094</v>
      </c>
    </row>
    <row r="47" spans="1:6">
      <c r="A47" t="s">
        <v>70</v>
      </c>
      <c r="B47">
        <v>1485</v>
      </c>
      <c r="C47" t="s">
        <v>71</v>
      </c>
      <c r="D47">
        <v>96.2962962962963</v>
      </c>
      <c r="E47" s="68">
        <v>0.528264596536505</v>
      </c>
      <c r="F47" s="68">
        <v>0.754867076873779</v>
      </c>
    </row>
    <row r="48" spans="1:6">
      <c r="A48" t="s">
        <v>72</v>
      </c>
      <c r="B48">
        <v>1485</v>
      </c>
      <c r="C48" t="s">
        <v>71</v>
      </c>
      <c r="D48">
        <v>92.6599326599327</v>
      </c>
      <c r="E48" s="68">
        <v>0.36857903656601</v>
      </c>
      <c r="F48" s="68">
        <v>0.646884024143219</v>
      </c>
    </row>
    <row r="49" spans="1:6">
      <c r="A49" t="s">
        <v>73</v>
      </c>
      <c r="B49">
        <v>143</v>
      </c>
      <c r="C49" t="s">
        <v>74</v>
      </c>
      <c r="D49">
        <v>88.1118881118881</v>
      </c>
      <c r="E49" s="68">
        <v>0.468017949021502</v>
      </c>
      <c r="F49" s="68">
        <v>0.333616971969604</v>
      </c>
    </row>
    <row r="50" spans="1:6">
      <c r="A50" t="s">
        <v>75</v>
      </c>
      <c r="B50">
        <v>45056</v>
      </c>
      <c r="C50" t="s">
        <v>38</v>
      </c>
      <c r="D50">
        <v>62.2181285511364</v>
      </c>
      <c r="E50" s="68">
        <v>0.488304259242134</v>
      </c>
      <c r="F50" s="68">
        <v>0.602053344249725</v>
      </c>
    </row>
    <row r="51" spans="1:6">
      <c r="A51" t="s">
        <v>76</v>
      </c>
      <c r="B51">
        <v>2048</v>
      </c>
      <c r="C51" t="s">
        <v>77</v>
      </c>
      <c r="D51">
        <v>97.900390625</v>
      </c>
      <c r="E51" s="68">
        <v>0.382407202656926</v>
      </c>
      <c r="F51" s="68">
        <v>0.616894960403442</v>
      </c>
    </row>
    <row r="52" spans="1:6">
      <c r="A52" t="s">
        <v>78</v>
      </c>
      <c r="B52">
        <v>7168</v>
      </c>
      <c r="C52" t="s">
        <v>79</v>
      </c>
      <c r="D52">
        <v>45.1729910714286</v>
      </c>
      <c r="E52" s="68">
        <v>0.380285999217969</v>
      </c>
      <c r="F52" s="68">
        <v>0.497928887605667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51"/>
  <sheetViews>
    <sheetView topLeftCell="A29" workbookViewId="0">
      <selection activeCell="A1" sqref="A1:E1"/>
    </sheetView>
  </sheetViews>
  <sheetFormatPr defaultColWidth="9" defaultRowHeight="15" outlineLevelCol="7"/>
  <cols>
    <col min="1" max="1" width="43.5809523809524" customWidth="1"/>
    <col min="2" max="2" width="21.7238095238095" style="62" customWidth="1"/>
    <col min="3" max="3" width="24.7238095238095" style="63" customWidth="1"/>
    <col min="4" max="4" width="14.8666666666667" style="63" customWidth="1"/>
    <col min="5" max="5" width="15.0095238095238" style="63" customWidth="1"/>
    <col min="6" max="7" width="13.5809523809524" customWidth="1"/>
    <col min="8" max="8" width="8.58095238095238" style="64" customWidth="1"/>
  </cols>
  <sheetData>
    <row r="1" ht="18.75" customHeight="1" spans="1:5">
      <c r="A1" t="s">
        <v>0</v>
      </c>
      <c r="B1" s="62" t="s">
        <v>1</v>
      </c>
      <c r="C1" s="63" t="s">
        <v>3</v>
      </c>
      <c r="D1" s="63" t="s">
        <v>4</v>
      </c>
      <c r="E1" s="63" t="s">
        <v>80</v>
      </c>
    </row>
    <row r="2" ht="18.75" customHeight="1" spans="1:5">
      <c r="A2" t="s">
        <v>58</v>
      </c>
      <c r="B2" s="65">
        <v>63</v>
      </c>
      <c r="C2" s="66">
        <v>95.2380952380952</v>
      </c>
      <c r="D2" s="66">
        <v>2.48294005070334</v>
      </c>
      <c r="E2" s="66">
        <v>32095.8253968254</v>
      </c>
    </row>
    <row r="3" ht="18.75" customHeight="1" spans="1:5">
      <c r="A3" t="s">
        <v>73</v>
      </c>
      <c r="B3" s="65">
        <v>143</v>
      </c>
      <c r="C3" s="66">
        <v>88.1118881118881</v>
      </c>
      <c r="D3" s="66">
        <v>1.364444446432</v>
      </c>
      <c r="E3" s="66">
        <v>11173.8624708625</v>
      </c>
    </row>
    <row r="4" ht="18.75" customHeight="1" spans="1:5">
      <c r="A4" t="s">
        <v>68</v>
      </c>
      <c r="B4" s="65">
        <v>144</v>
      </c>
      <c r="C4" s="66">
        <v>96.5277777777778</v>
      </c>
      <c r="D4" s="66">
        <v>1.70932843725875</v>
      </c>
      <c r="E4" s="66">
        <v>22821.5324074074</v>
      </c>
    </row>
    <row r="5" ht="18.75" customHeight="1" spans="1:5">
      <c r="A5" t="s">
        <v>35</v>
      </c>
      <c r="B5" s="65">
        <v>169</v>
      </c>
      <c r="C5" s="66">
        <v>89.9408284023669</v>
      </c>
      <c r="D5" s="66">
        <v>1.48333816024989</v>
      </c>
      <c r="E5" s="66">
        <v>17320.8165680473</v>
      </c>
    </row>
    <row r="6" ht="18.75" customHeight="1" spans="1:5">
      <c r="A6" t="s">
        <v>45</v>
      </c>
      <c r="B6" s="65">
        <v>192</v>
      </c>
      <c r="C6" s="66">
        <v>88.5416666666667</v>
      </c>
      <c r="D6" s="66">
        <v>0.839565155117189</v>
      </c>
      <c r="E6" s="66">
        <v>7835.71527777778</v>
      </c>
    </row>
    <row r="7" ht="18.75" customHeight="1" spans="1:5">
      <c r="A7" t="s">
        <v>39</v>
      </c>
      <c r="B7" s="65">
        <v>195</v>
      </c>
      <c r="C7" s="66">
        <v>92.3076923076923</v>
      </c>
      <c r="D7" s="66">
        <v>1.57529946585297</v>
      </c>
      <c r="E7" s="66">
        <v>20234.0512820513</v>
      </c>
    </row>
    <row r="8" ht="18.75" customHeight="1" spans="1:5">
      <c r="A8" t="s">
        <v>60</v>
      </c>
      <c r="B8" s="65">
        <v>342</v>
      </c>
      <c r="C8" s="66">
        <v>78.6549707602339</v>
      </c>
      <c r="D8" s="66">
        <v>2.54102522240269</v>
      </c>
      <c r="E8" s="66">
        <v>21623.4385964912</v>
      </c>
    </row>
    <row r="9" ht="18.75" customHeight="1" spans="1:5">
      <c r="A9" t="s">
        <v>33</v>
      </c>
      <c r="B9" s="65">
        <v>360</v>
      </c>
      <c r="C9" s="66">
        <v>90.2777777777778</v>
      </c>
      <c r="D9" s="66">
        <v>0.83530604292899</v>
      </c>
      <c r="E9" s="66">
        <v>15975.3722222222</v>
      </c>
    </row>
    <row r="10" ht="18.75" customHeight="1" spans="1:5">
      <c r="A10" t="s">
        <v>47</v>
      </c>
      <c r="B10" s="65">
        <v>567</v>
      </c>
      <c r="C10" s="66">
        <v>83.0687830687831</v>
      </c>
      <c r="D10" s="66">
        <v>0.764069959883054</v>
      </c>
      <c r="E10" s="66">
        <v>8302.47971781305</v>
      </c>
    </row>
    <row r="11" ht="18.75" customHeight="1" spans="1:5">
      <c r="A11" t="s">
        <v>55</v>
      </c>
      <c r="B11" s="65">
        <v>957</v>
      </c>
      <c r="C11" s="66">
        <v>78.7878787878788</v>
      </c>
      <c r="D11" s="66">
        <v>1.20010193064723</v>
      </c>
      <c r="E11" s="66">
        <v>11768.3869731801</v>
      </c>
    </row>
    <row r="12" ht="18.75" customHeight="1" spans="1:5">
      <c r="A12" t="s">
        <v>49</v>
      </c>
      <c r="B12" s="65">
        <v>960</v>
      </c>
      <c r="C12" s="66">
        <v>80.7291666666667</v>
      </c>
      <c r="D12" s="66">
        <v>1.37105877857771</v>
      </c>
      <c r="E12" s="66">
        <v>12348.5236111111</v>
      </c>
    </row>
    <row r="13" ht="18.75" customHeight="1" spans="1:5">
      <c r="A13" t="s">
        <v>6</v>
      </c>
      <c r="B13" s="65">
        <v>1024</v>
      </c>
      <c r="C13" s="66">
        <v>51.85546875</v>
      </c>
      <c r="D13" s="66">
        <v>0.838312805519442</v>
      </c>
      <c r="E13" s="66">
        <v>12540.5504557292</v>
      </c>
    </row>
    <row r="14" ht="18.75" customHeight="1" spans="1:5">
      <c r="A14" t="s">
        <v>9</v>
      </c>
      <c r="B14" s="65">
        <v>1024</v>
      </c>
      <c r="C14" s="66">
        <v>60.15625</v>
      </c>
      <c r="D14" s="66">
        <v>0.845898875200358</v>
      </c>
      <c r="E14" s="66">
        <v>5979.56608072917</v>
      </c>
    </row>
    <row r="15" ht="18.75" customHeight="1" spans="1:5">
      <c r="A15" t="s">
        <v>23</v>
      </c>
      <c r="B15" s="65">
        <v>1024</v>
      </c>
      <c r="C15" s="66">
        <v>69.23828125</v>
      </c>
      <c r="D15" s="66">
        <v>0.797975851545744</v>
      </c>
      <c r="E15" s="66">
        <v>13772.6712239583</v>
      </c>
    </row>
    <row r="16" ht="18.75" customHeight="1" spans="1:5">
      <c r="A16" t="s">
        <v>22</v>
      </c>
      <c r="B16" s="65">
        <v>1024</v>
      </c>
      <c r="C16" s="66">
        <v>71.97265625</v>
      </c>
      <c r="D16" s="66">
        <v>0.90723544826971</v>
      </c>
      <c r="E16" s="66">
        <v>6634.69661458333</v>
      </c>
    </row>
    <row r="17" ht="18.75" customHeight="1" spans="1:5">
      <c r="A17" t="s">
        <v>29</v>
      </c>
      <c r="B17" s="65">
        <v>1024</v>
      </c>
      <c r="C17" s="66">
        <v>82.91015625</v>
      </c>
      <c r="D17" s="66">
        <v>1.08457882938325</v>
      </c>
      <c r="E17" s="66">
        <v>7699.07421875</v>
      </c>
    </row>
    <row r="18" ht="18.75" customHeight="1" spans="1:5">
      <c r="A18" t="s">
        <v>8</v>
      </c>
      <c r="B18" s="65">
        <v>1024</v>
      </c>
      <c r="C18" s="66">
        <v>84.86328125</v>
      </c>
      <c r="D18" s="66">
        <v>0.922550790721476</v>
      </c>
      <c r="E18" s="66">
        <v>8025.58561197917</v>
      </c>
    </row>
    <row r="19" ht="18.75" customHeight="1" spans="1:5">
      <c r="A19" t="s">
        <v>21</v>
      </c>
      <c r="B19" s="65">
        <v>1024</v>
      </c>
      <c r="C19" s="66">
        <v>89.84375</v>
      </c>
      <c r="D19" s="66">
        <v>1.0160852567902</v>
      </c>
      <c r="E19" s="66">
        <v>8118.27180989583</v>
      </c>
    </row>
    <row r="20" ht="18.75" customHeight="1" spans="1:5">
      <c r="A20" t="s">
        <v>17</v>
      </c>
      <c r="B20" s="65">
        <v>1024</v>
      </c>
      <c r="C20" s="66">
        <v>90.625</v>
      </c>
      <c r="D20" s="66">
        <v>1.07335028417615</v>
      </c>
      <c r="E20" s="66">
        <v>9339.25813802083</v>
      </c>
    </row>
    <row r="21" ht="18.75" customHeight="1" spans="1:5">
      <c r="A21" t="s">
        <v>27</v>
      </c>
      <c r="B21" s="65">
        <v>1024</v>
      </c>
      <c r="C21" s="66">
        <v>91.30859375</v>
      </c>
      <c r="D21" s="66">
        <v>0.693335440701425</v>
      </c>
      <c r="E21" s="66">
        <v>9839.32259114583</v>
      </c>
    </row>
    <row r="22" ht="18.75" customHeight="1" spans="1:5">
      <c r="A22" t="s">
        <v>14</v>
      </c>
      <c r="B22" s="65">
        <v>1024</v>
      </c>
      <c r="C22" s="66">
        <v>93.45703125</v>
      </c>
      <c r="D22" s="66">
        <v>0.806533165989523</v>
      </c>
      <c r="E22" s="66">
        <v>7061.1376953125</v>
      </c>
    </row>
    <row r="23" ht="18.75" customHeight="1" spans="1:5">
      <c r="A23" t="s">
        <v>12</v>
      </c>
      <c r="B23" s="65">
        <v>1024</v>
      </c>
      <c r="C23" s="66">
        <v>94.04296875</v>
      </c>
      <c r="D23" s="66">
        <v>1.14457765338719</v>
      </c>
      <c r="E23" s="66">
        <v>6324.42740885417</v>
      </c>
    </row>
    <row r="24" ht="18.75" customHeight="1" spans="1:8">
      <c r="A24" t="s">
        <v>19</v>
      </c>
      <c r="B24" s="65">
        <v>1024</v>
      </c>
      <c r="C24" s="66">
        <v>94.43359375</v>
      </c>
      <c r="D24" s="66">
        <v>1.02464606740115</v>
      </c>
      <c r="E24" s="66">
        <v>5216.81217447917</v>
      </c>
      <c r="H24" s="67">
        <f>QUARTILE(B2:B51,1)</f>
        <v>1024</v>
      </c>
    </row>
    <row r="25" ht="18.75" customHeight="1" spans="1:8">
      <c r="A25" t="s">
        <v>24</v>
      </c>
      <c r="B25" s="65">
        <v>1024</v>
      </c>
      <c r="C25" s="66">
        <v>95.41015625</v>
      </c>
      <c r="D25" s="66">
        <v>0.789110995517099</v>
      </c>
      <c r="E25" s="66">
        <v>6441.08235677083</v>
      </c>
      <c r="H25" s="66">
        <f>QUARTILE(B2:B51,3)</f>
        <v>1820.25</v>
      </c>
    </row>
    <row r="26" ht="18.75" customHeight="1" spans="1:8">
      <c r="A26" t="s">
        <v>11</v>
      </c>
      <c r="B26" s="65">
        <v>1024</v>
      </c>
      <c r="C26" s="66">
        <v>96.484375</v>
      </c>
      <c r="D26" s="66">
        <v>1.18278038952791</v>
      </c>
      <c r="E26" s="66">
        <v>5653.32389322917</v>
      </c>
      <c r="H26" s="66">
        <f>H25-H24</f>
        <v>796.25</v>
      </c>
    </row>
    <row r="27" ht="18.75" customHeight="1" spans="1:5">
      <c r="A27" t="s">
        <v>10</v>
      </c>
      <c r="B27" s="65">
        <v>1024</v>
      </c>
      <c r="C27" s="66">
        <v>96.6796875</v>
      </c>
      <c r="D27" s="66">
        <v>0.924962425624733</v>
      </c>
      <c r="E27" s="66">
        <v>9505.28971354167</v>
      </c>
    </row>
    <row r="28" ht="18.75" customHeight="1" spans="1:5">
      <c r="A28" t="s">
        <v>25</v>
      </c>
      <c r="B28" s="65">
        <v>1024</v>
      </c>
      <c r="C28" s="66">
        <v>97.55859375</v>
      </c>
      <c r="D28" s="66">
        <v>0.779331859488869</v>
      </c>
      <c r="E28" s="66">
        <v>6480.76627604167</v>
      </c>
    </row>
    <row r="29" ht="18.75" customHeight="1" spans="1:5">
      <c r="A29" t="s">
        <v>13</v>
      </c>
      <c r="B29" s="65">
        <v>1024</v>
      </c>
      <c r="C29" s="66">
        <v>97.75390625</v>
      </c>
      <c r="D29" s="66">
        <v>1.03331199141793</v>
      </c>
      <c r="E29" s="66">
        <v>7881.16015625</v>
      </c>
    </row>
    <row r="30" ht="18.75" customHeight="1" spans="1:5">
      <c r="A30" t="s">
        <v>30</v>
      </c>
      <c r="B30" s="65">
        <v>1024</v>
      </c>
      <c r="C30" s="66">
        <v>98.33984375</v>
      </c>
      <c r="D30" s="66">
        <v>1.03331808024201</v>
      </c>
      <c r="E30" s="66">
        <v>5696.2646484375</v>
      </c>
    </row>
    <row r="31" ht="18.75" customHeight="1" spans="1:5">
      <c r="A31" t="s">
        <v>16</v>
      </c>
      <c r="B31" s="65">
        <v>1024</v>
      </c>
      <c r="C31" s="66">
        <v>98.828125</v>
      </c>
      <c r="D31" s="66">
        <v>0.820182535969992</v>
      </c>
      <c r="E31" s="66">
        <v>7171.57552083333</v>
      </c>
    </row>
    <row r="32" ht="18.75" customHeight="1" spans="1:5">
      <c r="A32" t="s">
        <v>20</v>
      </c>
      <c r="B32" s="65">
        <v>1024</v>
      </c>
      <c r="C32" s="66">
        <v>98.92578125</v>
      </c>
      <c r="D32" s="66">
        <v>1.66662067220565</v>
      </c>
      <c r="E32" s="66">
        <v>5223.94759114583</v>
      </c>
    </row>
    <row r="33" ht="18.75" customHeight="1" spans="1:5">
      <c r="A33" t="s">
        <v>15</v>
      </c>
      <c r="B33" s="65">
        <v>1024</v>
      </c>
      <c r="C33" s="66">
        <v>99.0234375</v>
      </c>
      <c r="D33" s="66">
        <v>1.02693685083336</v>
      </c>
      <c r="E33" s="66">
        <v>7127.9765625</v>
      </c>
    </row>
    <row r="34" ht="18.75" customHeight="1" spans="1:5">
      <c r="A34" t="s">
        <v>26</v>
      </c>
      <c r="B34" s="65">
        <v>1024</v>
      </c>
      <c r="C34" s="66">
        <v>99.31640625</v>
      </c>
      <c r="D34" s="66">
        <v>0.789110502896811</v>
      </c>
      <c r="E34" s="66">
        <v>7219.12044270833</v>
      </c>
    </row>
    <row r="35" ht="18.75" customHeight="1" spans="1:5">
      <c r="A35" t="s">
        <v>18</v>
      </c>
      <c r="B35" s="65">
        <v>1024</v>
      </c>
      <c r="C35" s="66">
        <v>99.90234375</v>
      </c>
      <c r="D35" s="66">
        <v>1.33843056044939</v>
      </c>
      <c r="E35" s="66">
        <v>5544.04752604167</v>
      </c>
    </row>
    <row r="36" ht="18.75" customHeight="1" spans="1:5">
      <c r="A36" t="s">
        <v>28</v>
      </c>
      <c r="B36" s="65">
        <v>1024</v>
      </c>
      <c r="C36" s="67">
        <v>100</v>
      </c>
      <c r="D36" s="66">
        <v>0.782071413305328</v>
      </c>
      <c r="E36" s="66">
        <v>4360.73274739583</v>
      </c>
    </row>
    <row r="37" ht="18.75" customHeight="1" spans="1:5">
      <c r="A37" t="s">
        <v>72</v>
      </c>
      <c r="B37" s="65">
        <v>1485</v>
      </c>
      <c r="C37" s="66">
        <v>92.6599326599327</v>
      </c>
      <c r="D37" s="66">
        <v>1.32274471267522</v>
      </c>
      <c r="E37" s="66">
        <v>14957.0799102132</v>
      </c>
    </row>
    <row r="38" ht="18.75" customHeight="1" spans="1:5">
      <c r="A38" t="s">
        <v>70</v>
      </c>
      <c r="B38" s="65">
        <v>1485</v>
      </c>
      <c r="C38" s="66">
        <v>96.2962962962963</v>
      </c>
      <c r="D38" s="66">
        <v>1.45405057678211</v>
      </c>
      <c r="E38" s="66">
        <v>16642.0053872054</v>
      </c>
    </row>
    <row r="39" ht="18.75" customHeight="1" spans="1:5">
      <c r="A39" t="s">
        <v>51</v>
      </c>
      <c r="B39" s="65">
        <v>1932</v>
      </c>
      <c r="C39" s="66">
        <v>87.9399585921325</v>
      </c>
      <c r="D39" s="66">
        <v>3.67039288099722</v>
      </c>
      <c r="E39" s="66">
        <v>13846.0163906142</v>
      </c>
    </row>
    <row r="40" ht="18.75" customHeight="1" spans="1:5">
      <c r="A40" t="s">
        <v>76</v>
      </c>
      <c r="B40" s="65">
        <v>2048</v>
      </c>
      <c r="C40" s="66">
        <v>97.900390625</v>
      </c>
      <c r="D40" s="66">
        <v>1.06513926941072</v>
      </c>
      <c r="E40" s="66">
        <v>52975.3678385417</v>
      </c>
    </row>
    <row r="41" ht="18.75" customHeight="1" spans="1:5">
      <c r="A41" t="s">
        <v>62</v>
      </c>
      <c r="B41" s="65">
        <v>2268</v>
      </c>
      <c r="C41" s="66">
        <v>67.636684303351</v>
      </c>
      <c r="D41" s="66">
        <v>2.78715706602952</v>
      </c>
      <c r="E41" s="66">
        <v>9633.48633156967</v>
      </c>
    </row>
    <row r="42" ht="18.75" customHeight="1" spans="1:5">
      <c r="A42" t="s">
        <v>66</v>
      </c>
      <c r="B42" s="65">
        <v>6400</v>
      </c>
      <c r="C42" s="66">
        <v>62.1875</v>
      </c>
      <c r="D42" s="66">
        <v>1.03810485467137</v>
      </c>
      <c r="E42" s="66">
        <v>52610.26671875</v>
      </c>
    </row>
    <row r="43" ht="18.75" customHeight="1" spans="1:5">
      <c r="A43" t="s">
        <v>78</v>
      </c>
      <c r="B43" s="65">
        <v>7168</v>
      </c>
      <c r="C43" s="66">
        <v>45.1729910714286</v>
      </c>
      <c r="D43" s="66">
        <v>0.943255902999851</v>
      </c>
      <c r="E43" s="66">
        <v>47277.6180710566</v>
      </c>
    </row>
    <row r="44" ht="18.75" customHeight="1" spans="1:5">
      <c r="A44" t="s">
        <v>64</v>
      </c>
      <c r="B44" s="65">
        <v>7371</v>
      </c>
      <c r="C44" s="66">
        <v>90.7610907610908</v>
      </c>
      <c r="D44" s="66">
        <v>2.11932991686787</v>
      </c>
      <c r="E44" s="66">
        <v>9465.43544521322</v>
      </c>
    </row>
    <row r="45" ht="18.75" customHeight="1" spans="1:5">
      <c r="A45" t="s">
        <v>31</v>
      </c>
      <c r="B45" s="65">
        <v>8960</v>
      </c>
      <c r="C45" s="66">
        <v>92.9464285714286</v>
      </c>
      <c r="D45" s="66">
        <v>1.04107091626619</v>
      </c>
      <c r="E45" s="66">
        <v>55419.8899553571</v>
      </c>
    </row>
    <row r="46" ht="18.75" customHeight="1" spans="1:5">
      <c r="A46" t="s">
        <v>57</v>
      </c>
      <c r="B46" s="65">
        <v>8960</v>
      </c>
      <c r="C46" s="66">
        <v>92.96875</v>
      </c>
      <c r="D46" s="66">
        <v>1.0601274830389</v>
      </c>
      <c r="E46" s="66">
        <v>57465.4501488095</v>
      </c>
    </row>
    <row r="47" ht="18.75" customHeight="1" spans="1:5">
      <c r="A47" t="s">
        <v>53</v>
      </c>
      <c r="B47" s="65">
        <v>10752</v>
      </c>
      <c r="C47" s="66">
        <v>94.3452380952381</v>
      </c>
      <c r="D47" s="66">
        <v>1.00784041032555</v>
      </c>
      <c r="E47" s="66">
        <v>62213.2716393849</v>
      </c>
    </row>
    <row r="48" ht="18.75" customHeight="1" spans="1:5">
      <c r="A48" t="s">
        <v>43</v>
      </c>
      <c r="B48" s="65">
        <v>13625</v>
      </c>
      <c r="C48" s="66">
        <v>89.6880733944954</v>
      </c>
      <c r="D48" s="66">
        <v>1.2478457181313</v>
      </c>
      <c r="E48" s="66">
        <v>7128.51464220184</v>
      </c>
    </row>
    <row r="49" ht="18.75" customHeight="1" spans="1:5">
      <c r="A49" t="s">
        <v>41</v>
      </c>
      <c r="B49" s="65">
        <v>16616</v>
      </c>
      <c r="C49" s="66">
        <v>73.4954260953298</v>
      </c>
      <c r="D49" s="66">
        <v>3.27027215449622</v>
      </c>
      <c r="E49" s="66">
        <v>12746.4247512438</v>
      </c>
    </row>
    <row r="50" ht="18.75" customHeight="1" spans="1:5">
      <c r="A50" t="s">
        <v>75</v>
      </c>
      <c r="B50" s="65">
        <v>45056</v>
      </c>
      <c r="C50" s="66">
        <v>62.2181285511364</v>
      </c>
      <c r="D50" s="66">
        <v>1.43638628256647</v>
      </c>
      <c r="E50" s="66">
        <v>18146.4140107126</v>
      </c>
    </row>
    <row r="51" ht="18.75" customHeight="1" spans="1:5">
      <c r="A51" t="s">
        <v>37</v>
      </c>
      <c r="B51" s="65">
        <v>45056</v>
      </c>
      <c r="C51" s="66">
        <v>70.8473899147727</v>
      </c>
      <c r="D51" s="66">
        <v>1.30926504569214</v>
      </c>
      <c r="E51" s="66">
        <v>13996.7092581084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FC55"/>
  <sheetViews>
    <sheetView zoomScale="85" zoomScaleNormal="85" workbookViewId="0">
      <selection activeCell="O25" sqref="O25"/>
    </sheetView>
  </sheetViews>
  <sheetFormatPr defaultColWidth="9" defaultRowHeight="15"/>
  <cols>
    <col min="1" max="3" width="9.28571428571429" customWidth="1"/>
    <col min="7" max="7" width="40.1428571428571" customWidth="1"/>
    <col min="8" max="9" width="14" customWidth="1"/>
    <col min="10" max="10" width="13.2952380952381" customWidth="1"/>
  </cols>
  <sheetData>
    <row r="1" s="36" customFormat="1" ht="26.25" customHeight="1" spans="1:1">
      <c r="A1" s="37" t="s">
        <v>81</v>
      </c>
    </row>
    <row r="2" ht="18.75" customHeight="1" spans="1:10">
      <c r="A2" s="38" t="s">
        <v>82</v>
      </c>
      <c r="B2" s="38" t="s">
        <v>83</v>
      </c>
      <c r="C2" s="38" t="s">
        <v>84</v>
      </c>
      <c r="D2" s="38" t="s">
        <v>85</v>
      </c>
      <c r="E2" s="38" t="s">
        <v>86</v>
      </c>
      <c r="G2" s="39" t="s">
        <v>87</v>
      </c>
      <c r="H2" s="39" t="s">
        <v>88</v>
      </c>
      <c r="I2" s="39" t="s">
        <v>89</v>
      </c>
      <c r="J2" s="39" t="s">
        <v>90</v>
      </c>
    </row>
    <row r="3" spans="1:10">
      <c r="A3" s="40">
        <v>63</v>
      </c>
      <c r="B3" s="40">
        <v>63</v>
      </c>
      <c r="C3" s="40">
        <v>63</v>
      </c>
      <c r="D3" s="41">
        <v>63</v>
      </c>
      <c r="E3" s="42">
        <v>63</v>
      </c>
      <c r="G3" s="39" t="s">
        <v>4</v>
      </c>
      <c r="H3" s="43">
        <f>MEDIAN(principal!D2:D12)</f>
        <v>1.37105877857771</v>
      </c>
      <c r="I3" s="43">
        <f>VAR(principal!D2:D12)</f>
        <v>0.363408347269596</v>
      </c>
      <c r="J3" s="43">
        <f>STDEV(principal!D2:D12)</f>
        <v>0.602833598325106</v>
      </c>
    </row>
    <row r="4" spans="1:10">
      <c r="A4" s="40">
        <v>143</v>
      </c>
      <c r="B4" s="40">
        <v>143</v>
      </c>
      <c r="C4" s="40">
        <v>143</v>
      </c>
      <c r="D4" s="41">
        <v>143</v>
      </c>
      <c r="E4" s="42">
        <v>143</v>
      </c>
      <c r="G4" s="39" t="s">
        <v>91</v>
      </c>
      <c r="H4" s="43">
        <f>MEDIAN(principal!E2:E12)</f>
        <v>15975.3722222222</v>
      </c>
      <c r="I4" s="43">
        <f>VAR(principal!E2:E12)</f>
        <v>53459310.5505726</v>
      </c>
      <c r="J4" s="43">
        <f>STDEV(principal!E2:E12)</f>
        <v>7311.58741659926</v>
      </c>
    </row>
    <row r="5" spans="1:10">
      <c r="A5" s="40">
        <v>144</v>
      </c>
      <c r="B5" s="40">
        <v>144</v>
      </c>
      <c r="C5" s="40">
        <v>144</v>
      </c>
      <c r="D5" s="41">
        <v>144</v>
      </c>
      <c r="E5" s="42">
        <v>144</v>
      </c>
      <c r="G5" s="39" t="s">
        <v>92</v>
      </c>
      <c r="H5" s="43">
        <f>MEDIAN(principal!C2:C12)</f>
        <v>88.5416666666667</v>
      </c>
      <c r="I5" s="43">
        <f>VAR(principal!D2:D12)</f>
        <v>0.363408347269596</v>
      </c>
      <c r="J5" s="43">
        <f>STDEV(principal!C2:C12)</f>
        <v>6.31848475915016</v>
      </c>
    </row>
    <row r="6" spans="1:5">
      <c r="A6" s="40">
        <v>169</v>
      </c>
      <c r="B6" s="40">
        <v>169</v>
      </c>
      <c r="C6" s="40">
        <v>169</v>
      </c>
      <c r="D6" s="41">
        <v>169</v>
      </c>
      <c r="E6" s="42">
        <v>169</v>
      </c>
    </row>
    <row r="7" spans="1:10">
      <c r="A7" s="40">
        <v>192</v>
      </c>
      <c r="B7" s="40">
        <v>192</v>
      </c>
      <c r="C7" s="40">
        <v>192</v>
      </c>
      <c r="D7" s="41">
        <v>192</v>
      </c>
      <c r="E7" s="42">
        <v>192</v>
      </c>
      <c r="G7" s="44" t="s">
        <v>93</v>
      </c>
      <c r="H7" s="44" t="s">
        <v>88</v>
      </c>
      <c r="I7" s="44" t="s">
        <v>89</v>
      </c>
      <c r="J7" s="44" t="s">
        <v>90</v>
      </c>
    </row>
    <row r="8" spans="1:10">
      <c r="A8" s="40">
        <v>195</v>
      </c>
      <c r="B8" s="40">
        <v>195</v>
      </c>
      <c r="C8" s="40">
        <v>195</v>
      </c>
      <c r="D8" s="41">
        <v>195</v>
      </c>
      <c r="E8" s="42">
        <v>195</v>
      </c>
      <c r="G8" s="44" t="s">
        <v>4</v>
      </c>
      <c r="H8" s="45">
        <f>MEDIAN(principal!D13:D41)</f>
        <v>1.02464606740115</v>
      </c>
      <c r="I8" s="45">
        <f>VAR(principal!D13:D41)</f>
        <v>0.392596645476888</v>
      </c>
      <c r="J8" s="45">
        <f>STDEV(principal!D13:D41)</f>
        <v>0.626575331047184</v>
      </c>
    </row>
    <row r="9" spans="1:10">
      <c r="A9" s="40">
        <v>342</v>
      </c>
      <c r="B9" s="40">
        <v>342</v>
      </c>
      <c r="C9" s="40">
        <v>342</v>
      </c>
      <c r="D9" s="41">
        <v>342</v>
      </c>
      <c r="E9" s="42">
        <v>342</v>
      </c>
      <c r="G9" s="44" t="s">
        <v>91</v>
      </c>
      <c r="H9" s="45">
        <f>MEDIAN(principal!E13:E41)</f>
        <v>7219.12044270833</v>
      </c>
      <c r="I9" s="45">
        <f>VAR(principal!E13:E41)</f>
        <v>78650587.5604161</v>
      </c>
      <c r="J9" s="45">
        <f>STDEV(principal!E13:E41)</f>
        <v>8868.51664938484</v>
      </c>
    </row>
    <row r="10" spans="1:10">
      <c r="A10" s="40">
        <v>360</v>
      </c>
      <c r="B10" s="40">
        <v>360</v>
      </c>
      <c r="C10" s="40">
        <v>360</v>
      </c>
      <c r="D10" s="41">
        <v>360</v>
      </c>
      <c r="E10" s="42">
        <v>360</v>
      </c>
      <c r="G10" s="44" t="s">
        <v>92</v>
      </c>
      <c r="H10" s="45">
        <f>MEDIAN(principal!C13:C41)</f>
        <v>94.43359375</v>
      </c>
      <c r="I10" s="45">
        <f>VAR(principal!C13:C41)</f>
        <v>166.469759940893</v>
      </c>
      <c r="J10" s="45">
        <f>STDEV(principal!C13:C41)</f>
        <v>12.902316068865</v>
      </c>
    </row>
    <row r="11" spans="1:5">
      <c r="A11" s="40">
        <v>567</v>
      </c>
      <c r="B11" s="40">
        <v>567</v>
      </c>
      <c r="C11" s="40">
        <v>567</v>
      </c>
      <c r="D11" s="41">
        <v>567</v>
      </c>
      <c r="E11" s="42">
        <v>567</v>
      </c>
    </row>
    <row r="12" spans="1:10">
      <c r="A12" s="46">
        <v>957</v>
      </c>
      <c r="B12" s="40">
        <v>957</v>
      </c>
      <c r="C12" s="40">
        <v>957</v>
      </c>
      <c r="D12" s="41">
        <v>957</v>
      </c>
      <c r="E12" s="42">
        <v>957</v>
      </c>
      <c r="G12" s="47" t="s">
        <v>94</v>
      </c>
      <c r="H12" s="47" t="s">
        <v>88</v>
      </c>
      <c r="I12" s="47" t="s">
        <v>89</v>
      </c>
      <c r="J12" s="47" t="s">
        <v>90</v>
      </c>
    </row>
    <row r="13" spans="1:10">
      <c r="A13" s="46">
        <v>960</v>
      </c>
      <c r="B13" s="40">
        <v>960</v>
      </c>
      <c r="C13" s="40">
        <v>960</v>
      </c>
      <c r="D13" s="41">
        <v>960</v>
      </c>
      <c r="E13" s="42">
        <v>960</v>
      </c>
      <c r="G13" s="47" t="s">
        <v>4</v>
      </c>
      <c r="H13" s="48">
        <f>MEDIAN(principal!D42:D46)</f>
        <v>1.04107091626619</v>
      </c>
      <c r="I13" s="48">
        <f>VAR(principal!D42:D46)</f>
        <v>0.243491500125914</v>
      </c>
      <c r="J13" s="48">
        <f>STDEV(principal!D42:D46)</f>
        <v>0.493448579008911</v>
      </c>
    </row>
    <row r="14" spans="1:10">
      <c r="A14" s="46">
        <v>1024</v>
      </c>
      <c r="B14" s="40">
        <v>1024</v>
      </c>
      <c r="C14" s="40">
        <v>1024</v>
      </c>
      <c r="D14" s="41">
        <v>1024</v>
      </c>
      <c r="E14" s="49">
        <v>1024</v>
      </c>
      <c r="G14" s="47" t="s">
        <v>91</v>
      </c>
      <c r="H14" s="48">
        <f>MEDIAN(principal!E42:E46)</f>
        <v>52610.26671875</v>
      </c>
      <c r="I14" s="48">
        <f>VAR(principal!E42:E46)</f>
        <v>397061384.114039</v>
      </c>
      <c r="J14" s="48">
        <f>STDEV(principal!E42:E46)</f>
        <v>19926.399175818</v>
      </c>
    </row>
    <row r="15" spans="1:10">
      <c r="A15" s="46">
        <v>1024</v>
      </c>
      <c r="B15" s="40">
        <v>1024</v>
      </c>
      <c r="C15" s="40">
        <v>1024</v>
      </c>
      <c r="D15" s="41">
        <v>1024</v>
      </c>
      <c r="E15" s="49">
        <v>1024</v>
      </c>
      <c r="G15" s="47" t="s">
        <v>92</v>
      </c>
      <c r="H15" s="48">
        <f>MEDIAN(principal!C42:C46)</f>
        <v>90.7610907610908</v>
      </c>
      <c r="I15" s="48">
        <f>VAR(principal!C42:C46)</f>
        <v>482.710066791659</v>
      </c>
      <c r="J15" s="48">
        <f>STDEV(principal!C42:C46)</f>
        <v>21.9706637767651</v>
      </c>
    </row>
    <row r="16" spans="1:5">
      <c r="A16" s="46">
        <v>1024</v>
      </c>
      <c r="B16" s="40">
        <v>1024</v>
      </c>
      <c r="C16" s="40">
        <v>1024</v>
      </c>
      <c r="D16" s="41">
        <v>1024</v>
      </c>
      <c r="E16" s="49">
        <v>1024</v>
      </c>
    </row>
    <row r="17" spans="1:10">
      <c r="A17" s="46">
        <v>1024</v>
      </c>
      <c r="B17" s="40">
        <v>1024</v>
      </c>
      <c r="C17" s="40">
        <v>1024</v>
      </c>
      <c r="D17" s="41">
        <v>1024</v>
      </c>
      <c r="E17" s="49">
        <v>1024</v>
      </c>
      <c r="G17" s="50" t="s">
        <v>95</v>
      </c>
      <c r="H17" s="50" t="s">
        <v>88</v>
      </c>
      <c r="I17" s="50" t="s">
        <v>89</v>
      </c>
      <c r="J17" s="50" t="s">
        <v>90</v>
      </c>
    </row>
    <row r="18" spans="1:10">
      <c r="A18" s="46">
        <v>1024</v>
      </c>
      <c r="B18" s="40">
        <v>1024</v>
      </c>
      <c r="C18" s="40">
        <v>1024</v>
      </c>
      <c r="D18" s="41">
        <v>1024</v>
      </c>
      <c r="E18" s="49">
        <v>1024</v>
      </c>
      <c r="G18" s="50" t="s">
        <v>4</v>
      </c>
      <c r="H18" s="51">
        <f>MEDIAN(principal!D47:D51)</f>
        <v>1.30926504569214</v>
      </c>
      <c r="I18" s="51">
        <f>VAR(principal!D47:D51)</f>
        <v>0.840254148493905</v>
      </c>
      <c r="J18" s="51">
        <f>STDEV(principal!D47:D51)</f>
        <v>0.916653777875761</v>
      </c>
    </row>
    <row r="19" spans="1:10">
      <c r="A19" s="46">
        <v>1024</v>
      </c>
      <c r="B19" s="40">
        <v>1024</v>
      </c>
      <c r="C19" s="40">
        <v>1024</v>
      </c>
      <c r="D19" s="41">
        <v>1024</v>
      </c>
      <c r="E19" s="49">
        <v>1024</v>
      </c>
      <c r="G19" s="50" t="s">
        <v>91</v>
      </c>
      <c r="H19" s="51">
        <f>MEDIAN(principal!E47:E51)</f>
        <v>13996.7092581084</v>
      </c>
      <c r="I19" s="51">
        <f>VAR(principal!E47:E51)</f>
        <v>499804724.314042</v>
      </c>
      <c r="J19" s="51">
        <f>STDEV(principal!E47:E51)</f>
        <v>22356.3128514977</v>
      </c>
    </row>
    <row r="20" spans="1:10">
      <c r="A20" s="46">
        <v>1024</v>
      </c>
      <c r="B20" s="40">
        <v>1024</v>
      </c>
      <c r="C20" s="40">
        <v>1024</v>
      </c>
      <c r="D20" s="41">
        <v>1024</v>
      </c>
      <c r="E20" s="49">
        <v>1024</v>
      </c>
      <c r="G20" s="50" t="s">
        <v>92</v>
      </c>
      <c r="H20" s="51">
        <f>MEDIAN(principal!C47:C51)</f>
        <v>73.4954260953298</v>
      </c>
      <c r="I20" s="51">
        <f>VAR(principal!C47:C51)</f>
        <v>181.056430884174</v>
      </c>
      <c r="J20" s="51">
        <f>STDEV(principal!C47:C51)</f>
        <v>13.4557211209275</v>
      </c>
    </row>
    <row r="21" spans="1:5">
      <c r="A21" s="46">
        <v>1024</v>
      </c>
      <c r="B21" s="40">
        <v>1024</v>
      </c>
      <c r="C21" s="40">
        <v>1024</v>
      </c>
      <c r="D21" s="41">
        <v>1024</v>
      </c>
      <c r="E21" s="49">
        <v>1024</v>
      </c>
    </row>
    <row r="22" spans="1:5">
      <c r="A22" s="46">
        <v>1024</v>
      </c>
      <c r="B22" s="40">
        <v>1024</v>
      </c>
      <c r="C22" s="40">
        <v>1024</v>
      </c>
      <c r="D22" s="41">
        <v>1024</v>
      </c>
      <c r="E22" s="49">
        <v>1024</v>
      </c>
    </row>
    <row r="23" spans="1:5">
      <c r="A23" s="46">
        <v>1024</v>
      </c>
      <c r="B23" s="40">
        <v>1024</v>
      </c>
      <c r="C23" s="40">
        <v>1024</v>
      </c>
      <c r="D23" s="41">
        <v>1024</v>
      </c>
      <c r="E23" s="49">
        <v>1024</v>
      </c>
    </row>
    <row r="24" spans="1:5">
      <c r="A24" s="46">
        <v>1024</v>
      </c>
      <c r="B24" s="40">
        <v>1024</v>
      </c>
      <c r="C24" s="40">
        <v>1024</v>
      </c>
      <c r="D24" s="41">
        <v>1024</v>
      </c>
      <c r="E24" s="49">
        <v>1024</v>
      </c>
    </row>
    <row r="25" spans="1:15">
      <c r="A25" s="46">
        <v>1024</v>
      </c>
      <c r="B25" s="40">
        <v>1024</v>
      </c>
      <c r="C25" s="40">
        <v>1024</v>
      </c>
      <c r="D25" s="41">
        <v>1024</v>
      </c>
      <c r="E25" s="49">
        <v>1024</v>
      </c>
      <c r="O25" t="s">
        <v>96</v>
      </c>
    </row>
    <row r="26" spans="1:5">
      <c r="A26" s="46">
        <v>1024</v>
      </c>
      <c r="B26" s="40">
        <v>1024</v>
      </c>
      <c r="C26" s="40">
        <v>1024</v>
      </c>
      <c r="D26" s="41">
        <v>1024</v>
      </c>
      <c r="E26" s="49">
        <v>1024</v>
      </c>
    </row>
    <row r="27" spans="1:5">
      <c r="A27" s="46">
        <v>1024</v>
      </c>
      <c r="B27" s="40">
        <v>1024</v>
      </c>
      <c r="C27" s="40">
        <v>1024</v>
      </c>
      <c r="D27" s="41">
        <v>1024</v>
      </c>
      <c r="E27" s="49">
        <v>1024</v>
      </c>
    </row>
    <row r="28" spans="1:5">
      <c r="A28" s="46">
        <v>1024</v>
      </c>
      <c r="B28" s="40">
        <v>1024</v>
      </c>
      <c r="C28" s="40">
        <v>1024</v>
      </c>
      <c r="D28" s="41">
        <v>1024</v>
      </c>
      <c r="E28" s="49">
        <v>1024</v>
      </c>
    </row>
    <row r="29" spans="1:5">
      <c r="A29" s="46">
        <v>1024</v>
      </c>
      <c r="B29" s="40">
        <v>1024</v>
      </c>
      <c r="C29" s="40">
        <v>1024</v>
      </c>
      <c r="D29" s="41">
        <v>1024</v>
      </c>
      <c r="E29" s="49">
        <v>1024</v>
      </c>
    </row>
    <row r="30" spans="1:5">
      <c r="A30" s="46">
        <v>1024</v>
      </c>
      <c r="B30" s="40">
        <v>1024</v>
      </c>
      <c r="C30" s="40">
        <v>1024</v>
      </c>
      <c r="D30" s="41">
        <v>1024</v>
      </c>
      <c r="E30" s="49">
        <v>1024</v>
      </c>
    </row>
    <row r="31" spans="1:5">
      <c r="A31" s="46">
        <v>1024</v>
      </c>
      <c r="B31" s="40">
        <v>1024</v>
      </c>
      <c r="C31" s="40">
        <v>1024</v>
      </c>
      <c r="D31" s="41">
        <v>1024</v>
      </c>
      <c r="E31" s="49">
        <v>1024</v>
      </c>
    </row>
    <row r="32" spans="1:5">
      <c r="A32" s="46">
        <v>1024</v>
      </c>
      <c r="B32" s="40">
        <v>1024</v>
      </c>
      <c r="C32" s="40">
        <v>1024</v>
      </c>
      <c r="D32" s="41">
        <v>1024</v>
      </c>
      <c r="E32" s="49">
        <v>1024</v>
      </c>
    </row>
    <row r="33" spans="1:5">
      <c r="A33" s="46">
        <v>1024</v>
      </c>
      <c r="B33" s="40">
        <v>1024</v>
      </c>
      <c r="C33" s="40">
        <v>1024</v>
      </c>
      <c r="D33" s="41">
        <v>1024</v>
      </c>
      <c r="E33" s="49">
        <v>1024</v>
      </c>
    </row>
    <row r="34" spans="1:5">
      <c r="A34" s="46">
        <v>1024</v>
      </c>
      <c r="B34" s="40">
        <v>1024</v>
      </c>
      <c r="C34" s="40">
        <v>1024</v>
      </c>
      <c r="D34" s="41">
        <v>1024</v>
      </c>
      <c r="E34" s="49">
        <v>1024</v>
      </c>
    </row>
    <row r="35" spans="1:5">
      <c r="A35" s="46">
        <v>1024</v>
      </c>
      <c r="B35" s="40">
        <v>1024</v>
      </c>
      <c r="C35" s="40">
        <v>1024</v>
      </c>
      <c r="D35" s="41">
        <v>1024</v>
      </c>
      <c r="E35" s="49">
        <v>1024</v>
      </c>
    </row>
    <row r="36" spans="1:5">
      <c r="A36" s="46">
        <v>1024</v>
      </c>
      <c r="B36" s="40">
        <v>1024</v>
      </c>
      <c r="C36" s="40">
        <v>1024</v>
      </c>
      <c r="D36" s="41">
        <v>1024</v>
      </c>
      <c r="E36" s="49">
        <v>1024</v>
      </c>
    </row>
    <row r="37" spans="1:5">
      <c r="A37" s="46">
        <v>1024</v>
      </c>
      <c r="B37" s="40">
        <v>1024</v>
      </c>
      <c r="C37" s="40">
        <v>1024</v>
      </c>
      <c r="D37" s="41">
        <v>1024</v>
      </c>
      <c r="E37" s="49">
        <v>1024</v>
      </c>
    </row>
    <row r="38" spans="1:5">
      <c r="A38" s="46">
        <v>1485</v>
      </c>
      <c r="B38" s="40">
        <v>1485</v>
      </c>
      <c r="C38" s="40">
        <v>1485</v>
      </c>
      <c r="D38" s="41">
        <v>1485</v>
      </c>
      <c r="E38" s="49">
        <v>1485</v>
      </c>
    </row>
    <row r="39" spans="1:5">
      <c r="A39" s="46">
        <v>1485</v>
      </c>
      <c r="B39" s="40">
        <v>1485</v>
      </c>
      <c r="C39" s="40">
        <v>1485</v>
      </c>
      <c r="D39" s="41">
        <v>1485</v>
      </c>
      <c r="E39" s="49">
        <v>1485</v>
      </c>
    </row>
    <row r="40" spans="1:5">
      <c r="A40" s="46">
        <v>1932</v>
      </c>
      <c r="B40" s="40">
        <v>1932</v>
      </c>
      <c r="C40" s="40">
        <v>1932</v>
      </c>
      <c r="D40" s="41">
        <v>1932</v>
      </c>
      <c r="E40" s="49">
        <v>1932</v>
      </c>
    </row>
    <row r="41" spans="1:5">
      <c r="A41" s="46">
        <v>2048</v>
      </c>
      <c r="B41" s="40">
        <v>2048</v>
      </c>
      <c r="C41" s="40">
        <v>2048</v>
      </c>
      <c r="D41" s="41">
        <v>2048</v>
      </c>
      <c r="E41" s="49">
        <v>2048</v>
      </c>
    </row>
    <row r="42" spans="1:7">
      <c r="A42" s="46">
        <v>2268</v>
      </c>
      <c r="B42" s="40">
        <v>2268</v>
      </c>
      <c r="C42" s="40">
        <v>2268</v>
      </c>
      <c r="D42" s="41">
        <v>2268</v>
      </c>
      <c r="E42" s="49">
        <v>2268</v>
      </c>
      <c r="G42" s="52" t="s">
        <v>97</v>
      </c>
    </row>
    <row r="43" spans="1:7">
      <c r="A43" s="53">
        <v>6400</v>
      </c>
      <c r="B43" s="46">
        <v>6400</v>
      </c>
      <c r="C43" s="46">
        <v>6400</v>
      </c>
      <c r="D43" s="46">
        <v>6400</v>
      </c>
      <c r="E43" s="54">
        <v>6400</v>
      </c>
      <c r="G43" s="52">
        <f>SQRT(COUNT(A3:A52))</f>
        <v>7.07106781186548</v>
      </c>
    </row>
    <row r="44" spans="1:5">
      <c r="A44" s="53">
        <v>7168</v>
      </c>
      <c r="B44" s="46">
        <v>7168</v>
      </c>
      <c r="C44" s="46">
        <v>7168</v>
      </c>
      <c r="D44" s="46">
        <v>7168</v>
      </c>
      <c r="E44" s="54">
        <v>7168</v>
      </c>
    </row>
    <row r="45" spans="1:5">
      <c r="A45" s="53">
        <v>7371</v>
      </c>
      <c r="B45" s="46">
        <v>7371</v>
      </c>
      <c r="C45" s="46">
        <v>7371</v>
      </c>
      <c r="D45" s="46">
        <v>7371</v>
      </c>
      <c r="E45" s="54">
        <v>7371</v>
      </c>
    </row>
    <row r="46" spans="1:10">
      <c r="A46" s="55">
        <v>8960</v>
      </c>
      <c r="B46" s="53">
        <v>8960</v>
      </c>
      <c r="C46" s="46">
        <v>8960</v>
      </c>
      <c r="D46" s="46">
        <v>8960</v>
      </c>
      <c r="E46" s="54">
        <v>8960</v>
      </c>
      <c r="G46" s="52" t="s">
        <v>98</v>
      </c>
      <c r="H46" s="52" t="s">
        <v>99</v>
      </c>
      <c r="I46" s="52" t="s">
        <v>100</v>
      </c>
      <c r="J46" s="52" t="s">
        <v>101</v>
      </c>
    </row>
    <row r="47" spans="1:10">
      <c r="A47" s="55">
        <v>8960</v>
      </c>
      <c r="B47" s="53">
        <v>8960</v>
      </c>
      <c r="C47" s="46">
        <v>8960</v>
      </c>
      <c r="D47" s="46">
        <v>8960</v>
      </c>
      <c r="E47" s="54">
        <v>8960</v>
      </c>
      <c r="G47" s="52">
        <v>7</v>
      </c>
      <c r="H47" s="52">
        <f>E3</f>
        <v>63</v>
      </c>
      <c r="I47" s="57">
        <f t="shared" ref="I47:I53" si="0">H47+$G$49</f>
        <v>6490.57142857143</v>
      </c>
      <c r="J47" s="52">
        <f>COUNTIF($E$3:$E$52,"&lt;"&amp;I47)</f>
        <v>41</v>
      </c>
    </row>
    <row r="48" spans="1:10">
      <c r="A48" s="55">
        <v>10752</v>
      </c>
      <c r="B48" s="53">
        <v>10752</v>
      </c>
      <c r="C48" s="46">
        <v>10752</v>
      </c>
      <c r="D48" s="46">
        <v>10752</v>
      </c>
      <c r="E48" s="56">
        <v>10752</v>
      </c>
      <c r="G48">
        <f>A52-A3</f>
        <v>44993</v>
      </c>
      <c r="H48" s="57">
        <f t="shared" ref="H48:H53" si="1">I47</f>
        <v>6490.57142857143</v>
      </c>
      <c r="I48" s="57">
        <f t="shared" si="0"/>
        <v>12918.1428571429</v>
      </c>
      <c r="J48" s="52">
        <f>COUNTIF($E$3:$E$52,"&lt;"&amp;I48)-J47</f>
        <v>5</v>
      </c>
    </row>
    <row r="49" spans="1:10">
      <c r="A49" s="58">
        <v>13625</v>
      </c>
      <c r="B49" s="55">
        <v>13625</v>
      </c>
      <c r="C49" s="53">
        <v>13625</v>
      </c>
      <c r="D49" s="46">
        <v>13625</v>
      </c>
      <c r="E49" s="56">
        <v>13625</v>
      </c>
      <c r="G49">
        <f>G48/G47</f>
        <v>6427.57142857143</v>
      </c>
      <c r="H49" s="57">
        <f t="shared" si="1"/>
        <v>12918.1428571429</v>
      </c>
      <c r="I49" s="57">
        <f t="shared" si="0"/>
        <v>19345.7142857143</v>
      </c>
      <c r="J49" s="57">
        <f>COUNTIF($E$3:$E$52,"&lt;"&amp;I49)-SUM(J47:J48)</f>
        <v>2</v>
      </c>
    </row>
    <row r="50" spans="1:10">
      <c r="A50" s="58">
        <v>16616</v>
      </c>
      <c r="B50" s="55">
        <v>16616</v>
      </c>
      <c r="C50" s="53">
        <v>16616</v>
      </c>
      <c r="D50" s="46">
        <v>16616</v>
      </c>
      <c r="E50" s="56">
        <v>16616</v>
      </c>
      <c r="H50" s="57">
        <f t="shared" si="1"/>
        <v>19345.7142857143</v>
      </c>
      <c r="I50" s="57">
        <f t="shared" si="0"/>
        <v>25773.2857142857</v>
      </c>
      <c r="J50" s="57">
        <f>COUNTIF($E$3:$E$52,"&lt;"&amp;I50)-SUM(J47:J49)</f>
        <v>0</v>
      </c>
    </row>
    <row r="51" spans="1:10">
      <c r="A51" s="59">
        <v>45056</v>
      </c>
      <c r="B51" s="58">
        <v>45056</v>
      </c>
      <c r="C51" s="55">
        <v>45056</v>
      </c>
      <c r="D51" s="60">
        <v>45056</v>
      </c>
      <c r="E51" s="61">
        <v>45056</v>
      </c>
      <c r="H51" s="57">
        <f t="shared" si="1"/>
        <v>25773.2857142857</v>
      </c>
      <c r="I51" s="57">
        <f t="shared" si="0"/>
        <v>32200.8571428571</v>
      </c>
      <c r="J51" s="57">
        <f>COUNTIF($E$3:$E$52,"&lt;"&amp;I51)-SUM(J47:J50)</f>
        <v>0</v>
      </c>
    </row>
    <row r="52" spans="1:10">
      <c r="A52" s="59">
        <v>45056</v>
      </c>
      <c r="B52" s="58">
        <v>45056</v>
      </c>
      <c r="C52" s="55">
        <v>45056</v>
      </c>
      <c r="D52" s="60">
        <v>45056</v>
      </c>
      <c r="E52" s="61">
        <v>45056</v>
      </c>
      <c r="H52" s="57">
        <f t="shared" si="1"/>
        <v>32200.8571428571</v>
      </c>
      <c r="I52" s="57">
        <f t="shared" si="0"/>
        <v>38628.4285714286</v>
      </c>
      <c r="J52" s="57">
        <f>COUNTIF($E$3:$E$52,"&lt;"&amp;I52)-SUM(J47:J51)</f>
        <v>0</v>
      </c>
    </row>
    <row r="53" spans="8:10">
      <c r="H53" s="57">
        <f t="shared" si="1"/>
        <v>38628.4285714286</v>
      </c>
      <c r="I53" s="57">
        <f t="shared" si="0"/>
        <v>45056</v>
      </c>
      <c r="J53" s="57">
        <f>COUNTIF($E$3:$E$52,"&lt;"&amp;I53)-SUM(J47:J52)</f>
        <v>0</v>
      </c>
    </row>
    <row r="54" spans="1:5">
      <c r="A54" t="s">
        <v>6</v>
      </c>
      <c r="B54">
        <v>1024</v>
      </c>
      <c r="C54">
        <v>51.85546875</v>
      </c>
      <c r="D54">
        <v>27506.0546875</v>
      </c>
      <c r="E54">
        <v>1.05317177885236</v>
      </c>
    </row>
    <row r="55" spans="1:5">
      <c r="A55" t="s">
        <v>6</v>
      </c>
      <c r="B55">
        <v>1024</v>
      </c>
      <c r="C55">
        <v>51.85546875</v>
      </c>
      <c r="D55">
        <v>27506.0546875</v>
      </c>
      <c r="E55">
        <v>1.05317177885236</v>
      </c>
    </row>
  </sheetData>
  <mergeCells count="1">
    <mergeCell ref="A1:XFC1"/>
  </mergeCell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68"/>
  <sheetViews>
    <sheetView topLeftCell="A52" workbookViewId="0">
      <selection activeCell="I29" sqref="I29"/>
    </sheetView>
  </sheetViews>
  <sheetFormatPr defaultColWidth="9.14285714285714" defaultRowHeight="15" outlineLevelCol="6"/>
  <sheetData>
    <row r="2" spans="1:7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</row>
    <row r="3" spans="1:7">
      <c r="A3" t="s">
        <v>6</v>
      </c>
      <c r="B3">
        <v>1024</v>
      </c>
      <c r="C3" t="s">
        <v>7</v>
      </c>
      <c r="D3">
        <v>51.85546875</v>
      </c>
      <c r="E3">
        <v>0.423007376957685</v>
      </c>
      <c r="F3">
        <v>0.204164579510689</v>
      </c>
      <c r="G3">
        <v>235.339464187622</v>
      </c>
    </row>
    <row r="4" spans="1:7">
      <c r="A4" t="s">
        <v>8</v>
      </c>
      <c r="B4">
        <v>1024</v>
      </c>
      <c r="C4" t="s">
        <v>7</v>
      </c>
      <c r="D4">
        <v>84.86328125</v>
      </c>
      <c r="E4">
        <v>0.413880403570753</v>
      </c>
      <c r="F4">
        <v>0.695303738117218</v>
      </c>
      <c r="G4">
        <v>260.759519338608</v>
      </c>
    </row>
    <row r="5" spans="1:7">
      <c r="A5" t="s">
        <v>9</v>
      </c>
      <c r="B5">
        <v>1024</v>
      </c>
      <c r="C5" t="s">
        <v>7</v>
      </c>
      <c r="D5">
        <v>60.15625</v>
      </c>
      <c r="E5">
        <v>0.488426551688462</v>
      </c>
      <c r="F5">
        <v>0.533390820026398</v>
      </c>
      <c r="G5">
        <v>279.766035795212</v>
      </c>
    </row>
    <row r="6" spans="1:7">
      <c r="A6" t="s">
        <v>10</v>
      </c>
      <c r="B6">
        <v>1024</v>
      </c>
      <c r="C6" t="s">
        <v>7</v>
      </c>
      <c r="D6">
        <v>96.6796875</v>
      </c>
      <c r="E6">
        <v>0.410387155774515</v>
      </c>
      <c r="F6">
        <v>0.606837868690491</v>
      </c>
      <c r="G6">
        <v>288.740443229675</v>
      </c>
    </row>
    <row r="7" spans="1:7">
      <c r="A7" t="s">
        <v>11</v>
      </c>
      <c r="B7">
        <v>1024</v>
      </c>
      <c r="C7" t="s">
        <v>7</v>
      </c>
      <c r="D7">
        <v>96.484375</v>
      </c>
      <c r="E7">
        <v>0.3291015625</v>
      </c>
      <c r="F7">
        <v>0.623369753360748</v>
      </c>
      <c r="G7">
        <v>274.443928718567</v>
      </c>
    </row>
    <row r="8" spans="1:7">
      <c r="A8" t="s">
        <v>12</v>
      </c>
      <c r="B8">
        <v>1024</v>
      </c>
      <c r="C8" t="s">
        <v>7</v>
      </c>
      <c r="D8">
        <v>94.04296875</v>
      </c>
      <c r="E8">
        <v>0.32672945800914</v>
      </c>
      <c r="F8">
        <v>0.709461510181427</v>
      </c>
      <c r="G8">
        <v>255.967425107956</v>
      </c>
    </row>
    <row r="9" spans="1:7">
      <c r="A9" t="s">
        <v>13</v>
      </c>
      <c r="B9">
        <v>1024</v>
      </c>
      <c r="C9" t="s">
        <v>7</v>
      </c>
      <c r="D9">
        <v>97.75390625</v>
      </c>
      <c r="E9">
        <v>0.3681640625</v>
      </c>
      <c r="F9">
        <v>0.552709400653839</v>
      </c>
      <c r="G9">
        <v>235.122797489166</v>
      </c>
    </row>
    <row r="10" spans="1:7">
      <c r="A10" t="s">
        <v>14</v>
      </c>
      <c r="B10">
        <v>1024</v>
      </c>
      <c r="C10" t="s">
        <v>7</v>
      </c>
      <c r="D10">
        <v>93.45703125</v>
      </c>
      <c r="E10">
        <v>0.393845290876925</v>
      </c>
      <c r="F10">
        <v>0.709340214729309</v>
      </c>
      <c r="G10">
        <v>878.048425674438</v>
      </c>
    </row>
    <row r="11" spans="1:7">
      <c r="A11" t="s">
        <v>15</v>
      </c>
      <c r="B11">
        <v>1024</v>
      </c>
      <c r="C11" t="s">
        <v>7</v>
      </c>
      <c r="D11">
        <v>99.0234375</v>
      </c>
      <c r="E11">
        <v>0.391262895686547</v>
      </c>
      <c r="F11">
        <v>0.686295092105865</v>
      </c>
      <c r="G11">
        <v>259.046024560928</v>
      </c>
    </row>
    <row r="12" spans="1:7">
      <c r="A12" t="s">
        <v>16</v>
      </c>
      <c r="B12">
        <v>1024</v>
      </c>
      <c r="C12" t="s">
        <v>7</v>
      </c>
      <c r="D12">
        <v>98.828125</v>
      </c>
      <c r="E12">
        <v>0.390354671282694</v>
      </c>
      <c r="F12">
        <v>0.715250134468079</v>
      </c>
      <c r="G12">
        <v>236.499933481216</v>
      </c>
    </row>
    <row r="13" spans="1:7">
      <c r="A13" t="s">
        <v>17</v>
      </c>
      <c r="B13">
        <v>1024</v>
      </c>
      <c r="C13" t="s">
        <v>7</v>
      </c>
      <c r="D13">
        <v>90.625</v>
      </c>
      <c r="E13">
        <v>0.417063148789263</v>
      </c>
      <c r="F13">
        <v>0.665942907333374</v>
      </c>
      <c r="G13">
        <v>231.911664485931</v>
      </c>
    </row>
    <row r="14" spans="1:7">
      <c r="A14" t="s">
        <v>18</v>
      </c>
      <c r="B14">
        <v>1024</v>
      </c>
      <c r="C14" t="s">
        <v>7</v>
      </c>
      <c r="D14">
        <v>99.90234375</v>
      </c>
      <c r="E14">
        <v>0.354815455590142</v>
      </c>
      <c r="F14">
        <v>0.647228419780731</v>
      </c>
      <c r="G14">
        <v>247.156242132187</v>
      </c>
    </row>
    <row r="15" spans="1:7">
      <c r="A15" t="s">
        <v>19</v>
      </c>
      <c r="B15">
        <v>1024</v>
      </c>
      <c r="C15" t="s">
        <v>7</v>
      </c>
      <c r="D15">
        <v>94.43359375</v>
      </c>
      <c r="E15">
        <v>0.387622849385176</v>
      </c>
      <c r="F15">
        <v>0.514358460903168</v>
      </c>
      <c r="G15">
        <v>235.320066928863</v>
      </c>
    </row>
    <row r="16" spans="1:7">
      <c r="A16" t="s">
        <v>102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108</v>
      </c>
    </row>
    <row r="17" spans="1:7">
      <c r="A17" t="s">
        <v>6</v>
      </c>
      <c r="B17">
        <v>1024</v>
      </c>
      <c r="C17" t="s">
        <v>7</v>
      </c>
      <c r="D17">
        <v>51.85546875</v>
      </c>
      <c r="E17">
        <v>0.423007376957685</v>
      </c>
      <c r="F17">
        <v>0.204164579510689</v>
      </c>
      <c r="G17">
        <v>225.416270017624</v>
      </c>
    </row>
    <row r="18" spans="1:7">
      <c r="A18" t="s">
        <v>8</v>
      </c>
      <c r="B18">
        <v>1024</v>
      </c>
      <c r="C18" t="s">
        <v>7</v>
      </c>
      <c r="D18">
        <v>84.86328125</v>
      </c>
      <c r="E18">
        <v>0.413880403570753</v>
      </c>
      <c r="F18">
        <v>0.695303738117218</v>
      </c>
      <c r="G18">
        <v>215.418991565704</v>
      </c>
    </row>
    <row r="19" spans="1:7">
      <c r="A19" t="s">
        <v>102</v>
      </c>
      <c r="B19" t="s">
        <v>103</v>
      </c>
      <c r="C19" t="s">
        <v>104</v>
      </c>
      <c r="D19" t="s">
        <v>105</v>
      </c>
      <c r="E19" t="s">
        <v>106</v>
      </c>
      <c r="F19" t="s">
        <v>107</v>
      </c>
      <c r="G19" t="s">
        <v>108</v>
      </c>
    </row>
    <row r="20" spans="1:7">
      <c r="A20" t="s">
        <v>6</v>
      </c>
      <c r="B20">
        <v>1024</v>
      </c>
      <c r="C20" t="s">
        <v>7</v>
      </c>
      <c r="D20">
        <v>51.85546875</v>
      </c>
      <c r="E20">
        <v>0.423007376957685</v>
      </c>
      <c r="F20">
        <v>0.204164579510689</v>
      </c>
      <c r="G20">
        <v>250.205288648605</v>
      </c>
    </row>
    <row r="21" spans="1:7">
      <c r="A21" t="s">
        <v>8</v>
      </c>
      <c r="B21">
        <v>1024</v>
      </c>
      <c r="C21" t="s">
        <v>7</v>
      </c>
      <c r="D21">
        <v>84.86328125</v>
      </c>
      <c r="E21">
        <v>0.413880403570753</v>
      </c>
      <c r="F21">
        <v>0.695303738117218</v>
      </c>
      <c r="G21">
        <v>244.307848215103</v>
      </c>
    </row>
    <row r="22" spans="1:7">
      <c r="A22" t="s">
        <v>9</v>
      </c>
      <c r="B22">
        <v>1024</v>
      </c>
      <c r="C22" t="s">
        <v>7</v>
      </c>
      <c r="D22">
        <v>60.15625</v>
      </c>
      <c r="E22">
        <v>0.488426551688462</v>
      </c>
      <c r="F22">
        <v>0.533390820026398</v>
      </c>
      <c r="G22">
        <v>221.6677069664</v>
      </c>
    </row>
    <row r="23" spans="1:7">
      <c r="A23" t="s">
        <v>10</v>
      </c>
      <c r="B23">
        <v>1024</v>
      </c>
      <c r="C23" t="s">
        <v>7</v>
      </c>
      <c r="D23">
        <v>96.6796875</v>
      </c>
      <c r="E23">
        <v>0.410387155774515</v>
      </c>
      <c r="F23">
        <v>0.606837868690491</v>
      </c>
      <c r="G23">
        <v>223.684284210205</v>
      </c>
    </row>
    <row r="24" spans="1:7">
      <c r="A24" t="s">
        <v>11</v>
      </c>
      <c r="B24">
        <v>1024</v>
      </c>
      <c r="C24" t="s">
        <v>7</v>
      </c>
      <c r="D24">
        <v>96.484375</v>
      </c>
      <c r="E24">
        <v>0.3291015625</v>
      </c>
      <c r="F24">
        <v>0.623369753360748</v>
      </c>
      <c r="G24">
        <v>225.173572778702</v>
      </c>
    </row>
    <row r="25" spans="1:7">
      <c r="A25" t="s">
        <v>12</v>
      </c>
      <c r="B25">
        <v>1024</v>
      </c>
      <c r="C25" t="s">
        <v>7</v>
      </c>
      <c r="D25">
        <v>94.04296875</v>
      </c>
      <c r="E25">
        <v>0.32672945800914</v>
      </c>
      <c r="F25">
        <v>0.709461510181427</v>
      </c>
      <c r="G25">
        <v>245.809993267059</v>
      </c>
    </row>
    <row r="26" spans="1:7">
      <c r="A26" t="s">
        <v>13</v>
      </c>
      <c r="B26">
        <v>1024</v>
      </c>
      <c r="C26" t="s">
        <v>7</v>
      </c>
      <c r="D26">
        <v>97.75390625</v>
      </c>
      <c r="E26">
        <v>0.3681640625</v>
      </c>
      <c r="F26">
        <v>0.552709400653839</v>
      </c>
      <c r="G26">
        <v>254.909791707993</v>
      </c>
    </row>
    <row r="27" spans="1:7">
      <c r="A27" t="s">
        <v>14</v>
      </c>
      <c r="B27">
        <v>1024</v>
      </c>
      <c r="C27" t="s">
        <v>7</v>
      </c>
      <c r="D27">
        <v>93.45703125</v>
      </c>
      <c r="E27">
        <v>0.393845290876925</v>
      </c>
      <c r="F27">
        <v>0.709340214729309</v>
      </c>
      <c r="G27">
        <v>248.910944223404</v>
      </c>
    </row>
    <row r="28" spans="1:7">
      <c r="A28" t="s">
        <v>15</v>
      </c>
      <c r="B28">
        <v>1024</v>
      </c>
      <c r="C28" t="s">
        <v>7</v>
      </c>
      <c r="D28">
        <v>99.0234375</v>
      </c>
      <c r="E28">
        <v>0.391262895686547</v>
      </c>
      <c r="F28">
        <v>0.686295092105865</v>
      </c>
      <c r="G28">
        <v>225.215412139893</v>
      </c>
    </row>
    <row r="29" spans="1:7">
      <c r="A29" t="s">
        <v>16</v>
      </c>
      <c r="B29">
        <v>1024</v>
      </c>
      <c r="C29" t="s">
        <v>7</v>
      </c>
      <c r="D29">
        <v>98.828125</v>
      </c>
      <c r="E29">
        <v>0.390354671282694</v>
      </c>
      <c r="F29">
        <v>0.715250134468079</v>
      </c>
      <c r="G29">
        <v>228.794573307037</v>
      </c>
    </row>
    <row r="30" spans="1:7">
      <c r="A30" t="s">
        <v>17</v>
      </c>
      <c r="B30">
        <v>1024</v>
      </c>
      <c r="C30" t="s">
        <v>7</v>
      </c>
      <c r="D30">
        <v>90.625</v>
      </c>
      <c r="E30">
        <v>0.417063148789263</v>
      </c>
      <c r="F30">
        <v>0.665942907333374</v>
      </c>
      <c r="G30">
        <v>225.291565656662</v>
      </c>
    </row>
    <row r="31" spans="1:7">
      <c r="A31" t="s">
        <v>18</v>
      </c>
      <c r="B31">
        <v>1024</v>
      </c>
      <c r="C31" t="s">
        <v>7</v>
      </c>
      <c r="D31">
        <v>99.90234375</v>
      </c>
      <c r="E31">
        <v>0.354815455590142</v>
      </c>
      <c r="F31">
        <v>0.647228419780731</v>
      </c>
      <c r="G31">
        <v>225.786068201065</v>
      </c>
    </row>
    <row r="32" spans="1:7">
      <c r="A32" t="s">
        <v>19</v>
      </c>
      <c r="B32">
        <v>1024</v>
      </c>
      <c r="C32" t="s">
        <v>7</v>
      </c>
      <c r="D32">
        <v>94.43359375</v>
      </c>
      <c r="E32">
        <v>0.387622849385176</v>
      </c>
      <c r="F32">
        <v>0.514358460903168</v>
      </c>
      <c r="G32">
        <v>253.625064373016</v>
      </c>
    </row>
    <row r="33" spans="1:7">
      <c r="A33" t="s">
        <v>20</v>
      </c>
      <c r="B33">
        <v>1024</v>
      </c>
      <c r="C33" t="s">
        <v>7</v>
      </c>
      <c r="D33">
        <v>98.92578125</v>
      </c>
      <c r="E33">
        <v>0.362630208333333</v>
      </c>
      <c r="F33">
        <v>0.683717846870422</v>
      </c>
      <c r="G33">
        <v>228.700549125671</v>
      </c>
    </row>
    <row r="34" spans="1:7">
      <c r="A34" t="s">
        <v>21</v>
      </c>
      <c r="B34">
        <v>1024</v>
      </c>
      <c r="C34" t="s">
        <v>7</v>
      </c>
      <c r="D34">
        <v>89.84375</v>
      </c>
      <c r="E34">
        <v>0.388636957543592</v>
      </c>
      <c r="F34">
        <v>0.706366300582886</v>
      </c>
      <c r="G34">
        <v>226.1574447155</v>
      </c>
    </row>
    <row r="35" spans="1:7">
      <c r="A35" t="s">
        <v>22</v>
      </c>
      <c r="B35">
        <v>1024</v>
      </c>
      <c r="C35" t="s">
        <v>7</v>
      </c>
      <c r="D35">
        <v>71.97265625</v>
      </c>
      <c r="E35">
        <v>0.360404501872836</v>
      </c>
      <c r="F35">
        <v>0.532127141952515</v>
      </c>
      <c r="G35">
        <v>228.637310028076</v>
      </c>
    </row>
    <row r="36" spans="1:7">
      <c r="A36" t="s">
        <v>23</v>
      </c>
      <c r="B36">
        <v>1024</v>
      </c>
      <c r="C36" t="s">
        <v>7</v>
      </c>
      <c r="D36">
        <v>69.23828125</v>
      </c>
      <c r="E36">
        <v>0.565699640729387</v>
      </c>
      <c r="F36">
        <v>0.541957080364227</v>
      </c>
      <c r="G36">
        <v>235.497131824493</v>
      </c>
    </row>
    <row r="37" spans="1:7">
      <c r="A37" t="s">
        <v>24</v>
      </c>
      <c r="B37">
        <v>1024</v>
      </c>
      <c r="C37" t="s">
        <v>7</v>
      </c>
      <c r="D37">
        <v>95.41015625</v>
      </c>
      <c r="E37">
        <v>0.390014132193755</v>
      </c>
      <c r="F37">
        <v>0.517609596252441</v>
      </c>
      <c r="G37">
        <v>259.770479440689</v>
      </c>
    </row>
    <row r="38" spans="1:7">
      <c r="A38" t="s">
        <v>25</v>
      </c>
      <c r="B38">
        <v>1024</v>
      </c>
      <c r="C38" t="s">
        <v>7</v>
      </c>
      <c r="D38">
        <v>97.55859375</v>
      </c>
      <c r="E38">
        <v>0.355759353376925</v>
      </c>
      <c r="F38">
        <v>0.602146625518799</v>
      </c>
      <c r="G38">
        <v>221.631771087647</v>
      </c>
    </row>
    <row r="39" spans="1:7">
      <c r="A39" t="s">
        <v>26</v>
      </c>
      <c r="B39">
        <v>1024</v>
      </c>
      <c r="C39" t="s">
        <v>7</v>
      </c>
      <c r="D39">
        <v>99.31640625</v>
      </c>
      <c r="E39">
        <v>0.402488941540166</v>
      </c>
      <c r="F39">
        <v>0.720021605491638</v>
      </c>
      <c r="G39">
        <v>218.50165772438</v>
      </c>
    </row>
    <row r="40" spans="1:7">
      <c r="A40" t="s">
        <v>27</v>
      </c>
      <c r="B40">
        <v>1024</v>
      </c>
      <c r="C40" t="s">
        <v>7</v>
      </c>
      <c r="D40">
        <v>91.30859375</v>
      </c>
      <c r="E40">
        <v>0.551322282893428</v>
      </c>
      <c r="F40">
        <v>0.386879593133926</v>
      </c>
      <c r="G40">
        <v>226.575693130493</v>
      </c>
    </row>
    <row r="41" spans="1:7">
      <c r="A41" t="s">
        <v>28</v>
      </c>
      <c r="B41">
        <v>1024</v>
      </c>
      <c r="C41" t="s">
        <v>7</v>
      </c>
      <c r="D41">
        <v>100</v>
      </c>
      <c r="E41">
        <v>0.375165576348081</v>
      </c>
      <c r="F41">
        <v>0.634380877017975</v>
      </c>
      <c r="G41">
        <v>223.478568792343</v>
      </c>
    </row>
    <row r="42" spans="1:7">
      <c r="A42" t="s">
        <v>29</v>
      </c>
      <c r="B42">
        <v>1024</v>
      </c>
      <c r="C42" t="s">
        <v>7</v>
      </c>
      <c r="D42">
        <v>82.91015625</v>
      </c>
      <c r="E42">
        <v>0.357404979460019</v>
      </c>
      <c r="F42">
        <v>0.660808861255646</v>
      </c>
      <c r="G42">
        <v>261.496835708618</v>
      </c>
    </row>
    <row r="43" spans="1:7">
      <c r="A43" t="s">
        <v>30</v>
      </c>
      <c r="B43">
        <v>1024</v>
      </c>
      <c r="C43" t="s">
        <v>7</v>
      </c>
      <c r="D43">
        <v>98.33984375</v>
      </c>
      <c r="E43">
        <v>0.384473144338699</v>
      </c>
      <c r="F43">
        <v>0.655570805072784</v>
      </c>
      <c r="G43">
        <v>223.511367797852</v>
      </c>
    </row>
    <row r="44" spans="1:7">
      <c r="A44" t="s">
        <v>31</v>
      </c>
      <c r="B44">
        <v>8960</v>
      </c>
      <c r="C44" t="s">
        <v>32</v>
      </c>
      <c r="D44">
        <v>92.9464285714286</v>
      </c>
      <c r="E44">
        <v>0.370141068362275</v>
      </c>
      <c r="F44">
        <v>0.566553950309753</v>
      </c>
      <c r="G44">
        <v>222.182931900024</v>
      </c>
    </row>
    <row r="45" spans="1:7">
      <c r="A45" t="s">
        <v>33</v>
      </c>
      <c r="B45">
        <v>360</v>
      </c>
      <c r="C45" t="s">
        <v>34</v>
      </c>
      <c r="D45">
        <v>90.2777777777778</v>
      </c>
      <c r="E45">
        <v>0.48328776686219</v>
      </c>
      <c r="F45">
        <v>0.69773143529892</v>
      </c>
      <c r="G45">
        <v>225.289889097214</v>
      </c>
    </row>
    <row r="46" spans="1:7">
      <c r="A46" t="s">
        <v>35</v>
      </c>
      <c r="B46">
        <v>169</v>
      </c>
      <c r="C46" t="s">
        <v>36</v>
      </c>
      <c r="D46">
        <v>89.9408284023669</v>
      </c>
      <c r="E46">
        <v>0.46786638757839</v>
      </c>
      <c r="F46">
        <v>0.57273143529892</v>
      </c>
      <c r="G46">
        <v>221.65060710907</v>
      </c>
    </row>
    <row r="47" spans="1:7">
      <c r="A47" t="s">
        <v>37</v>
      </c>
      <c r="B47">
        <v>45056</v>
      </c>
      <c r="C47" t="s">
        <v>38</v>
      </c>
      <c r="D47">
        <v>70.8473899147727</v>
      </c>
      <c r="E47">
        <v>0.322644179071975</v>
      </c>
      <c r="F47">
        <v>0.804036259651184</v>
      </c>
      <c r="G47">
        <v>217.754283428192</v>
      </c>
    </row>
    <row r="48" spans="1:7">
      <c r="A48" t="s">
        <v>39</v>
      </c>
      <c r="B48">
        <v>195</v>
      </c>
      <c r="C48" t="s">
        <v>40</v>
      </c>
      <c r="D48">
        <v>92.3076923076923</v>
      </c>
      <c r="E48">
        <v>0.498122286927114</v>
      </c>
      <c r="F48">
        <v>0.659117519855499</v>
      </c>
      <c r="G48">
        <v>233.557288885117</v>
      </c>
    </row>
    <row r="49" spans="1:7">
      <c r="A49" t="s">
        <v>41</v>
      </c>
      <c r="B49">
        <v>16616</v>
      </c>
      <c r="C49" t="s">
        <v>42</v>
      </c>
      <c r="D49">
        <v>73.4954260953298</v>
      </c>
      <c r="E49">
        <v>0.261009246696823</v>
      </c>
      <c r="F49">
        <v>0.871571600437164</v>
      </c>
      <c r="G49">
        <v>221.861410856247</v>
      </c>
    </row>
    <row r="50" spans="1:7">
      <c r="A50" t="s">
        <v>43</v>
      </c>
      <c r="B50">
        <v>13625</v>
      </c>
      <c r="C50" t="s">
        <v>44</v>
      </c>
      <c r="D50">
        <v>89.6880733944954</v>
      </c>
      <c r="E50">
        <v>0.250411547016889</v>
      </c>
      <c r="F50">
        <v>0.7022864818573</v>
      </c>
      <c r="G50">
        <v>227.125926494598</v>
      </c>
    </row>
    <row r="51" spans="1:7">
      <c r="A51" t="s">
        <v>45</v>
      </c>
      <c r="B51">
        <v>192</v>
      </c>
      <c r="C51" t="s">
        <v>46</v>
      </c>
      <c r="D51">
        <v>88.5416666666667</v>
      </c>
      <c r="E51">
        <v>0.468802923785511</v>
      </c>
      <c r="F51">
        <v>0.571870505809784</v>
      </c>
      <c r="G51">
        <v>240.781533718109</v>
      </c>
    </row>
    <row r="52" spans="1:7">
      <c r="A52" t="s">
        <v>47</v>
      </c>
      <c r="B52">
        <v>567</v>
      </c>
      <c r="C52" t="s">
        <v>48</v>
      </c>
      <c r="D52">
        <v>83.0687830687831</v>
      </c>
      <c r="E52">
        <v>0.428648499843317</v>
      </c>
      <c r="F52">
        <v>0.686707496643066</v>
      </c>
      <c r="G52">
        <v>250.248808860779</v>
      </c>
    </row>
    <row r="53" spans="1:7">
      <c r="A53" t="s">
        <v>49</v>
      </c>
      <c r="B53">
        <v>960</v>
      </c>
      <c r="C53" t="s">
        <v>50</v>
      </c>
      <c r="D53">
        <v>80.7291666666667</v>
      </c>
      <c r="E53">
        <v>0.50242454820416</v>
      </c>
      <c r="F53">
        <v>0.511370658874512</v>
      </c>
      <c r="G53">
        <v>230.655392885208</v>
      </c>
    </row>
    <row r="54" spans="1:7">
      <c r="A54" t="s">
        <v>51</v>
      </c>
      <c r="B54">
        <v>1932</v>
      </c>
      <c r="C54" t="s">
        <v>52</v>
      </c>
      <c r="D54">
        <v>87.9399585921325</v>
      </c>
      <c r="E54">
        <v>0.374669125774108</v>
      </c>
      <c r="F54">
        <v>0.544112920761108</v>
      </c>
      <c r="G54">
        <v>232.094808578491</v>
      </c>
    </row>
    <row r="55" spans="1:7">
      <c r="A55" t="s">
        <v>53</v>
      </c>
      <c r="B55">
        <v>10752</v>
      </c>
      <c r="C55" t="s">
        <v>54</v>
      </c>
      <c r="D55">
        <v>94.3452380952381</v>
      </c>
      <c r="E55">
        <v>0.340255519284371</v>
      </c>
      <c r="F55">
        <v>0.410182029008865</v>
      </c>
      <c r="G55">
        <v>230.03404378891</v>
      </c>
    </row>
    <row r="56" spans="1:7">
      <c r="A56" t="s">
        <v>55</v>
      </c>
      <c r="B56">
        <v>957</v>
      </c>
      <c r="C56" t="s">
        <v>56</v>
      </c>
      <c r="D56">
        <v>78.7878787878788</v>
      </c>
      <c r="E56">
        <v>0.348686227386312</v>
      </c>
      <c r="F56">
        <v>0.588086724281311</v>
      </c>
      <c r="G56">
        <v>226.665787935257</v>
      </c>
    </row>
    <row r="57" spans="1:7">
      <c r="A57" t="s">
        <v>57</v>
      </c>
      <c r="B57">
        <v>8960</v>
      </c>
      <c r="C57" t="s">
        <v>32</v>
      </c>
      <c r="D57">
        <v>92.96875</v>
      </c>
      <c r="E57">
        <v>0.363453409813727</v>
      </c>
      <c r="F57">
        <v>0.58100038766861</v>
      </c>
      <c r="G57">
        <v>251.025991916656</v>
      </c>
    </row>
    <row r="58" spans="1:7">
      <c r="A58" t="s">
        <v>58</v>
      </c>
      <c r="B58">
        <v>63</v>
      </c>
      <c r="C58" t="s">
        <v>59</v>
      </c>
      <c r="D58">
        <v>95.2380952380952</v>
      </c>
      <c r="E58">
        <v>0.354497354497354</v>
      </c>
      <c r="F58">
        <v>0.8255215883255</v>
      </c>
      <c r="G58">
        <v>252.340492248535</v>
      </c>
    </row>
    <row r="59" spans="1:7">
      <c r="A59" t="s">
        <v>60</v>
      </c>
      <c r="B59">
        <v>342</v>
      </c>
      <c r="C59" t="s">
        <v>61</v>
      </c>
      <c r="D59">
        <v>78.6549707602339</v>
      </c>
      <c r="E59">
        <v>0.488304093567252</v>
      </c>
      <c r="F59">
        <v>0.538527727127075</v>
      </c>
      <c r="G59">
        <v>232.069690942764</v>
      </c>
    </row>
    <row r="60" spans="1:7">
      <c r="A60" t="s">
        <v>62</v>
      </c>
      <c r="B60">
        <v>2268</v>
      </c>
      <c r="C60" t="s">
        <v>63</v>
      </c>
      <c r="D60">
        <v>67.636684303351</v>
      </c>
      <c r="E60">
        <v>0.448141808249823</v>
      </c>
      <c r="F60">
        <v>0.445090472698212</v>
      </c>
      <c r="G60">
        <v>222.801688432694</v>
      </c>
    </row>
    <row r="61" spans="1:7">
      <c r="A61" t="s">
        <v>64</v>
      </c>
      <c r="B61">
        <v>7371</v>
      </c>
      <c r="C61" t="s">
        <v>65</v>
      </c>
      <c r="D61">
        <v>90.7610907610908</v>
      </c>
      <c r="E61">
        <v>0.205904025252076</v>
      </c>
      <c r="F61">
        <v>0.66362076997757</v>
      </c>
      <c r="G61">
        <v>221.893035411835</v>
      </c>
    </row>
    <row r="62" spans="1:7">
      <c r="A62" t="s">
        <v>66</v>
      </c>
      <c r="B62">
        <v>6400</v>
      </c>
      <c r="C62" t="s">
        <v>67</v>
      </c>
      <c r="D62">
        <v>62.1875</v>
      </c>
      <c r="E62">
        <v>0.378343814107369</v>
      </c>
      <c r="F62">
        <v>0.675796210765839</v>
      </c>
      <c r="G62">
        <v>233.808968067169</v>
      </c>
    </row>
    <row r="63" spans="1:7">
      <c r="A63" t="s">
        <v>68</v>
      </c>
      <c r="B63">
        <v>144</v>
      </c>
      <c r="C63" t="s">
        <v>69</v>
      </c>
      <c r="D63">
        <v>96.5277777777778</v>
      </c>
      <c r="E63">
        <v>0.535472467817642</v>
      </c>
      <c r="F63">
        <v>0.689294040203094</v>
      </c>
      <c r="G63">
        <v>248.050561904907</v>
      </c>
    </row>
    <row r="64" spans="1:7">
      <c r="A64" t="s">
        <v>70</v>
      </c>
      <c r="B64">
        <v>1485</v>
      </c>
      <c r="C64" t="s">
        <v>71</v>
      </c>
      <c r="D64">
        <v>96.2962962962963</v>
      </c>
      <c r="E64">
        <v>0.528264596536505</v>
      </c>
      <c r="F64">
        <v>0.754867076873779</v>
      </c>
      <c r="G64">
        <v>228.456268310547</v>
      </c>
    </row>
    <row r="65" spans="1:7">
      <c r="A65" t="s">
        <v>72</v>
      </c>
      <c r="B65">
        <v>1485</v>
      </c>
      <c r="C65" t="s">
        <v>71</v>
      </c>
      <c r="D65">
        <v>92.6599326599327</v>
      </c>
      <c r="E65">
        <v>0.36857903656601</v>
      </c>
      <c r="F65">
        <v>0.646884024143219</v>
      </c>
      <c r="G65">
        <v>216.242934942246</v>
      </c>
    </row>
    <row r="66" spans="1:7">
      <c r="A66" t="s">
        <v>73</v>
      </c>
      <c r="B66">
        <v>143</v>
      </c>
      <c r="C66" t="s">
        <v>74</v>
      </c>
      <c r="D66">
        <v>88.1118881118881</v>
      </c>
      <c r="E66">
        <v>0.468017949021502</v>
      </c>
      <c r="F66">
        <v>0.333616971969604</v>
      </c>
      <c r="G66">
        <v>240.004432439804</v>
      </c>
    </row>
    <row r="67" spans="1:7">
      <c r="A67" t="s">
        <v>75</v>
      </c>
      <c r="B67">
        <v>45056</v>
      </c>
      <c r="C67" t="s">
        <v>38</v>
      </c>
      <c r="D67">
        <v>62.2181285511364</v>
      </c>
      <c r="E67">
        <v>0.488304259242134</v>
      </c>
      <c r="F67">
        <v>0.602053344249725</v>
      </c>
      <c r="G67">
        <v>226.664850473404</v>
      </c>
    </row>
    <row r="68" spans="1:7">
      <c r="A68" t="s">
        <v>76</v>
      </c>
      <c r="B68">
        <v>2048</v>
      </c>
      <c r="C68" t="s">
        <v>77</v>
      </c>
      <c r="D68">
        <v>97.900390625</v>
      </c>
      <c r="E68">
        <v>0.382407202656926</v>
      </c>
      <c r="F68">
        <v>0.616894960403442</v>
      </c>
      <c r="G68">
        <v>249.096232891083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"/>
  <sheetViews>
    <sheetView workbookViewId="0">
      <selection activeCell="J32" sqref="J32"/>
    </sheetView>
  </sheetViews>
  <sheetFormatPr defaultColWidth="9.14285714285714" defaultRowHeight="15"/>
  <cols>
    <col min="2" max="2" width="39.2857142857143" customWidth="1"/>
    <col min="3" max="3" width="32.7142857142857" customWidth="1"/>
  </cols>
  <sheetData>
    <row r="1" spans="1:17">
      <c r="A1" s="1"/>
      <c r="B1" s="2"/>
      <c r="C1" s="1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8.75" spans="1:17">
      <c r="A2" s="1"/>
      <c r="B2" s="4" t="s">
        <v>109</v>
      </c>
      <c r="C2" s="5"/>
      <c r="D2" s="1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6" t="s">
        <v>110</v>
      </c>
      <c r="C3" s="7" t="s">
        <v>111</v>
      </c>
      <c r="D3" s="1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8">
        <v>355.457300186157</v>
      </c>
      <c r="C4" s="9">
        <f t="shared" ref="C4:C30" si="0">B4/60</f>
        <v>5.92428833643595</v>
      </c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8">
        <v>495.446259260178</v>
      </c>
      <c r="C5" s="9">
        <f t="shared" si="0"/>
        <v>8.2574376543363</v>
      </c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8">
        <v>290.27431344986</v>
      </c>
      <c r="C6" s="9">
        <f t="shared" si="0"/>
        <v>4.83790522416433</v>
      </c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8">
        <v>322.395415067673</v>
      </c>
      <c r="C7" s="9">
        <f t="shared" si="0"/>
        <v>5.37325691779455</v>
      </c>
      <c r="D7" s="1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8">
        <v>327.115959167481</v>
      </c>
      <c r="C8" s="9">
        <f t="shared" si="0"/>
        <v>5.45193265279135</v>
      </c>
      <c r="D8" s="1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8">
        <v>307.541370630264</v>
      </c>
      <c r="C9" s="9">
        <f t="shared" si="0"/>
        <v>5.1256895105044</v>
      </c>
      <c r="D9" s="1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8">
        <v>332.758847951889</v>
      </c>
      <c r="C10" s="9">
        <f t="shared" si="0"/>
        <v>5.54598079919815</v>
      </c>
      <c r="D10" s="1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8">
        <v>335.124427556992</v>
      </c>
      <c r="C11" s="9">
        <f t="shared" si="0"/>
        <v>5.58540712594987</v>
      </c>
      <c r="D11" s="1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8">
        <v>281.045993566513</v>
      </c>
      <c r="C12" s="9">
        <f t="shared" si="0"/>
        <v>4.68409989277522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/>
      <c r="B13" s="8">
        <v>285.444442272186</v>
      </c>
      <c r="C13" s="9">
        <f t="shared" si="0"/>
        <v>4.7574073712031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8">
        <v>285.182964801788</v>
      </c>
      <c r="C14" s="9">
        <f t="shared" si="0"/>
        <v>4.75304941336313</v>
      </c>
      <c r="D14" s="1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8">
        <v>290.273231506348</v>
      </c>
      <c r="C15" s="9">
        <f t="shared" si="0"/>
        <v>4.83788719177247</v>
      </c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8">
        <v>286.855539321899</v>
      </c>
      <c r="C16" s="9">
        <f t="shared" si="0"/>
        <v>4.78092565536498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8">
        <v>295.348193883896</v>
      </c>
      <c r="C17" s="9">
        <f t="shared" si="0"/>
        <v>4.92246989806493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8">
        <v>291.84793639183</v>
      </c>
      <c r="C18" s="9">
        <f t="shared" si="0"/>
        <v>4.86413227319717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8">
        <v>285.107187986374</v>
      </c>
      <c r="C19" s="9">
        <f t="shared" si="0"/>
        <v>4.75178646643957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8">
        <v>293.698844194412</v>
      </c>
      <c r="C20" s="9">
        <f t="shared" si="0"/>
        <v>4.89498073657353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8">
        <v>316.793617725372</v>
      </c>
      <c r="C21" s="9">
        <f t="shared" si="0"/>
        <v>5.2798936287562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8">
        <v>399.615813970566</v>
      </c>
      <c r="C22" s="9">
        <f t="shared" si="0"/>
        <v>6.6602635661761</v>
      </c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8">
        <v>342.282614469528</v>
      </c>
      <c r="C23" s="9">
        <f t="shared" si="0"/>
        <v>5.7047102411588</v>
      </c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8">
        <v>272.131553888321</v>
      </c>
      <c r="C24" s="9">
        <f t="shared" si="0"/>
        <v>4.53552589813868</v>
      </c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8">
        <v>272.507269144058</v>
      </c>
      <c r="C25" s="9">
        <f t="shared" si="0"/>
        <v>4.54178781906763</v>
      </c>
      <c r="D25" s="1"/>
      <c r="E25" s="10" t="s">
        <v>112</v>
      </c>
      <c r="F25" s="11"/>
      <c r="G25" s="11"/>
      <c r="H25" s="11"/>
      <c r="I25" s="30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8">
        <v>273.266922473908</v>
      </c>
      <c r="C26" s="9">
        <f t="shared" si="0"/>
        <v>4.55444870789847</v>
      </c>
      <c r="D26" s="1"/>
      <c r="E26" s="12"/>
      <c r="F26" s="13"/>
      <c r="G26" s="13"/>
      <c r="H26" s="13"/>
      <c r="I26" s="3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8">
        <v>273.984030485153</v>
      </c>
      <c r="C27" s="9">
        <f t="shared" si="0"/>
        <v>4.56640050808588</v>
      </c>
      <c r="D27" s="1"/>
      <c r="E27" s="14" t="s">
        <v>113</v>
      </c>
      <c r="F27" s="15"/>
      <c r="G27" s="15"/>
      <c r="H27" s="15"/>
      <c r="I27" s="32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8">
        <v>271.844398975372</v>
      </c>
      <c r="C28" s="9">
        <f t="shared" si="0"/>
        <v>4.53073998292287</v>
      </c>
      <c r="D28" s="1"/>
      <c r="E28" s="16">
        <f>AVERAGE(C4:C30)</f>
        <v>5.13462975187066</v>
      </c>
      <c r="F28" s="17"/>
      <c r="G28" s="17"/>
      <c r="H28" s="17"/>
      <c r="I28" s="33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8">
        <v>270.298038959503</v>
      </c>
      <c r="C29" s="9">
        <f t="shared" si="0"/>
        <v>4.50496731599172</v>
      </c>
      <c r="D29" s="1"/>
      <c r="E29" s="18" t="s">
        <v>114</v>
      </c>
      <c r="F29" s="19"/>
      <c r="G29" s="19"/>
      <c r="H29" s="19"/>
      <c r="I29" s="34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20">
        <v>264.45771074295</v>
      </c>
      <c r="C30" s="21">
        <f t="shared" si="0"/>
        <v>4.4076285123825</v>
      </c>
      <c r="D30" s="1"/>
      <c r="E30" s="22">
        <f>AVERAGE(C34:C60)</f>
        <v>3.88670638961557</v>
      </c>
      <c r="F30" s="23"/>
      <c r="G30" s="23"/>
      <c r="H30" s="23"/>
      <c r="I30" s="35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8.75" spans="1:17">
      <c r="A32" s="1"/>
      <c r="B32" s="24" t="s">
        <v>115</v>
      </c>
      <c r="C32" s="25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26" t="s">
        <v>110</v>
      </c>
      <c r="C33" s="27" t="s">
        <v>111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28">
        <v>250.205288648605</v>
      </c>
      <c r="C34" s="9">
        <f t="shared" ref="C34:C60" si="1">B34/60</f>
        <v>4.17008814414342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/>
      <c r="B35" s="28">
        <v>244.307848215103</v>
      </c>
      <c r="C35" s="9">
        <f t="shared" si="1"/>
        <v>4.07179747025172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/>
      <c r="B36" s="28">
        <v>221.6677069664</v>
      </c>
      <c r="C36" s="9">
        <f t="shared" si="1"/>
        <v>3.69446178277333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/>
      <c r="B37" s="28">
        <v>223.684284210205</v>
      </c>
      <c r="C37" s="9">
        <f t="shared" si="1"/>
        <v>3.72807140350342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28">
        <v>225.173572778702</v>
      </c>
      <c r="C38" s="9">
        <f t="shared" si="1"/>
        <v>3.75289287964503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28">
        <v>245.809993267059</v>
      </c>
      <c r="C39" s="9">
        <f t="shared" si="1"/>
        <v>4.09683322111766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28">
        <v>254.909791707993</v>
      </c>
      <c r="C40" s="9">
        <f t="shared" si="1"/>
        <v>4.24849652846654</v>
      </c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28">
        <v>248.910944223404</v>
      </c>
      <c r="C41" s="9">
        <f t="shared" si="1"/>
        <v>4.14851573705673</v>
      </c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28">
        <v>225.215412139893</v>
      </c>
      <c r="C42" s="9">
        <f t="shared" si="1"/>
        <v>3.75359020233154</v>
      </c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28">
        <v>228.794573307037</v>
      </c>
      <c r="C43" s="9">
        <f t="shared" si="1"/>
        <v>3.81324288845062</v>
      </c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28">
        <v>225.291565656662</v>
      </c>
      <c r="C44" s="9">
        <f t="shared" si="1"/>
        <v>3.75485942761103</v>
      </c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28">
        <v>225.786068201065</v>
      </c>
      <c r="C45" s="9">
        <f t="shared" si="1"/>
        <v>3.76310113668442</v>
      </c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28">
        <v>253.625064373016</v>
      </c>
      <c r="C46" s="9">
        <f t="shared" si="1"/>
        <v>4.22708440621694</v>
      </c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28">
        <v>228.700549125671</v>
      </c>
      <c r="C47" s="9">
        <f t="shared" si="1"/>
        <v>3.81167581876119</v>
      </c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28">
        <v>226.1574447155</v>
      </c>
      <c r="C48" s="9">
        <f t="shared" si="1"/>
        <v>3.76929074525833</v>
      </c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28">
        <v>228.637310028076</v>
      </c>
      <c r="C49" s="9">
        <f t="shared" si="1"/>
        <v>3.81062183380127</v>
      </c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28">
        <v>235.497131824493</v>
      </c>
      <c r="C50" s="9">
        <f t="shared" si="1"/>
        <v>3.92495219707489</v>
      </c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28">
        <v>259.770479440689</v>
      </c>
      <c r="C51" s="9">
        <f t="shared" si="1"/>
        <v>4.32950799067815</v>
      </c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28">
        <v>221.631771087647</v>
      </c>
      <c r="C52" s="9">
        <f t="shared" si="1"/>
        <v>3.69386285146078</v>
      </c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28">
        <v>218.50165772438</v>
      </c>
      <c r="C53" s="9">
        <f t="shared" si="1"/>
        <v>3.64169429540634</v>
      </c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28">
        <v>226.575693130493</v>
      </c>
      <c r="C54" s="9">
        <f t="shared" si="1"/>
        <v>3.77626155217489</v>
      </c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28">
        <v>223.478568792343</v>
      </c>
      <c r="C55" s="9">
        <f t="shared" si="1"/>
        <v>3.72464281320572</v>
      </c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28">
        <v>261.496835708618</v>
      </c>
      <c r="C56" s="9">
        <f t="shared" si="1"/>
        <v>4.35828059514364</v>
      </c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28">
        <v>223.511367797852</v>
      </c>
      <c r="C57" s="9">
        <f t="shared" si="1"/>
        <v>3.72518946329753</v>
      </c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28">
        <v>222.182931900024</v>
      </c>
      <c r="C58" s="9">
        <f t="shared" si="1"/>
        <v>3.70304886500041</v>
      </c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28">
        <v>225.289889097214</v>
      </c>
      <c r="C59" s="9">
        <f t="shared" si="1"/>
        <v>3.75483148495356</v>
      </c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29">
        <v>221.65060710907</v>
      </c>
      <c r="C60" s="21">
        <f t="shared" si="1"/>
        <v>3.69417678515116</v>
      </c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2"/>
      <c r="C61" s="1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2"/>
      <c r="C62" s="1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</sheetData>
  <mergeCells count="7">
    <mergeCell ref="B2:C2"/>
    <mergeCell ref="E27:I27"/>
    <mergeCell ref="E28:I28"/>
    <mergeCell ref="E29:I29"/>
    <mergeCell ref="E30:I30"/>
    <mergeCell ref="B32:C32"/>
    <mergeCell ref="E25:I2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dados</vt:lpstr>
      <vt:lpstr>principal</vt:lpstr>
      <vt:lpstr>analise</vt:lpstr>
      <vt:lpstr>testes</vt:lpstr>
      <vt:lpstr>dashboard_desempenho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vhfaz</cp:lastModifiedBy>
  <dcterms:created xsi:type="dcterms:W3CDTF">2024-07-08T15:16:00Z</dcterms:created>
  <dcterms:modified xsi:type="dcterms:W3CDTF">2024-11-28T22:43:19Z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A6BB95DD5E3B430CBBD9306F2EF8E853_12</vt:lpwstr>
  </property>
  <property fmtid="{D5CDD505-2E9C-101B-9397-08002B2CF9AE}" pid="3" name="KSOProductBuildVer">
    <vt:lpwstr>1046-12.2.0.18911</vt:lpwstr>
  </property>
</Properties>
</file>