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delab\OneDrive\Área de Trabalho\Planilhas-Excel\assets\planilhas\"/>
    </mc:Choice>
  </mc:AlternateContent>
  <xr:revisionPtr revIDLastSave="0" documentId="13_ncr:1_{D8DD9D96-4794-49B6-88B2-6079C9CE3F62}" xr6:coauthVersionLast="47" xr6:coauthVersionMax="47" xr10:uidLastSave="{00000000-0000-0000-0000-000000000000}"/>
  <bookViews>
    <workbookView xWindow="996" yWindow="-108" windowWidth="22152" windowHeight="13176" activeTab="1" xr2:uid="{00000000-000D-0000-FFFF-FFFF00000000}"/>
  </bookViews>
  <sheets>
    <sheet name="Catalogue" sheetId="1" r:id="rId1"/>
    <sheet name="Interface" sheetId="3" r:id="rId2"/>
    <sheet name="Operations" sheetId="6" r:id="rId3"/>
    <sheet name="Search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2" i="6" l="1"/>
  <c r="J15" i="6"/>
  <c r="K9" i="6"/>
  <c r="K8" i="6"/>
  <c r="K7" i="6"/>
  <c r="E6" i="5"/>
  <c r="J9" i="6" a="1"/>
  <c r="J9" i="6" s="1"/>
  <c r="M17" i="3" s="1"/>
  <c r="J8" i="6" a="1"/>
  <c r="J8" i="6" s="1"/>
  <c r="K17" i="3" s="1"/>
  <c r="G7" i="6" a="1"/>
  <c r="G7" i="6" s="1"/>
  <c r="H7" i="6" s="1" a="1"/>
  <c r="H7" i="6" s="1"/>
  <c r="J7" i="6" a="1"/>
  <c r="J7" i="6" s="1"/>
  <c r="I17" i="3" s="1"/>
  <c r="E7" i="6" l="1" a="1"/>
  <c r="E7" i="6" s="1"/>
  <c r="D7" i="6" s="1" a="1"/>
  <c r="D7" i="6" s="1"/>
  <c r="J12" i="6" l="1"/>
  <c r="B12" i="5"/>
  <c r="B13" i="5"/>
  <c r="B11" i="5"/>
  <c r="B10" i="5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3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<sst xmlns="http://schemas.openxmlformats.org/spreadsheetml/2006/main" count="253" uniqueCount="127">
  <si>
    <t>Título</t>
  </si>
  <si>
    <t>Gênero</t>
  </si>
  <si>
    <t>Status</t>
  </si>
  <si>
    <t>Autoria</t>
  </si>
  <si>
    <t>Editora</t>
  </si>
  <si>
    <t>ISBN</t>
  </si>
  <si>
    <t>Páginas</t>
  </si>
  <si>
    <t>Capa</t>
  </si>
  <si>
    <t>Terror</t>
  </si>
  <si>
    <t>Fantasia</t>
  </si>
  <si>
    <t>Comédia</t>
  </si>
  <si>
    <t>Ficção Científica</t>
  </si>
  <si>
    <t>Romance</t>
  </si>
  <si>
    <t>Poesia</t>
  </si>
  <si>
    <t>Suspense</t>
  </si>
  <si>
    <t>Biográfico</t>
  </si>
  <si>
    <t>Status de Leitura</t>
  </si>
  <si>
    <t>Gêneros Literários</t>
  </si>
  <si>
    <t>Concluído</t>
  </si>
  <si>
    <t>Lendo</t>
  </si>
  <si>
    <t>Abandonei</t>
  </si>
  <si>
    <t>Quero Ler</t>
  </si>
  <si>
    <t>O senhor dos anéis: a sociedade do anel</t>
  </si>
  <si>
    <t>O senhor dos anéis: as duas torres</t>
  </si>
  <si>
    <t>O senhor dos anéis: o retorno do rei</t>
  </si>
  <si>
    <t>Harper Collins</t>
  </si>
  <si>
    <t>978-8595084766</t>
  </si>
  <si>
    <t>978-8595084759</t>
  </si>
  <si>
    <t>978-8595084773</t>
  </si>
  <si>
    <t>O Hobbit: ou lá e de volta outra vez</t>
  </si>
  <si>
    <t>978-8595084742</t>
  </si>
  <si>
    <t>978-8595084377</t>
  </si>
  <si>
    <t>O Silmarillion</t>
  </si>
  <si>
    <t>Rocco</t>
  </si>
  <si>
    <t>Em espera</t>
  </si>
  <si>
    <t>Modelo</t>
  </si>
  <si>
    <t>Modelo do Livro</t>
  </si>
  <si>
    <t>Físico</t>
  </si>
  <si>
    <t>E-Book</t>
  </si>
  <si>
    <t>Harry Potter: e a pedra filosofal</t>
  </si>
  <si>
    <t>Harry Potter: e a câmara secreta</t>
  </si>
  <si>
    <t>Harry Potter: e o prisioneiro de Azkaban</t>
  </si>
  <si>
    <t>Harry Potter: e a ordem da Fênix</t>
  </si>
  <si>
    <t>Harry Potter: e as relíquias da morte</t>
  </si>
  <si>
    <t>Harry Potter: e o cálice de fogo</t>
  </si>
  <si>
    <t>Harry Potter: e o enigma do príncipe</t>
  </si>
  <si>
    <t>978-8578270698</t>
  </si>
  <si>
    <t>As crônicas de Narnia</t>
  </si>
  <si>
    <t>Martins Fontes</t>
  </si>
  <si>
    <t>978-853252261</t>
  </si>
  <si>
    <t>978-8532511015</t>
  </si>
  <si>
    <t>978-853251166X</t>
  </si>
  <si>
    <t>978-8532512062</t>
  </si>
  <si>
    <t>978-8532512526</t>
  </si>
  <si>
    <t>978-853251622X</t>
  </si>
  <si>
    <t>978-8532519474</t>
  </si>
  <si>
    <t>O castelo de Otranto</t>
  </si>
  <si>
    <t>Os sofrimentos do jovem Werther</t>
  </si>
  <si>
    <t>A abadia de Northanger</t>
  </si>
  <si>
    <t>Frankenstein: ou o moderno Prometeu</t>
  </si>
  <si>
    <t>Góticos: contos e poemas, vol. I</t>
  </si>
  <si>
    <t>O morro dos ventos uivantes</t>
  </si>
  <si>
    <t>O corvo e contos extraordinários</t>
  </si>
  <si>
    <t>Carmila: a vampira de Karnstein</t>
  </si>
  <si>
    <t>O médico e o monstro</t>
  </si>
  <si>
    <t>Goethe</t>
  </si>
  <si>
    <t>978-8506068649</t>
  </si>
  <si>
    <t>J.K. Rowling</t>
  </si>
  <si>
    <t>C.S. Lewis</t>
  </si>
  <si>
    <t>J.R.R. Tolkien</t>
  </si>
  <si>
    <t>Horace Walpole</t>
  </si>
  <si>
    <t>Jane Austen</t>
  </si>
  <si>
    <t>Marry Shelley</t>
  </si>
  <si>
    <t>Luiz A. Aguiar</t>
  </si>
  <si>
    <t>Emilly Brontë</t>
  </si>
  <si>
    <t>Edgar A. Poe</t>
  </si>
  <si>
    <t>J. Sheridan Le Fanu</t>
  </si>
  <si>
    <t>Robert L. Steverson</t>
  </si>
  <si>
    <t>Melhoramentos</t>
  </si>
  <si>
    <t>O retrato de Dorian Gray</t>
  </si>
  <si>
    <t>Oscar Wilde</t>
  </si>
  <si>
    <t>Dracula</t>
  </si>
  <si>
    <t>Bram Stoker</t>
  </si>
  <si>
    <t>Pé da Letra</t>
  </si>
  <si>
    <t>Coraline</t>
  </si>
  <si>
    <t>978-8595201569</t>
  </si>
  <si>
    <t xml:space="preserve">Novo Século </t>
  </si>
  <si>
    <t>978-8542811407</t>
  </si>
  <si>
    <t>978-8582851401</t>
  </si>
  <si>
    <t>Penguin</t>
  </si>
  <si>
    <t>Tricaju</t>
  </si>
  <si>
    <t>978-6589678366</t>
  </si>
  <si>
    <t>Principis</t>
  </si>
  <si>
    <t>978-8587898173</t>
  </si>
  <si>
    <t>Nota</t>
  </si>
  <si>
    <t>Publicação</t>
  </si>
  <si>
    <t>Estudos</t>
  </si>
  <si>
    <t>Digital</t>
  </si>
  <si>
    <t>Via Leitura</t>
  </si>
  <si>
    <t>978-8567097572</t>
  </si>
  <si>
    <t>978-8594318121</t>
  </si>
  <si>
    <t>O fantasma de Canterville e outros contos</t>
  </si>
  <si>
    <t>978-6555520019</t>
  </si>
  <si>
    <t>978-6555525106</t>
  </si>
  <si>
    <t>978-6550970352</t>
  </si>
  <si>
    <t>Garnier</t>
  </si>
  <si>
    <t>978-6584956148</t>
  </si>
  <si>
    <t>Neil Gaiman</t>
  </si>
  <si>
    <t>978-0060575915</t>
  </si>
  <si>
    <t>Insira a identificação da obra:</t>
  </si>
  <si>
    <t>978-8584422838</t>
  </si>
  <si>
    <t>Sussurros na Escuridão</t>
  </si>
  <si>
    <t>H.P. Lovecraft</t>
  </si>
  <si>
    <t>Pandorga</t>
  </si>
  <si>
    <t>A cor que caiu do céu</t>
  </si>
  <si>
    <t>O chamado de Cthulhu e outros contos</t>
  </si>
  <si>
    <t>978-8584422845</t>
  </si>
  <si>
    <t>978-8584422852</t>
  </si>
  <si>
    <t>O hóspede de Dracula</t>
  </si>
  <si>
    <t>978-8481302333</t>
  </si>
  <si>
    <t>Nova Fronteira</t>
  </si>
  <si>
    <t>(Card com capa e dados)</t>
  </si>
  <si>
    <t>Volumes</t>
  </si>
  <si>
    <t>Páginas Totais (concluídos)</t>
  </si>
  <si>
    <t>Autor(a) Mais Lido(a)</t>
  </si>
  <si>
    <t>Podium - Livros mais longos</t>
  </si>
  <si>
    <t>Quantidade de Volumes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</si>
</sst>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FFF6D3"/>
      <name val="ADLaM Display"/>
    </font>
    <font>
      <sz val="11"/>
      <color theme="0"/>
      <name val="Calibri"/>
      <family val="2"/>
      <scheme val="minor"/>
    </font>
    <font>
      <sz val="12"/>
      <color theme="0"/>
      <name val="Segoe UI Semibold"/>
      <family val="2"/>
    </font>
    <font>
      <sz val="11"/>
      <color theme="0"/>
      <name val="Segoe UI"/>
      <family val="2"/>
    </font>
    <font>
      <sz val="11"/>
      <color rgb="FF7E8FF2"/>
      <name val="Calibri"/>
      <family val="2"/>
      <scheme val="minor"/>
    </font>
    <font>
      <sz val="12"/>
      <color rgb="FF7E8FF2"/>
      <name val="ADLaM Display"/>
    </font>
    <font>
      <sz val="11"/>
      <color rgb="FF252859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252859"/>
        <bgColor indexed="64"/>
      </patternFill>
    </fill>
    <fill>
      <patternFill patternType="solid">
        <fgColor rgb="FF7E8FF2"/>
        <bgColor indexed="64"/>
      </patternFill>
    </fill>
    <fill>
      <patternFill patternType="solid">
        <fgColor rgb="FF6B71F2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rgb="FF7E8FF2"/>
      </left>
      <right style="medium">
        <color rgb="FF7E8FF2"/>
      </right>
      <top style="medium">
        <color rgb="FF7E8FF2"/>
      </top>
      <bottom style="medium">
        <color rgb="FF7E8FF2"/>
      </bottom>
      <diagonal/>
    </border>
    <border>
      <left style="medium">
        <color rgb="FF7E8FF2"/>
      </left>
      <right style="medium">
        <color rgb="FF7E8FF2"/>
      </right>
      <top/>
      <bottom/>
      <diagonal/>
    </border>
    <border>
      <left style="medium">
        <color rgb="FF7E8FF2"/>
      </left>
      <right style="medium">
        <color rgb="FF7E8FF2"/>
      </right>
      <top/>
      <bottom style="medium">
        <color rgb="FF7E8FF2"/>
      </bottom>
      <diagonal/>
    </border>
    <border>
      <left style="medium">
        <color rgb="FF7E8FF2"/>
      </left>
      <right style="medium">
        <color rgb="FF7E8FF2"/>
      </right>
      <top style="medium">
        <color rgb="FF7E8FF2"/>
      </top>
      <bottom/>
      <diagonal/>
    </border>
    <border>
      <left style="medium">
        <color rgb="FF7E8FF2"/>
      </left>
      <right/>
      <top style="medium">
        <color rgb="FF7E8FF2"/>
      </top>
      <bottom style="medium">
        <color rgb="FF7E8FF2"/>
      </bottom>
      <diagonal/>
    </border>
    <border>
      <left/>
      <right style="medium">
        <color rgb="FF7E8FF2"/>
      </right>
      <top style="medium">
        <color rgb="FF7E8FF2"/>
      </top>
      <bottom style="medium">
        <color rgb="FF7E8FF2"/>
      </bottom>
      <diagonal/>
    </border>
    <border>
      <left/>
      <right style="medium">
        <color rgb="FF7E8FF2"/>
      </right>
      <top/>
      <bottom/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2" borderId="0" xfId="0" applyFill="1" applyAlignment="1">
      <alignment vertical="center"/>
    </xf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0" fillId="2" borderId="0" xfId="0" applyFill="1"/>
    <xf numFmtId="0" fontId="0" fillId="2" borderId="0" xfId="0" applyFill="1" applyAlignment="1">
      <alignment horizontal="left"/>
    </xf>
    <xf numFmtId="0" fontId="3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 vertical="center"/>
    </xf>
    <xf numFmtId="164" fontId="0" fillId="2" borderId="0" xfId="0" applyNumberFormat="1" applyFill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left" vertical="center"/>
    </xf>
    <xf numFmtId="164" fontId="3" fillId="3" borderId="0" xfId="0" applyNumberFormat="1" applyFont="1" applyFill="1" applyAlignment="1">
      <alignment horizontal="center" vertical="center"/>
    </xf>
    <xf numFmtId="0" fontId="3" fillId="3" borderId="5" xfId="0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left" vertical="center"/>
    </xf>
    <xf numFmtId="0" fontId="3" fillId="3" borderId="0" xfId="0" applyFont="1" applyFill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left" vertical="center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/>
    </xf>
    <xf numFmtId="0" fontId="3" fillId="2" borderId="0" xfId="0" applyFont="1" applyFill="1"/>
    <xf numFmtId="0" fontId="4" fillId="4" borderId="9" xfId="0" applyFont="1" applyFill="1" applyBorder="1" applyAlignment="1">
      <alignment horizontal="left" vertical="center"/>
    </xf>
    <xf numFmtId="0" fontId="3" fillId="2" borderId="10" xfId="0" applyFont="1" applyFill="1" applyBorder="1" applyAlignment="1">
      <alignment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0" fontId="3" fillId="3" borderId="4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center" vertical="center"/>
    </xf>
    <xf numFmtId="164" fontId="3" fillId="3" borderId="3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left" vertical="center"/>
    </xf>
    <xf numFmtId="0" fontId="4" fillId="4" borderId="9" xfId="0" applyFont="1" applyFill="1" applyBorder="1" applyAlignment="1">
      <alignment vertical="center"/>
    </xf>
    <xf numFmtId="0" fontId="3" fillId="2" borderId="12" xfId="0" applyFont="1" applyFill="1" applyBorder="1" applyAlignment="1">
      <alignment vertical="center"/>
    </xf>
    <xf numFmtId="0" fontId="3" fillId="2" borderId="15" xfId="0" applyFont="1" applyFill="1" applyBorder="1" applyAlignment="1">
      <alignment vertical="center"/>
    </xf>
    <xf numFmtId="0" fontId="3" fillId="2" borderId="11" xfId="0" applyFont="1" applyFill="1" applyBorder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4" fillId="4" borderId="13" xfId="0" applyFont="1" applyFill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</cellXfs>
  <cellStyles count="1">
    <cellStyle name="Normal" xfId="0" builtinId="0"/>
  </cellStyles>
  <dxfs count="15"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solid">
          <fgColor indexed="64"/>
          <bgColor rgb="FF7E8FF2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7E8FF2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7E8FF2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7E8FF2"/>
        </patternFill>
      </fill>
      <alignment horizontal="left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7E8FF2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7E8FF2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7E8FF2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7E8FF2"/>
        </patternFill>
      </fill>
      <alignment horizontal="left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7E8FF2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7E8FF2"/>
        </patternFill>
      </fill>
      <alignment horizontal="left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7E8FF2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7E8FF2"/>
        </patternFill>
      </fill>
      <alignment vertical="center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Segoe UI Semibold"/>
        <family val="2"/>
        <scheme val="none"/>
      </font>
      <fill>
        <patternFill patternType="solid">
          <fgColor indexed="64"/>
          <bgColor rgb="FF6B71F2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0" defaultTableStyle="TableStyleMedium2" defaultPivotStyle="PivotStyleLight16"/>
  <colors>
    <mruColors>
      <color rgb="FF7E8FF2"/>
      <color rgb="FF252859"/>
      <color rgb="FF5FFFE6"/>
      <color rgb="FF6B71F2"/>
      <color rgb="FF2FAF9A"/>
      <color rgb="FF4654A6"/>
      <color rgb="FF023535"/>
      <color rgb="FF015958"/>
      <color rgb="FF37C9B2"/>
      <color rgb="FF1F73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22/10/relationships/richValueRel" Target="richData/richValueRel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18864373724118"/>
          <c:y val="4.5905179778429322E-3"/>
          <c:w val="0.6741089329979586"/>
          <c:h val="0.93107769423558895"/>
        </c:manualLayout>
      </c:layout>
      <c:barChart>
        <c:barDir val="bar"/>
        <c:grouping val="stacked"/>
        <c:varyColors val="0"/>
        <c:ser>
          <c:idx val="0"/>
          <c:order val="0"/>
          <c:tx>
            <c:v>Páginas</c:v>
          </c:tx>
          <c:spPr>
            <a:solidFill>
              <a:srgbClr val="252859"/>
            </a:solidFill>
            <a:ln w="12700" cap="rnd" cmpd="sng">
              <a:solidFill>
                <a:srgbClr val="252859">
                  <a:alpha val="80000"/>
                </a:srgb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Operations!$E$7:$E$22</c:f>
              <c:strCache>
                <c:ptCount val="16"/>
                <c:pt idx="0">
                  <c:v>Neil Gaiman</c:v>
                </c:pt>
                <c:pt idx="1">
                  <c:v>Edgar A. Poe</c:v>
                </c:pt>
                <c:pt idx="2">
                  <c:v>Oscar Wilde</c:v>
                </c:pt>
                <c:pt idx="3">
                  <c:v>J. Sheridan Le Fanu</c:v>
                </c:pt>
                <c:pt idx="4">
                  <c:v>Marry Shelley</c:v>
                </c:pt>
                <c:pt idx="5">
                  <c:v>Jane Austen</c:v>
                </c:pt>
                <c:pt idx="6">
                  <c:v>Bram Stoker</c:v>
                </c:pt>
                <c:pt idx="7">
                  <c:v>Luiz A. Aguiar</c:v>
                </c:pt>
                <c:pt idx="8">
                  <c:v>J.K. Rowling</c:v>
                </c:pt>
                <c:pt idx="9">
                  <c:v>Horace Walpole</c:v>
                </c:pt>
                <c:pt idx="10">
                  <c:v>C.S. Lewis</c:v>
                </c:pt>
                <c:pt idx="11">
                  <c:v>Goethe</c:v>
                </c:pt>
                <c:pt idx="12">
                  <c:v>H.P. Lovecraft</c:v>
                </c:pt>
                <c:pt idx="13">
                  <c:v>Emilly Brontë</c:v>
                </c:pt>
                <c:pt idx="14">
                  <c:v>Robert L. Steverson</c:v>
                </c:pt>
                <c:pt idx="15">
                  <c:v>J.R.R. Tolkien</c:v>
                </c:pt>
              </c:strCache>
            </c:strRef>
          </c:cat>
          <c:val>
            <c:numRef>
              <c:f>Operations!$D$7:$D$22</c:f>
              <c:numCache>
                <c:formatCode>General</c:formatCode>
                <c:ptCount val="16"/>
                <c:pt idx="0">
                  <c:v>208</c:v>
                </c:pt>
                <c:pt idx="1">
                  <c:v>144</c:v>
                </c:pt>
                <c:pt idx="2">
                  <c:v>304</c:v>
                </c:pt>
                <c:pt idx="3">
                  <c:v>128</c:v>
                </c:pt>
                <c:pt idx="4">
                  <c:v>158</c:v>
                </c:pt>
                <c:pt idx="5">
                  <c:v>240</c:v>
                </c:pt>
                <c:pt idx="6">
                  <c:v>625</c:v>
                </c:pt>
                <c:pt idx="7">
                  <c:v>326</c:v>
                </c:pt>
                <c:pt idx="8">
                  <c:v>3859</c:v>
                </c:pt>
                <c:pt idx="9">
                  <c:v>192</c:v>
                </c:pt>
                <c:pt idx="10">
                  <c:v>752</c:v>
                </c:pt>
                <c:pt idx="11">
                  <c:v>216</c:v>
                </c:pt>
                <c:pt idx="12">
                  <c:v>448</c:v>
                </c:pt>
                <c:pt idx="13">
                  <c:v>292</c:v>
                </c:pt>
                <c:pt idx="14">
                  <c:v>96</c:v>
                </c:pt>
                <c:pt idx="15">
                  <c:v>2400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2D-4CAD-93CD-A416F652AA1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85"/>
        <c:overlap val="100"/>
        <c:axId val="680674400"/>
        <c:axId val="680674880"/>
      </c:barChart>
      <c:catAx>
        <c:axId val="680674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Segoe UI Semibold" panose="020B0702040204020203" pitchFamily="34" charset="0"/>
                <a:ea typeface="ADLaM Display" panose="02010000000000000000" pitchFamily="2" charset="0"/>
                <a:cs typeface="Segoe UI Semibold" panose="020B0702040204020203" pitchFamily="34" charset="0"/>
              </a:defRPr>
            </a:pPr>
            <a:endParaRPr lang="pt-BR"/>
          </a:p>
        </c:txPr>
        <c:crossAx val="680674880"/>
        <c:crosses val="autoZero"/>
        <c:auto val="1"/>
        <c:lblAlgn val="ctr"/>
        <c:lblOffset val="100"/>
        <c:noMultiLvlLbl val="0"/>
      </c:catAx>
      <c:valAx>
        <c:axId val="680674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7E8FF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pt-BR"/>
          </a:p>
        </c:txPr>
        <c:crossAx val="680674400"/>
        <c:crosses val="autoZero"/>
        <c:crossBetween val="between"/>
      </c:valAx>
      <c:spPr>
        <a:noFill/>
        <a:ln cap="rnd">
          <a:solidFill>
            <a:srgbClr val="252859">
              <a:alpha val="75000"/>
            </a:srgbClr>
          </a:solidFill>
        </a:ln>
        <a:effectLst/>
      </c:spPr>
    </c:plotArea>
    <c:plotVisOnly val="1"/>
    <c:dispBlanksAs val="gap"/>
    <c:showDLblsOverMax val="0"/>
  </c:chart>
  <c:spPr>
    <a:solidFill>
      <a:srgbClr val="6B71F2"/>
    </a:solidFill>
    <a:ln w="9525" cap="rnd" cmpd="sng" algn="ctr">
      <a:solidFill>
        <a:srgbClr val="6B71F2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252859"/>
            </a:solidFill>
            <a:ln>
              <a:noFill/>
            </a:ln>
            <a:effectLst/>
          </c:spPr>
          <c:invertIfNegative val="0"/>
          <c:cat>
            <c:strRef>
              <c:f>Operations!$G$7:$G$19</c:f>
              <c:strCache>
                <c:ptCount val="13"/>
                <c:pt idx="0">
                  <c:v>Harper Collins</c:v>
                </c:pt>
                <c:pt idx="1">
                  <c:v>Principis</c:v>
                </c:pt>
                <c:pt idx="2">
                  <c:v>Garnier</c:v>
                </c:pt>
                <c:pt idx="3">
                  <c:v>Tricaju</c:v>
                </c:pt>
                <c:pt idx="4">
                  <c:v>Nova Fronteira</c:v>
                </c:pt>
                <c:pt idx="5">
                  <c:v>Melhoramentos</c:v>
                </c:pt>
                <c:pt idx="6">
                  <c:v>Rocco</c:v>
                </c:pt>
                <c:pt idx="7">
                  <c:v>Novo Século </c:v>
                </c:pt>
                <c:pt idx="8">
                  <c:v>Via Leitura</c:v>
                </c:pt>
                <c:pt idx="9">
                  <c:v>Martins Fontes</c:v>
                </c:pt>
                <c:pt idx="10">
                  <c:v>Penguin</c:v>
                </c:pt>
                <c:pt idx="11">
                  <c:v>Pandorga</c:v>
                </c:pt>
                <c:pt idx="12">
                  <c:v>Pé da Letra</c:v>
                </c:pt>
              </c:strCache>
            </c:strRef>
          </c:cat>
          <c:val>
            <c:numRef>
              <c:f>Operations!$H$7:$H$19</c:f>
              <c:numCache>
                <c:formatCode>General</c:formatCode>
                <c:ptCount val="13"/>
                <c:pt idx="0">
                  <c:v>6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  <c:pt idx="1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FC-4BD7-99EE-CFC547473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3054063"/>
        <c:axId val="772029999"/>
      </c:barChart>
      <c:catAx>
        <c:axId val="26305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252859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Segoe UI Semibold" panose="020B0702040204020203" pitchFamily="34" charset="0"/>
                <a:ea typeface="ADLaM Display" panose="02010000000000000000" pitchFamily="2" charset="0"/>
                <a:cs typeface="Segoe UI Semibold" panose="020B0702040204020203" pitchFamily="34" charset="0"/>
              </a:defRPr>
            </a:pPr>
            <a:endParaRPr lang="pt-BR"/>
          </a:p>
        </c:txPr>
        <c:crossAx val="772029999"/>
        <c:crosses val="autoZero"/>
        <c:auto val="1"/>
        <c:lblAlgn val="ctr"/>
        <c:lblOffset val="100"/>
        <c:noMultiLvlLbl val="0"/>
      </c:catAx>
      <c:valAx>
        <c:axId val="77202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7E8FF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/>
                </a:solidFill>
                <a:latin typeface="Segoe UI Semibold" panose="020B0702040204020203" pitchFamily="34" charset="0"/>
                <a:ea typeface="ADLaM Display" panose="02010000000000000000" pitchFamily="2" charset="0"/>
                <a:cs typeface="Segoe UI Semibold" panose="020B0702040204020203" pitchFamily="34" charset="0"/>
              </a:defRPr>
            </a:pPr>
            <a:endParaRPr lang="pt-BR"/>
          </a:p>
        </c:txPr>
        <c:crossAx val="263054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svg"/><Relationship Id="rId1" Type="http://schemas.openxmlformats.org/officeDocument/2006/relationships/image" Target="../media/image3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microsoft.com/office/2007/relationships/hdphoto" Target="../media/hdphoto1.wdp"/><Relationship Id="rId1" Type="http://schemas.openxmlformats.org/officeDocument/2006/relationships/image" Target="../media/image33.png"/><Relationship Id="rId6" Type="http://schemas.openxmlformats.org/officeDocument/2006/relationships/chart" Target="../charts/chart2.xml"/><Relationship Id="rId5" Type="http://schemas.openxmlformats.org/officeDocument/2006/relationships/image" Target="../media/image35.svg"/><Relationship Id="rId4" Type="http://schemas.openxmlformats.org/officeDocument/2006/relationships/image" Target="../media/image3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svg"/><Relationship Id="rId1" Type="http://schemas.openxmlformats.org/officeDocument/2006/relationships/image" Target="../media/image3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svg"/><Relationship Id="rId1" Type="http://schemas.openxmlformats.org/officeDocument/2006/relationships/image" Target="../media/image38.png"/><Relationship Id="rId4" Type="http://schemas.openxmlformats.org/officeDocument/2006/relationships/image" Target="../media/image41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9</xdr:col>
      <xdr:colOff>548640</xdr:colOff>
      <xdr:row>3</xdr:row>
      <xdr:rowOff>0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54DC2E77-B34E-E660-EA74-80C38E68DFA1}"/>
            </a:ext>
          </a:extLst>
        </xdr:cNvPr>
        <xdr:cNvSpPr/>
      </xdr:nvSpPr>
      <xdr:spPr>
        <a:xfrm>
          <a:off x="0" y="0"/>
          <a:ext cx="10972800" cy="685800"/>
        </a:xfrm>
        <a:prstGeom prst="rect">
          <a:avLst/>
        </a:prstGeom>
        <a:gradFill flip="none" rotWithShape="1">
          <a:gsLst>
            <a:gs pos="0">
              <a:srgbClr val="252859"/>
            </a:gs>
            <a:gs pos="12000">
              <a:srgbClr val="252859"/>
            </a:gs>
            <a:gs pos="84000">
              <a:srgbClr val="6B71F2"/>
            </a:gs>
            <a:gs pos="100000">
              <a:srgbClr val="6B71F2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20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	Catálogo de Livros</a:t>
          </a:r>
          <a:endParaRPr lang="pt-BR" sz="1200" baseline="0"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  <xdr:twoCellAnchor editAs="absolute">
    <xdr:from>
      <xdr:col>0</xdr:col>
      <xdr:colOff>0</xdr:colOff>
      <xdr:row>1</xdr:row>
      <xdr:rowOff>213360</xdr:rowOff>
    </xdr:from>
    <xdr:to>
      <xdr:col>2</xdr:col>
      <xdr:colOff>121920</xdr:colOff>
      <xdr:row>3</xdr:row>
      <xdr:rowOff>167640</xdr:rowOff>
    </xdr:to>
    <xdr:sp macro="" textlink="">
      <xdr:nvSpPr>
        <xdr:cNvPr id="8" name="Seta: Pentágono 7">
          <a:extLst>
            <a:ext uri="{FF2B5EF4-FFF2-40B4-BE49-F238E27FC236}">
              <a16:creationId xmlns:a16="http://schemas.microsoft.com/office/drawing/2014/main" id="{42A4B27A-2A07-E6D1-5E3F-662E83CFDE7F}"/>
            </a:ext>
          </a:extLst>
        </xdr:cNvPr>
        <xdr:cNvSpPr/>
      </xdr:nvSpPr>
      <xdr:spPr>
        <a:xfrm>
          <a:off x="0" y="441960"/>
          <a:ext cx="1874520" cy="411480"/>
        </a:xfrm>
        <a:prstGeom prst="homePlate">
          <a:avLst/>
        </a:prstGeom>
        <a:solidFill>
          <a:srgbClr val="6B71F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373380</xdr:colOff>
      <xdr:row>0</xdr:row>
      <xdr:rowOff>205740</xdr:rowOff>
    </xdr:from>
    <xdr:to>
      <xdr:col>1</xdr:col>
      <xdr:colOff>129540</xdr:colOff>
      <xdr:row>2</xdr:row>
      <xdr:rowOff>114300</xdr:rowOff>
    </xdr:to>
    <xdr:pic>
      <xdr:nvPicPr>
        <xdr:cNvPr id="19" name="Gráfico 18">
          <a:extLst>
            <a:ext uri="{FF2B5EF4-FFF2-40B4-BE49-F238E27FC236}">
              <a16:creationId xmlns:a16="http://schemas.microsoft.com/office/drawing/2014/main" id="{3F5446A9-1F20-4E62-BB31-58967962C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73380" y="205740"/>
          <a:ext cx="365760" cy="3657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427773</xdr:colOff>
      <xdr:row>15</xdr:row>
      <xdr:rowOff>223608</xdr:rowOff>
    </xdr:from>
    <xdr:to>
      <xdr:col>9</xdr:col>
      <xdr:colOff>190501</xdr:colOff>
      <xdr:row>22</xdr:row>
      <xdr:rowOff>106680</xdr:rowOff>
    </xdr:to>
    <xdr:sp macro="" textlink="">
      <xdr:nvSpPr>
        <xdr:cNvPr id="34" name="Retângulo: Cantos Arredondados 33">
          <a:extLst>
            <a:ext uri="{FF2B5EF4-FFF2-40B4-BE49-F238E27FC236}">
              <a16:creationId xmlns:a16="http://schemas.microsoft.com/office/drawing/2014/main" id="{D328D6E7-9365-4CF7-A470-10FC11F711C8}"/>
            </a:ext>
          </a:extLst>
        </xdr:cNvPr>
        <xdr:cNvSpPr/>
      </xdr:nvSpPr>
      <xdr:spPr>
        <a:xfrm>
          <a:off x="4694973" y="3652608"/>
          <a:ext cx="981928" cy="1483272"/>
        </a:xfrm>
        <a:prstGeom prst="roundRect">
          <a:avLst/>
        </a:prstGeom>
        <a:noFill/>
        <a:ln w="19050">
          <a:solidFill>
            <a:srgbClr val="6B71F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>
            <a:ea typeface="ADLaM Display" panose="02010000000000000000" pitchFamily="2" charset="0"/>
          </a:endParaRPr>
        </a:p>
      </xdr:txBody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18</xdr:col>
      <xdr:colOff>0</xdr:colOff>
      <xdr:row>3</xdr:row>
      <xdr:rowOff>167640</xdr:rowOff>
    </xdr:to>
    <xdr:grpSp>
      <xdr:nvGrpSpPr>
        <xdr:cNvPr id="22" name="Agrupar 21">
          <a:extLst>
            <a:ext uri="{FF2B5EF4-FFF2-40B4-BE49-F238E27FC236}">
              <a16:creationId xmlns:a16="http://schemas.microsoft.com/office/drawing/2014/main" id="{B2F6A1D6-9FCF-325E-C7D4-48C4412C5FC2}"/>
            </a:ext>
          </a:extLst>
        </xdr:cNvPr>
        <xdr:cNvGrpSpPr/>
      </xdr:nvGrpSpPr>
      <xdr:grpSpPr>
        <a:xfrm>
          <a:off x="0" y="0"/>
          <a:ext cx="10972800" cy="853440"/>
          <a:chOff x="0" y="0"/>
          <a:chExt cx="10972800" cy="853440"/>
        </a:xfrm>
      </xdr:grpSpPr>
      <xdr:sp macro="" textlink="">
        <xdr:nvSpPr>
          <xdr:cNvPr id="13" name="Retângulo 12">
            <a:extLst>
              <a:ext uri="{FF2B5EF4-FFF2-40B4-BE49-F238E27FC236}">
                <a16:creationId xmlns:a16="http://schemas.microsoft.com/office/drawing/2014/main" id="{D287C285-79E0-F30F-3F14-691F256D0250}"/>
              </a:ext>
            </a:extLst>
          </xdr:cNvPr>
          <xdr:cNvSpPr/>
        </xdr:nvSpPr>
        <xdr:spPr>
          <a:xfrm>
            <a:off x="0" y="0"/>
            <a:ext cx="10972800" cy="685800"/>
          </a:xfrm>
          <a:prstGeom prst="rect">
            <a:avLst/>
          </a:prstGeom>
          <a:gradFill flip="none" rotWithShape="1">
            <a:gsLst>
              <a:gs pos="0">
                <a:srgbClr val="252859"/>
              </a:gs>
              <a:gs pos="12000">
                <a:srgbClr val="252859"/>
              </a:gs>
              <a:gs pos="84000">
                <a:srgbClr val="6B71F2"/>
              </a:gs>
              <a:gs pos="100000">
                <a:srgbClr val="6B71F2"/>
              </a:gs>
            </a:gsLst>
            <a:lin ang="10800000" scaled="1"/>
            <a:tileRect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pt-BR" sz="120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	Interface</a:t>
            </a:r>
            <a:r>
              <a:rPr lang="pt-BR" sz="1200" baseline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da Biblioteca</a:t>
            </a:r>
          </a:p>
        </xdr:txBody>
      </xdr:sp>
      <xdr:sp macro="" textlink="">
        <xdr:nvSpPr>
          <xdr:cNvPr id="16" name="Seta: Pentágono 15">
            <a:extLst>
              <a:ext uri="{FF2B5EF4-FFF2-40B4-BE49-F238E27FC236}">
                <a16:creationId xmlns:a16="http://schemas.microsoft.com/office/drawing/2014/main" id="{9E0F2C55-3630-DE98-3CF2-95ACB89A1B98}"/>
              </a:ext>
            </a:extLst>
          </xdr:cNvPr>
          <xdr:cNvSpPr/>
        </xdr:nvSpPr>
        <xdr:spPr>
          <a:xfrm>
            <a:off x="0" y="441960"/>
            <a:ext cx="1874520" cy="411480"/>
          </a:xfrm>
          <a:prstGeom prst="homePlate">
            <a:avLst/>
          </a:prstGeom>
          <a:solidFill>
            <a:srgbClr val="6B71F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7</xdr:col>
      <xdr:colOff>432703</xdr:colOff>
      <xdr:row>21</xdr:row>
      <xdr:rowOff>11722</xdr:rowOff>
    </xdr:from>
    <xdr:to>
      <xdr:col>9</xdr:col>
      <xdr:colOff>199292</xdr:colOff>
      <xdr:row>22</xdr:row>
      <xdr:rowOff>123091</xdr:rowOff>
    </xdr:to>
    <xdr:sp macro="" textlink="Operations!K7">
      <xdr:nvSpPr>
        <xdr:cNvPr id="39" name="Retângulo: Cantos Superiores Arredondados 38">
          <a:extLst>
            <a:ext uri="{FF2B5EF4-FFF2-40B4-BE49-F238E27FC236}">
              <a16:creationId xmlns:a16="http://schemas.microsoft.com/office/drawing/2014/main" id="{C26AE7A9-8C5B-4283-AFB2-98DECE063E33}"/>
            </a:ext>
          </a:extLst>
        </xdr:cNvPr>
        <xdr:cNvSpPr/>
      </xdr:nvSpPr>
      <xdr:spPr>
        <a:xfrm>
          <a:off x="4699903" y="4812322"/>
          <a:ext cx="985789" cy="339969"/>
        </a:xfrm>
        <a:prstGeom prst="round2SameRect">
          <a:avLst>
            <a:gd name="adj1" fmla="val 0"/>
            <a:gd name="adj2" fmla="val 50000"/>
          </a:avLst>
        </a:prstGeom>
        <a:solidFill>
          <a:srgbClr val="6B71F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34258B41-8BAC-469B-A725-F710598319C5}" type="TxLink">
            <a:rPr lang="en-US" sz="1200" b="0" i="0" u="none" strike="noStrike">
              <a:solidFill>
                <a:srgbClr val="252859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pPr algn="ctr"/>
            <a:t>876 pág.</a:t>
          </a:fld>
          <a:endParaRPr lang="pt-BR" sz="1200">
            <a:solidFill>
              <a:srgbClr val="252859"/>
            </a:solidFill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  <xdr:twoCellAnchor>
    <xdr:from>
      <xdr:col>7</xdr:col>
      <xdr:colOff>558059</xdr:colOff>
      <xdr:row>5</xdr:row>
      <xdr:rowOff>34584</xdr:rowOff>
    </xdr:from>
    <xdr:to>
      <xdr:col>13</xdr:col>
      <xdr:colOff>146579</xdr:colOff>
      <xdr:row>14</xdr:row>
      <xdr:rowOff>141264</xdr:rowOff>
    </xdr:to>
    <xdr:grpSp>
      <xdr:nvGrpSpPr>
        <xdr:cNvPr id="28" name="Agrupar 27">
          <a:extLst>
            <a:ext uri="{FF2B5EF4-FFF2-40B4-BE49-F238E27FC236}">
              <a16:creationId xmlns:a16="http://schemas.microsoft.com/office/drawing/2014/main" id="{C2A265B5-EEAB-7860-EFD1-5E1498B6549D}"/>
            </a:ext>
          </a:extLst>
        </xdr:cNvPr>
        <xdr:cNvGrpSpPr/>
      </xdr:nvGrpSpPr>
      <xdr:grpSpPr>
        <a:xfrm>
          <a:off x="4825259" y="1177584"/>
          <a:ext cx="3246120" cy="2164080"/>
          <a:chOff x="4825259" y="1177584"/>
          <a:chExt cx="3246120" cy="2164080"/>
        </a:xfrm>
      </xdr:grpSpPr>
      <xdr:pic>
        <xdr:nvPicPr>
          <xdr:cNvPr id="6" name="Imagem 5">
            <a:extLst>
              <a:ext uri="{FF2B5EF4-FFF2-40B4-BE49-F238E27FC236}">
                <a16:creationId xmlns:a16="http://schemas.microsoft.com/office/drawing/2014/main" id="{9570EBDC-1A61-5859-EF51-DD65C3171E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alphaModFix amt="65000"/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artisticBlur/>
                    </a14:imgEffect>
                    <a14:imgEffect>
                      <a14:saturation sat="150000"/>
                    </a14:imgEffect>
                    <a14:imgEffect>
                      <a14:brightnessContrast bright="-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25259" y="1177584"/>
            <a:ext cx="3246120" cy="2164080"/>
          </a:xfrm>
          <a:prstGeom prst="roundRect">
            <a:avLst>
              <a:gd name="adj" fmla="val 9918"/>
            </a:avLst>
          </a:prstGeom>
          <a:solidFill>
            <a:srgbClr val="6B71F2">
              <a:alpha val="50000"/>
            </a:srgbClr>
          </a:solidFill>
          <a:ln w="19050">
            <a:solidFill>
              <a:srgbClr val="7E8FF2"/>
            </a:solidFill>
          </a:ln>
          <a:effectLst/>
        </xdr:spPr>
      </xdr:pic>
      <xdr:sp macro="" textlink="Operations!J12">
        <xdr:nvSpPr>
          <xdr:cNvPr id="31" name="Retângulo 30">
            <a:extLst>
              <a:ext uri="{FF2B5EF4-FFF2-40B4-BE49-F238E27FC236}">
                <a16:creationId xmlns:a16="http://schemas.microsoft.com/office/drawing/2014/main" id="{BCCD6568-B005-8923-34DC-41E7224D9473}"/>
              </a:ext>
            </a:extLst>
          </xdr:cNvPr>
          <xdr:cNvSpPr/>
        </xdr:nvSpPr>
        <xdr:spPr>
          <a:xfrm>
            <a:off x="4899660" y="2004060"/>
            <a:ext cx="2766060" cy="1013460"/>
          </a:xfrm>
          <a:prstGeom prst="rect">
            <a:avLst/>
          </a:prstGeom>
          <a:noFill/>
          <a:ln w="1905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8956E0F8-6CC7-4A9B-929D-2B7B33693231}" type="TxLink">
              <a:rPr lang="en-US" sz="1600" b="0" i="0" u="none" strike="noStrike">
                <a:solidFill>
                  <a:srgbClr val="FFFFFF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pPr algn="l"/>
              <a:t>J.K. Rowling, com 3859 páginas</a:t>
            </a:fld>
            <a:endParaRPr lang="pt-BR" sz="160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xdr:txBody>
      </xdr:sp>
      <xdr:sp macro="" textlink="">
        <xdr:nvSpPr>
          <xdr:cNvPr id="33" name="Retângulo 32">
            <a:extLst>
              <a:ext uri="{FF2B5EF4-FFF2-40B4-BE49-F238E27FC236}">
                <a16:creationId xmlns:a16="http://schemas.microsoft.com/office/drawing/2014/main" id="{62964EF5-0A0B-4ADA-95F5-61774857D317}"/>
              </a:ext>
            </a:extLst>
          </xdr:cNvPr>
          <xdr:cNvSpPr/>
        </xdr:nvSpPr>
        <xdr:spPr>
          <a:xfrm>
            <a:off x="4907280" y="1485900"/>
            <a:ext cx="1912620" cy="373380"/>
          </a:xfrm>
          <a:prstGeom prst="rect">
            <a:avLst/>
          </a:prstGeom>
          <a:noFill/>
          <a:ln w="1905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200" b="0" i="0" u="none" strike="noStrike">
                <a:solidFill>
                  <a:srgbClr val="FFFFFF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Autor(a)</a:t>
            </a:r>
            <a:r>
              <a:rPr lang="en-US" sz="1200" b="0" i="0" u="none" strike="noStrike" baseline="0">
                <a:solidFill>
                  <a:srgbClr val="FFFFFF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mais lido(a)</a:t>
            </a:r>
          </a:p>
        </xdr:txBody>
      </xdr:sp>
    </xdr:grpSp>
    <xdr:clientData/>
  </xdr:twoCellAnchor>
  <xdr:twoCellAnchor>
    <xdr:from>
      <xdr:col>9</xdr:col>
      <xdr:colOff>443013</xdr:colOff>
      <xdr:row>15</xdr:row>
      <xdr:rowOff>223608</xdr:rowOff>
    </xdr:from>
    <xdr:to>
      <xdr:col>11</xdr:col>
      <xdr:colOff>205741</xdr:colOff>
      <xdr:row>22</xdr:row>
      <xdr:rowOff>106680</xdr:rowOff>
    </xdr:to>
    <xdr:sp macro="" textlink="">
      <xdr:nvSpPr>
        <xdr:cNvPr id="41" name="Retângulo: Cantos Arredondados 40">
          <a:extLst>
            <a:ext uri="{FF2B5EF4-FFF2-40B4-BE49-F238E27FC236}">
              <a16:creationId xmlns:a16="http://schemas.microsoft.com/office/drawing/2014/main" id="{CC9B027A-243F-4987-B4D9-B5E8BD148E89}"/>
            </a:ext>
          </a:extLst>
        </xdr:cNvPr>
        <xdr:cNvSpPr/>
      </xdr:nvSpPr>
      <xdr:spPr>
        <a:xfrm>
          <a:off x="5929413" y="3652608"/>
          <a:ext cx="981928" cy="1483272"/>
        </a:xfrm>
        <a:prstGeom prst="roundRect">
          <a:avLst/>
        </a:prstGeom>
        <a:noFill/>
        <a:ln w="19050">
          <a:solidFill>
            <a:srgbClr val="6B71F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>
            <a:ea typeface="ADLaM Display" panose="02010000000000000000" pitchFamily="2" charset="0"/>
          </a:endParaRPr>
        </a:p>
      </xdr:txBody>
    </xdr:sp>
    <xdr:clientData/>
  </xdr:twoCellAnchor>
  <xdr:twoCellAnchor>
    <xdr:from>
      <xdr:col>9</xdr:col>
      <xdr:colOff>447943</xdr:colOff>
      <xdr:row>21</xdr:row>
      <xdr:rowOff>11723</xdr:rowOff>
    </xdr:from>
    <xdr:to>
      <xdr:col>11</xdr:col>
      <xdr:colOff>214532</xdr:colOff>
      <xdr:row>22</xdr:row>
      <xdr:rowOff>117231</xdr:rowOff>
    </xdr:to>
    <xdr:sp macro="" textlink="Operations!K8">
      <xdr:nvSpPr>
        <xdr:cNvPr id="42" name="Retângulo: Cantos Superiores Arredondados 41">
          <a:extLst>
            <a:ext uri="{FF2B5EF4-FFF2-40B4-BE49-F238E27FC236}">
              <a16:creationId xmlns:a16="http://schemas.microsoft.com/office/drawing/2014/main" id="{77C6A527-B5A8-4F61-89ED-9AA803FD313D}"/>
            </a:ext>
          </a:extLst>
        </xdr:cNvPr>
        <xdr:cNvSpPr/>
      </xdr:nvSpPr>
      <xdr:spPr>
        <a:xfrm>
          <a:off x="5934343" y="4812323"/>
          <a:ext cx="985789" cy="334108"/>
        </a:xfrm>
        <a:prstGeom prst="round2SameRect">
          <a:avLst>
            <a:gd name="adj1" fmla="val 0"/>
            <a:gd name="adj2" fmla="val 50000"/>
          </a:avLst>
        </a:prstGeom>
        <a:solidFill>
          <a:srgbClr val="6B71F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D2B9E7F6-649B-480E-8D39-3231CB4FE260}" type="TxLink">
            <a:rPr lang="en-US" sz="1200" b="0" i="0" u="none" strike="noStrike">
              <a:solidFill>
                <a:srgbClr val="252859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pPr algn="ctr"/>
            <a:t>784 pág.</a:t>
          </a:fld>
          <a:endParaRPr lang="pt-BR" sz="1200">
            <a:solidFill>
              <a:srgbClr val="252859"/>
            </a:solidFill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  <xdr:twoCellAnchor>
    <xdr:from>
      <xdr:col>11</xdr:col>
      <xdr:colOff>420153</xdr:colOff>
      <xdr:row>15</xdr:row>
      <xdr:rowOff>215988</xdr:rowOff>
    </xdr:from>
    <xdr:to>
      <xdr:col>13</xdr:col>
      <xdr:colOff>182881</xdr:colOff>
      <xdr:row>22</xdr:row>
      <xdr:rowOff>99060</xdr:rowOff>
    </xdr:to>
    <xdr:sp macro="" textlink="">
      <xdr:nvSpPr>
        <xdr:cNvPr id="43" name="Retângulo: Cantos Arredondados 42">
          <a:extLst>
            <a:ext uri="{FF2B5EF4-FFF2-40B4-BE49-F238E27FC236}">
              <a16:creationId xmlns:a16="http://schemas.microsoft.com/office/drawing/2014/main" id="{E603877B-6371-41B0-BAA8-DC85A77AC517}"/>
            </a:ext>
          </a:extLst>
        </xdr:cNvPr>
        <xdr:cNvSpPr/>
      </xdr:nvSpPr>
      <xdr:spPr>
        <a:xfrm>
          <a:off x="7125753" y="3644988"/>
          <a:ext cx="981928" cy="1483272"/>
        </a:xfrm>
        <a:prstGeom prst="roundRect">
          <a:avLst/>
        </a:prstGeom>
        <a:noFill/>
        <a:ln w="19050">
          <a:solidFill>
            <a:srgbClr val="6B71F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>
            <a:ea typeface="ADLaM Display" panose="02010000000000000000" pitchFamily="2" charset="0"/>
          </a:endParaRPr>
        </a:p>
      </xdr:txBody>
    </xdr:sp>
    <xdr:clientData/>
  </xdr:twoCellAnchor>
  <xdr:twoCellAnchor>
    <xdr:from>
      <xdr:col>11</xdr:col>
      <xdr:colOff>425083</xdr:colOff>
      <xdr:row>21</xdr:row>
      <xdr:rowOff>4103</xdr:rowOff>
    </xdr:from>
    <xdr:to>
      <xdr:col>13</xdr:col>
      <xdr:colOff>191672</xdr:colOff>
      <xdr:row>22</xdr:row>
      <xdr:rowOff>117231</xdr:rowOff>
    </xdr:to>
    <xdr:sp macro="" textlink="Operations!K9">
      <xdr:nvSpPr>
        <xdr:cNvPr id="44" name="Retângulo: Cantos Superiores Arredondados 43">
          <a:extLst>
            <a:ext uri="{FF2B5EF4-FFF2-40B4-BE49-F238E27FC236}">
              <a16:creationId xmlns:a16="http://schemas.microsoft.com/office/drawing/2014/main" id="{041CB788-302F-45D2-A295-AA842AEF7C67}"/>
            </a:ext>
          </a:extLst>
        </xdr:cNvPr>
        <xdr:cNvSpPr/>
      </xdr:nvSpPr>
      <xdr:spPr>
        <a:xfrm>
          <a:off x="7130683" y="4804703"/>
          <a:ext cx="985789" cy="341728"/>
        </a:xfrm>
        <a:prstGeom prst="round2SameRect">
          <a:avLst>
            <a:gd name="adj1" fmla="val 0"/>
            <a:gd name="adj2" fmla="val 50000"/>
          </a:avLst>
        </a:prstGeom>
        <a:solidFill>
          <a:srgbClr val="6B71F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06420CB-D1B7-4570-B049-90009C504F27}" type="TxLink">
            <a:rPr lang="en-US" sz="1200" b="0" i="0" u="none" strike="noStrike">
              <a:solidFill>
                <a:srgbClr val="252859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pPr algn="ctr"/>
            <a:t>752 pág.</a:t>
          </a:fld>
          <a:endParaRPr lang="pt-BR" sz="1200">
            <a:solidFill>
              <a:srgbClr val="252859"/>
            </a:solidFill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  <xdr:twoCellAnchor>
    <xdr:from>
      <xdr:col>8</xdr:col>
      <xdr:colOff>266700</xdr:colOff>
      <xdr:row>22</xdr:row>
      <xdr:rowOff>129540</xdr:rowOff>
    </xdr:from>
    <xdr:to>
      <xdr:col>12</xdr:col>
      <xdr:colOff>472440</xdr:colOff>
      <xdr:row>24</xdr:row>
      <xdr:rowOff>30480</xdr:rowOff>
    </xdr:to>
    <xdr:sp macro="" textlink="">
      <xdr:nvSpPr>
        <xdr:cNvPr id="45" name="Retângulo 44">
          <a:extLst>
            <a:ext uri="{FF2B5EF4-FFF2-40B4-BE49-F238E27FC236}">
              <a16:creationId xmlns:a16="http://schemas.microsoft.com/office/drawing/2014/main" id="{238972E7-01B6-3A80-36C8-11927B814B47}"/>
            </a:ext>
          </a:extLst>
        </xdr:cNvPr>
        <xdr:cNvSpPr/>
      </xdr:nvSpPr>
      <xdr:spPr>
        <a:xfrm>
          <a:off x="5143500" y="5158740"/>
          <a:ext cx="2644140" cy="3581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200">
              <a:solidFill>
                <a:srgbClr val="7E8FF2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Maiores quantidades de páginas</a:t>
          </a:r>
        </a:p>
      </xdr:txBody>
    </xdr:sp>
    <xdr:clientData/>
  </xdr:twoCellAnchor>
  <xdr:twoCellAnchor>
    <xdr:from>
      <xdr:col>14</xdr:col>
      <xdr:colOff>75987</xdr:colOff>
      <xdr:row>5</xdr:row>
      <xdr:rowOff>34584</xdr:rowOff>
    </xdr:from>
    <xdr:to>
      <xdr:col>21</xdr:col>
      <xdr:colOff>207285</xdr:colOff>
      <xdr:row>23</xdr:row>
      <xdr:rowOff>117817</xdr:rowOff>
    </xdr:to>
    <xdr:grpSp>
      <xdr:nvGrpSpPr>
        <xdr:cNvPr id="25" name="Agrupar 24">
          <a:extLst>
            <a:ext uri="{FF2B5EF4-FFF2-40B4-BE49-F238E27FC236}">
              <a16:creationId xmlns:a16="http://schemas.microsoft.com/office/drawing/2014/main" id="{ED8363AD-F995-CF4D-7E65-4FC07B864CD6}"/>
            </a:ext>
          </a:extLst>
        </xdr:cNvPr>
        <xdr:cNvGrpSpPr/>
      </xdr:nvGrpSpPr>
      <xdr:grpSpPr>
        <a:xfrm>
          <a:off x="8610387" y="1177584"/>
          <a:ext cx="4398498" cy="4198033"/>
          <a:chOff x="8732307" y="1192824"/>
          <a:chExt cx="4398498" cy="4198033"/>
        </a:xfrm>
      </xdr:grpSpPr>
      <xdr:sp macro="" textlink="">
        <xdr:nvSpPr>
          <xdr:cNvPr id="26" name="Retângulo: Cantos Arredondados 25">
            <a:extLst>
              <a:ext uri="{FF2B5EF4-FFF2-40B4-BE49-F238E27FC236}">
                <a16:creationId xmlns:a16="http://schemas.microsoft.com/office/drawing/2014/main" id="{93F0B7CF-1D41-4934-201B-5E87C319EE8B}"/>
              </a:ext>
            </a:extLst>
          </xdr:cNvPr>
          <xdr:cNvSpPr/>
        </xdr:nvSpPr>
        <xdr:spPr>
          <a:xfrm>
            <a:off x="8736996" y="1192824"/>
            <a:ext cx="4389120" cy="1478280"/>
          </a:xfrm>
          <a:prstGeom prst="roundRect">
            <a:avLst>
              <a:gd name="adj" fmla="val 17902"/>
            </a:avLst>
          </a:prstGeom>
          <a:solidFill>
            <a:srgbClr val="252859"/>
          </a:solidFill>
          <a:ln w="19050">
            <a:solidFill>
              <a:srgbClr val="6B71F2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7" name="Retângulo 26">
            <a:extLst>
              <a:ext uri="{FF2B5EF4-FFF2-40B4-BE49-F238E27FC236}">
                <a16:creationId xmlns:a16="http://schemas.microsoft.com/office/drawing/2014/main" id="{BC504F26-336F-403E-AF4E-102A6B0F541E}"/>
              </a:ext>
            </a:extLst>
          </xdr:cNvPr>
          <xdr:cNvSpPr/>
        </xdr:nvSpPr>
        <xdr:spPr>
          <a:xfrm>
            <a:off x="8732307" y="1658230"/>
            <a:ext cx="4398498" cy="578558"/>
          </a:xfrm>
          <a:prstGeom prst="rect">
            <a:avLst/>
          </a:prstGeom>
          <a:solidFill>
            <a:srgbClr val="6B71F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graphicFrame macro="">
        <xdr:nvGraphicFramePr>
          <xdr:cNvPr id="24" name="Gráfico 23">
            <a:extLst>
              <a:ext uri="{FF2B5EF4-FFF2-40B4-BE49-F238E27FC236}">
                <a16:creationId xmlns:a16="http://schemas.microsoft.com/office/drawing/2014/main" id="{7C3F377A-5BA0-4484-A134-FE8D21D7239E}"/>
              </a:ext>
            </a:extLst>
          </xdr:cNvPr>
          <xdr:cNvGraphicFramePr>
            <a:graphicFrameLocks/>
          </xdr:cNvGraphicFramePr>
        </xdr:nvGraphicFramePr>
        <xdr:xfrm>
          <a:off x="8736996" y="1732882"/>
          <a:ext cx="4389120" cy="36579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46" name="Retângulo 45">
            <a:extLst>
              <a:ext uri="{FF2B5EF4-FFF2-40B4-BE49-F238E27FC236}">
                <a16:creationId xmlns:a16="http://schemas.microsoft.com/office/drawing/2014/main" id="{48C13190-1AF3-4F13-8BED-31EF18910A0C}"/>
              </a:ext>
            </a:extLst>
          </xdr:cNvPr>
          <xdr:cNvSpPr/>
        </xdr:nvSpPr>
        <xdr:spPr>
          <a:xfrm>
            <a:off x="9525000" y="1234440"/>
            <a:ext cx="2849880" cy="35814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200">
                <a:solidFill>
                  <a:srgbClr val="7E8FF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Quantidade</a:t>
            </a:r>
            <a:r>
              <a:rPr lang="pt-BR" sz="1200" baseline="0">
                <a:solidFill>
                  <a:srgbClr val="7E8FF2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de Páginas por Autoria</a:t>
            </a:r>
          </a:p>
        </xdr:txBody>
      </xdr:sp>
    </xdr:grpSp>
    <xdr:clientData/>
  </xdr:twoCellAnchor>
  <xdr:twoCellAnchor editAs="oneCell">
    <xdr:from>
      <xdr:col>0</xdr:col>
      <xdr:colOff>358140</xdr:colOff>
      <xdr:row>0</xdr:row>
      <xdr:rowOff>205740</xdr:rowOff>
    </xdr:from>
    <xdr:to>
      <xdr:col>1</xdr:col>
      <xdr:colOff>114300</xdr:colOff>
      <xdr:row>2</xdr:row>
      <xdr:rowOff>114300</xdr:rowOff>
    </xdr:to>
    <xdr:pic>
      <xdr:nvPicPr>
        <xdr:cNvPr id="4" name="Gráfico 3">
          <a:extLst>
            <a:ext uri="{FF2B5EF4-FFF2-40B4-BE49-F238E27FC236}">
              <a16:creationId xmlns:a16="http://schemas.microsoft.com/office/drawing/2014/main" id="{E45A77EA-2FF5-4031-BACA-6CB289727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58140" y="205740"/>
          <a:ext cx="365760" cy="365760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5</xdr:row>
      <xdr:rowOff>34584</xdr:rowOff>
    </xdr:from>
    <xdr:to>
      <xdr:col>7</xdr:col>
      <xdr:colOff>19050</xdr:colOff>
      <xdr:row>17</xdr:row>
      <xdr:rowOff>34584</xdr:rowOff>
    </xdr:to>
    <xdr:grpSp>
      <xdr:nvGrpSpPr>
        <xdr:cNvPr id="23" name="Agrupar 22">
          <a:extLst>
            <a:ext uri="{FF2B5EF4-FFF2-40B4-BE49-F238E27FC236}">
              <a16:creationId xmlns:a16="http://schemas.microsoft.com/office/drawing/2014/main" id="{A39C4E65-AAF5-C95D-4978-403A48C0590E}"/>
            </a:ext>
          </a:extLst>
        </xdr:cNvPr>
        <xdr:cNvGrpSpPr/>
      </xdr:nvGrpSpPr>
      <xdr:grpSpPr>
        <a:xfrm>
          <a:off x="628650" y="1177584"/>
          <a:ext cx="3657600" cy="2743200"/>
          <a:chOff x="628650" y="1230630"/>
          <a:chExt cx="3657600" cy="2743200"/>
        </a:xfrm>
      </xdr:grpSpPr>
      <xdr:sp macro="" textlink="">
        <xdr:nvSpPr>
          <xdr:cNvPr id="17" name="Retângulo: Cantos Arredondados 16">
            <a:extLst>
              <a:ext uri="{FF2B5EF4-FFF2-40B4-BE49-F238E27FC236}">
                <a16:creationId xmlns:a16="http://schemas.microsoft.com/office/drawing/2014/main" id="{8446CE5E-5B6A-4F77-BF0C-E3AF3917D22F}"/>
              </a:ext>
            </a:extLst>
          </xdr:cNvPr>
          <xdr:cNvSpPr/>
        </xdr:nvSpPr>
        <xdr:spPr>
          <a:xfrm>
            <a:off x="628650" y="1230630"/>
            <a:ext cx="3657600" cy="2743200"/>
          </a:xfrm>
          <a:prstGeom prst="roundRect">
            <a:avLst>
              <a:gd name="adj" fmla="val 11250"/>
            </a:avLst>
          </a:prstGeom>
          <a:solidFill>
            <a:srgbClr val="6B71F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pt-BR" sz="1200">
              <a:solidFill>
                <a:schemeClr val="bg1">
                  <a:lumMod val="95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xdr:txBody>
      </xdr:sp>
      <xdr:sp macro="" textlink="">
        <xdr:nvSpPr>
          <xdr:cNvPr id="19" name="Retângulo: Cantos Superiores Arredondados 18">
            <a:extLst>
              <a:ext uri="{FF2B5EF4-FFF2-40B4-BE49-F238E27FC236}">
                <a16:creationId xmlns:a16="http://schemas.microsoft.com/office/drawing/2014/main" id="{6A75EC67-8B16-420B-9571-987554F92DE8}"/>
              </a:ext>
            </a:extLst>
          </xdr:cNvPr>
          <xdr:cNvSpPr/>
        </xdr:nvSpPr>
        <xdr:spPr>
          <a:xfrm>
            <a:off x="628650" y="1230630"/>
            <a:ext cx="3657600" cy="457200"/>
          </a:xfrm>
          <a:prstGeom prst="round2SameRect">
            <a:avLst>
              <a:gd name="adj1" fmla="val 50000"/>
              <a:gd name="adj2" fmla="val 0"/>
            </a:avLst>
          </a:prstGeom>
          <a:solidFill>
            <a:srgbClr val="7E8FF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200">
                <a:solidFill>
                  <a:srgbClr val="252859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Quantidade de Volumes por Editora</a:t>
            </a:r>
          </a:p>
        </xdr:txBody>
      </xdr:sp>
      <xdr:graphicFrame macro="">
        <xdr:nvGraphicFramePr>
          <xdr:cNvPr id="7" name="Gráfico 6">
            <a:extLst>
              <a:ext uri="{FF2B5EF4-FFF2-40B4-BE49-F238E27FC236}">
                <a16:creationId xmlns:a16="http://schemas.microsoft.com/office/drawing/2014/main" id="{0641FCC1-61DC-4583-AAD6-2EA8C853AEB4}"/>
              </a:ext>
            </a:extLst>
          </xdr:cNvPr>
          <xdr:cNvGraphicFramePr>
            <a:graphicFrameLocks/>
          </xdr:cNvGraphicFramePr>
        </xdr:nvGraphicFramePr>
        <xdr:xfrm>
          <a:off x="640080" y="1737360"/>
          <a:ext cx="3535680" cy="212140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</xdr:grpSp>
    <xdr:clientData/>
  </xdr:twoCellAnchor>
  <xdr:twoCellAnchor>
    <xdr:from>
      <xdr:col>1</xdr:col>
      <xdr:colOff>30480</xdr:colOff>
      <xdr:row>18</xdr:row>
      <xdr:rowOff>182880</xdr:rowOff>
    </xdr:from>
    <xdr:to>
      <xdr:col>3</xdr:col>
      <xdr:colOff>548640</xdr:colOff>
      <xdr:row>23</xdr:row>
      <xdr:rowOff>137160</xdr:rowOff>
    </xdr:to>
    <xdr:grpSp>
      <xdr:nvGrpSpPr>
        <xdr:cNvPr id="10" name="Agrupar 9">
          <a:extLst>
            <a:ext uri="{FF2B5EF4-FFF2-40B4-BE49-F238E27FC236}">
              <a16:creationId xmlns:a16="http://schemas.microsoft.com/office/drawing/2014/main" id="{ABE63D80-C238-54B3-4F56-8F96A20C89B2}"/>
            </a:ext>
          </a:extLst>
        </xdr:cNvPr>
        <xdr:cNvGrpSpPr/>
      </xdr:nvGrpSpPr>
      <xdr:grpSpPr>
        <a:xfrm>
          <a:off x="640080" y="4297680"/>
          <a:ext cx="1737360" cy="1097280"/>
          <a:chOff x="655320" y="4251960"/>
          <a:chExt cx="1737360" cy="1097280"/>
        </a:xfrm>
      </xdr:grpSpPr>
      <xdr:sp macro="" textlink="">
        <xdr:nvSpPr>
          <xdr:cNvPr id="18" name="Retângulo: Cantos Arredondados 17">
            <a:extLst>
              <a:ext uri="{FF2B5EF4-FFF2-40B4-BE49-F238E27FC236}">
                <a16:creationId xmlns:a16="http://schemas.microsoft.com/office/drawing/2014/main" id="{66EF3201-69C4-FE3C-D92A-0FCFE645B580}"/>
              </a:ext>
            </a:extLst>
          </xdr:cNvPr>
          <xdr:cNvSpPr/>
        </xdr:nvSpPr>
        <xdr:spPr>
          <a:xfrm>
            <a:off x="655320" y="4251960"/>
            <a:ext cx="1737360" cy="1097280"/>
          </a:xfrm>
          <a:prstGeom prst="roundRect">
            <a:avLst/>
          </a:prstGeom>
          <a:solidFill>
            <a:srgbClr val="6B71F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pt-BR" sz="1200">
              <a:solidFill>
                <a:schemeClr val="bg1">
                  <a:lumMod val="95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xdr:txBody>
      </xdr:sp>
      <xdr:sp macro="" textlink="">
        <xdr:nvSpPr>
          <xdr:cNvPr id="2" name="Retângulo: Cantos Superiores Arredondados 1">
            <a:extLst>
              <a:ext uri="{FF2B5EF4-FFF2-40B4-BE49-F238E27FC236}">
                <a16:creationId xmlns:a16="http://schemas.microsoft.com/office/drawing/2014/main" id="{924425A1-B94E-4671-887A-5422FC59CFD8}"/>
              </a:ext>
            </a:extLst>
          </xdr:cNvPr>
          <xdr:cNvSpPr/>
        </xdr:nvSpPr>
        <xdr:spPr>
          <a:xfrm>
            <a:off x="655320" y="4251960"/>
            <a:ext cx="1737360" cy="457200"/>
          </a:xfrm>
          <a:prstGeom prst="round2SameRect">
            <a:avLst>
              <a:gd name="adj1" fmla="val 38333"/>
              <a:gd name="adj2" fmla="val 0"/>
            </a:avLst>
          </a:prstGeom>
          <a:solidFill>
            <a:srgbClr val="7E8FF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200">
                <a:solidFill>
                  <a:srgbClr val="252859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Quantidade</a:t>
            </a:r>
            <a:r>
              <a:rPr lang="pt-BR" sz="1200" baseline="0">
                <a:solidFill>
                  <a:srgbClr val="252859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Total</a:t>
            </a:r>
          </a:p>
        </xdr:txBody>
      </xdr:sp>
      <xdr:sp macro="" textlink="Operations!G22">
        <xdr:nvSpPr>
          <xdr:cNvPr id="9" name="Retângulo 8">
            <a:extLst>
              <a:ext uri="{FF2B5EF4-FFF2-40B4-BE49-F238E27FC236}">
                <a16:creationId xmlns:a16="http://schemas.microsoft.com/office/drawing/2014/main" id="{D5AFE15C-7C88-0343-2364-56E1008607AC}"/>
              </a:ext>
            </a:extLst>
          </xdr:cNvPr>
          <xdr:cNvSpPr/>
        </xdr:nvSpPr>
        <xdr:spPr>
          <a:xfrm>
            <a:off x="670560" y="4724400"/>
            <a:ext cx="1714500" cy="61722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F7F6393C-3F77-447D-8C17-8AF5BF4478E6}" type="TxLink">
              <a:rPr lang="en-US" sz="1200" b="0" i="0" u="none" strike="noStrike">
                <a:solidFill>
                  <a:srgbClr val="FFFFFF"/>
                </a:solidFill>
                <a:latin typeface="Segoe UI Semibold" panose="020B0702040204020203" pitchFamily="34" charset="0"/>
                <a:cs typeface="Segoe UI Semibold" panose="020B0702040204020203" pitchFamily="34" charset="0"/>
              </a:rPr>
              <a:pPr algn="ctr"/>
              <a:t>30 volumes</a:t>
            </a:fld>
            <a:endParaRPr lang="pt-BR" sz="1200">
              <a:latin typeface="Segoe UI Semibold" panose="020B0702040204020203" pitchFamily="34" charset="0"/>
              <a:cs typeface="Segoe UI Semibold" panose="020B0702040204020203" pitchFamily="34" charset="0"/>
            </a:endParaRPr>
          </a:p>
        </xdr:txBody>
      </xdr:sp>
    </xdr:grpSp>
    <xdr:clientData/>
  </xdr:twoCellAnchor>
  <xdr:twoCellAnchor>
    <xdr:from>
      <xdr:col>4</xdr:col>
      <xdr:colOff>45720</xdr:colOff>
      <xdr:row>18</xdr:row>
      <xdr:rowOff>182880</xdr:rowOff>
    </xdr:from>
    <xdr:to>
      <xdr:col>6</xdr:col>
      <xdr:colOff>563880</xdr:colOff>
      <xdr:row>23</xdr:row>
      <xdr:rowOff>137160</xdr:rowOff>
    </xdr:to>
    <xdr:sp macro="" textlink="">
      <xdr:nvSpPr>
        <xdr:cNvPr id="12" name="Retângulo: Cantos Arredondados 11">
          <a:extLst>
            <a:ext uri="{FF2B5EF4-FFF2-40B4-BE49-F238E27FC236}">
              <a16:creationId xmlns:a16="http://schemas.microsoft.com/office/drawing/2014/main" id="{B8E13D7D-C839-57CB-498D-B97AB4B3D31A}"/>
            </a:ext>
          </a:extLst>
        </xdr:cNvPr>
        <xdr:cNvSpPr/>
      </xdr:nvSpPr>
      <xdr:spPr>
        <a:xfrm>
          <a:off x="2484120" y="4297680"/>
          <a:ext cx="1737360" cy="1097280"/>
        </a:xfrm>
        <a:prstGeom prst="roundRect">
          <a:avLst/>
        </a:prstGeom>
        <a:solidFill>
          <a:srgbClr val="6B71F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pt-BR" sz="1200">
            <a:solidFill>
              <a:schemeClr val="bg1">
                <a:lumMod val="95000"/>
              </a:schemeClr>
            </a:solidFill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  <xdr:twoCellAnchor>
    <xdr:from>
      <xdr:col>4</xdr:col>
      <xdr:colOff>45720</xdr:colOff>
      <xdr:row>18</xdr:row>
      <xdr:rowOff>182880</xdr:rowOff>
    </xdr:from>
    <xdr:to>
      <xdr:col>6</xdr:col>
      <xdr:colOff>563880</xdr:colOff>
      <xdr:row>20</xdr:row>
      <xdr:rowOff>182880</xdr:rowOff>
    </xdr:to>
    <xdr:sp macro="" textlink="">
      <xdr:nvSpPr>
        <xdr:cNvPr id="15" name="Retângulo: Cantos Superiores Arredondados 14">
          <a:extLst>
            <a:ext uri="{FF2B5EF4-FFF2-40B4-BE49-F238E27FC236}">
              <a16:creationId xmlns:a16="http://schemas.microsoft.com/office/drawing/2014/main" id="{CD7ED0C4-750D-42F1-B651-A42944EDE985}"/>
            </a:ext>
          </a:extLst>
        </xdr:cNvPr>
        <xdr:cNvSpPr/>
      </xdr:nvSpPr>
      <xdr:spPr>
        <a:xfrm>
          <a:off x="2484120" y="4297680"/>
          <a:ext cx="1737360" cy="457200"/>
        </a:xfrm>
        <a:prstGeom prst="round2SameRect">
          <a:avLst>
            <a:gd name="adj1" fmla="val 38333"/>
            <a:gd name="adj2" fmla="val 0"/>
          </a:avLst>
        </a:prstGeom>
        <a:solidFill>
          <a:srgbClr val="7E8FF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200">
              <a:solidFill>
                <a:srgbClr val="252859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Páginas</a:t>
          </a:r>
          <a:r>
            <a:rPr lang="pt-BR" sz="1200" baseline="0">
              <a:solidFill>
                <a:srgbClr val="252859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 Lidas</a:t>
          </a:r>
          <a:endParaRPr lang="pt-BR" sz="1200">
            <a:solidFill>
              <a:srgbClr val="252859"/>
            </a:solidFill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  <xdr:twoCellAnchor>
    <xdr:from>
      <xdr:col>4</xdr:col>
      <xdr:colOff>60960</xdr:colOff>
      <xdr:row>20</xdr:row>
      <xdr:rowOff>198120</xdr:rowOff>
    </xdr:from>
    <xdr:to>
      <xdr:col>6</xdr:col>
      <xdr:colOff>556260</xdr:colOff>
      <xdr:row>23</xdr:row>
      <xdr:rowOff>129540</xdr:rowOff>
    </xdr:to>
    <xdr:sp macro="" textlink="">
      <xdr:nvSpPr>
        <xdr:cNvPr id="21" name="Retângulo 20">
          <a:extLst>
            <a:ext uri="{FF2B5EF4-FFF2-40B4-BE49-F238E27FC236}">
              <a16:creationId xmlns:a16="http://schemas.microsoft.com/office/drawing/2014/main" id="{EC330E48-6848-C4C4-4C79-026EC4C6178B}"/>
            </a:ext>
          </a:extLst>
        </xdr:cNvPr>
        <xdr:cNvSpPr/>
      </xdr:nvSpPr>
      <xdr:spPr>
        <a:xfrm>
          <a:off x="2499360" y="4770120"/>
          <a:ext cx="1714500" cy="6172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200" b="0" i="0" u="none" strike="noStrike">
            <a:solidFill>
              <a:srgbClr val="FFFFFF"/>
            </a:solidFill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4</xdr:col>
      <xdr:colOff>53340</xdr:colOff>
      <xdr:row>20</xdr:row>
      <xdr:rowOff>182880</xdr:rowOff>
    </xdr:from>
    <xdr:to>
      <xdr:col>6</xdr:col>
      <xdr:colOff>571500</xdr:colOff>
      <xdr:row>23</xdr:row>
      <xdr:rowOff>137160</xdr:rowOff>
    </xdr:to>
    <xdr:sp macro="" textlink="Operations!J15">
      <xdr:nvSpPr>
        <xdr:cNvPr id="29" name="Retângulo 28">
          <a:extLst>
            <a:ext uri="{FF2B5EF4-FFF2-40B4-BE49-F238E27FC236}">
              <a16:creationId xmlns:a16="http://schemas.microsoft.com/office/drawing/2014/main" id="{3A593A50-9985-F7B9-A4D6-0E2D1E6163C4}"/>
            </a:ext>
          </a:extLst>
        </xdr:cNvPr>
        <xdr:cNvSpPr/>
      </xdr:nvSpPr>
      <xdr:spPr>
        <a:xfrm>
          <a:off x="2491740" y="4754880"/>
          <a:ext cx="1737360" cy="6400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12DEE266-2FC2-48A0-95E6-8B0976B2D769}" type="TxLink">
            <a:rPr lang="en-US" sz="1200" b="0" i="0" u="none" strike="noStrike">
              <a:solidFill>
                <a:srgbClr val="FFFFFF"/>
              </a:solidFill>
              <a:latin typeface="Segoe UI Semibold" panose="020B0702040204020203" pitchFamily="34" charset="0"/>
              <a:ea typeface="ADLaM Display" panose="02010000000000000000" pitchFamily="2" charset="0"/>
              <a:cs typeface="Segoe UI Semibold" panose="020B0702040204020203" pitchFamily="34" charset="0"/>
            </a:rPr>
            <a:pPr algn="ctr"/>
            <a:t>6972 páginas</a:t>
          </a:fld>
          <a:endParaRPr lang="pt-BR" sz="1200">
            <a:latin typeface="Segoe UI Semibold" panose="020B0702040204020203" pitchFamily="34" charset="0"/>
            <a:ea typeface="ADLaM Display" panose="02010000000000000000" pitchFamily="2" charset="0"/>
            <a:cs typeface="Segoe UI Semibold" panose="020B07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586740</xdr:colOff>
      <xdr:row>3</xdr:row>
      <xdr:rowOff>167640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27046150-47FB-6339-2865-48098A908BD5}"/>
            </a:ext>
          </a:extLst>
        </xdr:cNvPr>
        <xdr:cNvGrpSpPr/>
      </xdr:nvGrpSpPr>
      <xdr:grpSpPr>
        <a:xfrm>
          <a:off x="0" y="0"/>
          <a:ext cx="10972800" cy="853440"/>
          <a:chOff x="0" y="0"/>
          <a:chExt cx="10972800" cy="853440"/>
        </a:xfrm>
      </xdr:grpSpPr>
      <xdr:sp macro="" textlink="">
        <xdr:nvSpPr>
          <xdr:cNvPr id="2" name="Retângulo 1">
            <a:extLst>
              <a:ext uri="{FF2B5EF4-FFF2-40B4-BE49-F238E27FC236}">
                <a16:creationId xmlns:a16="http://schemas.microsoft.com/office/drawing/2014/main" id="{91DCB7CE-F00C-4480-8105-FB33FB6ABBCE}"/>
              </a:ext>
            </a:extLst>
          </xdr:cNvPr>
          <xdr:cNvSpPr/>
        </xdr:nvSpPr>
        <xdr:spPr>
          <a:xfrm>
            <a:off x="0" y="0"/>
            <a:ext cx="10972800" cy="685800"/>
          </a:xfrm>
          <a:prstGeom prst="rect">
            <a:avLst/>
          </a:prstGeom>
          <a:gradFill flip="none" rotWithShape="1">
            <a:gsLst>
              <a:gs pos="0">
                <a:srgbClr val="252859"/>
              </a:gs>
              <a:gs pos="12000">
                <a:srgbClr val="252859"/>
              </a:gs>
              <a:gs pos="84000">
                <a:srgbClr val="6B71F2"/>
              </a:gs>
              <a:gs pos="100000">
                <a:srgbClr val="6B71F2"/>
              </a:gs>
            </a:gsLst>
            <a:lin ang="10800000" scaled="1"/>
            <a:tileRect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pt-BR" sz="120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	Cálculos &amp;</a:t>
            </a:r>
            <a:r>
              <a:rPr lang="pt-BR" sz="1200" baseline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</a:t>
            </a:r>
            <a:r>
              <a:rPr lang="pt-BR" sz="120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Seleções</a:t>
            </a:r>
            <a:endParaRPr lang="pt-BR" sz="1200" baseline="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xdr:txBody>
      </xdr:sp>
      <xdr:sp macro="" textlink="">
        <xdr:nvSpPr>
          <xdr:cNvPr id="3" name="Seta: Pentágono 2">
            <a:extLst>
              <a:ext uri="{FF2B5EF4-FFF2-40B4-BE49-F238E27FC236}">
                <a16:creationId xmlns:a16="http://schemas.microsoft.com/office/drawing/2014/main" id="{B3A2E132-FB1F-45E7-8A6B-E4F07545AD40}"/>
              </a:ext>
            </a:extLst>
          </xdr:cNvPr>
          <xdr:cNvSpPr/>
        </xdr:nvSpPr>
        <xdr:spPr>
          <a:xfrm>
            <a:off x="0" y="441960"/>
            <a:ext cx="1874520" cy="411480"/>
          </a:xfrm>
          <a:prstGeom prst="homePlate">
            <a:avLst/>
          </a:prstGeom>
          <a:solidFill>
            <a:srgbClr val="6B71F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 editAs="oneCell">
    <xdr:from>
      <xdr:col>0</xdr:col>
      <xdr:colOff>365760</xdr:colOff>
      <xdr:row>0</xdr:row>
      <xdr:rowOff>220980</xdr:rowOff>
    </xdr:from>
    <xdr:to>
      <xdr:col>1</xdr:col>
      <xdr:colOff>121920</xdr:colOff>
      <xdr:row>2</xdr:row>
      <xdr:rowOff>129540</xdr:rowOff>
    </xdr:to>
    <xdr:pic>
      <xdr:nvPicPr>
        <xdr:cNvPr id="5" name="Gráfico 4">
          <a:extLst>
            <a:ext uri="{FF2B5EF4-FFF2-40B4-BE49-F238E27FC236}">
              <a16:creationId xmlns:a16="http://schemas.microsoft.com/office/drawing/2014/main" id="{3A738509-EDDA-4391-B8B5-2CDD73EA4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65760" y="220980"/>
          <a:ext cx="365760" cy="3657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15</xdr:col>
      <xdr:colOff>167640</xdr:colOff>
      <xdr:row>3</xdr:row>
      <xdr:rowOff>167640</xdr:rowOff>
    </xdr:to>
    <xdr:grpSp>
      <xdr:nvGrpSpPr>
        <xdr:cNvPr id="10" name="Agrupar 9">
          <a:extLst>
            <a:ext uri="{FF2B5EF4-FFF2-40B4-BE49-F238E27FC236}">
              <a16:creationId xmlns:a16="http://schemas.microsoft.com/office/drawing/2014/main" id="{0369A856-4545-4D6D-923A-D8FCF0CF6D4A}"/>
            </a:ext>
          </a:extLst>
        </xdr:cNvPr>
        <xdr:cNvGrpSpPr/>
      </xdr:nvGrpSpPr>
      <xdr:grpSpPr>
        <a:xfrm>
          <a:off x="0" y="0"/>
          <a:ext cx="10972800" cy="853440"/>
          <a:chOff x="0" y="0"/>
          <a:chExt cx="10972800" cy="853440"/>
        </a:xfrm>
      </xdr:grpSpPr>
      <xdr:sp macro="" textlink="">
        <xdr:nvSpPr>
          <xdr:cNvPr id="12" name="Retângulo 11">
            <a:extLst>
              <a:ext uri="{FF2B5EF4-FFF2-40B4-BE49-F238E27FC236}">
                <a16:creationId xmlns:a16="http://schemas.microsoft.com/office/drawing/2014/main" id="{76E2736E-A4D4-DF11-0E60-CE5878E6E115}"/>
              </a:ext>
            </a:extLst>
          </xdr:cNvPr>
          <xdr:cNvSpPr/>
        </xdr:nvSpPr>
        <xdr:spPr>
          <a:xfrm>
            <a:off x="0" y="0"/>
            <a:ext cx="10972800" cy="685800"/>
          </a:xfrm>
          <a:prstGeom prst="rect">
            <a:avLst/>
          </a:prstGeom>
          <a:gradFill flip="none" rotWithShape="1">
            <a:gsLst>
              <a:gs pos="0">
                <a:srgbClr val="252859"/>
              </a:gs>
              <a:gs pos="12000">
                <a:srgbClr val="252859"/>
              </a:gs>
              <a:gs pos="84000">
                <a:srgbClr val="6B71F2"/>
              </a:gs>
              <a:gs pos="100000">
                <a:srgbClr val="6B71F2"/>
              </a:gs>
            </a:gsLst>
            <a:lin ang="10800000" scaled="1"/>
            <a:tileRect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pt-BR" sz="120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	Pesquisar na Biblioteca</a:t>
            </a:r>
          </a:p>
        </xdr:txBody>
      </xdr:sp>
      <xdr:sp macro="" textlink="">
        <xdr:nvSpPr>
          <xdr:cNvPr id="14" name="Seta: Pentágono 13">
            <a:extLst>
              <a:ext uri="{FF2B5EF4-FFF2-40B4-BE49-F238E27FC236}">
                <a16:creationId xmlns:a16="http://schemas.microsoft.com/office/drawing/2014/main" id="{EF1F0E29-7B96-450F-B963-C462C68D8F47}"/>
              </a:ext>
            </a:extLst>
          </xdr:cNvPr>
          <xdr:cNvSpPr/>
        </xdr:nvSpPr>
        <xdr:spPr>
          <a:xfrm>
            <a:off x="0" y="441960"/>
            <a:ext cx="1874520" cy="411480"/>
          </a:xfrm>
          <a:prstGeom prst="homePlate">
            <a:avLst/>
          </a:prstGeom>
          <a:solidFill>
            <a:srgbClr val="6B71F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573157</xdr:colOff>
      <xdr:row>8</xdr:row>
      <xdr:rowOff>68581</xdr:rowOff>
    </xdr:from>
    <xdr:to>
      <xdr:col>2</xdr:col>
      <xdr:colOff>570980</xdr:colOff>
      <xdr:row>17</xdr:row>
      <xdr:rowOff>68581</xdr:rowOff>
    </xdr:to>
    <xdr:grpSp>
      <xdr:nvGrpSpPr>
        <xdr:cNvPr id="22" name="Agrupar 21">
          <a:extLst>
            <a:ext uri="{FF2B5EF4-FFF2-40B4-BE49-F238E27FC236}">
              <a16:creationId xmlns:a16="http://schemas.microsoft.com/office/drawing/2014/main" id="{460B4BFF-15E5-85C9-791D-8B4A75B718BD}"/>
            </a:ext>
          </a:extLst>
        </xdr:cNvPr>
        <xdr:cNvGrpSpPr/>
      </xdr:nvGrpSpPr>
      <xdr:grpSpPr>
        <a:xfrm>
          <a:off x="573157" y="1897381"/>
          <a:ext cx="2878183" cy="2057400"/>
          <a:chOff x="573157" y="2155798"/>
          <a:chExt cx="2880171" cy="2087218"/>
        </a:xfrm>
      </xdr:grpSpPr>
      <xdr:sp macro="" textlink="">
        <xdr:nvSpPr>
          <xdr:cNvPr id="4" name="Retângulo: Cantos Arredondados 3">
            <a:extLst>
              <a:ext uri="{FF2B5EF4-FFF2-40B4-BE49-F238E27FC236}">
                <a16:creationId xmlns:a16="http://schemas.microsoft.com/office/drawing/2014/main" id="{36B00DDC-ECD1-0F9A-9730-247CA7A6B648}"/>
              </a:ext>
            </a:extLst>
          </xdr:cNvPr>
          <xdr:cNvSpPr/>
        </xdr:nvSpPr>
        <xdr:spPr>
          <a:xfrm>
            <a:off x="573157" y="2155798"/>
            <a:ext cx="2880171" cy="2087218"/>
          </a:xfrm>
          <a:prstGeom prst="roundRect">
            <a:avLst>
              <a:gd name="adj" fmla="val 11496"/>
            </a:avLst>
          </a:prstGeom>
          <a:solidFill>
            <a:srgbClr val="6B71F2"/>
          </a:solidFill>
          <a:ln>
            <a:solidFill>
              <a:srgbClr val="252859"/>
            </a:solidFill>
          </a:ln>
          <a:effectLst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solidFill>
                <a:schemeClr val="bg1">
                  <a:lumMod val="95000"/>
                </a:schemeClr>
              </a:solidFill>
            </a:endParaRPr>
          </a:p>
        </xdr:txBody>
      </xdr:sp>
      <xdr:sp macro="" textlink="$B$11">
        <xdr:nvSpPr>
          <xdr:cNvPr id="8" name="Retângulo 7">
            <a:extLst>
              <a:ext uri="{FF2B5EF4-FFF2-40B4-BE49-F238E27FC236}">
                <a16:creationId xmlns:a16="http://schemas.microsoft.com/office/drawing/2014/main" id="{31572360-9236-4C60-95B6-54D42DC2298A}"/>
              </a:ext>
            </a:extLst>
          </xdr:cNvPr>
          <xdr:cNvSpPr/>
        </xdr:nvSpPr>
        <xdr:spPr>
          <a:xfrm>
            <a:off x="2123326" y="3657968"/>
            <a:ext cx="1256599" cy="34720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2327F896-0483-484D-93C3-DCD6C370F903}" type="TxLink">
              <a:rPr lang="en-US" sz="1100" b="0" i="0" u="none" strike="noStrike">
                <a:solidFill>
                  <a:schemeClr val="bg1">
                    <a:lumMod val="95000"/>
                  </a:schemeClr>
                </a:solidFill>
                <a:latin typeface="Segoe UI Semibold" panose="020B0702040204020203" pitchFamily="34" charset="0"/>
                <a:ea typeface="ADLaM Display" panose="02010000000000000000" pitchFamily="2" charset="0"/>
                <a:cs typeface="Segoe UI Semibold" panose="020B0702040204020203" pitchFamily="34" charset="0"/>
              </a:rPr>
              <a:pPr algn="ctr"/>
              <a:t>Ficção Científica</a:t>
            </a:fld>
            <a:endParaRPr lang="pt-BR" sz="1200">
              <a:solidFill>
                <a:schemeClr val="bg1">
                  <a:lumMod val="95000"/>
                </a:schemeClr>
              </a:solidFill>
              <a:latin typeface="Segoe UI Semibold" panose="020B0702040204020203" pitchFamily="34" charset="0"/>
              <a:ea typeface="ADLaM Display" panose="02010000000000000000" pitchFamily="2" charset="0"/>
              <a:cs typeface="Segoe UI Semibold" panose="020B0702040204020203" pitchFamily="34" charset="0"/>
            </a:endParaRPr>
          </a:p>
        </xdr:txBody>
      </xdr:sp>
      <xdr:sp macro="" textlink="$B$12">
        <xdr:nvSpPr>
          <xdr:cNvPr id="9" name="Retângulo 8">
            <a:extLst>
              <a:ext uri="{FF2B5EF4-FFF2-40B4-BE49-F238E27FC236}">
                <a16:creationId xmlns:a16="http://schemas.microsoft.com/office/drawing/2014/main" id="{766E90FC-40D5-E98F-F476-9B5ABE734049}"/>
              </a:ext>
            </a:extLst>
          </xdr:cNvPr>
          <xdr:cNvSpPr/>
        </xdr:nvSpPr>
        <xdr:spPr>
          <a:xfrm>
            <a:off x="669998" y="2985272"/>
            <a:ext cx="2563329" cy="40354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fld id="{4714EFD1-DDE0-4970-9381-334BE09AA51B}" type="TxLink">
              <a:rPr lang="en-US" sz="1100" b="0" i="0" u="none" strike="noStrike">
                <a:solidFill>
                  <a:schemeClr val="bg1">
                    <a:lumMod val="95000"/>
                  </a:schemeClr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pPr algn="l"/>
              <a:t>Escrito por Marry Shelley, 1818</a:t>
            </a:fld>
            <a:endParaRPr lang="en-US">
              <a:solidFill>
                <a:schemeClr val="bg1">
                  <a:lumMod val="95000"/>
                </a:schemeClr>
              </a:solidFill>
              <a:latin typeface="Segoe UI" panose="020B0502040204020203" pitchFamily="34" charset="0"/>
              <a:ea typeface="ADLaM Display" panose="02010000000000000000" pitchFamily="2" charset="0"/>
              <a:cs typeface="Segoe UI" panose="020B0502040204020203" pitchFamily="34" charset="0"/>
            </a:endParaRPr>
          </a:p>
        </xdr:txBody>
      </xdr:sp>
      <xdr:sp macro="" textlink="$B$13">
        <xdr:nvSpPr>
          <xdr:cNvPr id="11" name="Retângulo 10">
            <a:extLst>
              <a:ext uri="{FF2B5EF4-FFF2-40B4-BE49-F238E27FC236}">
                <a16:creationId xmlns:a16="http://schemas.microsoft.com/office/drawing/2014/main" id="{FEB0E2CE-DF56-439C-6F9E-CC3B0B339877}"/>
              </a:ext>
            </a:extLst>
          </xdr:cNvPr>
          <xdr:cNvSpPr/>
        </xdr:nvSpPr>
        <xdr:spPr>
          <a:xfrm>
            <a:off x="960160" y="3657968"/>
            <a:ext cx="1039412" cy="34720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fld id="{6BA932EA-079D-47A4-83FB-9988F37AE349}" type="TxLink">
              <a:rPr lang="en-US" sz="1100" b="0" i="0" u="none" strike="noStrike">
                <a:solidFill>
                  <a:schemeClr val="bg1">
                    <a:lumMod val="95000"/>
                  </a:schemeClr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pPr algn="l"/>
              <a:t>158 páginas</a:t>
            </a:fld>
            <a:endParaRPr lang="pt-BR" sz="1200">
              <a:solidFill>
                <a:schemeClr val="bg1">
                  <a:lumMod val="95000"/>
                </a:schemeClr>
              </a:solidFill>
              <a:latin typeface="Segoe UI" panose="020B0502040204020203" pitchFamily="34" charset="0"/>
              <a:ea typeface="ADLaM Display" panose="02010000000000000000" pitchFamily="2" charset="0"/>
              <a:cs typeface="Segoe UI" panose="020B0502040204020203" pitchFamily="34" charset="0"/>
            </a:endParaRPr>
          </a:p>
        </xdr:txBody>
      </xdr:sp>
      <xdr:grpSp>
        <xdr:nvGrpSpPr>
          <xdr:cNvPr id="19" name="Agrupar 18">
            <a:extLst>
              <a:ext uri="{FF2B5EF4-FFF2-40B4-BE49-F238E27FC236}">
                <a16:creationId xmlns:a16="http://schemas.microsoft.com/office/drawing/2014/main" id="{F8E2C707-F4CF-5CCC-B3C0-59EDEBC3D36A}"/>
              </a:ext>
            </a:extLst>
          </xdr:cNvPr>
          <xdr:cNvGrpSpPr/>
        </xdr:nvGrpSpPr>
        <xdr:grpSpPr>
          <a:xfrm>
            <a:off x="575878" y="2155798"/>
            <a:ext cx="2874728" cy="799018"/>
            <a:chOff x="575878" y="2125981"/>
            <a:chExt cx="2872740" cy="789078"/>
          </a:xfrm>
        </xdr:grpSpPr>
        <xdr:sp macro="" textlink="">
          <xdr:nvSpPr>
            <xdr:cNvPr id="18" name="Retângulo: Cantos Superiores Arredondados 17">
              <a:extLst>
                <a:ext uri="{FF2B5EF4-FFF2-40B4-BE49-F238E27FC236}">
                  <a16:creationId xmlns:a16="http://schemas.microsoft.com/office/drawing/2014/main" id="{811613E3-952A-BB7C-B3E2-56678868B055}"/>
                </a:ext>
              </a:extLst>
            </xdr:cNvPr>
            <xdr:cNvSpPr/>
          </xdr:nvSpPr>
          <xdr:spPr>
            <a:xfrm>
              <a:off x="575878" y="2125981"/>
              <a:ext cx="2872740" cy="769619"/>
            </a:xfrm>
            <a:prstGeom prst="round2SameRect">
              <a:avLst>
                <a:gd name="adj1" fmla="val 29751"/>
                <a:gd name="adj2" fmla="val 0"/>
              </a:avLst>
            </a:prstGeom>
            <a:solidFill>
              <a:srgbClr val="4654A6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$B$10">
          <xdr:nvSpPr>
            <xdr:cNvPr id="5" name="Retângulo 4">
              <a:extLst>
                <a:ext uri="{FF2B5EF4-FFF2-40B4-BE49-F238E27FC236}">
                  <a16:creationId xmlns:a16="http://schemas.microsoft.com/office/drawing/2014/main" id="{D2E5BA98-EDFE-ED56-0E47-E77AA9F0AD52}"/>
                </a:ext>
              </a:extLst>
            </xdr:cNvPr>
            <xdr:cNvSpPr/>
          </xdr:nvSpPr>
          <xdr:spPr>
            <a:xfrm>
              <a:off x="669998" y="2202180"/>
              <a:ext cx="2561341" cy="71287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fld id="{5026A4FE-D52B-4B2E-96A8-137F0F09C126}" type="TxLink">
                <a:rPr lang="en-US" sz="1200" b="0" i="0" u="none" strike="noStrike">
                  <a:solidFill>
                    <a:schemeClr val="bg1">
                      <a:lumMod val="95000"/>
                    </a:schemeClr>
                  </a:solidFill>
                  <a:latin typeface="Segoe UI Semibold" panose="020B0702040204020203" pitchFamily="34" charset="0"/>
                  <a:ea typeface="ADLaM Display" panose="02010000000000000000" pitchFamily="2" charset="0"/>
                  <a:cs typeface="Segoe UI Semibold" panose="020B0702040204020203" pitchFamily="34" charset="0"/>
                </a:rPr>
                <a:pPr algn="ctr"/>
                <a:t>Frankenstein: ou o moderno Prometeu</a:t>
              </a:fld>
              <a:endParaRPr lang="pt-BR" sz="1200">
                <a:solidFill>
                  <a:schemeClr val="bg1">
                    <a:lumMod val="95000"/>
                  </a:schemeClr>
                </a:solidFill>
                <a:latin typeface="Segoe UI Semibold" panose="020B0702040204020203" pitchFamily="34" charset="0"/>
                <a:ea typeface="ADLaM Display" panose="02010000000000000000" pitchFamily="2" charset="0"/>
                <a:cs typeface="Segoe UI Semibold" panose="020B0702040204020203" pitchFamily="34" charset="0"/>
              </a:endParaRPr>
            </a:p>
          </xdr:txBody>
        </xdr:sp>
      </xdr:grpSp>
      <xdr:pic>
        <xdr:nvPicPr>
          <xdr:cNvPr id="20" name="Gráfico 19">
            <a:extLst>
              <a:ext uri="{FF2B5EF4-FFF2-40B4-BE49-F238E27FC236}">
                <a16:creationId xmlns:a16="http://schemas.microsoft.com/office/drawing/2014/main" id="{89976F7E-DE5D-43F1-9C44-0528A7E995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666916" y="3691725"/>
            <a:ext cx="327660" cy="34587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358140</xdr:colOff>
      <xdr:row>0</xdr:row>
      <xdr:rowOff>205740</xdr:rowOff>
    </xdr:from>
    <xdr:to>
      <xdr:col>1</xdr:col>
      <xdr:colOff>114300</xdr:colOff>
      <xdr:row>2</xdr:row>
      <xdr:rowOff>114300</xdr:rowOff>
    </xdr:to>
    <xdr:pic>
      <xdr:nvPicPr>
        <xdr:cNvPr id="6" name="Gráfico 5">
          <a:extLst>
            <a:ext uri="{FF2B5EF4-FFF2-40B4-BE49-F238E27FC236}">
              <a16:creationId xmlns:a16="http://schemas.microsoft.com/office/drawing/2014/main" id="{A78C4CB5-D229-4F88-B8CA-7AFFBA238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58140" y="205740"/>
          <a:ext cx="365760" cy="36576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12</v>
    <v>4</v>
  </rv>
  <rv s="0">
    <v>14</v>
    <v>4</v>
  </rv>
  <rv s="0">
    <v>17</v>
    <v>4</v>
  </rv>
  <rv s="0">
    <v>4</v>
    <v>4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9279C4-4C61-46B0-9F0F-090C46869F26}" name="Tabela1" displayName="Tabela1" ref="B6:L36" totalsRowShown="0" headerRowDxfId="14" dataDxfId="12" headerRowBorderDxfId="13" tableBorderDxfId="11">
  <autoFilter ref="B6:L36" xr:uid="{CD9279C4-4C61-46B0-9F0F-090C46869F26}"/>
  <tableColumns count="11">
    <tableColumn id="1" xr3:uid="{0426D1FE-FA03-42DA-8A8A-026073E2AF16}" name="ISBN" dataDxfId="10"/>
    <tableColumn id="2" xr3:uid="{8A78A841-8173-4E12-8B81-45680DA8729A}" name="Título" dataDxfId="9"/>
    <tableColumn id="3" xr3:uid="{3E6089A2-3A47-4E96-AFFD-906515382165}" name="Gênero" dataDxfId="8"/>
    <tableColumn id="4" xr3:uid="{1385160A-26D6-4ED6-A4E9-E9840756FB75}" name="Autoria" dataDxfId="7"/>
    <tableColumn id="5" xr3:uid="{C4B21762-A258-435A-983F-ACA44734A88C}" name="Editora" dataDxfId="6"/>
    <tableColumn id="6" xr3:uid="{5A7C7A14-20D6-4CC7-A73F-C590972A260A}" name="Publicação" dataDxfId="5"/>
    <tableColumn id="7" xr3:uid="{A831E45C-BD76-4B5E-BF27-B7283897E4E1}" name="Páginas" dataDxfId="4"/>
    <tableColumn id="8" xr3:uid="{8A8CC8AF-51D2-4B13-85F7-F5AB6A51E870}" name="Modelo" dataDxfId="3"/>
    <tableColumn id="9" xr3:uid="{4E613AAA-4AF2-4CA9-9C23-58C2BC3217B0}" name="Status" dataDxfId="2"/>
    <tableColumn id="10" xr3:uid="{EB4C3150-9503-4B82-9E0B-84CBD012D27C}" name="Capa" dataDxfId="1"/>
    <tableColumn id="11" xr3:uid="{42484302-6F79-4F17-9DD3-69E8C06311B9}" name="Nota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6"/>
  <sheetViews>
    <sheetView workbookViewId="0"/>
  </sheetViews>
  <sheetFormatPr defaultRowHeight="18" customHeight="1" x14ac:dyDescent="0.3"/>
  <cols>
    <col min="1" max="1" width="8.88671875" style="4"/>
    <col min="2" max="2" width="16.6640625" style="5" customWidth="1"/>
    <col min="3" max="3" width="35.88671875" style="5" bestFit="1" customWidth="1"/>
    <col min="4" max="4" width="16.6640625" style="5" customWidth="1"/>
    <col min="5" max="5" width="17.21875" style="5" customWidth="1"/>
    <col min="6" max="6" width="16.6640625" style="5" customWidth="1"/>
    <col min="7" max="7" width="16.6640625" style="7" customWidth="1"/>
    <col min="8" max="8" width="11.6640625" style="7" customWidth="1"/>
    <col min="9" max="9" width="11.6640625" style="5" customWidth="1"/>
    <col min="10" max="10" width="11.6640625" style="8" customWidth="1"/>
    <col min="11" max="11" width="11.6640625" style="7" customWidth="1"/>
    <col min="12" max="12" width="11.6640625" style="9" customWidth="1"/>
    <col min="13" max="13" width="8.88671875" style="4" customWidth="1"/>
    <col min="14" max="14" width="19.5546875" style="4" bestFit="1" customWidth="1"/>
    <col min="15" max="15" width="8.88671875" style="4" customWidth="1"/>
    <col min="16" max="16" width="18.21875" style="4" bestFit="1" customWidth="1"/>
    <col min="17" max="17" width="8.88671875" style="4" customWidth="1"/>
    <col min="18" max="18" width="17.88671875" style="4" bestFit="1" customWidth="1"/>
    <col min="19" max="19" width="8.88671875" style="4" customWidth="1"/>
    <col min="20" max="16384" width="8.88671875" style="4"/>
  </cols>
  <sheetData>
    <row r="1" spans="1:13" ht="18" customHeight="1" x14ac:dyDescent="0.3">
      <c r="A1" s="1"/>
      <c r="B1" s="8"/>
      <c r="C1" s="8"/>
      <c r="D1" s="8"/>
      <c r="E1" s="8"/>
      <c r="F1" s="8"/>
      <c r="G1" s="31"/>
      <c r="H1" s="31"/>
      <c r="I1" s="8"/>
      <c r="K1" s="31"/>
      <c r="L1" s="32"/>
      <c r="M1" s="1"/>
    </row>
    <row r="2" spans="1:13" ht="18" customHeight="1" x14ac:dyDescent="0.3">
      <c r="A2" s="1"/>
      <c r="B2" s="8"/>
      <c r="C2" s="8"/>
      <c r="D2" s="8"/>
      <c r="E2" s="8"/>
      <c r="F2" s="8"/>
      <c r="G2" s="31"/>
      <c r="H2" s="31"/>
      <c r="I2" s="8"/>
      <c r="K2" s="31"/>
      <c r="L2" s="32"/>
      <c r="M2" s="1"/>
    </row>
    <row r="3" spans="1:13" ht="18" customHeight="1" x14ac:dyDescent="0.3">
      <c r="A3" s="1"/>
      <c r="B3" s="8"/>
      <c r="C3" s="8"/>
      <c r="D3" s="8"/>
      <c r="E3" s="8"/>
      <c r="F3" s="8"/>
      <c r="G3" s="31"/>
      <c r="H3" s="31"/>
      <c r="I3" s="8"/>
      <c r="K3" s="31"/>
      <c r="L3" s="32"/>
      <c r="M3" s="1"/>
    </row>
    <row r="4" spans="1:13" ht="18" customHeight="1" x14ac:dyDescent="0.3">
      <c r="A4" s="1"/>
      <c r="B4" s="8"/>
      <c r="C4" s="8"/>
      <c r="D4" s="8"/>
      <c r="E4" s="8"/>
      <c r="F4" s="8"/>
      <c r="G4" s="31"/>
      <c r="H4" s="31"/>
      <c r="I4" s="8"/>
      <c r="K4" s="31"/>
      <c r="L4" s="32"/>
      <c r="M4" s="1"/>
    </row>
    <row r="5" spans="1:13" ht="18" customHeigh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</row>
    <row r="6" spans="1:13" ht="18" customHeight="1" thickBot="1" x14ac:dyDescent="0.35">
      <c r="A6" s="1"/>
      <c r="B6" s="17" t="s">
        <v>5</v>
      </c>
      <c r="C6" s="18" t="s">
        <v>0</v>
      </c>
      <c r="D6" s="18" t="s">
        <v>1</v>
      </c>
      <c r="E6" s="18" t="s">
        <v>3</v>
      </c>
      <c r="F6" s="18" t="s">
        <v>4</v>
      </c>
      <c r="G6" s="18" t="s">
        <v>95</v>
      </c>
      <c r="H6" s="18" t="s">
        <v>6</v>
      </c>
      <c r="I6" s="18" t="s">
        <v>35</v>
      </c>
      <c r="J6" s="18" t="s">
        <v>2</v>
      </c>
      <c r="K6" s="18" t="s">
        <v>7</v>
      </c>
      <c r="L6" s="19" t="s">
        <v>94</v>
      </c>
      <c r="M6" s="8"/>
    </row>
    <row r="7" spans="1:13" ht="18" customHeight="1" x14ac:dyDescent="0.3">
      <c r="A7" s="1"/>
      <c r="B7" s="33" t="s">
        <v>108</v>
      </c>
      <c r="C7" s="34" t="s">
        <v>84</v>
      </c>
      <c r="D7" s="35" t="s">
        <v>8</v>
      </c>
      <c r="E7" s="34" t="s">
        <v>107</v>
      </c>
      <c r="F7" s="35" t="s">
        <v>25</v>
      </c>
      <c r="G7" s="10">
        <v>2002</v>
      </c>
      <c r="H7" s="36">
        <v>208</v>
      </c>
      <c r="I7" s="34" t="s">
        <v>38</v>
      </c>
      <c r="J7" s="35" t="s">
        <v>18</v>
      </c>
      <c r="K7" s="10" t="e" vm="1">
        <v>#VALUE!</v>
      </c>
      <c r="L7" s="37">
        <v>5</v>
      </c>
      <c r="M7" s="1"/>
    </row>
    <row r="8" spans="1:13" ht="18" customHeight="1" x14ac:dyDescent="0.3">
      <c r="A8" s="1"/>
      <c r="B8" s="14" t="s">
        <v>104</v>
      </c>
      <c r="C8" s="15" t="s">
        <v>62</v>
      </c>
      <c r="D8" s="12" t="s">
        <v>8</v>
      </c>
      <c r="E8" s="15" t="s">
        <v>75</v>
      </c>
      <c r="F8" s="12" t="s">
        <v>92</v>
      </c>
      <c r="G8" s="11">
        <v>2019</v>
      </c>
      <c r="H8" s="16">
        <v>144</v>
      </c>
      <c r="I8" s="15" t="s">
        <v>37</v>
      </c>
      <c r="J8" s="12" t="s">
        <v>18</v>
      </c>
      <c r="K8" s="11" t="e" vm="2">
        <v>#VALUE!</v>
      </c>
      <c r="L8" s="13">
        <v>4.8</v>
      </c>
      <c r="M8" s="1"/>
    </row>
    <row r="9" spans="1:13" ht="18" customHeight="1" x14ac:dyDescent="0.3">
      <c r="A9" s="1"/>
      <c r="B9" s="14" t="s">
        <v>102</v>
      </c>
      <c r="C9" s="15" t="s">
        <v>101</v>
      </c>
      <c r="D9" s="12" t="s">
        <v>9</v>
      </c>
      <c r="E9" s="15" t="s">
        <v>80</v>
      </c>
      <c r="F9" s="12" t="s">
        <v>92</v>
      </c>
      <c r="G9" s="11">
        <v>2020</v>
      </c>
      <c r="H9" s="16">
        <v>80</v>
      </c>
      <c r="I9" s="15" t="s">
        <v>37</v>
      </c>
      <c r="J9" s="12" t="s">
        <v>18</v>
      </c>
      <c r="K9" s="11" t="e" vm="3">
        <v>#VALUE!</v>
      </c>
      <c r="L9" s="13">
        <v>2</v>
      </c>
      <c r="M9" s="1"/>
    </row>
    <row r="10" spans="1:13" ht="18" customHeight="1" x14ac:dyDescent="0.3">
      <c r="A10" s="1"/>
      <c r="B10" s="14" t="s">
        <v>103</v>
      </c>
      <c r="C10" s="15" t="s">
        <v>63</v>
      </c>
      <c r="D10" s="12" t="s">
        <v>8</v>
      </c>
      <c r="E10" s="15" t="s">
        <v>76</v>
      </c>
      <c r="F10" s="12" t="s">
        <v>92</v>
      </c>
      <c r="G10" s="11">
        <v>1872</v>
      </c>
      <c r="H10" s="16">
        <v>128</v>
      </c>
      <c r="I10" s="15" t="s">
        <v>37</v>
      </c>
      <c r="J10" s="12" t="s">
        <v>18</v>
      </c>
      <c r="K10" s="11" t="e" vm="4">
        <v>#VALUE!</v>
      </c>
      <c r="L10" s="13">
        <v>5</v>
      </c>
      <c r="M10" s="1"/>
    </row>
    <row r="11" spans="1:13" ht="18" customHeight="1" x14ac:dyDescent="0.3">
      <c r="A11" s="1"/>
      <c r="B11" s="14" t="s">
        <v>106</v>
      </c>
      <c r="C11" s="15" t="s">
        <v>59</v>
      </c>
      <c r="D11" s="12" t="s">
        <v>11</v>
      </c>
      <c r="E11" s="15" t="s">
        <v>72</v>
      </c>
      <c r="F11" s="12" t="s">
        <v>105</v>
      </c>
      <c r="G11" s="11">
        <v>1818</v>
      </c>
      <c r="H11" s="16">
        <v>158</v>
      </c>
      <c r="I11" s="15" t="s">
        <v>37</v>
      </c>
      <c r="J11" s="12" t="s">
        <v>18</v>
      </c>
      <c r="K11" s="11" t="e" vm="5">
        <v>#VALUE!</v>
      </c>
      <c r="L11" s="13">
        <v>4.5</v>
      </c>
      <c r="M11" s="1"/>
    </row>
    <row r="12" spans="1:13" ht="18" customHeight="1" x14ac:dyDescent="0.3">
      <c r="A12" s="1"/>
      <c r="B12" s="14" t="s">
        <v>91</v>
      </c>
      <c r="C12" s="15" t="s">
        <v>58</v>
      </c>
      <c r="D12" s="12" t="s">
        <v>12</v>
      </c>
      <c r="E12" s="15" t="s">
        <v>71</v>
      </c>
      <c r="F12" s="12" t="s">
        <v>90</v>
      </c>
      <c r="G12" s="11">
        <v>1817</v>
      </c>
      <c r="H12" s="16">
        <v>240</v>
      </c>
      <c r="I12" s="15" t="s">
        <v>37</v>
      </c>
      <c r="J12" s="12" t="s">
        <v>20</v>
      </c>
      <c r="K12" s="11" t="e" vm="6">
        <v>#VALUE!</v>
      </c>
      <c r="L12" s="13"/>
      <c r="M12" s="1"/>
    </row>
    <row r="13" spans="1:13" ht="18" customHeight="1" x14ac:dyDescent="0.3">
      <c r="A13" s="1"/>
      <c r="B13" s="14" t="s">
        <v>119</v>
      </c>
      <c r="C13" s="15" t="s">
        <v>118</v>
      </c>
      <c r="D13" s="12" t="s">
        <v>8</v>
      </c>
      <c r="E13" s="15" t="s">
        <v>82</v>
      </c>
      <c r="F13" s="12" t="s">
        <v>120</v>
      </c>
      <c r="G13" s="11">
        <v>1914</v>
      </c>
      <c r="H13" s="16">
        <v>191</v>
      </c>
      <c r="I13" s="15" t="s">
        <v>97</v>
      </c>
      <c r="J13" s="12" t="s">
        <v>18</v>
      </c>
      <c r="K13" s="11" t="e" vm="7">
        <v>#VALUE!</v>
      </c>
      <c r="L13" s="13">
        <v>4.8</v>
      </c>
      <c r="M13" s="1"/>
    </row>
    <row r="14" spans="1:13" ht="18" customHeight="1" x14ac:dyDescent="0.3">
      <c r="A14" s="1"/>
      <c r="B14" s="14" t="s">
        <v>66</v>
      </c>
      <c r="C14" s="15" t="s">
        <v>60</v>
      </c>
      <c r="D14" s="12" t="s">
        <v>8</v>
      </c>
      <c r="E14" s="15" t="s">
        <v>73</v>
      </c>
      <c r="F14" s="12" t="s">
        <v>78</v>
      </c>
      <c r="G14" s="11">
        <v>2011</v>
      </c>
      <c r="H14" s="16">
        <v>326</v>
      </c>
      <c r="I14" s="15" t="s">
        <v>37</v>
      </c>
      <c r="J14" s="12" t="s">
        <v>18</v>
      </c>
      <c r="K14" s="11" t="e" vm="8">
        <v>#VALUE!</v>
      </c>
      <c r="L14" s="13">
        <v>3.8</v>
      </c>
      <c r="M14" s="1"/>
    </row>
    <row r="15" spans="1:13" ht="18" customHeight="1" x14ac:dyDescent="0.3">
      <c r="A15" s="1"/>
      <c r="B15" s="14" t="s">
        <v>50</v>
      </c>
      <c r="C15" s="15" t="s">
        <v>39</v>
      </c>
      <c r="D15" s="12" t="s">
        <v>9</v>
      </c>
      <c r="E15" s="15" t="s">
        <v>67</v>
      </c>
      <c r="F15" s="12" t="s">
        <v>33</v>
      </c>
      <c r="G15" s="11">
        <v>1997</v>
      </c>
      <c r="H15" s="16">
        <v>233</v>
      </c>
      <c r="I15" s="15" t="s">
        <v>37</v>
      </c>
      <c r="J15" s="12" t="s">
        <v>18</v>
      </c>
      <c r="K15" s="11" t="e" vm="9">
        <v>#VALUE!</v>
      </c>
      <c r="L15" s="13">
        <v>4.9000000000000004</v>
      </c>
      <c r="M15" s="1"/>
    </row>
    <row r="16" spans="1:13" ht="18" customHeight="1" x14ac:dyDescent="0.3">
      <c r="A16" s="1"/>
      <c r="B16" s="14" t="s">
        <v>51</v>
      </c>
      <c r="C16" s="15" t="s">
        <v>40</v>
      </c>
      <c r="D16" s="12" t="s">
        <v>9</v>
      </c>
      <c r="E16" s="15" t="s">
        <v>67</v>
      </c>
      <c r="F16" s="12" t="s">
        <v>33</v>
      </c>
      <c r="G16" s="11">
        <v>1998</v>
      </c>
      <c r="H16" s="16">
        <v>341</v>
      </c>
      <c r="I16" s="15" t="s">
        <v>37</v>
      </c>
      <c r="J16" s="12" t="s">
        <v>18</v>
      </c>
      <c r="K16" s="11" t="e" vm="10">
        <v>#VALUE!</v>
      </c>
      <c r="L16" s="13">
        <v>3.8</v>
      </c>
      <c r="M16" s="1"/>
    </row>
    <row r="17" spans="1:13" ht="18" customHeight="1" x14ac:dyDescent="0.3">
      <c r="A17" s="1"/>
      <c r="B17" s="14" t="s">
        <v>52</v>
      </c>
      <c r="C17" s="15" t="s">
        <v>41</v>
      </c>
      <c r="D17" s="12" t="s">
        <v>9</v>
      </c>
      <c r="E17" s="15" t="s">
        <v>67</v>
      </c>
      <c r="F17" s="12" t="s">
        <v>33</v>
      </c>
      <c r="G17" s="11">
        <v>1999</v>
      </c>
      <c r="H17" s="16">
        <v>317</v>
      </c>
      <c r="I17" s="15" t="s">
        <v>37</v>
      </c>
      <c r="J17" s="12" t="s">
        <v>18</v>
      </c>
      <c r="K17" s="11" t="e" vm="11">
        <v>#VALUE!</v>
      </c>
      <c r="L17" s="13">
        <v>5</v>
      </c>
      <c r="M17" s="1"/>
    </row>
    <row r="18" spans="1:13" ht="18" customHeight="1" x14ac:dyDescent="0.3">
      <c r="A18" s="1"/>
      <c r="B18" s="14" t="s">
        <v>53</v>
      </c>
      <c r="C18" s="15" t="s">
        <v>44</v>
      </c>
      <c r="D18" s="12" t="s">
        <v>9</v>
      </c>
      <c r="E18" s="15" t="s">
        <v>67</v>
      </c>
      <c r="F18" s="12" t="s">
        <v>33</v>
      </c>
      <c r="G18" s="11">
        <v>2000</v>
      </c>
      <c r="H18" s="16">
        <v>636</v>
      </c>
      <c r="I18" s="15" t="s">
        <v>37</v>
      </c>
      <c r="J18" s="12" t="s">
        <v>18</v>
      </c>
      <c r="K18" s="11" t="e" vm="12">
        <v>#VALUE!</v>
      </c>
      <c r="L18" s="13">
        <v>4.5</v>
      </c>
      <c r="M18" s="1"/>
    </row>
    <row r="19" spans="1:13" ht="18" customHeight="1" x14ac:dyDescent="0.3">
      <c r="A19" s="1"/>
      <c r="B19" s="14" t="s">
        <v>54</v>
      </c>
      <c r="C19" s="15" t="s">
        <v>42</v>
      </c>
      <c r="D19" s="12" t="s">
        <v>9</v>
      </c>
      <c r="E19" s="15" t="s">
        <v>67</v>
      </c>
      <c r="F19" s="12" t="s">
        <v>33</v>
      </c>
      <c r="G19" s="11">
        <v>2003</v>
      </c>
      <c r="H19" s="16">
        <v>876</v>
      </c>
      <c r="I19" s="15" t="s">
        <v>37</v>
      </c>
      <c r="J19" s="12" t="s">
        <v>18</v>
      </c>
      <c r="K19" s="11" t="e" vm="13">
        <v>#VALUE!</v>
      </c>
      <c r="L19" s="13">
        <v>3.5</v>
      </c>
      <c r="M19" s="1"/>
    </row>
    <row r="20" spans="1:13" ht="18" customHeight="1" x14ac:dyDescent="0.3">
      <c r="A20" s="1"/>
      <c r="B20" s="14" t="s">
        <v>55</v>
      </c>
      <c r="C20" s="15" t="s">
        <v>45</v>
      </c>
      <c r="D20" s="12" t="s">
        <v>9</v>
      </c>
      <c r="E20" s="15" t="s">
        <v>67</v>
      </c>
      <c r="F20" s="12" t="s">
        <v>33</v>
      </c>
      <c r="G20" s="11">
        <v>2005</v>
      </c>
      <c r="H20" s="16">
        <v>672</v>
      </c>
      <c r="I20" s="15" t="s">
        <v>37</v>
      </c>
      <c r="J20" s="12" t="s">
        <v>18</v>
      </c>
      <c r="K20" s="11" t="e" vm="14">
        <v>#VALUE!</v>
      </c>
      <c r="L20" s="13">
        <v>4</v>
      </c>
      <c r="M20" s="1"/>
    </row>
    <row r="21" spans="1:13" ht="18" customHeight="1" x14ac:dyDescent="0.3">
      <c r="A21" s="1"/>
      <c r="B21" s="14" t="s">
        <v>49</v>
      </c>
      <c r="C21" s="15" t="s">
        <v>43</v>
      </c>
      <c r="D21" s="12" t="s">
        <v>9</v>
      </c>
      <c r="E21" s="15" t="s">
        <v>67</v>
      </c>
      <c r="F21" s="12" t="s">
        <v>33</v>
      </c>
      <c r="G21" s="11">
        <v>2007</v>
      </c>
      <c r="H21" s="16">
        <v>784</v>
      </c>
      <c r="I21" s="15" t="s">
        <v>37</v>
      </c>
      <c r="J21" s="12" t="s">
        <v>18</v>
      </c>
      <c r="K21" s="11" t="e" vm="15">
        <v>#VALUE!</v>
      </c>
      <c r="L21" s="13">
        <v>4.8</v>
      </c>
      <c r="M21" s="1"/>
    </row>
    <row r="22" spans="1:13" ht="18" customHeight="1" x14ac:dyDescent="0.3">
      <c r="A22" s="1"/>
      <c r="B22" s="14" t="s">
        <v>87</v>
      </c>
      <c r="C22" s="15" t="s">
        <v>56</v>
      </c>
      <c r="D22" s="12" t="s">
        <v>8</v>
      </c>
      <c r="E22" s="15" t="s">
        <v>70</v>
      </c>
      <c r="F22" s="12" t="s">
        <v>86</v>
      </c>
      <c r="G22" s="11">
        <v>1764</v>
      </c>
      <c r="H22" s="16">
        <v>192</v>
      </c>
      <c r="I22" s="15" t="s">
        <v>37</v>
      </c>
      <c r="J22" s="12" t="s">
        <v>18</v>
      </c>
      <c r="K22" s="11" t="e" vm="16">
        <v>#VALUE!</v>
      </c>
      <c r="L22" s="13">
        <v>3</v>
      </c>
      <c r="M22" s="1"/>
    </row>
    <row r="23" spans="1:13" ht="18" customHeight="1" x14ac:dyDescent="0.3">
      <c r="A23" s="1"/>
      <c r="B23" s="14" t="s">
        <v>99</v>
      </c>
      <c r="C23" s="15" t="s">
        <v>79</v>
      </c>
      <c r="D23" s="12" t="s">
        <v>9</v>
      </c>
      <c r="E23" s="15" t="s">
        <v>80</v>
      </c>
      <c r="F23" s="12" t="s">
        <v>98</v>
      </c>
      <c r="G23" s="11">
        <v>1891</v>
      </c>
      <c r="H23" s="16">
        <v>224</v>
      </c>
      <c r="I23" s="15" t="s">
        <v>37</v>
      </c>
      <c r="J23" s="12" t="s">
        <v>20</v>
      </c>
      <c r="K23" s="11" t="e" vm="17">
        <v>#VALUE!</v>
      </c>
      <c r="L23" s="13"/>
      <c r="M23" s="1"/>
    </row>
    <row r="24" spans="1:13" ht="18" customHeight="1" x14ac:dyDescent="0.3">
      <c r="A24" s="1"/>
      <c r="B24" s="14" t="s">
        <v>46</v>
      </c>
      <c r="C24" s="15" t="s">
        <v>47</v>
      </c>
      <c r="D24" s="12" t="s">
        <v>9</v>
      </c>
      <c r="E24" s="15" t="s">
        <v>68</v>
      </c>
      <c r="F24" s="12" t="s">
        <v>48</v>
      </c>
      <c r="G24" s="11">
        <v>2009</v>
      </c>
      <c r="H24" s="16">
        <v>752</v>
      </c>
      <c r="I24" s="15" t="s">
        <v>37</v>
      </c>
      <c r="J24" s="12" t="s">
        <v>34</v>
      </c>
      <c r="K24" s="11" t="e" vm="18">
        <v>#VALUE!</v>
      </c>
      <c r="L24" s="13">
        <v>3</v>
      </c>
      <c r="M24" s="1"/>
    </row>
    <row r="25" spans="1:13" ht="18" customHeight="1" x14ac:dyDescent="0.3">
      <c r="A25" s="1"/>
      <c r="B25" s="14" t="s">
        <v>88</v>
      </c>
      <c r="C25" s="15" t="s">
        <v>57</v>
      </c>
      <c r="D25" s="12" t="s">
        <v>12</v>
      </c>
      <c r="E25" s="15" t="s">
        <v>65</v>
      </c>
      <c r="F25" s="12" t="s">
        <v>89</v>
      </c>
      <c r="G25" s="11">
        <v>1774</v>
      </c>
      <c r="H25" s="16">
        <v>216</v>
      </c>
      <c r="I25" s="15" t="s">
        <v>37</v>
      </c>
      <c r="J25" s="12" t="s">
        <v>18</v>
      </c>
      <c r="K25" s="11" t="e" vm="19">
        <v>#VALUE!</v>
      </c>
      <c r="L25" s="13">
        <v>4</v>
      </c>
      <c r="M25" s="1"/>
    </row>
    <row r="26" spans="1:13" ht="18" customHeight="1" x14ac:dyDescent="0.3">
      <c r="A26" s="1"/>
      <c r="B26" s="14" t="s">
        <v>110</v>
      </c>
      <c r="C26" s="15" t="s">
        <v>111</v>
      </c>
      <c r="D26" s="12" t="s">
        <v>8</v>
      </c>
      <c r="E26" s="15" t="s">
        <v>112</v>
      </c>
      <c r="F26" s="12" t="s">
        <v>113</v>
      </c>
      <c r="G26" s="11">
        <v>1931</v>
      </c>
      <c r="H26" s="16">
        <v>136</v>
      </c>
      <c r="I26" s="15" t="s">
        <v>37</v>
      </c>
      <c r="J26" s="12" t="s">
        <v>21</v>
      </c>
      <c r="K26" s="11" t="e" vm="20">
        <v>#VALUE!</v>
      </c>
      <c r="L26" s="13"/>
      <c r="M26" s="1"/>
    </row>
    <row r="27" spans="1:13" ht="18" customHeight="1" x14ac:dyDescent="0.3">
      <c r="A27" s="1"/>
      <c r="B27" s="14" t="s">
        <v>116</v>
      </c>
      <c r="C27" s="15" t="s">
        <v>115</v>
      </c>
      <c r="D27" s="12" t="s">
        <v>8</v>
      </c>
      <c r="E27" s="15" t="s">
        <v>112</v>
      </c>
      <c r="F27" s="12" t="s">
        <v>113</v>
      </c>
      <c r="G27" s="11">
        <v>1928</v>
      </c>
      <c r="H27" s="16">
        <v>176</v>
      </c>
      <c r="I27" s="15" t="s">
        <v>37</v>
      </c>
      <c r="J27" s="12" t="s">
        <v>18</v>
      </c>
      <c r="K27" s="11" t="e" vm="21">
        <v>#VALUE!</v>
      </c>
      <c r="L27" s="13">
        <v>4.8</v>
      </c>
      <c r="M27" s="1"/>
    </row>
    <row r="28" spans="1:13" ht="18" customHeight="1" x14ac:dyDescent="0.3">
      <c r="A28" s="1"/>
      <c r="B28" s="14" t="s">
        <v>117</v>
      </c>
      <c r="C28" s="15" t="s">
        <v>114</v>
      </c>
      <c r="D28" s="12" t="s">
        <v>8</v>
      </c>
      <c r="E28" s="15" t="s">
        <v>112</v>
      </c>
      <c r="F28" s="12" t="s">
        <v>113</v>
      </c>
      <c r="G28" s="11">
        <v>1927</v>
      </c>
      <c r="H28" s="16">
        <v>136</v>
      </c>
      <c r="I28" s="15" t="s">
        <v>37</v>
      </c>
      <c r="J28" s="12" t="s">
        <v>18</v>
      </c>
      <c r="K28" s="11" t="e" vm="22">
        <v>#VALUE!</v>
      </c>
      <c r="L28" s="13">
        <v>5</v>
      </c>
      <c r="M28" s="1"/>
    </row>
    <row r="29" spans="1:13" ht="18" customHeight="1" x14ac:dyDescent="0.3">
      <c r="A29" s="1"/>
      <c r="B29" s="14" t="s">
        <v>93</v>
      </c>
      <c r="C29" s="15" t="s">
        <v>61</v>
      </c>
      <c r="D29" s="12" t="s">
        <v>14</v>
      </c>
      <c r="E29" s="15" t="s">
        <v>74</v>
      </c>
      <c r="F29" s="12" t="s">
        <v>83</v>
      </c>
      <c r="G29" s="11">
        <v>1847</v>
      </c>
      <c r="H29" s="16">
        <v>292</v>
      </c>
      <c r="I29" s="15" t="s">
        <v>37</v>
      </c>
      <c r="J29" s="12" t="s">
        <v>18</v>
      </c>
      <c r="K29" s="11" t="e" vm="23">
        <v>#VALUE!</v>
      </c>
      <c r="L29" s="13">
        <v>4</v>
      </c>
      <c r="M29" s="1"/>
    </row>
    <row r="30" spans="1:13" ht="18" customHeight="1" x14ac:dyDescent="0.3">
      <c r="A30" s="1"/>
      <c r="B30" s="14" t="s">
        <v>100</v>
      </c>
      <c r="C30" s="15" t="s">
        <v>64</v>
      </c>
      <c r="D30" s="12" t="s">
        <v>8</v>
      </c>
      <c r="E30" s="15" t="s">
        <v>77</v>
      </c>
      <c r="F30" s="12" t="s">
        <v>92</v>
      </c>
      <c r="G30" s="11">
        <v>1886</v>
      </c>
      <c r="H30" s="16">
        <v>96</v>
      </c>
      <c r="I30" s="15" t="s">
        <v>37</v>
      </c>
      <c r="J30" s="12" t="s">
        <v>18</v>
      </c>
      <c r="K30" s="11" t="e" vm="24">
        <v>#VALUE!</v>
      </c>
      <c r="L30" s="13">
        <v>4.8</v>
      </c>
      <c r="M30" s="1"/>
    </row>
    <row r="31" spans="1:13" ht="18" customHeight="1" x14ac:dyDescent="0.3">
      <c r="A31" s="1"/>
      <c r="B31" s="14" t="s">
        <v>31</v>
      </c>
      <c r="C31" s="15" t="s">
        <v>32</v>
      </c>
      <c r="D31" s="12" t="s">
        <v>9</v>
      </c>
      <c r="E31" s="15" t="s">
        <v>69</v>
      </c>
      <c r="F31" s="12" t="s">
        <v>25</v>
      </c>
      <c r="G31" s="11">
        <v>1977</v>
      </c>
      <c r="H31" s="16">
        <v>496</v>
      </c>
      <c r="I31" s="15" t="s">
        <v>37</v>
      </c>
      <c r="J31" s="12" t="s">
        <v>34</v>
      </c>
      <c r="K31" s="11" t="e" vm="25">
        <v>#VALUE!</v>
      </c>
      <c r="L31" s="13"/>
      <c r="M31" s="1"/>
    </row>
    <row r="32" spans="1:13" ht="18" customHeight="1" x14ac:dyDescent="0.3">
      <c r="A32" s="1"/>
      <c r="B32" s="14" t="s">
        <v>30</v>
      </c>
      <c r="C32" s="15" t="s">
        <v>29</v>
      </c>
      <c r="D32" s="12" t="s">
        <v>9</v>
      </c>
      <c r="E32" s="15" t="s">
        <v>69</v>
      </c>
      <c r="F32" s="12" t="s">
        <v>25</v>
      </c>
      <c r="G32" s="11">
        <v>1937</v>
      </c>
      <c r="H32" s="16">
        <v>336</v>
      </c>
      <c r="I32" s="15" t="s">
        <v>37</v>
      </c>
      <c r="J32" s="12" t="s">
        <v>18</v>
      </c>
      <c r="K32" s="11" t="e" vm="26">
        <v>#VALUE!</v>
      </c>
      <c r="L32" s="13">
        <v>5</v>
      </c>
      <c r="M32" s="1"/>
    </row>
    <row r="33" spans="1:13" ht="18" customHeight="1" x14ac:dyDescent="0.3">
      <c r="A33" s="1"/>
      <c r="B33" s="14" t="s">
        <v>27</v>
      </c>
      <c r="C33" s="15" t="s">
        <v>22</v>
      </c>
      <c r="D33" s="12" t="s">
        <v>9</v>
      </c>
      <c r="E33" s="15" t="s">
        <v>69</v>
      </c>
      <c r="F33" s="12" t="s">
        <v>25</v>
      </c>
      <c r="G33" s="11">
        <v>1954</v>
      </c>
      <c r="H33" s="16">
        <v>576</v>
      </c>
      <c r="I33" s="15" t="s">
        <v>37</v>
      </c>
      <c r="J33" s="12" t="s">
        <v>19</v>
      </c>
      <c r="K33" s="11" t="e" vm="27">
        <v>#VALUE!</v>
      </c>
      <c r="L33" s="13"/>
      <c r="M33" s="1"/>
    </row>
    <row r="34" spans="1:13" ht="18" customHeight="1" x14ac:dyDescent="0.3">
      <c r="A34" s="1"/>
      <c r="B34" s="14" t="s">
        <v>26</v>
      </c>
      <c r="C34" s="15" t="s">
        <v>23</v>
      </c>
      <c r="D34" s="12" t="s">
        <v>9</v>
      </c>
      <c r="E34" s="15" t="s">
        <v>69</v>
      </c>
      <c r="F34" s="12" t="s">
        <v>25</v>
      </c>
      <c r="G34" s="11">
        <v>1954</v>
      </c>
      <c r="H34" s="16">
        <v>464</v>
      </c>
      <c r="I34" s="15" t="s">
        <v>37</v>
      </c>
      <c r="J34" s="12" t="s">
        <v>21</v>
      </c>
      <c r="K34" s="11" t="e" vm="28">
        <v>#VALUE!</v>
      </c>
      <c r="L34" s="13"/>
      <c r="M34" s="1"/>
    </row>
    <row r="35" spans="1:13" ht="18" customHeight="1" x14ac:dyDescent="0.3">
      <c r="A35" s="1"/>
      <c r="B35" s="14" t="s">
        <v>28</v>
      </c>
      <c r="C35" s="15" t="s">
        <v>24</v>
      </c>
      <c r="D35" s="12" t="s">
        <v>9</v>
      </c>
      <c r="E35" s="15" t="s">
        <v>69</v>
      </c>
      <c r="F35" s="12" t="s">
        <v>25</v>
      </c>
      <c r="G35" s="11">
        <v>1955</v>
      </c>
      <c r="H35" s="16">
        <v>528</v>
      </c>
      <c r="I35" s="15" t="s">
        <v>37</v>
      </c>
      <c r="J35" s="12" t="s">
        <v>21</v>
      </c>
      <c r="K35" s="11" t="e" vm="29">
        <v>#VALUE!</v>
      </c>
      <c r="L35" s="13"/>
      <c r="M35" s="1"/>
    </row>
    <row r="36" spans="1:13" ht="18" customHeight="1" x14ac:dyDescent="0.3">
      <c r="A36" s="1"/>
      <c r="B36" s="14" t="s">
        <v>85</v>
      </c>
      <c r="C36" s="15" t="s">
        <v>81</v>
      </c>
      <c r="D36" s="12" t="s">
        <v>8</v>
      </c>
      <c r="E36" s="15" t="s">
        <v>82</v>
      </c>
      <c r="F36" s="12" t="s">
        <v>83</v>
      </c>
      <c r="G36" s="11">
        <v>1897</v>
      </c>
      <c r="H36" s="16">
        <v>434</v>
      </c>
      <c r="I36" s="15" t="s">
        <v>37</v>
      </c>
      <c r="J36" s="12" t="s">
        <v>18</v>
      </c>
      <c r="K36" s="11" t="e" vm="30">
        <v>#VALUE!</v>
      </c>
      <c r="L36" s="13">
        <v>5</v>
      </c>
      <c r="M36" s="1"/>
    </row>
  </sheetData>
  <sortState xmlns:xlrd2="http://schemas.microsoft.com/office/spreadsheetml/2017/richdata2" ref="B7:L36">
    <sortCondition ref="B7:B36"/>
  </sortState>
  <phoneticPr fontId="1" type="noConversion"/>
  <pageMargins left="0.7" right="0.7" top="0.75" bottom="0.75" header="0.3" footer="0.3"/>
  <pageSetup paperSize="9" orientation="portrait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F09E81E0-C5C0-41FF-A1EC-AE3DD898F146}">
          <x14:formula1>
            <xm:f>Operations!B$7:B$15</xm:f>
          </x14:formula1>
          <xm:sqref>D7:D1048576</xm:sqref>
        </x14:dataValidation>
        <x14:dataValidation type="list" allowBlank="1" showInputMessage="1" showErrorMessage="1" xr:uid="{BC24803E-50B6-4D0A-85CB-8D80CB39AD6D}">
          <x14:formula1>
            <xm:f>Operations!B$25:B$27</xm:f>
          </x14:formula1>
          <xm:sqref>I7:I1048576</xm:sqref>
        </x14:dataValidation>
        <x14:dataValidation type="list" allowBlank="1" showInputMessage="1" showErrorMessage="1" xr:uid="{9FA9E9E4-B2FC-4868-B75D-FCCFE97EA806}">
          <x14:formula1>
            <xm:f>Operations!B$18:B$22</xm:f>
          </x14:formula1>
          <xm:sqref>J7:J1048576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947D5-7A58-40BF-AFCF-CE310F25EDAD}">
  <dimension ref="B1:M22"/>
  <sheetViews>
    <sheetView tabSelected="1" zoomScaleNormal="100" workbookViewId="0">
      <selection activeCell="H13" sqref="H13"/>
    </sheetView>
  </sheetViews>
  <sheetFormatPr defaultRowHeight="18" customHeight="1" x14ac:dyDescent="0.3"/>
  <cols>
    <col min="1" max="1" width="8.88671875" style="3"/>
    <col min="2" max="2" width="8.88671875" style="3" customWidth="1"/>
    <col min="3" max="16384" width="8.88671875" style="3"/>
  </cols>
  <sheetData>
    <row r="1" spans="2:2" s="1" customFormat="1" ht="18" customHeight="1" x14ac:dyDescent="0.3"/>
    <row r="2" spans="2:2" s="1" customFormat="1" ht="18" customHeight="1" x14ac:dyDescent="0.3">
      <c r="B2" s="2"/>
    </row>
    <row r="3" spans="2:2" s="1" customFormat="1" ht="18" customHeight="1" x14ac:dyDescent="0.3"/>
    <row r="17" spans="9:13" ht="18" customHeight="1" x14ac:dyDescent="0.3">
      <c r="I17" s="43" t="e" vm="31">
        <f>VLOOKUP(Operations!J7, Catalogue!C7:L36, 9, FALSE)</f>
        <v>#VALUE!</v>
      </c>
      <c r="K17" s="43" t="e" vm="32">
        <f>VLOOKUP(Operations!J8, Catalogue!C7:L36, 9, FALSE)</f>
        <v>#VALUE!</v>
      </c>
      <c r="M17" s="43" t="e" vm="33">
        <f>VLOOKUP(Operations!J9, Catalogue!C7:L36, 9, FALSE)</f>
        <v>#VALUE!</v>
      </c>
    </row>
    <row r="18" spans="9:13" ht="18" customHeight="1" x14ac:dyDescent="0.3">
      <c r="I18" s="43"/>
      <c r="K18" s="43"/>
      <c r="M18" s="43"/>
    </row>
    <row r="19" spans="9:13" ht="18" customHeight="1" x14ac:dyDescent="0.3">
      <c r="I19" s="43"/>
      <c r="K19" s="43"/>
      <c r="M19" s="43"/>
    </row>
    <row r="20" spans="9:13" ht="18" customHeight="1" x14ac:dyDescent="0.3">
      <c r="I20" s="43"/>
      <c r="K20" s="43"/>
      <c r="M20" s="43"/>
    </row>
    <row r="21" spans="9:13" ht="18" customHeight="1" x14ac:dyDescent="0.3">
      <c r="I21" s="43"/>
      <c r="K21" s="43"/>
      <c r="M21" s="43"/>
    </row>
    <row r="22" spans="9:13" ht="18" customHeight="1" x14ac:dyDescent="0.3">
      <c r="I22" s="6"/>
    </row>
  </sheetData>
  <mergeCells count="3">
    <mergeCell ref="I17:I21"/>
    <mergeCell ref="K17:K21"/>
    <mergeCell ref="M17:M21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D99F9-55DF-4D07-993C-884CAC95787B}">
  <dimension ref="A1:Q28"/>
  <sheetViews>
    <sheetView workbookViewId="0">
      <selection activeCell="M17" sqref="M17"/>
    </sheetView>
  </sheetViews>
  <sheetFormatPr defaultRowHeight="18" customHeight="1" x14ac:dyDescent="0.3"/>
  <cols>
    <col min="1" max="1" width="8.88671875" style="4"/>
    <col min="2" max="2" width="19.5546875" style="4" bestFit="1" customWidth="1"/>
    <col min="3" max="3" width="8.88671875" style="25"/>
    <col min="4" max="4" width="10" style="25" customWidth="1"/>
    <col min="5" max="5" width="18.33203125" style="25" customWidth="1"/>
    <col min="6" max="6" width="8.88671875" style="25" customWidth="1"/>
    <col min="7" max="7" width="18.33203125" style="25" customWidth="1"/>
    <col min="8" max="8" width="9.88671875" style="25" bestFit="1" customWidth="1"/>
    <col min="9" max="9" width="8.88671875" style="25"/>
    <col min="10" max="10" width="30.88671875" style="25" bestFit="1" customWidth="1"/>
    <col min="11" max="16384" width="8.88671875" style="25"/>
  </cols>
  <sheetData>
    <row r="1" spans="1:17" s="4" customFormat="1" ht="18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4" customFormat="1" ht="18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4" customFormat="1" ht="18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4" customFormat="1" ht="18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ht="18" customHeight="1" thickBot="1" x14ac:dyDescent="0.35">
      <c r="A5" s="1"/>
      <c r="B5" s="1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</row>
    <row r="6" spans="1:17" ht="18" customHeight="1" thickBot="1" x14ac:dyDescent="0.35">
      <c r="A6" s="3"/>
      <c r="B6" s="26" t="s">
        <v>17</v>
      </c>
      <c r="C6" s="38"/>
      <c r="D6" s="30" t="s">
        <v>6</v>
      </c>
      <c r="E6" s="30" t="s">
        <v>3</v>
      </c>
      <c r="F6" s="3"/>
      <c r="G6" s="30" t="s">
        <v>4</v>
      </c>
      <c r="H6" s="30" t="s">
        <v>122</v>
      </c>
      <c r="I6" s="3"/>
      <c r="J6" s="39" t="s">
        <v>125</v>
      </c>
      <c r="K6" s="39" t="s">
        <v>6</v>
      </c>
      <c r="L6" s="3"/>
      <c r="M6" s="3"/>
      <c r="N6" s="3"/>
      <c r="O6" s="3"/>
      <c r="P6" s="3"/>
      <c r="Q6" s="3" t="s">
        <v>121</v>
      </c>
    </row>
    <row r="7" spans="1:17" ht="18" customHeight="1" x14ac:dyDescent="0.3">
      <c r="A7" s="3"/>
      <c r="B7" s="27" t="s">
        <v>15</v>
      </c>
      <c r="C7" s="3"/>
      <c r="D7" s="28" cm="1">
        <f t="array" ref="D7:D22">SUMIFS(Tabela1[Páginas], Tabela1[Autoria],_xlfn.ANCHORARRAY( E7))</f>
        <v>208</v>
      </c>
      <c r="E7" s="40" t="str" cm="1">
        <f t="array" ref="E7:E22">_xlfn.UNIQUE(Tabela1[Autoria])</f>
        <v>Neil Gaiman</v>
      </c>
      <c r="F7" s="3"/>
      <c r="G7" s="40" t="str" cm="1">
        <f t="array" ref="G7:G19">_xlfn.UNIQUE(Tabela1[Editora])</f>
        <v>Harper Collins</v>
      </c>
      <c r="H7" s="40" cm="1">
        <f t="array" ref="H7:H19">COUNTIF(Tabela1[Editora],_xlfn.ANCHORARRAY( G7))</f>
        <v>6</v>
      </c>
      <c r="I7" s="3"/>
      <c r="J7" s="27" t="str" cm="1">
        <f t="array" ref="J7">_xlfn._xlws.FILTER(Tabela1[Título], Tabela1[Páginas]=LARGE(Tabela1[Páginas], 1))</f>
        <v>Harry Potter: e a ordem da Fênix</v>
      </c>
      <c r="K7" s="41" t="str">
        <f>LARGE(Tabela1[Páginas], 1)&amp;" pág."</f>
        <v>876 pág.</v>
      </c>
      <c r="L7" s="3"/>
      <c r="M7" s="3"/>
      <c r="N7" s="3"/>
      <c r="O7" s="3"/>
      <c r="P7" s="3"/>
      <c r="Q7" s="3"/>
    </row>
    <row r="8" spans="1:17" ht="18" customHeight="1" x14ac:dyDescent="0.3">
      <c r="A8" s="3"/>
      <c r="B8" s="27" t="s">
        <v>10</v>
      </c>
      <c r="C8" s="3"/>
      <c r="D8" s="28">
        <v>144</v>
      </c>
      <c r="E8" s="27" t="str">
        <v>Edgar A. Poe</v>
      </c>
      <c r="F8" s="3"/>
      <c r="G8" s="27" t="str">
        <v>Principis</v>
      </c>
      <c r="H8" s="27">
        <v>4</v>
      </c>
      <c r="I8" s="3"/>
      <c r="J8" s="27" t="str" cm="1">
        <f t="array" ref="J8">_xlfn._xlws.FILTER(Tabela1[Título], Tabela1[Páginas]=LARGE(Tabela1[Páginas], 2))</f>
        <v>Harry Potter: e as relíquias da morte</v>
      </c>
      <c r="K8" s="41" t="str">
        <f>LARGE(Tabela1[Páginas], 2)&amp;" pág."</f>
        <v>784 pág.</v>
      </c>
      <c r="L8" s="3"/>
      <c r="M8" s="3"/>
      <c r="N8" s="3"/>
      <c r="O8" s="3"/>
      <c r="P8" s="3"/>
      <c r="Q8" s="3"/>
    </row>
    <row r="9" spans="1:17" ht="18" customHeight="1" thickBot="1" x14ac:dyDescent="0.35">
      <c r="A9" s="3"/>
      <c r="B9" s="27" t="s">
        <v>96</v>
      </c>
      <c r="C9" s="3"/>
      <c r="D9" s="28">
        <v>304</v>
      </c>
      <c r="E9" s="27" t="str">
        <v>Oscar Wilde</v>
      </c>
      <c r="F9" s="3"/>
      <c r="G9" s="27" t="str">
        <v>Garnier</v>
      </c>
      <c r="H9" s="27">
        <v>1</v>
      </c>
      <c r="I9" s="3"/>
      <c r="J9" s="42" t="str" cm="1">
        <f t="array" ref="J9">_xlfn._xlws.FILTER(Tabela1[Título], Tabela1[Páginas]=LARGE(Tabela1[Páginas], 3))</f>
        <v>As crônicas de Narnia</v>
      </c>
      <c r="K9" s="41" t="str">
        <f>LARGE(Tabela1[Páginas], 3)&amp;" pág."</f>
        <v>752 pág.</v>
      </c>
      <c r="L9" s="3"/>
      <c r="M9" s="3"/>
      <c r="N9" s="3"/>
      <c r="O9" s="3"/>
      <c r="P9" s="3"/>
      <c r="Q9" s="3"/>
    </row>
    <row r="10" spans="1:17" ht="18" customHeight="1" thickBot="1" x14ac:dyDescent="0.35">
      <c r="A10" s="3"/>
      <c r="B10" s="27" t="s">
        <v>9</v>
      </c>
      <c r="C10" s="3"/>
      <c r="D10" s="28">
        <v>128</v>
      </c>
      <c r="E10" s="27" t="str">
        <v>J. Sheridan Le Fanu</v>
      </c>
      <c r="F10" s="3"/>
      <c r="G10" s="27" t="str">
        <v>Tricaju</v>
      </c>
      <c r="H10" s="27">
        <v>1</v>
      </c>
      <c r="I10" s="3"/>
      <c r="J10" s="3"/>
      <c r="K10" s="3"/>
      <c r="L10" s="3"/>
      <c r="M10" s="3"/>
      <c r="N10" s="3"/>
      <c r="O10" s="3"/>
      <c r="P10" s="3"/>
      <c r="Q10" s="3"/>
    </row>
    <row r="11" spans="1:17" ht="18" customHeight="1" thickBot="1" x14ac:dyDescent="0.35">
      <c r="A11" s="3"/>
      <c r="B11" s="27" t="s">
        <v>11</v>
      </c>
      <c r="C11" s="3"/>
      <c r="D11" s="28">
        <v>158</v>
      </c>
      <c r="E11" s="27" t="str">
        <v>Marry Shelley</v>
      </c>
      <c r="F11" s="3"/>
      <c r="G11" s="27" t="str">
        <v>Nova Fronteira</v>
      </c>
      <c r="H11" s="27">
        <v>1</v>
      </c>
      <c r="I11" s="3"/>
      <c r="J11" s="44" t="s">
        <v>124</v>
      </c>
      <c r="K11" s="45"/>
      <c r="L11" s="3"/>
      <c r="M11" s="3"/>
      <c r="N11" s="3"/>
      <c r="O11" s="3"/>
      <c r="P11" s="3"/>
      <c r="Q11" s="3"/>
    </row>
    <row r="12" spans="1:17" ht="18" customHeight="1" thickBot="1" x14ac:dyDescent="0.35">
      <c r="A12" s="3"/>
      <c r="B12" s="27" t="s">
        <v>13</v>
      </c>
      <c r="C12" s="3"/>
      <c r="D12" s="28">
        <v>240</v>
      </c>
      <c r="E12" s="27" t="str">
        <v>Jane Austen</v>
      </c>
      <c r="F12" s="3"/>
      <c r="G12" s="27" t="str">
        <v>Melhoramentos</v>
      </c>
      <c r="H12" s="27">
        <v>1</v>
      </c>
      <c r="I12" s="3"/>
      <c r="J12" s="46" t="str">
        <f>VLOOKUP(LARGE(_xlfn.ANCHORARRAY(D7), 1), $D$7:$E$22, 2, FALSE)&amp;", com "&amp;LARGE(_xlfn.ANCHORARRAY(D7), 1)&amp;" páginas"</f>
        <v>J.K. Rowling, com 3859 páginas</v>
      </c>
      <c r="K12" s="47"/>
      <c r="L12" s="3"/>
      <c r="M12" s="3"/>
      <c r="N12" s="3"/>
      <c r="O12" s="3"/>
      <c r="P12" s="3"/>
      <c r="Q12" s="3"/>
    </row>
    <row r="13" spans="1:17" ht="18" customHeight="1" thickBot="1" x14ac:dyDescent="0.35">
      <c r="A13" s="3"/>
      <c r="B13" s="27" t="s">
        <v>12</v>
      </c>
      <c r="C13" s="3"/>
      <c r="D13" s="28">
        <v>625</v>
      </c>
      <c r="E13" s="27" t="str">
        <v>Bram Stoker</v>
      </c>
      <c r="F13" s="3"/>
      <c r="G13" s="27" t="str">
        <v>Rocco</v>
      </c>
      <c r="H13" s="27">
        <v>7</v>
      </c>
      <c r="I13" s="3"/>
      <c r="J13" s="3"/>
      <c r="K13" s="3"/>
      <c r="L13" s="3"/>
      <c r="M13" s="3"/>
      <c r="N13" s="3"/>
      <c r="O13" s="3"/>
      <c r="P13" s="3"/>
      <c r="Q13" s="3"/>
    </row>
    <row r="14" spans="1:17" ht="18" customHeight="1" thickBot="1" x14ac:dyDescent="0.35">
      <c r="A14" s="3"/>
      <c r="B14" s="27" t="s">
        <v>14</v>
      </c>
      <c r="C14" s="3"/>
      <c r="D14" s="28">
        <v>326</v>
      </c>
      <c r="E14" s="27" t="str">
        <v>Luiz A. Aguiar</v>
      </c>
      <c r="F14" s="3"/>
      <c r="G14" s="27" t="str">
        <v xml:space="preserve">Novo Século </v>
      </c>
      <c r="H14" s="27">
        <v>1</v>
      </c>
      <c r="I14" s="3"/>
      <c r="J14" s="44" t="s">
        <v>123</v>
      </c>
      <c r="K14" s="45"/>
      <c r="L14" s="3"/>
      <c r="M14" s="3"/>
      <c r="N14" s="3"/>
      <c r="O14" s="3"/>
      <c r="P14" s="3"/>
      <c r="Q14" s="3"/>
    </row>
    <row r="15" spans="1:17" ht="18" customHeight="1" thickBot="1" x14ac:dyDescent="0.35">
      <c r="A15" s="3"/>
      <c r="B15" s="42" t="s">
        <v>8</v>
      </c>
      <c r="C15" s="3"/>
      <c r="D15" s="28">
        <v>3859</v>
      </c>
      <c r="E15" s="27" t="str">
        <v>J.K. Rowling</v>
      </c>
      <c r="F15" s="3"/>
      <c r="G15" s="27" t="str">
        <v>Via Leitura</v>
      </c>
      <c r="H15" s="27">
        <v>1</v>
      </c>
      <c r="I15" s="3"/>
      <c r="J15" s="46" t="str">
        <f>SUMIFS(Tabela1[Páginas], Tabela1[Status], "concluído")&amp;" páginas"</f>
        <v>6972 páginas</v>
      </c>
      <c r="K15" s="47"/>
      <c r="L15" s="3"/>
      <c r="M15" s="3"/>
      <c r="N15" s="3"/>
      <c r="O15" s="3"/>
      <c r="P15" s="3"/>
      <c r="Q15" s="3"/>
    </row>
    <row r="16" spans="1:17" ht="18" customHeight="1" thickBot="1" x14ac:dyDescent="0.35">
      <c r="A16" s="3"/>
      <c r="B16" s="3"/>
      <c r="C16" s="3"/>
      <c r="D16" s="28">
        <v>192</v>
      </c>
      <c r="E16" s="27" t="str">
        <v>Horace Walpole</v>
      </c>
      <c r="F16" s="3"/>
      <c r="G16" s="27" t="str">
        <v>Martins Fontes</v>
      </c>
      <c r="H16" s="27">
        <v>1</v>
      </c>
      <c r="I16" s="3"/>
      <c r="L16" s="3"/>
      <c r="M16" s="3"/>
      <c r="N16" s="3"/>
      <c r="O16" s="3"/>
      <c r="P16" s="3"/>
      <c r="Q16" s="3"/>
    </row>
    <row r="17" spans="1:17" ht="18" customHeight="1" thickBot="1" x14ac:dyDescent="0.35">
      <c r="A17" s="1"/>
      <c r="B17" s="26" t="s">
        <v>16</v>
      </c>
      <c r="C17" s="3"/>
      <c r="D17" s="28">
        <v>752</v>
      </c>
      <c r="E17" s="27" t="str">
        <v>C.S. Lewis</v>
      </c>
      <c r="F17" s="3"/>
      <c r="G17" s="27" t="str">
        <v>Penguin</v>
      </c>
      <c r="H17" s="27">
        <v>1</v>
      </c>
      <c r="I17" s="3"/>
      <c r="J17" s="3"/>
      <c r="K17" s="3"/>
      <c r="L17" s="3"/>
      <c r="M17" s="3"/>
      <c r="N17" s="3"/>
      <c r="O17" s="3"/>
      <c r="P17" s="3"/>
      <c r="Q17" s="3"/>
    </row>
    <row r="18" spans="1:17" ht="18" customHeight="1" x14ac:dyDescent="0.3">
      <c r="A18" s="1"/>
      <c r="B18" s="27" t="s">
        <v>20</v>
      </c>
      <c r="C18" s="3"/>
      <c r="D18" s="28">
        <v>216</v>
      </c>
      <c r="E18" s="27" t="str">
        <v>Goethe</v>
      </c>
      <c r="F18" s="3"/>
      <c r="G18" s="27" t="str">
        <v>Pandorga</v>
      </c>
      <c r="H18" s="27">
        <v>3</v>
      </c>
      <c r="I18" s="3"/>
      <c r="J18" s="3"/>
      <c r="K18" s="3"/>
      <c r="L18" s="3"/>
      <c r="M18" s="3"/>
      <c r="N18" s="3"/>
      <c r="O18" s="3"/>
      <c r="P18" s="3"/>
      <c r="Q18" s="3"/>
    </row>
    <row r="19" spans="1:17" ht="18" customHeight="1" thickBot="1" x14ac:dyDescent="0.35">
      <c r="A19" s="1"/>
      <c r="B19" s="27" t="s">
        <v>18</v>
      </c>
      <c r="C19" s="3"/>
      <c r="D19" s="28">
        <v>448</v>
      </c>
      <c r="E19" s="27" t="str">
        <v>H.P. Lovecraft</v>
      </c>
      <c r="F19" s="3"/>
      <c r="G19" s="42" t="str">
        <v>Pé da Letra</v>
      </c>
      <c r="H19" s="42">
        <v>2</v>
      </c>
      <c r="I19" s="3"/>
      <c r="J19" s="3"/>
      <c r="K19" s="3"/>
      <c r="L19" s="3"/>
      <c r="M19" s="3"/>
      <c r="N19" s="3"/>
      <c r="O19" s="3"/>
      <c r="P19" s="3"/>
      <c r="Q19" s="3"/>
    </row>
    <row r="20" spans="1:17" ht="18" customHeight="1" thickBot="1" x14ac:dyDescent="0.35">
      <c r="A20" s="1"/>
      <c r="B20" s="27" t="s">
        <v>34</v>
      </c>
      <c r="C20" s="3"/>
      <c r="D20" s="28">
        <v>292</v>
      </c>
      <c r="E20" s="27" t="str">
        <v>Emilly Brontë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</row>
    <row r="21" spans="1:17" ht="18" customHeight="1" thickBot="1" x14ac:dyDescent="0.35">
      <c r="A21" s="1"/>
      <c r="B21" s="27" t="s">
        <v>19</v>
      </c>
      <c r="C21" s="3"/>
      <c r="D21" s="28">
        <v>96</v>
      </c>
      <c r="E21" s="27" t="str">
        <v>Robert L. Steverson</v>
      </c>
      <c r="F21" s="3"/>
      <c r="G21" s="44" t="s">
        <v>126</v>
      </c>
      <c r="H21" s="45"/>
      <c r="I21" s="3"/>
      <c r="J21" s="3"/>
      <c r="K21" s="3"/>
      <c r="L21" s="3"/>
      <c r="M21" s="3"/>
      <c r="N21" s="3"/>
      <c r="O21" s="3"/>
      <c r="P21" s="3"/>
      <c r="Q21" s="3"/>
    </row>
    <row r="22" spans="1:17" ht="18" customHeight="1" thickBot="1" x14ac:dyDescent="0.35">
      <c r="A22" s="1"/>
      <c r="B22" s="42" t="s">
        <v>21</v>
      </c>
      <c r="C22" s="3"/>
      <c r="D22" s="29">
        <v>2400</v>
      </c>
      <c r="E22" s="42" t="str">
        <v>J.R.R. Tolkien</v>
      </c>
      <c r="F22" s="3"/>
      <c r="G22" s="46" t="str">
        <f>COUNTA(Catalogue!$C$7:$C$36)&amp;" volumes"</f>
        <v>30 volumes</v>
      </c>
      <c r="H22" s="47"/>
      <c r="I22" s="3"/>
      <c r="J22" s="3"/>
      <c r="K22" s="3"/>
      <c r="L22" s="3"/>
      <c r="M22" s="3"/>
      <c r="N22" s="3"/>
      <c r="O22" s="3"/>
      <c r="P22" s="3"/>
      <c r="Q22" s="3"/>
    </row>
    <row r="23" spans="1:17" ht="18" customHeight="1" thickBot="1" x14ac:dyDescent="0.35">
      <c r="A23" s="1"/>
      <c r="B23" s="1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</row>
    <row r="24" spans="1:17" ht="18" customHeight="1" thickBot="1" x14ac:dyDescent="0.35">
      <c r="A24" s="1"/>
      <c r="B24" s="26" t="s">
        <v>36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</row>
    <row r="25" spans="1:17" ht="18" customHeight="1" x14ac:dyDescent="0.3">
      <c r="A25" s="1"/>
      <c r="B25" s="27" t="s">
        <v>37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</row>
    <row r="26" spans="1:17" ht="18" customHeight="1" x14ac:dyDescent="0.3">
      <c r="A26" s="1"/>
      <c r="B26" s="27" t="s">
        <v>38</v>
      </c>
      <c r="C26" s="3"/>
      <c r="D26" s="3"/>
      <c r="E26" s="3"/>
      <c r="F26" s="3"/>
      <c r="G26" s="3"/>
      <c r="H26" s="3"/>
      <c r="I26" s="3"/>
      <c r="L26" s="3"/>
      <c r="M26" s="3"/>
      <c r="N26" s="3"/>
      <c r="O26" s="3"/>
      <c r="P26" s="3"/>
      <c r="Q26" s="3"/>
    </row>
    <row r="27" spans="1:17" ht="18" customHeight="1" thickBot="1" x14ac:dyDescent="0.35">
      <c r="A27" s="1"/>
      <c r="B27" s="42" t="s">
        <v>97</v>
      </c>
      <c r="C27" s="3"/>
      <c r="D27" s="3"/>
      <c r="E27" s="3"/>
      <c r="F27" s="3"/>
      <c r="G27" s="3"/>
      <c r="H27" s="3"/>
      <c r="I27" s="3"/>
      <c r="L27" s="3"/>
      <c r="M27" s="3"/>
      <c r="N27" s="3"/>
      <c r="O27" s="3"/>
      <c r="P27" s="3"/>
      <c r="Q27" s="3"/>
    </row>
    <row r="28" spans="1:17" ht="18" customHeight="1" x14ac:dyDescent="0.3">
      <c r="L28" s="3"/>
      <c r="M28" s="3"/>
      <c r="N28" s="3"/>
      <c r="O28" s="3"/>
      <c r="P28" s="3"/>
      <c r="Q28" s="3"/>
    </row>
  </sheetData>
  <mergeCells count="6">
    <mergeCell ref="J11:K11"/>
    <mergeCell ref="G22:H22"/>
    <mergeCell ref="G21:H21"/>
    <mergeCell ref="J15:K15"/>
    <mergeCell ref="J14:K14"/>
    <mergeCell ref="J12:K12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CCED4-D617-4FDA-AEA2-A516CE707CA8}">
  <dimension ref="A1:G18"/>
  <sheetViews>
    <sheetView zoomScaleNormal="100" workbookViewId="0">
      <selection activeCell="J12" sqref="J12"/>
    </sheetView>
  </sheetViews>
  <sheetFormatPr defaultColWidth="8.88671875" defaultRowHeight="18" customHeight="1" x14ac:dyDescent="0.3"/>
  <cols>
    <col min="1" max="1" width="8.88671875" style="21" customWidth="1"/>
    <col min="2" max="2" width="33.109375" style="21" bestFit="1" customWidth="1"/>
    <col min="3" max="3" width="8.88671875" style="21" customWidth="1"/>
    <col min="4" max="16384" width="8.88671875" style="21"/>
  </cols>
  <sheetData>
    <row r="1" spans="1:7" s="1" customFormat="1" ht="18" customHeight="1" x14ac:dyDescent="0.3"/>
    <row r="2" spans="1:7" s="1" customFormat="1" ht="18" customHeight="1" x14ac:dyDescent="0.3">
      <c r="B2" s="2"/>
    </row>
    <row r="3" spans="1:7" s="1" customFormat="1" ht="18" customHeight="1" x14ac:dyDescent="0.3"/>
    <row r="6" spans="1:7" ht="18" customHeight="1" x14ac:dyDescent="0.3">
      <c r="B6" s="22" t="s">
        <v>109</v>
      </c>
      <c r="E6" s="48" t="e" vm="34">
        <f>VLOOKUP(B7,Catalogue!$B$7:$L$1048576,10,FALSE)</f>
        <v>#VALUE!</v>
      </c>
      <c r="F6" s="48"/>
      <c r="G6" s="48"/>
    </row>
    <row r="7" spans="1:7" ht="18" customHeight="1" x14ac:dyDescent="0.3">
      <c r="B7" s="20" t="s">
        <v>106</v>
      </c>
      <c r="E7" s="48"/>
      <c r="F7" s="48"/>
      <c r="G7" s="48"/>
    </row>
    <row r="8" spans="1:7" ht="18" customHeight="1" x14ac:dyDescent="0.3">
      <c r="E8" s="48"/>
      <c r="F8" s="48"/>
      <c r="G8" s="48"/>
    </row>
    <row r="9" spans="1:7" ht="18" customHeight="1" x14ac:dyDescent="0.3">
      <c r="B9" s="23"/>
      <c r="C9" s="23"/>
      <c r="D9" s="23"/>
      <c r="E9" s="48"/>
      <c r="F9" s="48"/>
      <c r="G9" s="48"/>
    </row>
    <row r="10" spans="1:7" ht="18" customHeight="1" x14ac:dyDescent="0.3">
      <c r="A10" s="23"/>
      <c r="B10" s="24" t="str">
        <f>VLOOKUP(B7,Catalogue!B7:$J$1048576,2,FALSE)</f>
        <v>Frankenstein: ou o moderno Prometeu</v>
      </c>
      <c r="C10" s="23"/>
      <c r="D10" s="23"/>
      <c r="E10" s="48"/>
      <c r="F10" s="48"/>
      <c r="G10" s="48"/>
    </row>
    <row r="11" spans="1:7" ht="18" customHeight="1" x14ac:dyDescent="0.3">
      <c r="A11" s="23"/>
      <c r="B11" s="24" t="str">
        <f>VLOOKUP(B7,Catalogue!B7:$J$1048576,3,FALSE)</f>
        <v>Ficção Científica</v>
      </c>
      <c r="C11" s="23"/>
      <c r="D11" s="23"/>
      <c r="E11" s="48"/>
      <c r="F11" s="48"/>
      <c r="G11" s="48"/>
    </row>
    <row r="12" spans="1:7" ht="18" customHeight="1" x14ac:dyDescent="0.3">
      <c r="A12" s="23"/>
      <c r="B12" s="24" t="str">
        <f>"Escrito por "&amp;VLOOKUP(B7,Catalogue!B7:$J$1048576,4,FALSE)&amp;", "&amp;VLOOKUP(B7,Catalogue!B7:$J$1048576,6,FALSE)</f>
        <v>Escrito por Marry Shelley, 1818</v>
      </c>
      <c r="C12" s="23"/>
      <c r="D12" s="23"/>
      <c r="E12" s="48"/>
      <c r="F12" s="48"/>
      <c r="G12" s="48"/>
    </row>
    <row r="13" spans="1:7" ht="18" customHeight="1" x14ac:dyDescent="0.3">
      <c r="A13" s="23"/>
      <c r="B13" s="24" t="str">
        <f>VLOOKUP(B7,Catalogue!B7:$J$1048576,7,FALSE)&amp;" páginas"</f>
        <v>158 páginas</v>
      </c>
      <c r="C13" s="23"/>
      <c r="D13" s="23"/>
      <c r="E13" s="48"/>
      <c r="F13" s="48"/>
      <c r="G13" s="48"/>
    </row>
    <row r="14" spans="1:7" ht="18" customHeight="1" x14ac:dyDescent="0.3">
      <c r="A14" s="23"/>
      <c r="B14" s="23"/>
      <c r="C14" s="23"/>
      <c r="D14" s="23"/>
      <c r="E14" s="48"/>
      <c r="F14" s="48"/>
      <c r="G14" s="48"/>
    </row>
    <row r="15" spans="1:7" ht="18" customHeight="1" x14ac:dyDescent="0.3">
      <c r="A15" s="23"/>
      <c r="B15" s="23"/>
      <c r="C15" s="23"/>
      <c r="D15" s="23"/>
      <c r="E15" s="48"/>
      <c r="F15" s="48"/>
      <c r="G15" s="48"/>
    </row>
    <row r="16" spans="1:7" ht="18" customHeight="1" x14ac:dyDescent="0.3">
      <c r="A16" s="23"/>
      <c r="B16" s="23"/>
      <c r="C16" s="23"/>
      <c r="D16" s="23"/>
      <c r="E16" s="48"/>
      <c r="F16" s="48"/>
      <c r="G16" s="48"/>
    </row>
    <row r="17" spans="1:7" ht="18" customHeight="1" x14ac:dyDescent="0.3">
      <c r="A17" s="23"/>
      <c r="E17" s="48"/>
      <c r="F17" s="48"/>
      <c r="G17" s="48"/>
    </row>
    <row r="18" spans="1:7" ht="18" customHeight="1" x14ac:dyDescent="0.3">
      <c r="E18" s="48"/>
      <c r="F18" s="48"/>
      <c r="G18" s="48"/>
    </row>
  </sheetData>
  <mergeCells count="1">
    <mergeCell ref="E6:G18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8CBD0A6-1991-4BCA-B8EF-B77A43C52179}">
          <x14:formula1>
            <xm:f>Catalogue!$B$7:$B$36</xm:f>
          </x14:formula1>
          <xm:sqref>B7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Catalogue</vt:lpstr>
      <vt:lpstr>Interface</vt:lpstr>
      <vt:lpstr>Operations</vt:lpstr>
      <vt:lpstr>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Delabenetta</dc:creator>
  <cp:lastModifiedBy>VITOR GABRIEL DE SOUZA DELABENETTA</cp:lastModifiedBy>
  <dcterms:created xsi:type="dcterms:W3CDTF">2015-06-05T18:19:34Z</dcterms:created>
  <dcterms:modified xsi:type="dcterms:W3CDTF">2024-05-10T16:36:13Z</dcterms:modified>
</cp:coreProperties>
</file>