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tor\Desktop\"/>
    </mc:Choice>
  </mc:AlternateContent>
  <bookViews>
    <workbookView xWindow="1740" yWindow="375" windowWidth="15135" windowHeight="5580" activeTab="1"/>
  </bookViews>
  <sheets>
    <sheet name="COMPUTE" sheetId="7" r:id="rId1"/>
    <sheet name="PtCalcs" sheetId="6" r:id="rId2"/>
  </sheets>
  <calcPr calcId="152511"/>
</workbook>
</file>

<file path=xl/calcChain.xml><?xml version="1.0" encoding="utf-8"?>
<calcChain xmlns="http://schemas.openxmlformats.org/spreadsheetml/2006/main">
  <c r="C21" i="6" l="1"/>
  <c r="C20" i="6"/>
  <c r="C19" i="6"/>
  <c r="C18" i="6"/>
  <c r="C17" i="6" l="1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8" i="7"/>
  <c r="B10" i="7" s="1"/>
  <c r="B9" i="7" l="1"/>
  <c r="B11" i="7"/>
  <c r="E10" i="7"/>
  <c r="E11" i="7" s="1"/>
  <c r="B17" i="7"/>
  <c r="B16" i="7"/>
  <c r="B12" i="7" l="1"/>
  <c r="E12" i="7" l="1"/>
  <c r="B13" i="7"/>
  <c r="B18" i="7" s="1"/>
  <c r="A19" i="7" s="1"/>
  <c r="E16" i="7" l="1"/>
  <c r="E15" i="7"/>
</calcChain>
</file>

<file path=xl/sharedStrings.xml><?xml version="1.0" encoding="utf-8"?>
<sst xmlns="http://schemas.openxmlformats.org/spreadsheetml/2006/main" count="29" uniqueCount="27">
  <si>
    <t>DBar</t>
  </si>
  <si>
    <t>Data</t>
  </si>
  <si>
    <t>Hypothesized Mean Diff.</t>
  </si>
  <si>
    <t>Intermediate Calculations</t>
  </si>
  <si>
    <t>Sample Size</t>
  </si>
  <si>
    <t>degrees of freedom</t>
  </si>
  <si>
    <r>
      <t>S</t>
    </r>
    <r>
      <rPr>
        <vertAlign val="subscript"/>
        <sz val="11"/>
        <color indexed="8"/>
        <rFont val="Calibri"/>
        <family val="2"/>
      </rPr>
      <t>D</t>
    </r>
  </si>
  <si>
    <t>Standard Error</t>
  </si>
  <si>
    <r>
      <t xml:space="preserve">t </t>
    </r>
    <r>
      <rPr>
        <sz val="11"/>
        <color indexed="8"/>
        <rFont val="Calibri"/>
        <family val="2"/>
      </rPr>
      <t>Test Statistic</t>
    </r>
  </si>
  <si>
    <t>Lower Critical Value</t>
  </si>
  <si>
    <r>
      <t>p</t>
    </r>
    <r>
      <rPr>
        <sz val="11"/>
        <color indexed="8"/>
        <rFont val="Calibri"/>
        <family val="2"/>
      </rPr>
      <t>-Value</t>
    </r>
  </si>
  <si>
    <t>Two-Tailed Test</t>
  </si>
  <si>
    <t>Upper Critical Value</t>
  </si>
  <si>
    <r>
      <t xml:space="preserve">Paired </t>
    </r>
    <r>
      <rPr>
        <b/>
        <i/>
        <sz val="11"/>
        <color indexed="8"/>
        <rFont val="Calibri"/>
        <family val="2"/>
      </rPr>
      <t>t</t>
    </r>
    <r>
      <rPr>
        <b/>
        <sz val="11"/>
        <color indexed="8"/>
        <rFont val="Calibri"/>
        <family val="2"/>
      </rPr>
      <t xml:space="preserve"> Test</t>
    </r>
  </si>
  <si>
    <t>Level of Significance</t>
  </si>
  <si>
    <t>Di</t>
  </si>
  <si>
    <t xml:space="preserve">Confidence Interval Estimate </t>
  </si>
  <si>
    <t>for the Difference Between Two Means</t>
  </si>
  <si>
    <t>Confidence Level</t>
  </si>
  <si>
    <t>Degrees of Freedom</t>
  </si>
  <si>
    <r>
      <t xml:space="preserve">t </t>
    </r>
    <r>
      <rPr>
        <sz val="11"/>
        <rFont val="Calibri"/>
        <family val="2"/>
      </rPr>
      <t>Value</t>
    </r>
  </si>
  <si>
    <t>Interval Half Width</t>
  </si>
  <si>
    <t>Confidence Interval</t>
  </si>
  <si>
    <t>Interval Lower Limit</t>
  </si>
  <si>
    <t>Interval Upper Limit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</si>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</sst>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2" fillId="0" borderId="0"/>
    <xf numFmtId="0" fontId="3" fillId="0" borderId="0"/>
    <xf numFmtId="0" fontId="1" fillId="0" borderId="0"/>
  </cellStyleXfs>
  <cellXfs count="46">
    <xf numFmtId="0" fontId="0" fillId="0" borderId="0" xfId="0"/>
    <xf numFmtId="0" fontId="8" fillId="0" borderId="0" xfId="4" applyFont="1"/>
    <xf numFmtId="0" fontId="8" fillId="0" borderId="1" xfId="4" applyFont="1" applyFill="1" applyBorder="1"/>
    <xf numFmtId="164" fontId="8" fillId="0" borderId="1" xfId="4" applyNumberFormat="1" applyFont="1" applyFill="1" applyBorder="1"/>
    <xf numFmtId="0" fontId="9" fillId="0" borderId="1" xfId="4" applyFont="1" applyFill="1" applyBorder="1"/>
    <xf numFmtId="0" fontId="9" fillId="3" borderId="1" xfId="4" applyFont="1" applyFill="1" applyBorder="1"/>
    <xf numFmtId="164" fontId="8" fillId="3" borderId="1" xfId="4" applyNumberFormat="1" applyFont="1" applyFill="1" applyBorder="1"/>
    <xf numFmtId="0" fontId="8" fillId="3" borderId="1" xfId="4" applyFont="1" applyFill="1" applyBorder="1"/>
    <xf numFmtId="0" fontId="10" fillId="0" borderId="0" xfId="1" applyFont="1"/>
    <xf numFmtId="0" fontId="8" fillId="0" borderId="0" xfId="4" applyFont="1" applyFill="1" applyBorder="1"/>
    <xf numFmtId="0" fontId="8" fillId="4" borderId="1" xfId="4" applyFont="1" applyFill="1" applyBorder="1"/>
    <xf numFmtId="0" fontId="8" fillId="0" borderId="0" xfId="4" applyFont="1" applyFill="1" applyBorder="1" applyAlignment="1">
      <alignment horizontal="center"/>
    </xf>
    <xf numFmtId="164" fontId="8" fillId="0" borderId="0" xfId="4" applyNumberFormat="1" applyFont="1" applyFill="1" applyBorder="1"/>
    <xf numFmtId="0" fontId="8" fillId="0" borderId="0" xfId="5" applyFont="1"/>
    <xf numFmtId="0" fontId="13" fillId="0" borderId="2" xfId="3" applyFont="1" applyBorder="1" applyAlignment="1">
      <alignment horizontal="center"/>
    </xf>
    <xf numFmtId="0" fontId="12" fillId="0" borderId="0" xfId="3"/>
    <xf numFmtId="0" fontId="6" fillId="0" borderId="0" xfId="4" applyFont="1"/>
    <xf numFmtId="2" fontId="13" fillId="0" borderId="2" xfId="0" applyNumberFormat="1" applyFont="1" applyBorder="1" applyAlignment="1">
      <alignment horizontal="center"/>
    </xf>
    <xf numFmtId="0" fontId="11" fillId="4" borderId="1" xfId="4" applyFont="1" applyFill="1" applyBorder="1" applyAlignment="1">
      <alignment horizontal="center"/>
    </xf>
    <xf numFmtId="0" fontId="8" fillId="0" borderId="1" xfId="4" applyFont="1" applyFill="1" applyBorder="1" applyAlignment="1">
      <alignment horizontal="center"/>
    </xf>
    <xf numFmtId="0" fontId="11" fillId="3" borderId="1" xfId="4" applyFont="1" applyFill="1" applyBorder="1" applyAlignment="1">
      <alignment horizontal="center"/>
    </xf>
    <xf numFmtId="0" fontId="8" fillId="3" borderId="1" xfId="4" applyFont="1" applyFill="1" applyBorder="1" applyAlignment="1">
      <alignment horizontal="left"/>
    </xf>
    <xf numFmtId="8" fontId="0" fillId="0" borderId="0" xfId="0" applyNumberFormat="1"/>
    <xf numFmtId="164" fontId="8" fillId="0" borderId="0" xfId="4" applyNumberFormat="1" applyFont="1"/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5" fillId="2" borderId="7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left"/>
    </xf>
    <xf numFmtId="9" fontId="14" fillId="2" borderId="8" xfId="0" applyNumberFormat="1" applyFont="1" applyFill="1" applyBorder="1"/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7" xfId="0" applyFont="1" applyBorder="1"/>
    <xf numFmtId="0" fontId="14" fillId="0" borderId="8" xfId="0" applyFont="1" applyBorder="1"/>
    <xf numFmtId="0" fontId="16" fillId="0" borderId="7" xfId="0" applyFont="1" applyBorder="1"/>
    <xf numFmtId="164" fontId="14" fillId="0" borderId="8" xfId="0" applyNumberFormat="1" applyFont="1" applyBorder="1"/>
    <xf numFmtId="0" fontId="15" fillId="3" borderId="7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4" fillId="3" borderId="7" xfId="0" applyFont="1" applyFill="1" applyBorder="1"/>
    <xf numFmtId="164" fontId="14" fillId="3" borderId="8" xfId="0" applyNumberFormat="1" applyFont="1" applyFill="1" applyBorder="1"/>
    <xf numFmtId="0" fontId="14" fillId="3" borderId="9" xfId="0" applyFont="1" applyFill="1" applyBorder="1"/>
    <xf numFmtId="164" fontId="14" fillId="3" borderId="10" xfId="0" applyNumberFormat="1" applyFont="1" applyFill="1" applyBorder="1"/>
  </cellXfs>
  <cellStyles count="6">
    <cellStyle name="Normal" xfId="0" builtinId="0"/>
    <cellStyle name="Normal 2" xfId="1"/>
    <cellStyle name="Normal 3" xfId="2"/>
    <cellStyle name="Normal 4" xfId="3"/>
    <cellStyle name="Normal_Paired t test" xfId="4"/>
    <cellStyle name="Normal_Paired t tes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"/>
  <sheetViews>
    <sheetView workbookViewId="0">
      <selection activeCell="D12" sqref="D12"/>
    </sheetView>
  </sheetViews>
  <sheetFormatPr defaultRowHeight="15" x14ac:dyDescent="0.25"/>
  <cols>
    <col min="1" max="1" width="24.140625" style="1" customWidth="1"/>
    <col min="2" max="2" width="15.85546875" style="1" customWidth="1"/>
    <col min="3" max="3" width="2.28515625" style="1" customWidth="1"/>
    <col min="4" max="4" width="19.42578125" style="1" customWidth="1"/>
    <col min="5" max="5" width="20.140625" style="1" customWidth="1"/>
    <col min="6" max="6" width="11.28515625" style="1" bestFit="1" customWidth="1"/>
    <col min="7" max="16384" width="9.140625" style="1"/>
  </cols>
  <sheetData>
    <row r="1" spans="1:6" x14ac:dyDescent="0.25">
      <c r="A1" s="16" t="s">
        <v>13</v>
      </c>
    </row>
    <row r="2" spans="1:6" ht="15.75" thickBot="1" x14ac:dyDescent="0.3"/>
    <row r="3" spans="1:6" x14ac:dyDescent="0.25">
      <c r="A3" s="18" t="s">
        <v>1</v>
      </c>
      <c r="B3" s="18"/>
      <c r="C3" s="9"/>
      <c r="D3" s="24" t="s">
        <v>16</v>
      </c>
      <c r="E3" s="25"/>
    </row>
    <row r="4" spans="1:6" x14ac:dyDescent="0.25">
      <c r="A4" s="10" t="s">
        <v>2</v>
      </c>
      <c r="B4" s="10">
        <v>0</v>
      </c>
      <c r="C4" s="9"/>
      <c r="D4" s="26" t="s">
        <v>17</v>
      </c>
      <c r="E4" s="27"/>
    </row>
    <row r="5" spans="1:6" x14ac:dyDescent="0.25">
      <c r="A5" s="10" t="s">
        <v>14</v>
      </c>
      <c r="B5" s="10">
        <v>0.05</v>
      </c>
      <c r="C5" s="9"/>
      <c r="D5" s="28"/>
      <c r="E5" s="29"/>
    </row>
    <row r="6" spans="1:6" x14ac:dyDescent="0.25">
      <c r="A6" s="9"/>
      <c r="B6" s="9"/>
      <c r="C6" s="9"/>
      <c r="D6" s="30" t="s">
        <v>1</v>
      </c>
      <c r="E6" s="31"/>
    </row>
    <row r="7" spans="1:6" x14ac:dyDescent="0.25">
      <c r="A7" s="19" t="s">
        <v>3</v>
      </c>
      <c r="B7" s="19"/>
      <c r="C7" s="9"/>
      <c r="D7" s="32" t="s">
        <v>18</v>
      </c>
      <c r="E7" s="33">
        <v>0.95</v>
      </c>
    </row>
    <row r="8" spans="1:6" x14ac:dyDescent="0.25">
      <c r="A8" s="2" t="s">
        <v>4</v>
      </c>
      <c r="B8" s="2">
        <f>COUNT(PtCalcs!$A:$A)</f>
        <v>20</v>
      </c>
      <c r="C8" s="9"/>
      <c r="D8" s="28"/>
      <c r="E8" s="29"/>
    </row>
    <row r="9" spans="1:6" x14ac:dyDescent="0.25">
      <c r="A9" s="2" t="s">
        <v>0</v>
      </c>
      <c r="B9" s="3">
        <f>AVERAGE(PtCalcs!$C:$C)</f>
        <v>11712.5</v>
      </c>
      <c r="C9" s="9"/>
      <c r="D9" s="34" t="s">
        <v>3</v>
      </c>
      <c r="E9" s="35"/>
    </row>
    <row r="10" spans="1:6" x14ac:dyDescent="0.25">
      <c r="A10" s="2" t="s">
        <v>5</v>
      </c>
      <c r="B10" s="2">
        <f>B8 - 1</f>
        <v>19</v>
      </c>
      <c r="C10" s="9"/>
      <c r="D10" s="36" t="s">
        <v>19</v>
      </c>
      <c r="E10" s="37">
        <f>B10</f>
        <v>19</v>
      </c>
    </row>
    <row r="11" spans="1:6" ht="15" customHeight="1" x14ac:dyDescent="0.35">
      <c r="A11" s="4" t="s">
        <v>6</v>
      </c>
      <c r="B11" s="3">
        <f>SQRT(DEVSQ(PtCalcs!C:C)/B10)</f>
        <v>19651.522248523408</v>
      </c>
      <c r="C11" s="9"/>
      <c r="D11" s="38" t="s">
        <v>20</v>
      </c>
      <c r="E11" s="39">
        <f>_xlfn.T.INV.2T(1 - E7, E10)</f>
        <v>2.0930240544083087</v>
      </c>
    </row>
    <row r="12" spans="1:6" x14ac:dyDescent="0.25">
      <c r="A12" s="2" t="s">
        <v>7</v>
      </c>
      <c r="B12" s="3">
        <f>B11/SQRT(B8)</f>
        <v>4394.2139609047854</v>
      </c>
      <c r="C12" s="9"/>
      <c r="D12" s="36" t="s">
        <v>21</v>
      </c>
      <c r="E12" s="39">
        <f>B12*E11</f>
        <v>9197.1955203905272</v>
      </c>
    </row>
    <row r="13" spans="1:6" x14ac:dyDescent="0.25">
      <c r="A13" s="5" t="s">
        <v>8</v>
      </c>
      <c r="B13" s="6">
        <f>(B9 - B4)/B12</f>
        <v>2.6654368913771216</v>
      </c>
      <c r="C13" s="9"/>
      <c r="D13" s="28"/>
      <c r="E13" s="29"/>
      <c r="F13" s="23"/>
    </row>
    <row r="14" spans="1:6" x14ac:dyDescent="0.25">
      <c r="A14" s="9"/>
      <c r="B14" s="9"/>
      <c r="C14" s="9"/>
      <c r="D14" s="40" t="s">
        <v>22</v>
      </c>
      <c r="E14" s="41"/>
      <c r="F14" s="23"/>
    </row>
    <row r="15" spans="1:6" x14ac:dyDescent="0.25">
      <c r="A15" s="20" t="s">
        <v>11</v>
      </c>
      <c r="B15" s="20"/>
      <c r="C15" s="9"/>
      <c r="D15" s="42" t="s">
        <v>23</v>
      </c>
      <c r="E15" s="43">
        <f>B9 - E12</f>
        <v>2515.3044796094728</v>
      </c>
    </row>
    <row r="16" spans="1:6" ht="15.75" thickBot="1" x14ac:dyDescent="0.3">
      <c r="A16" s="7" t="s">
        <v>9</v>
      </c>
      <c r="B16" s="6">
        <f>-_xlfn.T.INV.2T(B5, B10)</f>
        <v>-2.0930240544083096</v>
      </c>
      <c r="C16" s="9"/>
      <c r="D16" s="44" t="s">
        <v>24</v>
      </c>
      <c r="E16" s="45">
        <f>B9 + E12</f>
        <v>20909.695520390527</v>
      </c>
    </row>
    <row r="17" spans="1:5" x14ac:dyDescent="0.25">
      <c r="A17" s="7" t="s">
        <v>12</v>
      </c>
      <c r="B17" s="6">
        <f>_xlfn.T.INV.2T(B5, B10)</f>
        <v>2.0930240544083096</v>
      </c>
      <c r="C17" s="9"/>
      <c r="D17" s="9"/>
    </row>
    <row r="18" spans="1:5" x14ac:dyDescent="0.25">
      <c r="A18" s="5" t="s">
        <v>10</v>
      </c>
      <c r="B18" s="6">
        <f>_xlfn.T.DIST.2T(ABS(B13), B10)</f>
        <v>1.5285630135302644E-2</v>
      </c>
      <c r="C18" s="9"/>
      <c r="D18" s="9"/>
    </row>
    <row r="19" spans="1:5" x14ac:dyDescent="0.25">
      <c r="A19" s="21" t="str">
        <f>IF(B18 &lt; B5, "Reject the null hypothesis", "Do not reject the null hypothesis")</f>
        <v>Reject the null hypothesis</v>
      </c>
      <c r="B19" s="21"/>
      <c r="C19" s="9"/>
      <c r="D19" s="9"/>
    </row>
    <row r="20" spans="1:5" x14ac:dyDescent="0.25">
      <c r="A20" s="9"/>
      <c r="B20" s="9"/>
      <c r="C20" s="9"/>
      <c r="D20" s="9"/>
    </row>
    <row r="21" spans="1:5" x14ac:dyDescent="0.25">
      <c r="A21" s="9"/>
      <c r="B21" s="9"/>
      <c r="C21" s="9"/>
      <c r="D21" s="9"/>
    </row>
    <row r="22" spans="1:5" x14ac:dyDescent="0.25">
      <c r="A22" s="9"/>
      <c r="B22" s="9"/>
      <c r="C22" s="9"/>
      <c r="D22" s="11"/>
    </row>
    <row r="23" spans="1:5" x14ac:dyDescent="0.25">
      <c r="A23" s="9"/>
      <c r="B23" s="9"/>
      <c r="C23" s="9"/>
      <c r="D23" s="13"/>
      <c r="E23" s="12"/>
    </row>
    <row r="24" spans="1:5" x14ac:dyDescent="0.25">
      <c r="A24" s="9"/>
      <c r="B24" s="9"/>
      <c r="C24" s="9"/>
      <c r="D24" s="13"/>
      <c r="E24" s="12"/>
    </row>
    <row r="25" spans="1:5" x14ac:dyDescent="0.25">
      <c r="A25" s="9"/>
      <c r="B25" s="9"/>
      <c r="C25" s="9"/>
      <c r="D25" s="9"/>
    </row>
    <row r="26" spans="1:5" x14ac:dyDescent="0.25">
      <c r="A26" s="9"/>
      <c r="B26" s="9"/>
      <c r="C26" s="9"/>
    </row>
    <row r="27" spans="1:5" x14ac:dyDescent="0.25">
      <c r="A27" s="9"/>
      <c r="B27" s="9"/>
      <c r="C27" s="9"/>
    </row>
    <row r="28" spans="1:5" x14ac:dyDescent="0.25">
      <c r="A28" s="9"/>
      <c r="B28" s="9"/>
      <c r="C28" s="9"/>
    </row>
    <row r="29" spans="1:5" x14ac:dyDescent="0.25">
      <c r="A29" s="9"/>
      <c r="B29" s="9"/>
      <c r="C29" s="9"/>
      <c r="D29" s="9"/>
    </row>
    <row r="30" spans="1:5" x14ac:dyDescent="0.25">
      <c r="A30" s="9"/>
      <c r="B30" s="9"/>
      <c r="C30" s="9"/>
      <c r="D30" s="9"/>
    </row>
  </sheetData>
  <mergeCells count="9">
    <mergeCell ref="A3:B3"/>
    <mergeCell ref="A7:B7"/>
    <mergeCell ref="A15:B15"/>
    <mergeCell ref="A19:B19"/>
    <mergeCell ref="D3:E3"/>
    <mergeCell ref="D4:E4"/>
    <mergeCell ref="D6:E6"/>
    <mergeCell ref="D9:E9"/>
    <mergeCell ref="D14:E14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>
      <selection activeCell="D4" sqref="D4"/>
    </sheetView>
  </sheetViews>
  <sheetFormatPr defaultRowHeight="15" x14ac:dyDescent="0.25"/>
  <cols>
    <col min="1" max="1" width="12.140625" style="8" customWidth="1"/>
    <col min="2" max="2" width="11.85546875" style="8" customWidth="1"/>
    <col min="3" max="3" width="7.85546875" style="8" customWidth="1"/>
    <col min="4" max="16384" width="9.140625" style="8"/>
  </cols>
  <sheetData>
    <row r="1" spans="1:3" ht="15" customHeight="1" x14ac:dyDescent="0.25">
      <c r="A1" s="17" t="s">
        <v>26</v>
      </c>
      <c r="B1" s="17" t="s">
        <v>25</v>
      </c>
      <c r="C1" s="14" t="s">
        <v>15</v>
      </c>
    </row>
    <row r="2" spans="1:3" ht="15" customHeight="1" x14ac:dyDescent="0.25">
      <c r="A2" s="22">
        <v>49352</v>
      </c>
      <c r="B2" s="22">
        <v>84544</v>
      </c>
      <c r="C2" s="15">
        <f>B2-A2</f>
        <v>35192</v>
      </c>
    </row>
    <row r="3" spans="1:3" ht="15" customHeight="1" x14ac:dyDescent="0.25">
      <c r="A3" s="22">
        <v>70795</v>
      </c>
      <c r="B3" s="22">
        <v>66846</v>
      </c>
      <c r="C3" s="15">
        <f>B3-A3</f>
        <v>-3949</v>
      </c>
    </row>
    <row r="4" spans="1:3" ht="15" customHeight="1" x14ac:dyDescent="0.25">
      <c r="A4" s="22">
        <v>43037</v>
      </c>
      <c r="B4" s="22">
        <v>35343</v>
      </c>
      <c r="C4" s="15">
        <f>B4-A4</f>
        <v>-7694</v>
      </c>
    </row>
    <row r="5" spans="1:3" ht="15" customHeight="1" x14ac:dyDescent="0.25">
      <c r="A5" s="22">
        <v>34729</v>
      </c>
      <c r="B5" s="22">
        <v>58088</v>
      </c>
      <c r="C5" s="15">
        <f>B5-A5</f>
        <v>23359</v>
      </c>
    </row>
    <row r="6" spans="1:3" ht="15" customHeight="1" x14ac:dyDescent="0.25">
      <c r="A6" s="22">
        <v>33100</v>
      </c>
      <c r="B6" s="22">
        <v>31148</v>
      </c>
      <c r="C6" s="15">
        <f>B6-A6</f>
        <v>-1952</v>
      </c>
    </row>
    <row r="7" spans="1:3" ht="15" customHeight="1" x14ac:dyDescent="0.25">
      <c r="A7" s="22">
        <v>29034</v>
      </c>
      <c r="B7" s="22">
        <v>20210</v>
      </c>
      <c r="C7" s="15">
        <f>B7-A7</f>
        <v>-8824</v>
      </c>
    </row>
    <row r="8" spans="1:3" ht="15" customHeight="1" x14ac:dyDescent="0.25">
      <c r="A8" s="22">
        <v>87110</v>
      </c>
      <c r="B8" s="22">
        <v>97609</v>
      </c>
      <c r="C8" s="15">
        <f>B8-A8</f>
        <v>10499</v>
      </c>
    </row>
    <row r="9" spans="1:3" ht="15" customHeight="1" x14ac:dyDescent="0.25">
      <c r="A9" s="22">
        <v>45786</v>
      </c>
      <c r="B9" s="22">
        <v>20307</v>
      </c>
      <c r="C9" s="15">
        <f>B9-A9</f>
        <v>-25479</v>
      </c>
    </row>
    <row r="10" spans="1:3" ht="15" customHeight="1" x14ac:dyDescent="0.25">
      <c r="A10" s="22">
        <v>27998</v>
      </c>
      <c r="B10" s="22">
        <v>55278</v>
      </c>
      <c r="C10" s="15">
        <f>B10-A10</f>
        <v>27280</v>
      </c>
    </row>
    <row r="11" spans="1:3" ht="15" customHeight="1" x14ac:dyDescent="0.25">
      <c r="A11" s="22">
        <v>33291</v>
      </c>
      <c r="B11" s="22">
        <v>42495</v>
      </c>
      <c r="C11" s="15">
        <f>B11-A11</f>
        <v>9204</v>
      </c>
    </row>
    <row r="12" spans="1:3" ht="15" customHeight="1" x14ac:dyDescent="0.25">
      <c r="A12" s="22">
        <v>87855</v>
      </c>
      <c r="B12" s="22">
        <v>84930</v>
      </c>
      <c r="C12" s="15">
        <f>B12-A12</f>
        <v>-2925</v>
      </c>
    </row>
    <row r="13" spans="1:3" ht="15" customHeight="1" x14ac:dyDescent="0.25">
      <c r="A13" s="22">
        <v>41770</v>
      </c>
      <c r="B13" s="22">
        <v>22662</v>
      </c>
      <c r="C13" s="15">
        <f>B13-A13</f>
        <v>-19108</v>
      </c>
    </row>
    <row r="14" spans="1:3" ht="15" customHeight="1" x14ac:dyDescent="0.25">
      <c r="A14" s="22">
        <v>55981</v>
      </c>
      <c r="B14" s="22">
        <v>103319</v>
      </c>
      <c r="C14" s="15">
        <f>B14-A14</f>
        <v>47338</v>
      </c>
    </row>
    <row r="15" spans="1:3" ht="15" customHeight="1" x14ac:dyDescent="0.25">
      <c r="A15" s="22">
        <v>55075</v>
      </c>
      <c r="B15" s="22">
        <v>77386</v>
      </c>
      <c r="C15" s="15">
        <f>B15-A15</f>
        <v>22311</v>
      </c>
    </row>
    <row r="16" spans="1:3" ht="15" customHeight="1" x14ac:dyDescent="0.25">
      <c r="A16" s="22">
        <v>46126</v>
      </c>
      <c r="B16" s="22">
        <v>75756</v>
      </c>
      <c r="C16" s="15">
        <f>B16-A16</f>
        <v>29630</v>
      </c>
    </row>
    <row r="17" spans="1:3" ht="15" customHeight="1" x14ac:dyDescent="0.25">
      <c r="A17" s="22">
        <v>67575</v>
      </c>
      <c r="B17" s="22">
        <v>87613</v>
      </c>
      <c r="C17" s="15">
        <f>B17-A17</f>
        <v>20038</v>
      </c>
    </row>
    <row r="18" spans="1:3" ht="15" customHeight="1" x14ac:dyDescent="0.25">
      <c r="A18" s="22">
        <v>51645</v>
      </c>
      <c r="B18" s="22">
        <v>89172</v>
      </c>
      <c r="C18" s="15">
        <f>B18-A18</f>
        <v>37527</v>
      </c>
    </row>
    <row r="19" spans="1:3" ht="15" customHeight="1" x14ac:dyDescent="0.25">
      <c r="A19" s="22">
        <v>73529</v>
      </c>
      <c r="B19" s="22">
        <v>92589</v>
      </c>
      <c r="C19" s="15">
        <f>B19-A19</f>
        <v>19060</v>
      </c>
    </row>
    <row r="20" spans="1:3" x14ac:dyDescent="0.25">
      <c r="A20" s="22">
        <v>34569</v>
      </c>
      <c r="B20" s="22">
        <v>37871</v>
      </c>
      <c r="C20" s="15">
        <f>B20-A20</f>
        <v>3302</v>
      </c>
    </row>
    <row r="21" spans="1:3" x14ac:dyDescent="0.25">
      <c r="A21" s="22">
        <v>40600</v>
      </c>
      <c r="B21" s="22">
        <v>60041</v>
      </c>
      <c r="C21" s="15">
        <f>B21-A21</f>
        <v>19441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</vt:lpstr>
      <vt:lpstr>PtCalcs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DFS</dc:creator>
  <cp:lastModifiedBy>Vitor</cp:lastModifiedBy>
  <dcterms:created xsi:type="dcterms:W3CDTF">2009-07-20T20:13:12Z</dcterms:created>
  <dcterms:modified xsi:type="dcterms:W3CDTF">2016-01-03T20:35:44Z</dcterms:modified>
</cp:coreProperties>
</file>