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D73A3CC2-A534-4A6F-8E9E-BAEE22F0989F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soma" sheetId="1" r:id="rId1"/>
    <sheet name="Média;MAIOR E MENOR" sheetId="2" r:id="rId2"/>
    <sheet name="MAX E MIn" sheetId="3" r:id="rId3"/>
    <sheet name="ARRED e TRUNCAR" sheetId="4" r:id="rId4"/>
    <sheet name="SOMAR PRODUTO" sheetId="5" r:id="rId5"/>
    <sheet name="CONTAR.VAZIO, CONT.NÚM, CONT.VA" sheetId="6" r:id="rId6"/>
    <sheet name="Formatação Condicional" sheetId="7" r:id="rId7"/>
    <sheet name="Barra d eprogresso" sheetId="8" r:id="rId8"/>
    <sheet name="Atalhos" sheetId="9" r:id="rId9"/>
    <sheet name="gerenciador de nomes" sheetId="10" r:id="rId10"/>
  </sheets>
  <definedNames>
    <definedName name="Clientes">'Formatação Condicional'!$AA$5:$AA$12</definedName>
    <definedName name="Total">'gerenciador de nomes'!$H$12</definedName>
    <definedName name="Média">'gerenciador de nomes'!$H$13</definedName>
    <definedName name="estados">'gerenciador de nomes'!$E$4:$E$7</definedName>
    <definedName name="Menor_Receita">'gerenciador de nomes'!$H$15</definedName>
    <definedName name="Receita">'gerenciador de nomes'!$H$5:$H$10</definedName>
    <definedName name="Maior_Receita">'gerenciador de nomes'!$H$14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/>
  <c r="D15" i="3"/>
  <c r="D11" i="3"/>
  <c r="D12" i="3"/>
  <c r="D16" i="3"/>
  <c r="D6" i="3"/>
  <c r="D5" i="3"/>
  <c r="F5" i="3"/>
  <c r="G5" i="3"/>
  <c r="H5" i="3"/>
  <c r="I5" i="3"/>
  <c r="D10" i="3"/>
  <c r="D9" i="3"/>
  <c r="D14" i="3"/>
  <c r="D8" i="3"/>
  <c r="D13" i="3"/>
  <c r="F18" i="2"/>
  <c r="C18" i="2"/>
  <c r="D18" i="2"/>
  <c r="E18" i="2"/>
  <c r="C31" i="2"/>
  <c r="E31" i="2"/>
  <c r="E20" i="2"/>
  <c r="C20" i="2"/>
  <c r="D20" i="2"/>
  <c r="F20" i="2"/>
  <c r="C33" i="2"/>
  <c r="E19" i="2"/>
  <c r="F19" i="2"/>
  <c r="C19" i="2"/>
  <c r="D19" i="2"/>
  <c r="C13" i="2"/>
  <c r="C24" i="2"/>
  <c r="C12" i="2"/>
  <c r="C8" i="2"/>
  <c r="D8" i="2"/>
  <c r="E8" i="2"/>
  <c r="F8" i="2"/>
  <c r="C35" i="2"/>
  <c r="C11" i="2"/>
  <c r="C25" i="2"/>
  <c r="E21" i="2"/>
  <c r="F21" i="2"/>
  <c r="C21" i="2"/>
  <c r="D21" i="2"/>
  <c r="D7" i="2"/>
  <c r="E7" i="2"/>
  <c r="C7" i="2"/>
  <c r="F7" i="2"/>
  <c r="C9" i="2"/>
  <c r="D9" i="2"/>
  <c r="E9" i="2"/>
  <c r="F9" i="2"/>
  <c r="E6" i="2"/>
  <c r="C6" i="2"/>
  <c r="F6" i="2"/>
  <c r="D6" i="2"/>
  <c r="C26" i="2"/>
  <c r="C32" i="2"/>
  <c r="C5" i="2"/>
  <c r="D5" i="2"/>
  <c r="F5" i="2"/>
  <c r="E5" i="2"/>
  <c r="C22" i="2"/>
  <c r="D22" i="2"/>
  <c r="E22" i="2"/>
  <c r="F22" i="2"/>
  <c r="C34" i="2"/>
  <c r="F6" i="5"/>
  <c r="E6" i="5"/>
  <c r="I6" i="5"/>
  <c r="M6" i="5"/>
  <c r="N6" i="5"/>
  <c r="J6" i="5"/>
  <c r="F11" i="5"/>
  <c r="E11" i="5"/>
  <c r="I11" i="5"/>
  <c r="N11" i="5"/>
  <c r="J11" i="5"/>
  <c r="M11" i="5"/>
  <c r="J16" i="5"/>
  <c r="M16" i="5"/>
  <c r="F16" i="5"/>
  <c r="E16" i="5"/>
  <c r="I16" i="5"/>
  <c r="N16" i="5"/>
  <c r="J13" i="5"/>
  <c r="M13" i="5"/>
  <c r="F13" i="5"/>
  <c r="E13" i="5"/>
  <c r="I13" i="5"/>
  <c r="N13" i="5"/>
  <c r="M8" i="5"/>
  <c r="F8" i="5"/>
  <c r="E8" i="5"/>
  <c r="I8" i="5"/>
  <c r="N8" i="5"/>
  <c r="J8" i="5"/>
  <c r="E15" i="5"/>
  <c r="I15" i="5"/>
  <c r="N15" i="5"/>
  <c r="J15" i="5"/>
  <c r="M15" i="5"/>
  <c r="F15" i="5"/>
  <c r="E14" i="5"/>
  <c r="I14" i="5"/>
  <c r="N14" i="5"/>
  <c r="J14" i="5"/>
  <c r="M14" i="5"/>
  <c r="F14" i="5"/>
  <c r="I17" i="5"/>
  <c r="N17" i="5"/>
  <c r="J17" i="5"/>
  <c r="M17" i="5"/>
  <c r="F17" i="5"/>
  <c r="E17" i="5"/>
  <c r="J7" i="5"/>
  <c r="M7" i="5"/>
  <c r="F7" i="5"/>
  <c r="E7" i="5"/>
  <c r="I7" i="5"/>
  <c r="N7" i="5"/>
  <c r="E19" i="5"/>
  <c r="I19" i="5"/>
  <c r="M19" i="5"/>
  <c r="M10" i="5"/>
  <c r="F10" i="5"/>
  <c r="E10" i="5"/>
  <c r="I10" i="5"/>
  <c r="N10" i="5"/>
  <c r="J10" i="5"/>
  <c r="M12" i="5"/>
  <c r="F12" i="5"/>
  <c r="E12" i="5"/>
  <c r="I12" i="5"/>
  <c r="N12" i="5"/>
  <c r="J12" i="5"/>
  <c r="F9" i="5"/>
  <c r="E9" i="5"/>
  <c r="I9" i="5"/>
  <c r="N9" i="5"/>
  <c r="J9" i="5"/>
  <c r="M9" i="5"/>
  <c r="C7" i="1"/>
  <c r="B7" i="1"/>
  <c r="D7" i="1"/>
  <c r="E7" i="1"/>
  <c r="B10" i="1"/>
  <c r="B13" i="1"/>
  <c r="H15" i="10"/>
  <c r="J15" i="10"/>
  <c r="H14" i="10"/>
  <c r="J14" i="10"/>
  <c r="H13" i="10"/>
  <c r="J13" i="10"/>
  <c r="H12" i="10"/>
  <c r="J12" i="10"/>
  <c r="J8" i="4"/>
  <c r="I8" i="4"/>
  <c r="H8" i="4"/>
  <c r="G8" i="4"/>
  <c r="I5" i="4"/>
  <c r="J5" i="4"/>
  <c r="G5" i="4"/>
  <c r="H5" i="4"/>
  <c r="G6" i="4"/>
  <c r="H6" i="4"/>
  <c r="I6" i="4"/>
  <c r="J6" i="4"/>
  <c r="H7" i="4"/>
  <c r="J7" i="4"/>
  <c r="G7" i="4"/>
  <c r="I7" i="4"/>
  <c r="F6" i="6"/>
  <c r="F8" i="6"/>
  <c r="F7" i="6"/>
  <c r="D44" i="7"/>
  <c r="C44" i="7"/>
  <c r="D32" i="7"/>
  <c r="E32" i="7"/>
  <c r="C32" i="7"/>
  <c r="F32" i="7"/>
  <c r="G32" i="7"/>
  <c r="D68" i="7"/>
  <c r="C68" i="7"/>
  <c r="E68" i="7"/>
  <c r="E62" i="7"/>
  <c r="E67" i="7"/>
  <c r="C36" i="7"/>
  <c r="D29" i="7"/>
  <c r="C29" i="7"/>
  <c r="F29" i="7"/>
  <c r="G29" i="7"/>
  <c r="E29" i="7"/>
  <c r="C34" i="7"/>
  <c r="E66" i="7"/>
  <c r="E64" i="7"/>
  <c r="E65" i="7"/>
  <c r="D46" i="7"/>
  <c r="C46" i="7"/>
  <c r="E63" i="7"/>
  <c r="D43" i="7"/>
  <c r="C43" i="7"/>
  <c r="C35" i="7"/>
  <c r="D30" i="7"/>
  <c r="E30" i="7"/>
  <c r="C30" i="7"/>
  <c r="F30" i="7"/>
  <c r="G30" i="7"/>
  <c r="C31" i="7"/>
  <c r="F31" i="7"/>
  <c r="G31" i="7"/>
  <c r="D31" i="7"/>
  <c r="E31" i="7"/>
  <c r="D45" i="7"/>
  <c r="C45" i="7"/>
  <c r="D47" i="7"/>
  <c r="C47" i="7"/>
  <c r="D28" i="7"/>
  <c r="F28" i="7"/>
  <c r="G28" i="7"/>
  <c r="C28" i="7"/>
  <c r="E28" i="7"/>
  <c r="D11" i="8"/>
  <c r="E11" i="8"/>
  <c r="D13" i="8"/>
  <c r="E13" i="8"/>
  <c r="D9" i="8"/>
  <c r="E9" i="8"/>
  <c r="D7" i="8"/>
  <c r="E7" i="8"/>
  <c r="D8" i="8"/>
  <c r="E8" i="8"/>
  <c r="D10" i="8"/>
  <c r="E10" i="8"/>
  <c r="D12" i="8"/>
  <c r="E12" i="8"/>
</calcChain>
</file>

<file path=xl/sharedStrings.xml><?xml version="1.0" encoding="utf-8"?>
<sst xmlns="http://schemas.openxmlformats.org/spreadsheetml/2006/main" count="2265" uniqueCount="284">
  <si>
    <t>Vendas</t>
  </si>
  <si>
    <t>Janeiro</t>
  </si>
  <si>
    <t>Fevereiro</t>
  </si>
  <si>
    <t>Março</t>
  </si>
  <si>
    <t>Abril</t>
  </si>
  <si>
    <t>Comissão Extra</t>
  </si>
  <si>
    <t>Valor Recebido</t>
  </si>
  <si>
    <t>Disciplina: Matemática</t>
  </si>
  <si>
    <t>Aluno</t>
  </si>
  <si>
    <t>Avaliação 1</t>
  </si>
  <si>
    <t>Avaliação 2</t>
  </si>
  <si>
    <t>Avaliação 3</t>
  </si>
  <si>
    <t>Total</t>
  </si>
  <si>
    <t>Carleta Joaquina</t>
  </si>
  <si>
    <t>Felisberto Crispim</t>
  </si>
  <si>
    <t>João da Silva</t>
  </si>
  <si>
    <t>Maria de Jesus</t>
  </si>
  <si>
    <t>Teobaldo Ferreira</t>
  </si>
  <si>
    <t>Média da Turma</t>
  </si>
  <si>
    <t>Maior Nota</t>
  </si>
  <si>
    <t>Menor Nota</t>
  </si>
  <si>
    <t>Disciplina: Redação</t>
  </si>
  <si>
    <t>Média do Aluno</t>
  </si>
  <si>
    <t>Média</t>
  </si>
  <si>
    <t>Média Geral da Turma</t>
  </si>
  <si>
    <t>Mês</t>
  </si>
  <si>
    <t>Resultado</t>
  </si>
  <si>
    <t>Máximo</t>
  </si>
  <si>
    <t>Mínimo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</si>
  <si>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</si>
  <si>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</si>
  <si>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</si>
  <si>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</si>
  <si>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</si>
  <si>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</si>
  <si>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</si>
  <si>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</si>
  <si>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Valores</t>
  </si>
  <si>
    <t>ARRED (2 Casas)</t>
  </si>
  <si>
    <t>ARRED (1 Casa)</t>
  </si>
  <si>
    <t>ARRED (Inteiro)</t>
  </si>
  <si>
    <t>TRUNCAR</t>
  </si>
  <si>
    <t>Data</t>
  </si>
  <si>
    <t>Quantidade</t>
  </si>
  <si>
    <t>Valor</t>
  </si>
  <si>
    <t>Registros</t>
  </si>
  <si>
    <t>Funções de Contagem</t>
  </si>
  <si>
    <t>CONTAR.VAZIO</t>
  </si>
  <si>
    <t>COUNTBLANK</t>
  </si>
  <si>
    <t>CONT.NÚM</t>
  </si>
  <si>
    <t>COUNT</t>
  </si>
  <si>
    <t>CONT.VALORES</t>
  </si>
  <si>
    <t>COUNTA</t>
  </si>
  <si>
    <t>A</t>
  </si>
  <si>
    <t>B</t>
  </si>
  <si>
    <t>C</t>
  </si>
  <si>
    <t>D</t>
  </si>
  <si>
    <t>Clientes</t>
  </si>
  <si>
    <t>ID_Pedido</t>
  </si>
  <si>
    <t>Data_Pedido</t>
  </si>
  <si>
    <t>ID_Representante</t>
  </si>
  <si>
    <t>Nome_Representante</t>
  </si>
  <si>
    <t>ID_Produto</t>
  </si>
  <si>
    <t>Origem_Produto</t>
  </si>
  <si>
    <t>Nome_Produto</t>
  </si>
  <si>
    <t>Valor_Produto</t>
  </si>
  <si>
    <t>Qtde_Vendida</t>
  </si>
  <si>
    <t>Valor_Total_Venda</t>
  </si>
  <si>
    <t>Nome_Cliente</t>
  </si>
  <si>
    <t>Cidade_Cliente</t>
  </si>
  <si>
    <t>CLIENTE</t>
  </si>
  <si>
    <t>Shoptime</t>
  </si>
  <si>
    <t>Kabum</t>
  </si>
  <si>
    <t>Mário Junior</t>
  </si>
  <si>
    <t>São Paulo</t>
  </si>
  <si>
    <t>Notebook Modelo 2</t>
  </si>
  <si>
    <t>Rio de Janeiro </t>
  </si>
  <si>
    <t>Maria Silva</t>
  </si>
  <si>
    <t>Mouse</t>
  </si>
  <si>
    <t>Ricardo Eletro</t>
  </si>
  <si>
    <t>10 Primeiros Itens</t>
  </si>
  <si>
    <t>Abaixo da Média</t>
  </si>
  <si>
    <t>Gradual</t>
  </si>
  <si>
    <t>Escala de Cor</t>
  </si>
  <si>
    <t>Indicadores</t>
  </si>
  <si>
    <t>Classificações</t>
  </si>
  <si>
    <t>Valores Duplicados</t>
  </si>
  <si>
    <t>Casas Bahia</t>
  </si>
  <si>
    <t>Lucas Souza</t>
  </si>
  <si>
    <t>Minas Gerais</t>
  </si>
  <si>
    <t>Carregador Portátil</t>
  </si>
  <si>
    <t>Niterói </t>
  </si>
  <si>
    <t>Carrefour</t>
  </si>
  <si>
    <t>Felipe Seixas</t>
  </si>
  <si>
    <t>Celular Modelo 1</t>
  </si>
  <si>
    <t>Amazon</t>
  </si>
  <si>
    <t>Notebook Modelo 1</t>
  </si>
  <si>
    <t>Guarapari </t>
  </si>
  <si>
    <t>Magazine Luiza</t>
  </si>
  <si>
    <t>Vitória </t>
  </si>
  <si>
    <t>Ponto Frio</t>
  </si>
  <si>
    <t>Isabela Carolina</t>
  </si>
  <si>
    <t>Smart TV</t>
  </si>
  <si>
    <t>Alex Souza</t>
  </si>
  <si>
    <t>Belo Horizonte </t>
  </si>
  <si>
    <t>Notebook Modelo 3</t>
  </si>
  <si>
    <t>Betim </t>
  </si>
  <si>
    <t>SSD</t>
  </si>
  <si>
    <t>E-Reader</t>
  </si>
  <si>
    <t>São Paulo </t>
  </si>
  <si>
    <t>Celular Modelo 3</t>
  </si>
  <si>
    <t>Teobaldo Junior</t>
  </si>
  <si>
    <t>Webcam</t>
  </si>
  <si>
    <t>Teclado </t>
  </si>
  <si>
    <t>Status</t>
  </si>
  <si>
    <t>Paulo Ferreira</t>
  </si>
  <si>
    <t>Headphone</t>
  </si>
  <si>
    <t>Celular Modelo 2</t>
  </si>
  <si>
    <t>Tais Fernandes</t>
  </si>
  <si>
    <t>Tablet</t>
  </si>
  <si>
    <t>Seriado</t>
  </si>
  <si>
    <t>Nota</t>
  </si>
  <si>
    <t>Classificação</t>
  </si>
  <si>
    <t>Prison Break</t>
  </si>
  <si>
    <t>Lost</t>
  </si>
  <si>
    <t>Campinas </t>
  </si>
  <si>
    <t>Dexter</t>
  </si>
  <si>
    <t>Game of Thrones</t>
  </si>
  <si>
    <t>Caixa de Som</t>
  </si>
  <si>
    <t>Breaking Bad</t>
  </si>
  <si>
    <t> «</t>
  </si>
  <si>
    <r>
      <rPr>
        <rFont val="Calibri Light"/>
        <sz val="12.00"/>
        <b/>
        <color rgb="FF44546A"/>
        <family val="2"/>
      </rPr>
      <t>Resumo de Custos Mensais - EMPRESAS</t>
    </r>
  </si>
  <si>
    <t>DESPESA</t>
  </si>
  <si>
    <t>ESTIMADO</t>
  </si>
  <si>
    <t>REAL</t>
  </si>
  <si>
    <t>ACIMA/ABAIXO</t>
  </si>
  <si>
    <t>Fornecedores</t>
  </si>
  <si>
    <t>Folha de Pagamentos</t>
  </si>
  <si>
    <t>Infraestrutura</t>
  </si>
  <si>
    <t>Custos Variáveis</t>
  </si>
  <si>
    <t>Impostos</t>
  </si>
  <si>
    <t>Outros</t>
  </si>
  <si>
    <t>Total de despesas</t>
  </si>
  <si>
    <t> </t>
  </si>
  <si>
    <t>Cliente</t>
  </si>
  <si>
    <t>Centro-Oeste</t>
  </si>
  <si>
    <t>Nordeste</t>
  </si>
  <si>
    <t>Norte</t>
  </si>
  <si>
    <t>Sudeste</t>
  </si>
  <si>
    <t>Sul</t>
  </si>
  <si>
    <t>Americanas</t>
  </si>
  <si>
    <t>Submarino</t>
  </si>
  <si>
    <t>Atividade</t>
  </si>
  <si>
    <t>% Conclusão</t>
  </si>
  <si>
    <t>Indicador</t>
  </si>
  <si>
    <t>Atividade 01</t>
  </si>
  <si>
    <t>Atividade 02</t>
  </si>
  <si>
    <t>Atividade 03</t>
  </si>
  <si>
    <t>Atividade 04</t>
  </si>
  <si>
    <t>Atividade 05</t>
  </si>
  <si>
    <t>Atividade 06</t>
  </si>
  <si>
    <t>Atividade 07</t>
  </si>
  <si>
    <t>Coluna B</t>
  </si>
  <si>
    <t>Coluna C</t>
  </si>
  <si>
    <t>Coluna D</t>
  </si>
  <si>
    <t>Coluna E</t>
  </si>
  <si>
    <t>Coluna F</t>
  </si>
  <si>
    <t>AÇÃO</t>
  </si>
  <si>
    <t>ATALHO</t>
  </si>
  <si>
    <t>segunda-feira</t>
  </si>
  <si>
    <t>janeiro</t>
  </si>
  <si>
    <t>COPIAR</t>
  </si>
  <si>
    <t>( CTRL ) + ( C )</t>
  </si>
  <si>
    <t>terça-feira</t>
  </si>
  <si>
    <t>fevereiro</t>
  </si>
  <si>
    <t>COLAR</t>
  </si>
  <si>
    <t>( CTRL ) + ( V )</t>
  </si>
  <si>
    <t>quarta-feira</t>
  </si>
  <si>
    <t>março</t>
  </si>
  <si>
    <t>RECORTAR</t>
  </si>
  <si>
    <t>( CTRL ) + ( X )</t>
  </si>
  <si>
    <t>quinta-feira</t>
  </si>
  <si>
    <t>abril</t>
  </si>
  <si>
    <t>DESFAZER</t>
  </si>
  <si>
    <t>( CTRL ) + ( Z )</t>
  </si>
  <si>
    <t>sexta-feira</t>
  </si>
  <si>
    <t>maio</t>
  </si>
  <si>
    <t>REFAZER</t>
  </si>
  <si>
    <t>( CTRL ) + ( Y )</t>
  </si>
  <si>
    <t>sábado</t>
  </si>
  <si>
    <t>junho</t>
  </si>
  <si>
    <t>SALVAR ARQUIVO</t>
  </si>
  <si>
    <t>( CTRL ) + ( B )</t>
  </si>
  <si>
    <t>domingo</t>
  </si>
  <si>
    <t>julho</t>
  </si>
  <si>
    <t>ABRIR NOVA PASTA DE TRABALHO</t>
  </si>
  <si>
    <t>( CTRL ) + ( O )</t>
  </si>
  <si>
    <t>agosto</t>
  </si>
  <si>
    <t>NEGRITO</t>
  </si>
  <si>
    <t>( CTRL ) + ( N )</t>
  </si>
  <si>
    <t>setembro</t>
  </si>
  <si>
    <t>REMOVER CONTEÚDO DA CÉLULA</t>
  </si>
  <si>
    <t>( DELETE )</t>
  </si>
  <si>
    <t>outubro</t>
  </si>
  <si>
    <t>EDITAR CONTEÚDO DA CÉLULA</t>
  </si>
  <si>
    <t>( F2 )</t>
  </si>
  <si>
    <t>novembro</t>
  </si>
  <si>
    <t>MOVER PARA A PRÓXIMA CÉLULA</t>
  </si>
  <si>
    <t>( TAB )</t>
  </si>
  <si>
    <t>dezembro</t>
  </si>
  <si>
    <t>MOVER PARA A CÉLULA ANTERIOR</t>
  </si>
  <si>
    <t>( SHIFT ) + ( TAB )</t>
  </si>
  <si>
    <t>ADICIONAR LINHA OU COLUNA</t>
  </si>
  <si>
    <t>( CTRL ) + ( + )</t>
  </si>
  <si>
    <t>EXCLUIR LINHA OU COLUNA</t>
  </si>
  <si>
    <t>( CTRL ) + ( - )</t>
  </si>
  <si>
    <t>MOSTRAR OU ESCONDER FAIXA DE OPÇÕES</t>
  </si>
  <si>
    <t>( CTRL ) + ( F1 )</t>
  </si>
  <si>
    <t>OCULTAR LINHAS SELECIONADAS</t>
  </si>
  <si>
    <t>( CTRL ) + ( 9 )</t>
  </si>
  <si>
    <t>OCULTAR COLUNAS SELECIONADAS</t>
  </si>
  <si>
    <t>( CTRL ) + ( 0 )</t>
  </si>
  <si>
    <t>QUEBRAR LINHA NA MESMA CÉLULA</t>
  </si>
  <si>
    <t>( ALT ) + ( ENTER )</t>
  </si>
  <si>
    <t>HABILITAR ATALHOS DAS GUIAS PELO TECLADO</t>
  </si>
  <si>
    <t>( ALT )</t>
  </si>
  <si>
    <t>MUDAR DE ABA PARA DIREITA</t>
  </si>
  <si>
    <t>( CTRL ) + ( PAGE DOWN )</t>
  </si>
  <si>
    <t>MUDAR DE ABA PARA ESQUERDA</t>
  </si>
  <si>
    <t>( CTRL ) + ( PAGE UP )</t>
  </si>
  <si>
    <t>SELECIONAR LINHA</t>
  </si>
  <si>
    <t>( SHIFT ) + ( ESPAÇO )</t>
  </si>
  <si>
    <t>SELECIONAR COLUNA</t>
  </si>
  <si>
    <t>( CTRL ) + ( ESPAÇO )</t>
  </si>
  <si>
    <t>MOVER PARA A BORDA DA REGIÃO DE DADOS</t>
  </si>
  <si>
    <t>( CTRL ) + ( SETA )</t>
  </si>
  <si>
    <t>MOVER PARA A ÚLTIMA CÉLULA DA PLANILHA</t>
  </si>
  <si>
    <t>( CTRL ) + ( END )</t>
  </si>
  <si>
    <t>ESTENDER SELEÇÃO</t>
  </si>
  <si>
    <t>( CTRL ) + ( SHIFT ) + ( SETA )</t>
  </si>
  <si>
    <t>SELECIONAR TABELA</t>
  </si>
  <si>
    <t>( CTRL ) + ( T )</t>
  </si>
  <si>
    <t>ESTENDER SELEÇÃO ATÉ A ÚLTIMA CÉLULA DA PLANILHA</t>
  </si>
  <si>
    <t>( CTRL ) + ( SHIFT ) + ( END )</t>
  </si>
  <si>
    <t>EXIBIR CAIXA FORMATAÇÃO DE CÉLULAS</t>
  </si>
  <si>
    <t>( CTRL ) + ( 1 )</t>
  </si>
  <si>
    <t>IR PARA A PRIMEIRA CÉLULA</t>
  </si>
  <si>
    <t>( CTRL ) + ( HOME )</t>
  </si>
  <si>
    <t>PREENCHER PARA BAIXO</t>
  </si>
  <si>
    <t>( CTRL ) + ( D )</t>
  </si>
  <si>
    <t>TRANCAR CÉLULA (COLOCAR O $)</t>
  </si>
  <si>
    <t>( F4 )</t>
  </si>
  <si>
    <t>INSERIR DATA ATUAL</t>
  </si>
  <si>
    <t>( CTRL ) +  ( ; )</t>
  </si>
  <si>
    <t>INSERIR HORA ATUAL</t>
  </si>
  <si>
    <t>( CTRL ) + ( : )</t>
  </si>
  <si>
    <t>Alfabeto</t>
  </si>
  <si>
    <t>Estados Sudeste</t>
  </si>
  <si>
    <t>Receita</t>
  </si>
  <si>
    <t>Rio de Janeiro</t>
  </si>
  <si>
    <t>Espirito Santo</t>
  </si>
  <si>
    <t>E</t>
  </si>
  <si>
    <t>Estados </t>
  </si>
  <si>
    <t>G</t>
  </si>
  <si>
    <t>H</t>
  </si>
  <si>
    <t>I</t>
  </si>
  <si>
    <t>J</t>
  </si>
  <si>
    <t>K</t>
  </si>
  <si>
    <t>Maior Receita</t>
  </si>
  <si>
    <t>L</t>
  </si>
  <si>
    <t>Menor Receita</t>
  </si>
  <si>
    <t>M</t>
  </si>
  <si>
    <t>N</t>
  </si>
  <si>
    <t>O</t>
  </si>
  <si>
    <t>P</t>
  </si>
  <si>
    <t>Q</t>
  </si>
  <si>
    <t>R</t>
  </si>
  <si>
    <t>S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</si>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</sst>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  <family val="2"/>
      <scheme val="minor"/>
    </font>
    <font>
      <name val="Calibri"/>
      <sz val="11.00"/>
      <family val="2"/>
    </font>
    <font>
      <name val="Calibri"/>
      <sz val="11.00"/>
      <color rgb="FF000000"/>
      <family val="2"/>
    </font>
    <font>
      <name val="Calibri"/>
      <sz val="11.00"/>
      <b/>
      <color rgb="FFFFFFFF"/>
      <family val="2"/>
    </font>
    <font>
      <name val="Calibri"/>
      <sz val="16.00"/>
      <b/>
      <color rgb="FF0070C0"/>
      <family val="2"/>
    </font>
    <font>
      <name val="Calibri Light"/>
      <sz val="12.00"/>
      <b/>
      <color rgb="FF44546A"/>
      <family val="2"/>
    </font>
    <font>
      <name val="Calibri"/>
      <sz val="15.00"/>
      <b/>
      <color rgb="FF44546A"/>
      <family val="2"/>
    </font>
    <font>
      <name val="Calibri"/>
      <sz val="10.00"/>
      <b/>
      <color rgb="FF000000"/>
      <family val="2"/>
    </font>
    <font>
      <name val="Calibri"/>
      <sz val="11.00"/>
      <color rgb="FFFFFFFF"/>
      <family val="2"/>
    </font>
    <font>
      <name val="Segoe UI"/>
      <sz val="14.00"/>
      <color rgb="FF000000"/>
      <family val="2"/>
    </font>
    <font>
      <name val="Calibri"/>
      <sz val="11.00"/>
      <color rgb="FFE7E6E6"/>
      <family val="2"/>
    </font>
    <font>
      <name val="Calibri"/>
      <sz val="10.00"/>
      <b/>
      <color rgb="FFFFFFFF"/>
      <family val="2"/>
    </font>
    <font>
      <name val="Arial"/>
      <sz val="8.00"/>
      <b/>
      <color rgb="FFFFFFFF"/>
      <family val="2"/>
    </font>
    <font>
      <name val="Calibri"/>
      <sz val="10.00"/>
      <family val="2"/>
    </font>
    <font>
      <name val="Calibri"/>
      <sz val="12.00"/>
      <color rgb="FFFFFFFF"/>
      <family val="2"/>
    </font>
    <font>
      <name val="Calibri"/>
      <sz val="11.00"/>
      <b/>
      <color rgb="FF0070C0"/>
      <family val="2"/>
    </font>
    <font>
      <name val="Calibri"/>
      <sz val="16.00"/>
      <b/>
      <color rgb="FFC00000"/>
      <family val="2"/>
    </font>
    <font>
      <name val="Wingdings"/>
      <sz val="11.00"/>
      <color rgb="FF000000"/>
      <family val="2"/>
    </font>
    <font>
      <name val="Calibri"/>
      <sz val="16.00"/>
      <b/>
      <color rgb="FF00B050"/>
      <family val="2"/>
    </font>
    <font>
      <name val="Calibri"/>
      <sz val="10.00"/>
      <color rgb="FF44546A"/>
      <family val="2"/>
    </font>
    <font>
      <name val="Tahoma"/>
      <sz val="8.00"/>
      <family val="2"/>
    </font>
    <font>
      <name val="Calibri"/>
      <sz val="12.00"/>
      <color rgb="FF000000"/>
      <family val="2"/>
    </font>
    <font>
      <name val="Calibri Light"/>
      <sz val="26.00"/>
      <color rgb="FF44546A"/>
      <family val="2"/>
    </font>
  </fonts>
  <fills count="5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</fills>
  <borders count="63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9D9D9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0AD47"/>
      </left>
      <right/>
      <top style="thin">
        <color rgb="FF70AD47"/>
      </top>
      <bottom style="thin">
        <color rgb="FF70AD47"/>
      </bottom>
      <diagonal/>
    </border>
    <border>
      <left style="thin">
        <color rgb="FF70AD47"/>
      </left>
      <right/>
      <top style="thin">
        <color rgb="FF70AD47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5B9BD5"/>
      </left>
      <right/>
      <top/>
      <bottom style="thin">
        <color rgb="FF5B9BD5"/>
      </bottom>
      <diagonal/>
    </border>
    <border>
      <left style="thin">
        <color rgb="FF70AD47"/>
      </left>
      <right/>
      <top style="thin">
        <color rgb="FF70AD47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70AD47"/>
      </right>
      <top style="thin">
        <color rgb="FF70AD47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/>
      <right/>
      <top/>
      <bottom style="thin">
        <color rgb="FF5B9BD5"/>
      </bottom>
      <diagonal/>
    </border>
    <border>
      <left/>
      <right/>
      <top style="thin">
        <color rgb="FF000000"/>
      </top>
      <bottom/>
      <diagonal/>
    </border>
    <border>
      <left style="thin">
        <color rgb="FF5B9BD5"/>
      </left>
      <right/>
      <top style="thin">
        <color rgb="FF5B9BD5"/>
      </top>
      <bottom style="thin">
        <color rgb="FF5B9BD5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0AD47"/>
      </right>
      <top style="thin">
        <color rgb="FF70AD47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74">
    <xf numFmtId="0" fontId="0" fillId="0" borderId="0"/>
    <xf fontId="1" applyFont="1" borderId="1" applyBorder="1" applyAlignment="1">
      <alignment vertical="center" horizontal="left"/>
    </xf>
    <xf fontId="2" applyFont="1" borderId="2" applyBorder="1" applyAlignment="1">
      <alignment vertical="center" horizontal="center"/>
    </xf>
    <xf fontId="3" applyFont="1" fillId="2" applyFill="1" borderId="3" applyBorder="1" applyAlignment="1">
      <alignment vertical="center" horizontal="center"/>
    </xf>
    <xf fontId="4" applyFont="1" fillId="3" applyFill="1" borderId="4" applyBorder="1" applyAlignment="1">
      <alignment vertical="center" horizontal="center"/>
    </xf>
    <xf fontId="2" applyFont="1"/>
    <xf fontId="2" applyFont="1" fillId="4" applyFill="1" applyAlignment="1">
      <alignment horizontal="center"/>
    </xf>
    <xf fontId="5" applyFont="1" fillId="5" applyFill="1" borderId="5" applyBorder="1" applyAlignment="1">
      <alignment vertical="center" horizontal="center"/>
    </xf>
    <xf fontId="2" applyFont="1" fillId="6" applyFill="1" applyAlignment="1">
      <alignment vertical="center" horizontal="center"/>
    </xf>
    <xf fontId="3" applyFont="1" fillId="7" applyFill="1" borderId="6" applyBorder="1" applyAlignment="1">
      <alignment vertical="center" horizontal="center"/>
    </xf>
    <xf fontId="6" applyFont="1" borderId="7" applyBorder="1" applyAlignment="1">
      <alignment horizontal="center"/>
    </xf>
    <xf fontId="7" applyFont="1" fillId="8" applyFill="1" borderId="8" applyBorder="1" applyAlignment="1">
      <alignment vertical="center" horizontal="center"/>
    </xf>
    <xf fontId="8" applyFont="1" fillId="9" applyFill="1" borderId="9" applyBorder="1" applyAlignment="1">
      <alignment vertical="center" horizontal="center"/>
    </xf>
    <xf fontId="9" applyFont="1" applyAlignment="1">
      <alignment vertical="center" horizontal="left" wrapText="1"/>
    </xf>
    <xf fontId="10" applyFont="1" fillId="10" applyFill="1" applyAlignment="1">
      <alignment horizontal="center"/>
    </xf>
    <xf fontId="8" applyFont="1" fillId="11" applyFill="1" applyAlignment="1">
      <alignment vertical="center"/>
    </xf>
    <xf fontId="3" applyFont="1" fillId="12" applyFill="1" borderId="10" applyBorder="1" applyAlignment="1">
      <alignment vertical="center" horizontal="center"/>
    </xf>
    <xf fontId="11" applyFont="1" fillId="13" applyFill="1" borderId="11" applyBorder="1" applyAlignment="1">
      <alignment vertical="center" horizontal="center"/>
    </xf>
    <xf fontId="12" applyFont="1" fillId="14" applyFill="1" borderId="12" applyBorder="1" applyAlignment="1">
      <alignment horizontal="center"/>
    </xf>
    <xf fontId="11" applyFont="1" fillId="15" applyFill="1" borderId="13" applyBorder="1" applyAlignment="1">
      <alignment vertical="center" horizontal="center"/>
    </xf>
    <xf fontId="13" applyFont="1" fillId="16" applyFill="1" borderId="14" applyBorder="1" applyAlignment="1">
      <alignment horizontal="center"/>
    </xf>
    <xf fontId="2" applyFont="1" borderId="15" applyBorder="1" applyAlignment="1">
      <alignment vertical="center" horizontal="center"/>
    </xf>
    <xf fontId="3" applyFont="1" fillId="17" applyFill="1" borderId="16" applyBorder="1" applyAlignment="1">
      <alignment vertical="center" horizontal="center"/>
    </xf>
    <xf fontId="8" applyFont="1" fillId="18" applyFill="1" borderId="17" applyBorder="1" applyAlignment="1">
      <alignment vertical="center" horizontal="center"/>
    </xf>
    <xf fontId="3" applyFont="1" fillId="19" applyFill="1" applyAlignment="1">
      <alignment vertical="center" horizontal="center"/>
    </xf>
    <xf fontId="2" applyFont="1" fillId="20" applyFill="1" borderId="18" applyBorder="1" applyAlignment="1">
      <alignment vertical="center" horizontal="center"/>
    </xf>
    <xf fontId="2" applyFont="1" borderId="19" applyBorder="1" applyAlignment="1">
      <alignment vertical="center" horizontal="center"/>
    </xf>
    <xf fontId="14" applyFont="1" fillId="21" applyFill="1" borderId="20" applyBorder="1" applyAlignment="1">
      <alignment vertical="center" horizontal="center"/>
    </xf>
    <xf fontId="3" applyFont="1" fillId="22" applyFill="1" borderId="21" applyBorder="1" applyAlignment="1">
      <alignment vertical="center" horizontal="center"/>
    </xf>
    <xf fontId="2" applyFont="1" borderId="22" applyBorder="1" applyAlignment="1">
      <alignment vertical="center" horizontal="center"/>
    </xf>
    <xf fontId="3" applyFont="1" fillId="23" applyFill="1" borderId="23" applyBorder="1" applyAlignment="1">
      <alignment vertical="center" horizontal="center"/>
    </xf>
    <xf fontId="3" applyFont="1" fillId="24" applyFill="1" borderId="24" applyBorder="1" applyAlignment="1">
      <alignment vertical="center" horizontal="center"/>
    </xf>
    <xf fontId="2" applyFont="1" borderId="25" applyBorder="1" applyAlignment="1">
      <alignment vertical="center" horizontal="center"/>
    </xf>
    <xf fontId="2" applyFont="1" fillId="25" applyFill="1" borderId="26" applyBorder="1" applyAlignment="1">
      <alignment vertical="center" horizontal="center"/>
    </xf>
    <xf fontId="15" applyFont="1" fillId="26" applyFill="1" borderId="27" applyBorder="1" applyAlignment="1">
      <alignment vertical="center" horizontal="center"/>
    </xf>
    <xf fontId="16" applyFont="1" fillId="27" applyFill="1" borderId="28" applyBorder="1" applyAlignment="1">
      <alignment vertical="center" horizontal="center"/>
    </xf>
    <xf fontId="2" applyFont="1" borderId="29" applyBorder="1" applyAlignment="1">
      <alignment vertical="center" horizontal="center"/>
    </xf>
    <xf fontId="8" applyFont="1" fillId="28" applyFill="1" borderId="30" applyBorder="1" applyAlignment="1">
      <alignment vertical="center" horizontal="center"/>
    </xf>
    <xf fontId="2" applyFont="1" fillId="29" applyFill="1" borderId="31" applyBorder="1" applyAlignment="1">
      <alignment vertical="center" horizontal="center"/>
    </xf>
    <xf fontId="2" applyFont="1" fillId="30" applyFill="1"/>
    <xf fontId="3" applyFont="1" fillId="31" applyFill="1" borderId="32" applyBorder="1" applyAlignment="1">
      <alignment vertical="center" horizontal="center"/>
    </xf>
    <xf fontId="17" applyFont="1" fillId="32" applyFill="1" borderId="33" applyBorder="1" applyAlignment="1">
      <alignment vertical="center" horizontal="center"/>
    </xf>
    <xf fontId="8" applyFont="1" fillId="33" applyFill="1" borderId="34" applyBorder="1" applyAlignment="1">
      <alignment vertical="center" horizontal="center"/>
    </xf>
    <xf fontId="2" applyFont="1" fillId="34" applyFill="1" borderId="35" applyBorder="1" applyAlignment="1">
      <alignment vertical="center" horizontal="center"/>
    </xf>
    <xf fontId="3" applyFont="1" fillId="35" applyFill="1" borderId="36" applyBorder="1" applyAlignment="1">
      <alignment vertical="center" horizontal="center"/>
    </xf>
    <xf fontId="18" applyFont="1" fillId="36" applyFill="1" borderId="37" applyBorder="1" applyAlignment="1">
      <alignment vertical="center" horizontal="center"/>
    </xf>
    <xf fontId="3" applyFont="1" fillId="37" applyFill="1" borderId="38" applyBorder="1" applyAlignment="1">
      <alignment vertical="center" horizontal="center"/>
    </xf>
    <xf fontId="8" applyFont="1" fillId="38" applyFill="1" borderId="39" applyBorder="1" applyAlignment="1">
      <alignment vertical="center" horizontal="center"/>
    </xf>
    <xf fontId="3" applyFont="1" fillId="39" applyFill="1" borderId="40" applyBorder="1" applyAlignment="1">
      <alignment vertical="center" horizontal="center"/>
    </xf>
    <xf fontId="2" applyFont="1" borderId="41" applyBorder="1"/>
    <xf fontId="2" applyFont="1" fillId="40" applyFill="1" borderId="42" applyBorder="1" applyAlignment="1">
      <alignment vertical="center" horizontal="center"/>
    </xf>
    <xf fontId="3" applyFont="1" fillId="41" applyFill="1" applyAlignment="1">
      <alignment vertical="center" horizontal="center"/>
    </xf>
    <xf fontId="2" applyFont="1" fillId="42" applyFill="1" borderId="43" applyBorder="1" applyAlignment="1">
      <alignment vertical="center" horizontal="center"/>
    </xf>
    <xf fontId="2" applyFont="1" fillId="43" applyFill="1" borderId="44" applyBorder="1" applyAlignment="1">
      <alignment vertical="center" horizontal="center"/>
    </xf>
    <xf fontId="2" applyFont="1" fillId="44" applyFill="1" borderId="45" applyBorder="1" applyAlignment="1">
      <alignment vertical="center" horizontal="center"/>
    </xf>
    <xf fontId="2" applyFont="1" applyAlignment="1">
      <alignment horizontal="center"/>
    </xf>
    <xf fontId="19" applyFont="1" fillId="45" applyFill="1" borderId="46" applyBorder="1" applyAlignment="1">
      <alignment horizontal="center"/>
    </xf>
    <xf fontId="7" applyFont="1" fillId="46" applyFill="1" borderId="47" applyBorder="1" applyAlignment="1">
      <alignment vertical="center" horizontal="center"/>
    </xf>
    <xf fontId="2" applyFont="1" fillId="47" applyFill="1" borderId="48" applyBorder="1" applyAlignment="1">
      <alignment vertical="center" horizontal="center"/>
    </xf>
    <xf fontId="3" applyFont="1" fillId="48" applyFill="1" borderId="49" applyBorder="1" applyAlignment="1">
      <alignment vertical="center" horizontal="center"/>
    </xf>
    <xf fontId="2" applyFont="1" fillId="49" applyFill="1" borderId="50" applyBorder="1" applyAlignment="1">
      <alignment vertical="center" horizontal="center"/>
    </xf>
    <xf fontId="17" applyFont="1"/>
    <xf fontId="2" applyFont="1" fillId="50" applyFill="1" borderId="51" applyBorder="1" applyAlignment="1">
      <alignment vertical="center" horizontal="center"/>
    </xf>
    <xf fontId="3" applyFont="1" fillId="51" applyFill="1" borderId="52" applyBorder="1" applyAlignment="1">
      <alignment vertical="center" horizontal="center"/>
    </xf>
    <xf fontId="3" applyFont="1" fillId="52" applyFill="1" borderId="53" applyBorder="1" applyAlignment="1">
      <alignment vertical="center" horizontal="center"/>
    </xf>
    <xf fontId="1" applyFont="1" borderId="54" applyBorder="1" applyAlignment="1">
      <alignment vertical="center" horizontal="center"/>
    </xf>
    <xf fontId="20" applyFont="1" fillId="53" applyFill="1" borderId="55" applyBorder="1" applyAlignment="1">
      <alignment horizontal="center"/>
    </xf>
    <xf fontId="21" applyFont="1" fillId="54" applyFill="1" borderId="56" applyBorder="1" applyAlignment="1">
      <alignment vertical="center" horizontal="center"/>
    </xf>
    <xf fontId="3" applyFont="1" fillId="55" applyFill="1" borderId="57" applyBorder="1" applyAlignment="1">
      <alignment vertical="center" horizontal="center"/>
    </xf>
    <xf fontId="22" applyFont="1" fillId="56" applyFill="1" borderId="58" applyBorder="1" applyAlignment="1">
      <alignment vertical="center" horizontal="center"/>
    </xf>
    <xf fontId="2" applyFont="1" borderId="59" applyBorder="1"/>
    <xf fontId="2" applyFont="1" borderId="60" applyBorder="1"/>
    <xf fontId="3" applyFont="1" fillId="57" applyFill="1" borderId="61" applyBorder="1" applyAlignment="1">
      <alignment vertical="center" horizontal="center"/>
    </xf>
    <xf fontId="2" applyFont="1" fillId="58" applyFill="1" borderId="62" applyBorder="1" applyAlignment="1">
      <alignment horizontal="center"/>
    </xf>
  </cellStyleXfs>
  <cellXfs count="74">
    <xf numFmtId="0" fontId="0" fillId="0" borderId="0" xfId="0"/>
    <xf xfId="34" quotePrefix="0" pivotButton="0" fontId="15" applyFont="1" fillId="26" applyFill="1" borderId="27" applyBorder="1" applyAlignment="1">
      <alignment vertical="center" horizontal="center"/>
    </xf>
    <xf xfId="47" quotePrefix="0" pivotButton="0" fontId="8" applyFont="1" fillId="38" applyFill="1" borderId="39" applyBorder="1" applyAlignment="1">
      <alignment vertical="center" horizontal="center"/>
    </xf>
    <xf xfId="54" quotePrefix="0" pivotButton="0" fontId="2" applyFont="1" fillId="44" applyFill="1" borderId="45" applyBorder="1" applyAlignment="1">
      <alignment vertical="center" horizontal="center"/>
    </xf>
    <xf xfId="4" quotePrefix="0" pivotButton="0" fontId="4" applyFont="1" fillId="3" applyFill="1" borderId="4" applyBorder="1" applyAlignment="1">
      <alignment vertical="center" horizontal="center"/>
    </xf>
    <xf xfId="9" quotePrefix="0" pivotButton="0" fontId="3" applyFont="1" fillId="7" applyFill="1" borderId="6" applyBorder="1" applyAlignment="1">
      <alignment vertical="center" horizontal="center"/>
    </xf>
    <xf xfId="50" quotePrefix="0" pivotButton="0" fontId="2" applyFont="1" fillId="40" applyFill="1" borderId="42" applyBorder="1" applyAlignment="1">
      <alignment vertical="center" horizontal="center"/>
    </xf>
    <xf xfId="73" quotePrefix="0" pivotButton="0" fontId="2" applyFont="1" fillId="58" applyFill="1" borderId="62" applyBorder="1" applyAlignment="1">
      <alignment horizontal="center"/>
    </xf>
    <xf xfId="45" quotePrefix="0" pivotButton="0" fontId="18" applyFont="1" fillId="36" applyFill="1" borderId="37" applyBorder="1" applyAlignment="1">
      <alignment vertical="center" horizontal="center"/>
    </xf>
    <xf xfId="63" quotePrefix="0" pivotButton="0" fontId="3" applyFont="1" fillId="51" applyFill="1" borderId="52" applyBorder="1" applyAlignment="1">
      <alignment vertical="center" horizontal="center"/>
    </xf>
    <xf xfId="39" quotePrefix="0" pivotButton="0" fontId="2" applyFont="1" fillId="30" applyFill="1"/>
    <xf xfId="35" quotePrefix="0" pivotButton="0" fontId="16" applyFont="1" fillId="27" applyFill="1" borderId="28" applyBorder="1" applyAlignment="1">
      <alignment vertical="center" horizontal="center"/>
    </xf>
    <xf xfId="6" quotePrefix="0" pivotButton="0" fontId="2" applyFont="1" fillId="4" applyFill="1" applyAlignment="1">
      <alignment horizontal="center"/>
    </xf>
    <xf xfId="64" quotePrefix="0" pivotButton="0" fontId="3" applyFont="1" fillId="52" applyFill="1" borderId="53" applyBorder="1" applyAlignment="1">
      <alignment vertical="center" horizontal="center"/>
    </xf>
    <xf xfId="51" quotePrefix="0" pivotButton="0" fontId="3" applyFont="1" fillId="41" applyFill="1" applyAlignment="1">
      <alignment vertical="center" horizontal="center"/>
    </xf>
    <xf xfId="53" quotePrefix="0" pivotButton="0" fontId="2" applyFont="1" fillId="43" applyFill="1" borderId="44" applyBorder="1" applyAlignment="1">
      <alignment vertical="center" horizontal="center"/>
    </xf>
    <xf xfId="38" quotePrefix="0" pivotButton="0" fontId="2" applyFont="1" fillId="29" applyFill="1" borderId="31" applyBorder="1" applyAlignment="1">
      <alignment vertical="center" horizontal="center"/>
    </xf>
    <xf xfId="22" quotePrefix="0" pivotButton="0" fontId="3" applyFont="1" fillId="17" applyFill="1" borderId="16" applyBorder="1" applyAlignment="1">
      <alignment vertical="center" horizontal="center"/>
    </xf>
    <xf xfId="72" quotePrefix="0" pivotButton="0" fontId="3" applyFont="1" fillId="57" applyFill="1" borderId="61" applyBorder="1" applyAlignment="1">
      <alignment vertical="center" horizontal="center"/>
    </xf>
    <xf xfId="28" quotePrefix="0" pivotButton="0" fontId="3" applyFont="1" fillId="22" applyFill="1" borderId="21" applyBorder="1" applyAlignment="1">
      <alignment vertical="center" horizontal="center"/>
    </xf>
    <xf xfId="68" quotePrefix="0" pivotButton="0" fontId="3" applyFont="1" fillId="55" applyFill="1" borderId="57" applyBorder="1" applyAlignment="1">
      <alignment vertical="center" horizontal="center"/>
    </xf>
    <xf xfId="16" quotePrefix="0" pivotButton="0" fontId="3" applyFont="1" fillId="12" applyFill="1" borderId="10" applyBorder="1" applyAlignment="1">
      <alignment vertical="center" horizontal="center"/>
    </xf>
    <xf xfId="32" quotePrefix="0" pivotButton="0" fontId="2" applyFont="1" borderId="25" applyBorder="1" applyAlignment="1">
      <alignment vertical="center" horizontal="center"/>
    </xf>
    <xf xfId="36" quotePrefix="0" pivotButton="0" fontId="2" applyFont="1" borderId="29" applyBorder="1" applyAlignment="1">
      <alignment vertical="center" horizontal="center"/>
    </xf>
    <xf xfId="49" quotePrefix="0" pivotButton="0" fontId="2" applyFont="1" borderId="41" applyBorder="1"/>
    <xf xfId="70" quotePrefix="0" pivotButton="0" fontId="2" applyFont="1" borderId="59" applyBorder="1"/>
    <xf xfId="71" quotePrefix="0" pivotButton="0" fontId="2" applyFont="1" borderId="60" applyBorder="1"/>
    <xf xfId="21" quotePrefix="0" pivotButton="0" fontId="2" applyFont="1" borderId="15" applyBorder="1" applyAlignment="1">
      <alignment vertical="center" horizontal="center"/>
    </xf>
    <xf xfId="37" quotePrefix="0" pivotButton="0" fontId="8" applyFont="1" fillId="28" applyFill="1" borderId="30" applyBorder="1" applyAlignment="1">
      <alignment vertical="center" horizontal="center"/>
    </xf>
    <xf xfId="42" quotePrefix="0" pivotButton="0" fontId="8" applyFont="1" fillId="33" applyFill="1" borderId="34" applyBorder="1" applyAlignment="1">
      <alignment vertical="center" horizontal="center"/>
    </xf>
    <xf xfId="23" quotePrefix="0" pivotButton="0" fontId="8" applyFont="1" fillId="18" applyFill="1" borderId="17" applyBorder="1" applyAlignment="1">
      <alignment vertical="center" horizontal="center"/>
    </xf>
    <xf xfId="43" quotePrefix="0" pivotButton="0" fontId="2" applyFont="1" fillId="34" applyFill="1" borderId="35" applyBorder="1" applyAlignment="1">
      <alignment vertical="center" horizontal="center"/>
    </xf>
    <xf xfId="48" quotePrefix="0" pivotButton="0" fontId="3" applyFont="1" fillId="39" applyFill="1" borderId="40" applyBorder="1" applyAlignment="1">
      <alignment vertical="center" horizontal="center"/>
    </xf>
    <xf xfId="46" quotePrefix="0" pivotButton="0" fontId="3" applyFont="1" fillId="37" applyFill="1" borderId="38" applyBorder="1" applyAlignment="1">
      <alignment vertical="center" horizontal="center"/>
    </xf>
    <xf xfId="30" quotePrefix="0" pivotButton="0" fontId="3" applyFont="1" fillId="23" applyFill="1" borderId="23" applyBorder="1" applyAlignment="1">
      <alignment vertical="center" horizontal="center"/>
    </xf>
    <xf xfId="52" quotePrefix="0" pivotButton="0" fontId="2" applyFont="1" fillId="42" applyFill="1" borderId="43" applyBorder="1" applyAlignment="1">
      <alignment vertical="center" horizontal="center"/>
    </xf>
    <xf xfId="60" quotePrefix="0" pivotButton="0" fontId="2" applyFont="1" fillId="49" applyFill="1" borderId="50" applyBorder="1" applyAlignment="1">
      <alignment vertical="center" horizontal="center"/>
    </xf>
    <xf xfId="25" quotePrefix="0" pivotButton="0" fontId="2" applyFont="1" fillId="20" applyFill="1" borderId="18" applyBorder="1" applyAlignment="1">
      <alignment vertical="center" horizontal="center"/>
    </xf>
    <xf xfId="29" quotePrefix="0" pivotButton="0" fontId="2" applyFont="1" borderId="22" applyBorder="1" applyAlignment="1">
      <alignment vertical="center" horizontal="center"/>
    </xf>
    <xf xfId="2" quotePrefix="0" pivotButton="0" fontId="2" applyFont="1" borderId="2" applyBorder="1" applyAlignment="1">
      <alignment vertical="center" horizontal="center"/>
    </xf>
    <xf xfId="10" quotePrefix="0" pivotButton="0" fontId="6" applyFont="1" borderId="7" applyBorder="1" applyAlignment="1">
      <alignment horizontal="center"/>
    </xf>
    <xf xfId="13" quotePrefix="0" pivotButton="0" fontId="9" applyFont="1" applyAlignment="1">
      <alignment vertical="center" horizontal="left" wrapText="1"/>
    </xf>
    <xf xfId="44" quotePrefix="0" pivotButton="0" fontId="3" applyFont="1" fillId="35" applyFill="1" borderId="36" applyBorder="1" applyAlignment="1">
      <alignment vertical="center" horizontal="center"/>
    </xf>
    <xf xfId="31" quotePrefix="0" pivotButton="0" fontId="3" applyFont="1" fillId="24" applyFill="1" borderId="24" applyBorder="1" applyAlignment="1">
      <alignment vertical="center" horizontal="center"/>
    </xf>
    <xf xfId="59" quotePrefix="0" pivotButton="0" fontId="3" applyFont="1" fillId="48" applyFill="1" borderId="49" applyBorder="1" applyAlignment="1">
      <alignment vertical="center" horizontal="center"/>
    </xf>
    <xf xfId="58" quotePrefix="0" pivotButton="0" fontId="2" applyFont="1" fillId="47" applyFill="1" borderId="48" applyBorder="1" applyAlignment="1">
      <alignment vertical="center" horizontal="center"/>
    </xf>
    <xf xfId="62" quotePrefix="0" pivotButton="0" fontId="2" applyFont="1" fillId="50" applyFill="1" borderId="51" applyBorder="1" applyAlignment="1">
      <alignment vertical="center" horizontal="center"/>
    </xf>
    <xf xfId="55" quotePrefix="0" pivotButton="0" fontId="2" applyFont="1" applyAlignment="1">
      <alignment horizontal="center"/>
    </xf>
    <xf xfId="5" quotePrefix="0" pivotButton="0" fontId="2" applyFont="1"/>
    <xf xfId="19" quotePrefix="0" pivotButton="0" fontId="11" applyFont="1" fillId="15" applyFill="1" borderId="13" applyBorder="1" applyAlignment="1">
      <alignment vertical="center" horizontal="center"/>
    </xf>
    <xf xfId="17" quotePrefix="0" pivotButton="0" fontId="11" applyFont="1" fillId="13" applyFill="1" borderId="11" applyBorder="1" applyAlignment="1">
      <alignment vertical="center" horizontal="center"/>
    </xf>
    <xf xfId="33" quotePrefix="0" pivotButton="0" fontId="2" applyFont="1" fillId="25" applyFill="1" borderId="26" applyBorder="1" applyAlignment="1">
      <alignment vertical="center" horizontal="center"/>
    </xf>
    <xf xfId="18" quotePrefix="0" pivotButton="0" fontId="12" applyFont="1" fillId="14" applyFill="1" borderId="12" applyBorder="1" applyAlignment="1">
      <alignment horizontal="center"/>
    </xf>
    <xf xfId="66" quotePrefix="0" pivotButton="0" fontId="20" applyFont="1" fillId="53" applyFill="1" borderId="55" applyBorder="1" applyAlignment="1">
      <alignment horizontal="center"/>
    </xf>
    <xf xfId="40" quotePrefix="0" pivotButton="0" fontId="3" applyFont="1" fillId="31" applyFill="1" borderId="32" applyBorder="1" applyAlignment="1">
      <alignment vertical="center" horizontal="center"/>
    </xf>
    <xf xfId="41" quotePrefix="0" pivotButton="0" fontId="17" applyFont="1" fillId="32" applyFill="1" borderId="33" applyBorder="1" applyAlignment="1">
      <alignment vertical="center" horizontal="center"/>
    </xf>
    <xf xfId="61" quotePrefix="0" pivotButton="0" fontId="17" applyFont="1"/>
    <xf xfId="7" quotePrefix="0" pivotButton="0" fontId="5" applyFont="1" fillId="5" applyFill="1" borderId="5" applyBorder="1" applyAlignment="1">
      <alignment vertical="center" horizontal="center"/>
    </xf>
    <xf xfId="69" quotePrefix="0" pivotButton="0" fontId="22" applyFont="1" fillId="56" applyFill="1" borderId="58" applyBorder="1" applyAlignment="1">
      <alignment vertical="center" horizontal="center"/>
    </xf>
    <xf xfId="57" quotePrefix="0" pivotButton="0" fontId="7" applyFont="1" fillId="46" applyFill="1" borderId="47" applyBorder="1" applyAlignment="1">
      <alignment vertical="center" horizontal="center"/>
    </xf>
    <xf xfId="56" quotePrefix="0" pivotButton="0" fontId="19" applyFont="1" fillId="45" applyFill="1" borderId="46" applyBorder="1" applyAlignment="1">
      <alignment horizontal="center"/>
    </xf>
    <xf xfId="11" quotePrefix="0" pivotButton="0" fontId="7" applyFont="1" fillId="8" applyFill="1" borderId="8" applyBorder="1" applyAlignment="1">
      <alignment vertical="center" horizontal="center"/>
    </xf>
    <xf xfId="20" quotePrefix="0" pivotButton="0" fontId="13" applyFont="1" fillId="16" applyFill="1" borderId="14" applyBorder="1" applyAlignment="1">
      <alignment horizontal="center"/>
    </xf>
    <xf xfId="3" quotePrefix="0" pivotButton="0" fontId="3" applyFont="1" fillId="2" applyFill="1" borderId="3" applyBorder="1" applyAlignment="1">
      <alignment vertical="center" horizontal="center"/>
    </xf>
    <xf xfId="26" quotePrefix="0" pivotButton="0" fontId="2" applyFont="1" borderId="19" applyBorder="1" applyAlignment="1">
      <alignment vertical="center" horizontal="center"/>
    </xf>
    <xf xfId="12" quotePrefix="0" pivotButton="0" fontId="8" applyFont="1" fillId="9" applyFill="1" borderId="9" applyBorder="1" applyAlignment="1">
      <alignment vertical="center" horizontal="center"/>
    </xf>
    <xf xfId="65" quotePrefix="0" pivotButton="0" fontId="1" applyFont="1" borderId="54" applyBorder="1" applyAlignment="1">
      <alignment vertical="center" horizontal="center"/>
    </xf>
    <xf xfId="1" quotePrefix="0" pivotButton="0" fontId="1" applyFont="1" borderId="1" applyBorder="1" applyAlignment="1">
      <alignment vertical="center" horizontal="left"/>
    </xf>
    <xf xfId="24" quotePrefix="0" pivotButton="0" fontId="3" applyFont="1" fillId="19" applyFill="1" applyAlignment="1">
      <alignment vertical="center" horizontal="center"/>
    </xf>
    <xf xfId="27" quotePrefix="0" pivotButton="0" fontId="14" applyFont="1" fillId="21" applyFill="1" borderId="20" applyBorder="1" applyAlignment="1">
      <alignment vertical="center" horizontal="center"/>
    </xf>
    <xf xfId="8" quotePrefix="0" pivotButton="0" fontId="2" applyFont="1" fillId="6" applyFill="1" applyAlignment="1">
      <alignment vertical="center" horizontal="center"/>
    </xf>
    <xf xfId="67" quotePrefix="0" pivotButton="0" fontId="21" applyFont="1" fillId="54" applyFill="1" borderId="56" applyBorder="1" applyAlignment="1">
      <alignment vertical="center" horizontal="center"/>
    </xf>
    <xf xfId="14" quotePrefix="0" pivotButton="0" fontId="10" applyFont="1" fillId="10" applyFill="1" applyAlignment="1">
      <alignment horizontal="center"/>
    </xf>
    <xf xfId="15" quotePrefix="0" pivotButton="0" fontId="8" applyFont="1" fillId="1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worksheet" Target="worksheets/sheet2.xml"/>
<Relationship Id="rId3" Type="http://schemas.openxmlformats.org/officeDocument/2006/relationships/worksheet" Target="worksheets/sheet3.xml"/>
<Relationship Id="rId4" Type="http://schemas.openxmlformats.org/officeDocument/2006/relationships/worksheet" Target="worksheets/sheet4.xml"/>
<Relationship Id="rId5" Type="http://schemas.openxmlformats.org/officeDocument/2006/relationships/worksheet" Target="worksheets/sheet5.xml"/>
<Relationship Id="rId6" Type="http://schemas.openxmlformats.org/officeDocument/2006/relationships/worksheet" Target="worksheets/sheet6.xml"/>
<Relationship Id="rId7" Type="http://schemas.openxmlformats.org/officeDocument/2006/relationships/worksheet" Target="worksheets/sheet7.xml"/>
<Relationship Id="rId8" Type="http://schemas.openxmlformats.org/officeDocument/2006/relationships/worksheet" Target="worksheets/sheet8.xml"/>
<Relationship Id="rId9" Type="http://schemas.openxmlformats.org/officeDocument/2006/relationships/worksheet" Target="worksheets/sheet9.xml"/>
<Relationship Id="rId10" Type="http://schemas.openxmlformats.org/officeDocument/2006/relationships/worksheet" Target="worksheets/sheet10.xml"/>
<Relationship Id="rId11" Type="http://schemas.openxmlformats.org/officeDocument/2006/relationships/theme" Target="theme/theme1.xml"/>
<Relationship Id="rId12" Type="http://schemas.openxmlformats.org/officeDocument/2006/relationships/sharedStrings" Target="sharedStrings.xml"/>
<Relationship Id="rId13" Type="http://schemas.openxmlformats.org/officeDocument/2006/relationships/styles" Target="styles.xml"/>
<Relationship Id="rId14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2" max="2" width="13.61" customWidth="1" hidden="0"/>
    <col min="3" max="5" width="9.93" customWidth="1" hidden="0"/>
  </cols>
  <sheetData>
    <row r="5" ht="14.25" customHeight="true">
      <c r="B5" s="1" t="s">
        <v>0</v>
      </c>
      <c r="C5" s="1"/>
      <c r="D5" s="1"/>
      <c r="E5" s="1"/>
    </row>
    <row r="6" ht="14.25" customHeight="true">
      <c r="B6" s="2" t="s">
        <v>1</v>
      </c>
      <c r="C6" s="2" t="s">
        <v>2</v>
      </c>
      <c r="D6" s="2" t="s">
        <v>3</v>
      </c>
      <c r="E6" s="2" t="s">
        <v>4</v>
      </c>
    </row>
    <row r="7" ht="14.25" customHeight="true">
      <c r="B7" s="3">
        <f>=RANDBETWEEN(100,600)</f>
      </c>
      <c r="C7" s="3">
        <f ref="C7:E7" t="shared" si="17">=RANDBETWEEN(100,600)</f>
      </c>
      <c r="D7" s="3">
        <f t="shared" si="17"/>
      </c>
      <c r="E7" s="3">
        <f t="shared" si="17"/>
      </c>
    </row>
    <row r="9" ht="14.25" customHeight="true">
      <c r="B9" s="2" t="s">
        <v>5</v>
      </c>
    </row>
    <row r="10" ht="14.25" customHeight="true">
      <c r="B10" s="3">
        <f>=RANDBETWEEN(0,150)</f>
      </c>
    </row>
    <row r="12" ht="14.25" customHeight="true">
      <c r="B12" s="2" t="s">
        <v>6</v>
      </c>
    </row>
    <row r="13" ht="14.25" customHeight="true">
      <c r="B13" s="3">
        <f>=SUM(B7:E7,B10)</f>
      </c>
    </row>
  </sheetData>
  <mergeCells count="1">
    <mergeCell ref="B5:E5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5" max="5" width="14.23" customWidth="1" hidden="0"/>
    <col min="7" max="7" width="13.25" customWidth="1" hidden="0"/>
    <col min="8" max="8" width="12.39" customWidth="1" hidden="0"/>
    <col min="10" max="10" width="12.88" customWidth="1" hidden="0"/>
  </cols>
  <sheetData>
    <row r="3" ht="14.25" customHeight="true">
      <c r="C3" s="48" t="s">
        <v>256</v>
      </c>
      <c r="E3" s="48" t="s">
        <v>257</v>
      </c>
      <c r="G3" s="1" t="s">
        <v>0</v>
      </c>
      <c r="H3" s="1"/>
    </row>
    <row r="4" ht="14.25" customHeight="true">
      <c r="C4" s="48" t="s">
        <v>53</v>
      </c>
      <c r="E4" s="48" t="s">
        <v>89</v>
      </c>
      <c r="G4" s="2" t="s">
        <v>25</v>
      </c>
      <c r="H4" s="2" t="s">
        <v>258</v>
      </c>
    </row>
    <row r="5" ht="14.25" customHeight="true">
      <c r="C5" s="48" t="s">
        <v>54</v>
      </c>
      <c r="E5" s="48" t="s">
        <v>259</v>
      </c>
      <c r="G5" s="3" t="s">
        <v>1</v>
      </c>
      <c r="H5" s="3">
        <v>50000</v>
      </c>
    </row>
    <row r="6" ht="14.25" customHeight="true">
      <c r="C6" s="48" t="s">
        <v>55</v>
      </c>
      <c r="E6" s="48" t="s">
        <v>74</v>
      </c>
      <c r="G6" s="3" t="s">
        <v>2</v>
      </c>
      <c r="H6" s="3">
        <v>10377</v>
      </c>
    </row>
    <row r="7" ht="14.25" customHeight="true">
      <c r="C7" s="48" t="s">
        <v>56</v>
      </c>
      <c r="E7" s="48" t="s">
        <v>260</v>
      </c>
      <c r="G7" s="3" t="s">
        <v>3</v>
      </c>
      <c r="H7" s="3">
        <v>5000</v>
      </c>
    </row>
    <row r="8" ht="14.25" customHeight="true">
      <c r="C8" s="48" t="s">
        <v>261</v>
      </c>
      <c r="E8" s="72" t="s">
        <v>262</v>
      </c>
      <c r="G8" s="3" t="s">
        <v>4</v>
      </c>
      <c r="H8" s="3">
        <v>12215</v>
      </c>
    </row>
    <row r="9" ht="14.25" customHeight="true">
      <c r="C9" s="48" t="b">
        <v>0</v>
      </c>
      <c r="E9" s="48" t="s">
        <v>89</v>
      </c>
      <c r="G9" s="3" t="s">
        <v>29</v>
      </c>
      <c r="H9" s="3">
        <v>10912</v>
      </c>
    </row>
    <row r="10" ht="14.25" customHeight="true">
      <c r="C10" s="48" t="s">
        <v>263</v>
      </c>
      <c r="G10" s="3" t="s">
        <v>30</v>
      </c>
      <c r="H10" s="3">
        <v>10496</v>
      </c>
    </row>
    <row r="11" ht="14.25" customHeight="true">
      <c r="C11" s="48" t="s">
        <v>264</v>
      </c>
    </row>
    <row r="12" ht="14.25" customHeight="true">
      <c r="C12" s="48" t="s">
        <v>265</v>
      </c>
      <c r="G12" s="73" t="s">
        <v>12</v>
      </c>
      <c r="H12" s="10">
        <f>=SUM(Receita)</f>
      </c>
      <c r="J12" s="48">
        <f>=Total</f>
      </c>
    </row>
    <row r="13" ht="14.25" customHeight="true">
      <c r="C13" s="48" t="s">
        <v>266</v>
      </c>
      <c r="G13" s="73" t="s">
        <v>23</v>
      </c>
      <c r="H13" s="10">
        <f>=AVERAGE(Receita)</f>
      </c>
      <c r="J13" s="48">
        <f>=Média</f>
      </c>
    </row>
    <row r="14" ht="14.25" customHeight="true">
      <c r="C14" s="48" t="s">
        <v>267</v>
      </c>
      <c r="G14" s="73" t="s">
        <v>268</v>
      </c>
      <c r="H14" s="10">
        <f>=MAX(Receita)</f>
      </c>
      <c r="J14" s="48">
        <f>=Maior_Receita</f>
      </c>
    </row>
    <row r="15" ht="14.25" customHeight="true">
      <c r="C15" s="48" t="s">
        <v>269</v>
      </c>
      <c r="G15" s="73" t="s">
        <v>270</v>
      </c>
      <c r="H15" s="10">
        <f>=MIN(Receita)</f>
      </c>
      <c r="J15" s="48">
        <f>=Menor_Receita</f>
      </c>
    </row>
    <row r="16" ht="14.25" customHeight="true">
      <c r="C16" s="48" t="s">
        <v>271</v>
      </c>
    </row>
    <row r="17" ht="14.25" customHeight="true">
      <c r="C17" s="48" t="s">
        <v>272</v>
      </c>
    </row>
    <row r="18" ht="14.25" customHeight="true">
      <c r="C18" s="48" t="s">
        <v>273</v>
      </c>
    </row>
    <row r="19" ht="14.25" customHeight="true">
      <c r="C19" s="48" t="s">
        <v>274</v>
      </c>
    </row>
    <row r="20" ht="14.25" customHeight="true">
      <c r="C20" s="48" t="s">
        <v>275</v>
      </c>
    </row>
    <row r="21" ht="14.25" customHeight="true">
      <c r="C21" s="48" t="s">
        <v>276</v>
      </c>
    </row>
    <row r="22" ht="14.25" customHeight="true">
      <c r="C22" s="48" t="s">
        <v>277</v>
      </c>
    </row>
    <row r="23" ht="14.25" customHeight="true">
      <c r="C23" s="48" t="b">
        <v>0</v>
      </c>
    </row>
    <row r="24" ht="14.25" customHeight="true">
      <c r="C24" s="48" t="s">
        <v>278</v>
      </c>
    </row>
    <row r="25" ht="14.25" customHeight="true">
      <c r="C25" s="48" t="s">
        <v>279</v>
      </c>
    </row>
    <row r="26" ht="14.25" customHeight="true">
      <c r="C26" s="48" t="s">
        <v>280</v>
      </c>
    </row>
    <row r="27" ht="14.25" customHeight="true">
      <c r="C27" s="48" t="s">
        <v>281</v>
      </c>
    </row>
    <row r="28" ht="14.25" customHeight="true">
      <c r="C28" s="48" t="s">
        <v>282</v>
      </c>
    </row>
    <row r="29" ht="14.25" customHeight="true">
      <c r="C29" s="48" t="s">
        <v>283</v>
      </c>
    </row>
  </sheetData>
  <mergeCells count="1">
    <mergeCell ref="G3:H3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2" max="2" width="15.58" customWidth="1" hidden="0"/>
    <col min="3" max="5" width="10.55" customWidth="1" hidden="0"/>
  </cols>
  <sheetData>
    <row r="3" ht="21.75" customHeight="true">
      <c r="B3" s="4" t="s">
        <v>7</v>
      </c>
      <c r="C3" s="4"/>
      <c r="D3" s="4"/>
      <c r="E3" s="4"/>
      <c r="F3" s="4"/>
    </row>
    <row r="4" ht="15.75" customHeight="true">
      <c r="B4" s="5" t="s">
        <v>8</v>
      </c>
      <c r="C4" s="5" t="s">
        <v>9</v>
      </c>
      <c r="D4" s="5" t="s">
        <v>10</v>
      </c>
      <c r="E4" s="5" t="s">
        <v>11</v>
      </c>
      <c r="F4" s="5" t="s">
        <v>12</v>
      </c>
    </row>
    <row r="5" ht="15.75" customHeight="true">
      <c r="B5" s="6" t="s">
        <v>13</v>
      </c>
      <c r="C5" s="6">
        <f>=RANDBETWEEN(0,40)</f>
      </c>
      <c r="D5" s="6">
        <f ref="D5:E5" t="shared" si="9">=RANDBETWEEN(0,40)</f>
      </c>
      <c r="E5" s="6">
        <f t="shared" si="9"/>
      </c>
      <c r="F5" s="7">
        <f>=SUM(C5:E5)</f>
      </c>
    </row>
    <row r="6" ht="15.75" customHeight="true">
      <c r="B6" s="6" t="s">
        <v>14</v>
      </c>
      <c r="C6" s="6">
        <f ref="C6:E9" t="shared" si="6">=RANDBETWEEN(0,40)</f>
      </c>
      <c r="D6" s="6">
        <f t="shared" si="6"/>
      </c>
      <c r="E6" s="6">
        <f t="shared" si="6"/>
      </c>
      <c r="F6" s="7">
        <f ref="F6:F9" t="shared" si="7">=SUM(C6:E6)</f>
      </c>
    </row>
    <row r="7" ht="15.75" customHeight="true">
      <c r="B7" s="6" t="s">
        <v>15</v>
      </c>
      <c r="C7" s="6">
        <f t="shared" si="6"/>
      </c>
      <c r="D7" s="6">
        <f t="shared" si="6"/>
      </c>
      <c r="E7" s="6">
        <f t="shared" si="6"/>
      </c>
      <c r="F7" s="7">
        <f t="shared" si="7"/>
      </c>
    </row>
    <row r="8" ht="15.75" customHeight="true">
      <c r="B8" s="6" t="s">
        <v>16</v>
      </c>
      <c r="C8" s="6">
        <f t="shared" si="6"/>
      </c>
      <c r="D8" s="6">
        <f t="shared" si="6"/>
      </c>
      <c r="E8" s="6">
        <f t="shared" si="6"/>
      </c>
      <c r="F8" s="7">
        <f t="shared" si="7"/>
      </c>
    </row>
    <row r="9" ht="15.75" customHeight="true">
      <c r="B9" s="6" t="s">
        <v>17</v>
      </c>
      <c r="C9" s="6">
        <f t="shared" si="6"/>
      </c>
      <c r="D9" s="6">
        <f t="shared" si="6"/>
      </c>
      <c r="E9" s="6">
        <f t="shared" si="6"/>
      </c>
      <c r="F9" s="7">
        <f t="shared" si="7"/>
      </c>
    </row>
    <row r="11" ht="15.75" customHeight="true">
      <c r="B11" s="5" t="s">
        <v>18</v>
      </c>
      <c r="C11" s="6">
        <f>=AVERAGE(F5:F9)</f>
      </c>
    </row>
    <row r="12" ht="15.75" customHeight="true">
      <c r="B12" s="5" t="s">
        <v>19</v>
      </c>
      <c r="C12" s="6">
        <f>=LARGE(F5:F9,1)</f>
      </c>
    </row>
    <row r="13" ht="15.75" customHeight="true">
      <c r="B13" s="5" t="s">
        <v>20</v>
      </c>
      <c r="C13" s="6">
        <f>=SMALL(F5:F9,1)</f>
      </c>
    </row>
    <row r="16" ht="21.75" customHeight="true">
      <c r="B16" s="8" t="s">
        <v>21</v>
      </c>
      <c r="C16" s="8"/>
      <c r="D16" s="8"/>
      <c r="E16" s="8"/>
      <c r="F16" s="8"/>
    </row>
    <row r="17" ht="15.75" customHeight="true">
      <c r="B17" s="9" t="s">
        <v>8</v>
      </c>
      <c r="C17" s="9" t="s">
        <v>9</v>
      </c>
      <c r="D17" s="9" t="s">
        <v>10</v>
      </c>
      <c r="E17" s="9" t="s">
        <v>11</v>
      </c>
      <c r="F17" s="9" t="s">
        <v>12</v>
      </c>
    </row>
    <row r="18" ht="15.75" customHeight="true">
      <c r="B18" s="6" t="s">
        <v>13</v>
      </c>
      <c r="C18" s="6">
        <f>=RANDBETWEEN(0,40)</f>
      </c>
      <c r="D18" s="6">
        <f ref="D18:E18" t="shared" si="10">=RANDBETWEEN(0,40)</f>
      </c>
      <c r="E18" s="6">
        <f t="shared" si="10"/>
      </c>
      <c r="F18" s="7">
        <f>=SUM(C18:E18)</f>
      </c>
    </row>
    <row r="19" ht="15.75" customHeight="true">
      <c r="B19" s="6" t="s">
        <v>14</v>
      </c>
      <c r="C19" s="6">
        <f ref="C19:E22" t="shared" si="4">=RANDBETWEEN(0,40)</f>
      </c>
      <c r="D19" s="6">
        <f t="shared" si="4"/>
      </c>
      <c r="E19" s="6">
        <f t="shared" si="4"/>
      </c>
      <c r="F19" s="7">
        <f ref="F19:F22" t="shared" si="5">=SUM(C19:E19)</f>
      </c>
    </row>
    <row r="20" ht="15.75" customHeight="true">
      <c r="B20" s="6" t="s">
        <v>15</v>
      </c>
      <c r="C20" s="6">
        <f t="shared" si="4"/>
      </c>
      <c r="D20" s="6">
        <f t="shared" si="4"/>
      </c>
      <c r="E20" s="6">
        <f t="shared" si="4"/>
      </c>
      <c r="F20" s="7">
        <f t="shared" si="5"/>
      </c>
    </row>
    <row r="21" ht="15.75" customHeight="true">
      <c r="B21" s="6" t="s">
        <v>16</v>
      </c>
      <c r="C21" s="6">
        <f t="shared" si="4"/>
      </c>
      <c r="D21" s="6">
        <f t="shared" si="4"/>
      </c>
      <c r="E21" s="6">
        <f t="shared" si="4"/>
      </c>
      <c r="F21" s="7">
        <f t="shared" si="5"/>
      </c>
    </row>
    <row r="22" ht="15.75" customHeight="true">
      <c r="B22" s="6" t="s">
        <v>17</v>
      </c>
      <c r="C22" s="6">
        <f t="shared" si="4"/>
      </c>
      <c r="D22" s="6">
        <f t="shared" si="4"/>
      </c>
      <c r="E22" s="6">
        <f t="shared" si="4"/>
      </c>
      <c r="F22" s="7">
        <f t="shared" si="5"/>
      </c>
    </row>
    <row r="24" ht="15.75" customHeight="true">
      <c r="B24" s="9" t="s">
        <v>18</v>
      </c>
      <c r="C24" s="6">
        <f>=AVERAGE(F18:F22)</f>
      </c>
    </row>
    <row r="25" ht="15.75" customHeight="true">
      <c r="B25" s="9" t="s">
        <v>19</v>
      </c>
      <c r="C25" s="6">
        <f>=LARGE(F18:F22,1)</f>
      </c>
    </row>
    <row r="26" ht="15.75" customHeight="true">
      <c r="B26" s="9" t="s">
        <v>20</v>
      </c>
      <c r="C26" s="6">
        <f>=SMALL(F18:F22,1)</f>
      </c>
    </row>
    <row r="28" ht="14.25" customHeight="true">
      <c r="D28" s="10"/>
      <c r="E28" s="10"/>
    </row>
    <row r="29" ht="21.75" customHeight="true">
      <c r="B29" s="11" t="s">
        <v>22</v>
      </c>
      <c r="C29" s="11"/>
      <c r="D29" s="10"/>
      <c r="E29" s="12"/>
      <c r="F29" s="12"/>
    </row>
    <row r="30" ht="15.75" customHeight="true">
      <c r="B30" s="13" t="s">
        <v>8</v>
      </c>
      <c r="C30" s="13" t="s">
        <v>23</v>
      </c>
      <c r="D30" s="10"/>
      <c r="E30" s="14" t="s">
        <v>24</v>
      </c>
      <c r="F30" s="14"/>
    </row>
    <row r="31" ht="15.75" customHeight="true">
      <c r="B31" s="6" t="s">
        <v>13</v>
      </c>
      <c r="C31" s="6">
        <f>=AVERAGE(F5,F18)</f>
      </c>
      <c r="D31" s="10"/>
      <c r="E31" s="15">
        <f>=AVERAGE(C31:C35)</f>
      </c>
      <c r="F31" s="16"/>
    </row>
    <row r="32" ht="15.75" customHeight="true">
      <c r="B32" s="6" t="s">
        <v>14</v>
      </c>
      <c r="C32" s="6">
        <f ref="C32:C35" t="shared" si="8">=AVERAGE(F6,F19)</f>
      </c>
      <c r="D32" s="10"/>
      <c r="E32" s="10"/>
    </row>
    <row r="33" ht="15.75" customHeight="true">
      <c r="B33" s="6" t="s">
        <v>15</v>
      </c>
      <c r="C33" s="6">
        <f t="shared" si="8"/>
      </c>
      <c r="D33" s="10"/>
      <c r="E33" s="10"/>
    </row>
    <row r="34" ht="15.75" customHeight="true">
      <c r="B34" s="6" t="s">
        <v>16</v>
      </c>
      <c r="C34" s="6">
        <f t="shared" si="8"/>
      </c>
      <c r="D34" s="10"/>
      <c r="E34" s="10"/>
    </row>
    <row r="35" ht="15.75" customHeight="true">
      <c r="B35" s="6" t="s">
        <v>17</v>
      </c>
      <c r="C35" s="6">
        <f t="shared" si="8"/>
      </c>
      <c r="D35" s="10"/>
      <c r="E35" s="10"/>
    </row>
  </sheetData>
  <mergeCells count="6">
    <mergeCell ref="B3:F3"/>
    <mergeCell ref="B16:F16"/>
    <mergeCell ref="B29:C29"/>
    <mergeCell ref="E30:F30"/>
    <mergeCell ref="E31:F31"/>
    <mergeCell ref="E29:F29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4" max="4" width="12.39" customWidth="1" hidden="0"/>
    <col min="6" max="8" width="12.39" customWidth="1" hidden="0"/>
    <col min="9" max="9" width="13.61" customWidth="1" hidden="0"/>
  </cols>
  <sheetData>
    <row r="4" ht="14.25" customHeight="true">
      <c r="C4" s="17" t="s">
        <v>25</v>
      </c>
      <c r="D4" s="18" t="s">
        <v>26</v>
      </c>
      <c r="F4" s="19" t="s">
        <v>27</v>
      </c>
      <c r="G4" s="20" t="s">
        <v>28</v>
      </c>
      <c r="H4" s="20" t="s">
        <v>23</v>
      </c>
      <c r="I4" s="21" t="s">
        <v>12</v>
      </c>
    </row>
    <row r="5" ht="14.25" customHeight="true">
      <c r="C5" s="22" t="s">
        <v>1</v>
      </c>
      <c r="D5" s="23">
        <f>=RANDBETWEEN(15000,50000)</f>
      </c>
      <c r="F5" s="24">
        <f>=MAX(D5:D16)</f>
      </c>
      <c r="G5" s="25">
        <f>=MIN(D5:D16)</f>
      </c>
      <c r="H5" s="25">
        <f>=AVERAGE(D5:D16)</f>
      </c>
      <c r="I5" s="26">
        <f>=SUM(D5:D16)</f>
      </c>
    </row>
    <row r="6" ht="14.25" customHeight="true">
      <c r="C6" s="22" t="s">
        <v>2</v>
      </c>
      <c r="D6" s="23">
        <f ref="D6:D16" t="shared" si="3">=RANDBETWEEN(15000,50000)</f>
      </c>
    </row>
    <row r="7" ht="14.25" customHeight="true">
      <c r="C7" s="22" t="s">
        <v>3</v>
      </c>
      <c r="D7" s="23">
        <f t="shared" si="3"/>
      </c>
    </row>
    <row r="8" ht="14.25" customHeight="true">
      <c r="C8" s="22" t="s">
        <v>4</v>
      </c>
      <c r="D8" s="23">
        <f t="shared" si="3"/>
      </c>
    </row>
    <row r="9" ht="14.25" customHeight="true">
      <c r="C9" s="22" t="s">
        <v>29</v>
      </c>
      <c r="D9" s="23">
        <f t="shared" si="3"/>
      </c>
    </row>
    <row r="10" ht="14.25" customHeight="true">
      <c r="C10" s="22" t="s">
        <v>30</v>
      </c>
      <c r="D10" s="23">
        <f t="shared" si="3"/>
      </c>
    </row>
    <row r="11" ht="14.25" customHeight="true">
      <c r="C11" s="22" t="s">
        <v>31</v>
      </c>
      <c r="D11" s="23">
        <f t="shared" si="3"/>
      </c>
    </row>
    <row r="12" ht="14.25" customHeight="true">
      <c r="C12" s="22" t="s">
        <v>32</v>
      </c>
      <c r="D12" s="23">
        <f t="shared" si="3"/>
      </c>
    </row>
    <row r="13" ht="14.25" customHeight="true">
      <c r="C13" s="22" t="s">
        <v>33</v>
      </c>
      <c r="D13" s="23">
        <f t="shared" si="3"/>
      </c>
    </row>
    <row r="14" ht="14.25" customHeight="true">
      <c r="C14" s="22" t="s">
        <v>34</v>
      </c>
      <c r="D14" s="23">
        <f t="shared" si="3"/>
      </c>
    </row>
    <row r="15" ht="14.25" customHeight="true">
      <c r="C15" s="22" t="s">
        <v>35</v>
      </c>
      <c r="D15" s="23">
        <f t="shared" si="3"/>
      </c>
    </row>
    <row r="16" ht="14.25" customHeight="true">
      <c r="C16" s="27" t="s">
        <v>36</v>
      </c>
      <c r="D16" s="23">
        <f t="shared" si="3"/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6" max="6" width="8.71" customWidth="1" hidden="0"/>
    <col min="7" max="7" width="14.60" customWidth="1" hidden="0"/>
    <col min="8" max="9" width="13.74" customWidth="1" hidden="0"/>
    <col min="10" max="10" width="9.08" customWidth="1" hidden="0"/>
  </cols>
  <sheetData>
    <row r="4" ht="14.25" customHeight="true">
      <c r="F4" s="28" t="s">
        <v>37</v>
      </c>
      <c r="G4" s="29" t="s">
        <v>38</v>
      </c>
      <c r="H4" s="29" t="s">
        <v>39</v>
      </c>
      <c r="I4" s="29" t="s">
        <v>40</v>
      </c>
      <c r="J4" s="30" t="s">
        <v>41</v>
      </c>
    </row>
    <row r="5" ht="14.25" customHeight="true">
      <c r="F5" s="31">
        <v>10.526</v>
      </c>
      <c r="G5" s="31">
        <f>=TEXT(ROUND(F5,2),"0,##")</f>
      </c>
      <c r="H5" s="31">
        <f>=ROUND(F5,1)</f>
      </c>
      <c r="I5" s="31">
        <f>=ROUND(F5,0)</f>
      </c>
      <c r="J5" s="31">
        <f>=TRUNC(F5,0)</f>
      </c>
    </row>
    <row r="6" ht="14.25" customHeight="true">
      <c r="F6" s="31">
        <v>10.494</v>
      </c>
      <c r="G6" s="31">
        <f>=ROUND(F6,2)</f>
      </c>
      <c r="H6" s="31">
        <f ref="H6:H8" t="shared" si="1">=ROUND(F6,1)</f>
      </c>
      <c r="I6" s="31">
        <f ref="I6:I8" t="shared" si="0">=ROUND(F6,0)</f>
      </c>
      <c r="J6" s="31">
        <f>=TRUNC(F6,1)</f>
      </c>
    </row>
    <row r="7" ht="14.25" customHeight="true">
      <c r="F7" s="31">
        <v>10.611</v>
      </c>
      <c r="G7" s="31">
        <f ref="G7:G8" t="shared" si="2">=ROUND(F7,2)</f>
      </c>
      <c r="H7" s="31">
        <f t="shared" si="1"/>
      </c>
      <c r="I7" s="31">
        <f t="shared" si="0"/>
      </c>
      <c r="J7" s="31">
        <f>=TRUNC(F7,2)</f>
      </c>
    </row>
    <row r="8" ht="14.25" customHeight="true">
      <c r="F8" s="31">
        <v>10.555</v>
      </c>
      <c r="G8" s="31">
        <f t="shared" si="2"/>
      </c>
      <c r="H8" s="31">
        <f t="shared" si="1"/>
      </c>
      <c r="I8" s="31">
        <f t="shared" si="0"/>
      </c>
      <c r="J8" s="31">
        <f>=TRUNC(F8,3)</f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4" max="4" width="10.55" customWidth="1" hidden="0"/>
    <col min="8" max="8" width="10.55" customWidth="1" hidden="0"/>
    <col min="12" max="12" width="10.55" customWidth="1" hidden="0"/>
  </cols>
  <sheetData>
    <row r="5" ht="14.25" customHeight="true">
      <c r="D5" s="32" t="s">
        <v>42</v>
      </c>
      <c r="E5" s="33" t="s">
        <v>43</v>
      </c>
      <c r="F5" s="34" t="s">
        <v>44</v>
      </c>
      <c r="H5" s="32" t="s">
        <v>42</v>
      </c>
      <c r="I5" s="33" t="s">
        <v>43</v>
      </c>
      <c r="J5" s="34" t="s">
        <v>44</v>
      </c>
      <c r="L5" s="32" t="s">
        <v>42</v>
      </c>
      <c r="M5" s="33" t="s">
        <v>43</v>
      </c>
      <c r="N5" s="34" t="s">
        <v>44</v>
      </c>
    </row>
    <row r="6" ht="14.25" customHeight="true">
      <c r="D6" s="35">
        <v>43831</v>
      </c>
      <c r="E6" s="36">
        <f>=RANDBETWEEN(1,10)</f>
      </c>
      <c r="F6" s="37">
        <f>=RANDBETWEEN(100,200)</f>
      </c>
      <c r="H6" s="35">
        <v>44197</v>
      </c>
      <c r="I6" s="36">
        <f>=RANDBETWEEN(1,10)</f>
      </c>
      <c r="J6" s="37">
        <f>=RANDBETWEEN(100,200)</f>
      </c>
      <c r="L6" s="35">
        <v>44562</v>
      </c>
      <c r="M6" s="36">
        <f>=RANDBETWEEN(1,10)</f>
      </c>
      <c r="N6" s="37">
        <f>=RANDBETWEEN(100,200)</f>
      </c>
    </row>
    <row r="7" ht="14.25" customHeight="true">
      <c r="D7" s="38">
        <v>43862</v>
      </c>
      <c r="E7" s="36">
        <f ref="E7:E17" t="shared" si="14">=RANDBETWEEN(1,10)</f>
      </c>
      <c r="F7" s="37">
        <f ref="F7:F17" t="shared" si="13">=RANDBETWEEN(100,200)</f>
      </c>
      <c r="H7" s="38">
        <v>44228</v>
      </c>
      <c r="I7" s="36">
        <f ref="I7:I17" t="shared" si="15">=RANDBETWEEN(1,10)</f>
      </c>
      <c r="J7" s="37">
        <f ref="J7:J17" t="shared" si="11">=RANDBETWEEN(100,200)</f>
      </c>
      <c r="L7" s="38">
        <v>44593</v>
      </c>
      <c r="M7" s="36">
        <f ref="M7:M17" t="shared" si="12">=RANDBETWEEN(1,10)</f>
      </c>
      <c r="N7" s="37">
        <f ref="N7:N17" t="shared" si="16">=RANDBETWEEN(100,200)</f>
      </c>
    </row>
    <row r="8" ht="14.25" customHeight="true">
      <c r="D8" s="35">
        <v>43891</v>
      </c>
      <c r="E8" s="36">
        <f t="shared" si="14"/>
      </c>
      <c r="F8" s="37">
        <f t="shared" si="13"/>
      </c>
      <c r="H8" s="35">
        <v>44256</v>
      </c>
      <c r="I8" s="36">
        <f t="shared" si="15"/>
      </c>
      <c r="J8" s="37">
        <f t="shared" si="11"/>
      </c>
      <c r="L8" s="35">
        <v>44621</v>
      </c>
      <c r="M8" s="36">
        <f t="shared" si="12"/>
      </c>
      <c r="N8" s="37">
        <f t="shared" si="16"/>
      </c>
    </row>
    <row r="9" ht="14.25" customHeight="true">
      <c r="D9" s="38">
        <v>43922</v>
      </c>
      <c r="E9" s="36">
        <f t="shared" si="14"/>
      </c>
      <c r="F9" s="37">
        <f t="shared" si="13"/>
      </c>
      <c r="H9" s="38">
        <v>44287</v>
      </c>
      <c r="I9" s="36">
        <f t="shared" si="15"/>
      </c>
      <c r="J9" s="37">
        <f t="shared" si="11"/>
      </c>
      <c r="L9" s="38">
        <v>44652</v>
      </c>
      <c r="M9" s="36">
        <f t="shared" si="12"/>
      </c>
      <c r="N9" s="37">
        <f t="shared" si="16"/>
      </c>
    </row>
    <row r="10" ht="14.25" customHeight="true">
      <c r="D10" s="35">
        <v>43952</v>
      </c>
      <c r="E10" s="36">
        <f t="shared" si="14"/>
      </c>
      <c r="F10" s="37">
        <f t="shared" si="13"/>
      </c>
      <c r="H10" s="35">
        <v>44317</v>
      </c>
      <c r="I10" s="36">
        <f t="shared" si="15"/>
      </c>
      <c r="J10" s="37">
        <f t="shared" si="11"/>
      </c>
      <c r="L10" s="35">
        <v>44682</v>
      </c>
      <c r="M10" s="36">
        <f t="shared" si="12"/>
      </c>
      <c r="N10" s="37">
        <f t="shared" si="16"/>
      </c>
    </row>
    <row r="11" ht="14.25" customHeight="true">
      <c r="D11" s="38">
        <v>43983</v>
      </c>
      <c r="E11" s="36">
        <f t="shared" si="14"/>
      </c>
      <c r="F11" s="37">
        <f t="shared" si="13"/>
      </c>
      <c r="H11" s="38">
        <v>44348</v>
      </c>
      <c r="I11" s="36">
        <f t="shared" si="15"/>
      </c>
      <c r="J11" s="37">
        <f t="shared" si="11"/>
      </c>
      <c r="L11" s="38">
        <v>44713</v>
      </c>
      <c r="M11" s="36">
        <f t="shared" si="12"/>
      </c>
      <c r="N11" s="37">
        <f t="shared" si="16"/>
      </c>
    </row>
    <row r="12" ht="14.25" customHeight="true">
      <c r="D12" s="35">
        <v>44013</v>
      </c>
      <c r="E12" s="36">
        <f t="shared" si="14"/>
      </c>
      <c r="F12" s="37">
        <f t="shared" si="13"/>
      </c>
      <c r="H12" s="35">
        <v>44378</v>
      </c>
      <c r="I12" s="36">
        <f t="shared" si="15"/>
      </c>
      <c r="J12" s="37">
        <f t="shared" si="11"/>
      </c>
      <c r="L12" s="35">
        <v>44743</v>
      </c>
      <c r="M12" s="36">
        <f t="shared" si="12"/>
      </c>
      <c r="N12" s="37">
        <f t="shared" si="16"/>
      </c>
    </row>
    <row r="13" ht="14.25" customHeight="true">
      <c r="D13" s="38">
        <v>44044</v>
      </c>
      <c r="E13" s="36">
        <f t="shared" si="14"/>
      </c>
      <c r="F13" s="37">
        <f t="shared" si="13"/>
      </c>
      <c r="H13" s="38">
        <v>44409</v>
      </c>
      <c r="I13" s="36">
        <f t="shared" si="15"/>
      </c>
      <c r="J13" s="37">
        <f t="shared" si="11"/>
      </c>
      <c r="L13" s="38">
        <v>44774</v>
      </c>
      <c r="M13" s="36">
        <f t="shared" si="12"/>
      </c>
      <c r="N13" s="37">
        <f t="shared" si="16"/>
      </c>
    </row>
    <row r="14" ht="14.25" customHeight="true">
      <c r="D14" s="35">
        <v>44075</v>
      </c>
      <c r="E14" s="36">
        <f t="shared" si="14"/>
      </c>
      <c r="F14" s="37">
        <f t="shared" si="13"/>
      </c>
      <c r="H14" s="35">
        <v>44440</v>
      </c>
      <c r="I14" s="36">
        <f t="shared" si="15"/>
      </c>
      <c r="J14" s="37">
        <f t="shared" si="11"/>
      </c>
      <c r="L14" s="35">
        <v>44805</v>
      </c>
      <c r="M14" s="36">
        <f t="shared" si="12"/>
      </c>
      <c r="N14" s="37">
        <f t="shared" si="16"/>
      </c>
    </row>
    <row r="15" ht="14.25" customHeight="true">
      <c r="D15" s="38">
        <v>44105</v>
      </c>
      <c r="E15" s="36">
        <f t="shared" si="14"/>
      </c>
      <c r="F15" s="37">
        <f t="shared" si="13"/>
      </c>
      <c r="H15" s="38">
        <v>44470</v>
      </c>
      <c r="I15" s="36">
        <f t="shared" si="15"/>
      </c>
      <c r="J15" s="37">
        <f t="shared" si="11"/>
      </c>
      <c r="L15" s="38">
        <v>44835</v>
      </c>
      <c r="M15" s="36">
        <f t="shared" si="12"/>
      </c>
      <c r="N15" s="37">
        <f t="shared" si="16"/>
      </c>
    </row>
    <row r="16" ht="14.25" customHeight="true">
      <c r="D16" s="35">
        <v>44136</v>
      </c>
      <c r="E16" s="36">
        <f t="shared" si="14"/>
      </c>
      <c r="F16" s="37">
        <f t="shared" si="13"/>
      </c>
      <c r="H16" s="35">
        <v>44501</v>
      </c>
      <c r="I16" s="36">
        <f t="shared" si="15"/>
      </c>
      <c r="J16" s="37">
        <f t="shared" si="11"/>
      </c>
      <c r="L16" s="35">
        <v>44866</v>
      </c>
      <c r="M16" s="36">
        <f t="shared" si="12"/>
      </c>
      <c r="N16" s="37">
        <f t="shared" si="16"/>
      </c>
    </row>
    <row r="17" ht="14.25" customHeight="true">
      <c r="D17" s="39">
        <v>44166</v>
      </c>
      <c r="E17" s="36">
        <f t="shared" si="14"/>
      </c>
      <c r="F17" s="37">
        <f t="shared" si="13"/>
      </c>
      <c r="H17" s="39">
        <v>44531</v>
      </c>
      <c r="I17" s="36">
        <f t="shared" si="15"/>
      </c>
      <c r="J17" s="37">
        <f t="shared" si="11"/>
      </c>
      <c r="L17" s="39">
        <v>44896</v>
      </c>
      <c r="M17" s="36">
        <f t="shared" si="12"/>
      </c>
      <c r="N17" s="37">
        <f t="shared" si="16"/>
      </c>
    </row>
    <row r="19" ht="20.25" customHeight="true">
      <c r="D19" s="40" t="s">
        <v>12</v>
      </c>
      <c r="E19" s="40">
        <f>=SUMPRODUCT(E6:E17,F6:F17)</f>
      </c>
      <c r="H19" s="40" t="s">
        <v>12</v>
      </c>
      <c r="I19" s="40">
        <f>=SUMPRODUCT(I6:I17,J6:J17)</f>
      </c>
      <c r="L19" s="40" t="s">
        <v>12</v>
      </c>
      <c r="M19" s="40">
        <f>=SUMPRODUCT(M6:M17,N6:N17)</f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3" max="3" width="8.83" customWidth="1" hidden="0"/>
    <col min="5" max="5" width="13.98" customWidth="1" hidden="0"/>
    <col min="7" max="7" width="12.51" customWidth="1" hidden="0"/>
  </cols>
  <sheetData>
    <row r="1" ht="20.25" customHeight="true">
      <c r="A1" s="41"/>
    </row>
    <row r="5" ht="14.25" customHeight="true">
      <c r="C5" s="42" t="s">
        <v>45</v>
      </c>
      <c r="E5" s="43" t="s">
        <v>46</v>
      </c>
      <c r="F5" s="44"/>
      <c r="G5" s="44"/>
    </row>
    <row r="6" ht="14.25" customHeight="true">
      <c r="C6" s="45">
        <v>1</v>
      </c>
      <c r="E6" s="45" t="s">
        <v>47</v>
      </c>
      <c r="F6" s="46">
        <f>=COUNTBLANK(C6:C20)</f>
      </c>
      <c r="G6" s="45" t="s">
        <v>48</v>
      </c>
    </row>
    <row r="7" ht="14.25" customHeight="true">
      <c r="C7" s="45">
        <v>2</v>
      </c>
      <c r="E7" s="45" t="s">
        <v>49</v>
      </c>
      <c r="F7" s="46">
        <f>=COUNT(C6:C20)</f>
      </c>
      <c r="G7" s="45" t="s">
        <v>50</v>
      </c>
    </row>
    <row r="8" ht="14.25" customHeight="true">
      <c r="C8" s="45">
        <v>3</v>
      </c>
      <c r="E8" s="45" t="s">
        <v>51</v>
      </c>
      <c r="F8" s="46">
        <f>=COUNTA(C6:C20)</f>
      </c>
      <c r="G8" s="45" t="s">
        <v>52</v>
      </c>
    </row>
    <row r="9" ht="14.25" customHeight="true">
      <c r="C9" s="45"/>
      <c r="G9" s="47"/>
    </row>
    <row r="10" ht="14.25" customHeight="true">
      <c r="C10" s="45" t="s">
        <v>53</v>
      </c>
    </row>
    <row r="11" ht="14.25" customHeight="true">
      <c r="C11" s="45" t="s">
        <v>54</v>
      </c>
    </row>
    <row r="12" ht="14.25" customHeight="true">
      <c r="C12" s="45"/>
    </row>
    <row r="13" ht="14.25" customHeight="true">
      <c r="C13" s="45" t="s">
        <v>55</v>
      </c>
    </row>
    <row r="14" ht="14.25" customHeight="true">
      <c r="C14" s="45"/>
    </row>
    <row r="15" ht="14.25" customHeight="true">
      <c r="C15" s="45">
        <v>4</v>
      </c>
    </row>
    <row r="16" ht="14.25" customHeight="true">
      <c r="C16" s="45" t="s">
        <v>56</v>
      </c>
    </row>
    <row r="17" ht="14.25" customHeight="true">
      <c r="C17" s="45"/>
    </row>
    <row r="18" ht="14.25" customHeight="true">
      <c r="C18" s="45">
        <v>7</v>
      </c>
    </row>
    <row r="19" ht="14.25" customHeight="true">
      <c r="C19" s="45">
        <v>5</v>
      </c>
    </row>
    <row r="20" ht="14.25" customHeight="true">
      <c r="C20" s="45">
        <v>6</v>
      </c>
    </row>
  </sheetData>
  <mergeCells count="1">
    <mergeCell ref="E5:G5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2" max="3" width="15.94" customWidth="1" hidden="0"/>
    <col min="4" max="4" width="20.73" customWidth="1" hidden="0"/>
    <col min="5" max="8" width="15.94" customWidth="1" hidden="0"/>
    <col min="11" max="11" width="9.08" customWidth="1" hidden="0"/>
    <col min="12" max="12" width="11.04" customWidth="1" hidden="0"/>
    <col min="13" max="13" width="15.58" customWidth="1" hidden="0"/>
    <col min="14" max="14" width="18.64" customWidth="1" hidden="0"/>
    <col min="15" max="15" width="10.06" customWidth="1" hidden="0"/>
    <col min="16" max="16" width="14.23" customWidth="1" hidden="0"/>
    <col min="17" max="17" width="17.66" customWidth="1" hidden="0"/>
    <col min="18" max="19" width="12.39" customWidth="1" hidden="0"/>
    <col min="20" max="20" width="15.94" customWidth="1" hidden="0"/>
    <col min="21" max="21" width="14.72" customWidth="1" hidden="0"/>
    <col min="22" max="22" width="13.61" customWidth="1" hidden="0"/>
    <col min="25" max="25" width="17.78" customWidth="1" hidden="0"/>
    <col min="27" max="27" width="14.72" customWidth="1" hidden="0"/>
  </cols>
  <sheetData>
    <row r="4" ht="14.25" customHeight="true">
      <c r="AA4" s="48" t="s">
        <v>57</v>
      </c>
    </row>
    <row r="5" ht="14.25" customHeight="true">
      <c r="I5" s="10"/>
      <c r="K5" s="49" t="s">
        <v>58</v>
      </c>
      <c r="L5" s="49" t="s">
        <v>59</v>
      </c>
      <c r="M5" s="49" t="s">
        <v>60</v>
      </c>
      <c r="N5" s="49" t="s">
        <v>61</v>
      </c>
      <c r="O5" s="49" t="s">
        <v>62</v>
      </c>
      <c r="P5" s="49" t="s">
        <v>63</v>
      </c>
      <c r="Q5" s="49" t="s">
        <v>64</v>
      </c>
      <c r="R5" s="49" t="s">
        <v>65</v>
      </c>
      <c r="S5" s="49" t="s">
        <v>66</v>
      </c>
      <c r="T5" s="49" t="s">
        <v>67</v>
      </c>
      <c r="U5" s="49" t="s">
        <v>68</v>
      </c>
      <c r="V5" s="49" t="s">
        <v>69</v>
      </c>
      <c r="X5" s="50" t="s">
        <v>70</v>
      </c>
      <c r="Y5" s="48" t="s">
        <v>71</v>
      </c>
      <c r="AA5" s="51" t="s">
        <v>72</v>
      </c>
    </row>
    <row r="6" ht="14.25" customHeight="true">
      <c r="I6" s="10"/>
      <c r="K6" s="51">
        <v>1</v>
      </c>
      <c r="L6" s="51">
        <v>43500</v>
      </c>
      <c r="M6" s="51">
        <v>1006</v>
      </c>
      <c r="N6" s="51" t="s">
        <v>73</v>
      </c>
      <c r="O6" s="51">
        <v>9</v>
      </c>
      <c r="P6" s="51" t="s">
        <v>74</v>
      </c>
      <c r="Q6" s="51" t="s">
        <v>75</v>
      </c>
      <c r="R6" s="51">
        <v>2220</v>
      </c>
      <c r="S6" s="51">
        <v>60</v>
      </c>
      <c r="T6" s="51">
        <v>133200</v>
      </c>
      <c r="U6" s="51" t="s">
        <v>72</v>
      </c>
      <c r="V6" s="51" t="s">
        <v>76</v>
      </c>
      <c r="AA6" s="51" t="s">
        <v>71</v>
      </c>
    </row>
    <row r="7" ht="15.00" customHeight="true">
      <c r="I7" s="10"/>
      <c r="K7" s="51">
        <v>2</v>
      </c>
      <c r="L7" s="51">
        <v>43500</v>
      </c>
      <c r="M7" s="51">
        <v>1001</v>
      </c>
      <c r="N7" s="51" t="s">
        <v>77</v>
      </c>
      <c r="O7" s="51">
        <v>10</v>
      </c>
      <c r="P7" s="51" t="s">
        <v>74</v>
      </c>
      <c r="Q7" s="51" t="s">
        <v>78</v>
      </c>
      <c r="R7" s="51">
        <v>88</v>
      </c>
      <c r="S7" s="51">
        <v>114</v>
      </c>
      <c r="T7" s="51">
        <v>10032</v>
      </c>
      <c r="U7" s="51" t="s">
        <v>71</v>
      </c>
      <c r="V7" s="51" t="s">
        <v>76</v>
      </c>
      <c r="AA7" s="51" t="s">
        <v>79</v>
      </c>
    </row>
    <row r="8" ht="15.75" customHeight="true">
      <c r="B8" s="52" t="s">
        <v>80</v>
      </c>
      <c r="C8" s="52" t="s">
        <v>81</v>
      </c>
      <c r="D8" s="52" t="s">
        <v>82</v>
      </c>
      <c r="E8" s="52" t="s">
        <v>83</v>
      </c>
      <c r="F8" s="52" t="s">
        <v>84</v>
      </c>
      <c r="G8" s="52" t="s">
        <v>85</v>
      </c>
      <c r="H8" s="52" t="s">
        <v>86</v>
      </c>
      <c r="I8" s="10"/>
      <c r="K8" s="51">
        <v>3</v>
      </c>
      <c r="L8" s="51">
        <v>43500</v>
      </c>
      <c r="M8" s="51">
        <v>1001</v>
      </c>
      <c r="N8" s="51" t="s">
        <v>77</v>
      </c>
      <c r="O8" s="51">
        <v>3</v>
      </c>
      <c r="P8" s="51" t="s">
        <v>74</v>
      </c>
      <c r="Q8" s="51" t="s">
        <v>78</v>
      </c>
      <c r="R8" s="51">
        <v>88</v>
      </c>
      <c r="S8" s="51">
        <v>89</v>
      </c>
      <c r="T8" s="51">
        <v>7832</v>
      </c>
      <c r="U8" s="51" t="s">
        <v>71</v>
      </c>
      <c r="V8" s="51" t="s">
        <v>76</v>
      </c>
      <c r="AA8" s="51" t="s">
        <v>87</v>
      </c>
    </row>
    <row r="9" ht="15.75" customHeight="true">
      <c r="B9" s="53">
        <v>1</v>
      </c>
      <c r="C9" s="53">
        <v>1</v>
      </c>
      <c r="D9" s="53">
        <v>1</v>
      </c>
      <c r="E9" s="53">
        <v>1</v>
      </c>
      <c r="F9" s="53">
        <v>1</v>
      </c>
      <c r="G9" s="53">
        <v>1</v>
      </c>
      <c r="H9" s="53">
        <v>1</v>
      </c>
      <c r="I9" s="10"/>
      <c r="K9" s="51">
        <v>4</v>
      </c>
      <c r="L9" s="51">
        <v>43500</v>
      </c>
      <c r="M9" s="51">
        <v>1002</v>
      </c>
      <c r="N9" s="51" t="s">
        <v>88</v>
      </c>
      <c r="O9" s="51">
        <v>12</v>
      </c>
      <c r="P9" s="51" t="s">
        <v>89</v>
      </c>
      <c r="Q9" s="51" t="s">
        <v>90</v>
      </c>
      <c r="R9" s="51">
        <v>80</v>
      </c>
      <c r="S9" s="51">
        <v>165</v>
      </c>
      <c r="T9" s="51">
        <v>13200</v>
      </c>
      <c r="U9" s="51" t="s">
        <v>79</v>
      </c>
      <c r="V9" s="51" t="s">
        <v>91</v>
      </c>
      <c r="AA9" s="51" t="s">
        <v>92</v>
      </c>
    </row>
    <row r="10" ht="15.75" customHeight="true">
      <c r="B10" s="53">
        <v>2</v>
      </c>
      <c r="C10" s="53">
        <v>2</v>
      </c>
      <c r="D10" s="53">
        <v>2</v>
      </c>
      <c r="E10" s="53">
        <v>2</v>
      </c>
      <c r="F10" s="53">
        <v>2</v>
      </c>
      <c r="G10" s="53">
        <v>2</v>
      </c>
      <c r="H10" s="53">
        <v>2</v>
      </c>
      <c r="I10" s="10"/>
      <c r="K10" s="51">
        <v>5</v>
      </c>
      <c r="L10" s="51">
        <v>43502</v>
      </c>
      <c r="M10" s="51">
        <v>1009</v>
      </c>
      <c r="N10" s="51" t="s">
        <v>93</v>
      </c>
      <c r="O10" s="51">
        <v>14</v>
      </c>
      <c r="P10" s="51" t="s">
        <v>74</v>
      </c>
      <c r="Q10" s="51" t="s">
        <v>94</v>
      </c>
      <c r="R10" s="51">
        <v>800</v>
      </c>
      <c r="S10" s="51">
        <v>102</v>
      </c>
      <c r="T10" s="51">
        <v>81600</v>
      </c>
      <c r="U10" s="51" t="s">
        <v>72</v>
      </c>
      <c r="V10" s="51" t="s">
        <v>91</v>
      </c>
      <c r="AA10" s="51" t="s">
        <v>95</v>
      </c>
    </row>
    <row r="11" ht="15.75" customHeight="true">
      <c r="B11" s="53">
        <v>3</v>
      </c>
      <c r="C11" s="53">
        <v>3</v>
      </c>
      <c r="D11" s="53">
        <v>3</v>
      </c>
      <c r="E11" s="53">
        <v>3</v>
      </c>
      <c r="F11" s="53">
        <v>3</v>
      </c>
      <c r="G11" s="53">
        <v>3</v>
      </c>
      <c r="H11" s="53">
        <v>3</v>
      </c>
      <c r="I11" s="10"/>
      <c r="K11" s="51">
        <v>6</v>
      </c>
      <c r="L11" s="51">
        <v>43502</v>
      </c>
      <c r="M11" s="51">
        <v>1002</v>
      </c>
      <c r="N11" s="51" t="s">
        <v>88</v>
      </c>
      <c r="O11" s="51">
        <v>12</v>
      </c>
      <c r="P11" s="51" t="s">
        <v>74</v>
      </c>
      <c r="Q11" s="51" t="s">
        <v>96</v>
      </c>
      <c r="R11" s="51">
        <v>1450</v>
      </c>
      <c r="S11" s="51">
        <v>179</v>
      </c>
      <c r="T11" s="51">
        <v>259550</v>
      </c>
      <c r="U11" s="51" t="s">
        <v>72</v>
      </c>
      <c r="V11" s="51" t="s">
        <v>97</v>
      </c>
      <c r="AA11" s="51" t="s">
        <v>98</v>
      </c>
    </row>
    <row r="12" ht="15.75" customHeight="true">
      <c r="B12" s="53">
        <v>4</v>
      </c>
      <c r="C12" s="53">
        <v>4</v>
      </c>
      <c r="D12" s="53">
        <v>4</v>
      </c>
      <c r="E12" s="53">
        <v>4</v>
      </c>
      <c r="F12" s="53">
        <v>4</v>
      </c>
      <c r="G12" s="53">
        <v>4</v>
      </c>
      <c r="H12" s="53">
        <v>4</v>
      </c>
      <c r="I12" s="10"/>
      <c r="K12" s="51">
        <v>7</v>
      </c>
      <c r="L12" s="51">
        <v>43503</v>
      </c>
      <c r="M12" s="51">
        <v>1006</v>
      </c>
      <c r="N12" s="51" t="s">
        <v>73</v>
      </c>
      <c r="O12" s="51">
        <v>13</v>
      </c>
      <c r="P12" s="51" t="s">
        <v>74</v>
      </c>
      <c r="Q12" s="51" t="s">
        <v>96</v>
      </c>
      <c r="R12" s="51">
        <v>1450</v>
      </c>
      <c r="S12" s="51">
        <v>120</v>
      </c>
      <c r="T12" s="51">
        <v>174000</v>
      </c>
      <c r="U12" s="51" t="s">
        <v>87</v>
      </c>
      <c r="V12" s="51" t="s">
        <v>99</v>
      </c>
      <c r="AA12" s="51" t="s">
        <v>100</v>
      </c>
    </row>
    <row r="13" ht="15.75" customHeight="true">
      <c r="B13" s="53">
        <v>5</v>
      </c>
      <c r="C13" s="53">
        <v>5</v>
      </c>
      <c r="D13" s="53">
        <v>5</v>
      </c>
      <c r="E13" s="53">
        <v>5</v>
      </c>
      <c r="F13" s="53">
        <v>5</v>
      </c>
      <c r="G13" s="53">
        <v>5</v>
      </c>
      <c r="H13" s="53">
        <v>5</v>
      </c>
      <c r="I13" s="10"/>
      <c r="K13" s="51">
        <v>8</v>
      </c>
      <c r="L13" s="51">
        <v>43503</v>
      </c>
      <c r="M13" s="51">
        <v>1004</v>
      </c>
      <c r="N13" s="51" t="s">
        <v>101</v>
      </c>
      <c r="O13" s="51">
        <v>8</v>
      </c>
      <c r="P13" s="51" t="s">
        <v>89</v>
      </c>
      <c r="Q13" s="51" t="s">
        <v>102</v>
      </c>
      <c r="R13" s="51">
        <v>1998</v>
      </c>
      <c r="S13" s="51">
        <v>192</v>
      </c>
      <c r="T13" s="51">
        <v>383616</v>
      </c>
      <c r="U13" s="51" t="s">
        <v>71</v>
      </c>
      <c r="V13" s="51" t="s">
        <v>99</v>
      </c>
    </row>
    <row r="14" ht="15.75" customHeight="true">
      <c r="B14" s="53">
        <v>6</v>
      </c>
      <c r="C14" s="53">
        <v>6</v>
      </c>
      <c r="D14" s="53">
        <v>6</v>
      </c>
      <c r="E14" s="53">
        <v>6</v>
      </c>
      <c r="F14" s="53">
        <v>6</v>
      </c>
      <c r="G14" s="53">
        <v>6</v>
      </c>
      <c r="H14" s="53">
        <v>6</v>
      </c>
      <c r="I14" s="10"/>
      <c r="K14" s="51">
        <v>9</v>
      </c>
      <c r="L14" s="51">
        <v>43504</v>
      </c>
      <c r="M14" s="51">
        <v>1006</v>
      </c>
      <c r="N14" s="51" t="s">
        <v>73</v>
      </c>
      <c r="O14" s="51">
        <v>13</v>
      </c>
      <c r="P14" s="51" t="s">
        <v>74</v>
      </c>
      <c r="Q14" s="51" t="s">
        <v>75</v>
      </c>
      <c r="R14" s="51">
        <v>2220</v>
      </c>
      <c r="S14" s="51">
        <v>78</v>
      </c>
      <c r="T14" s="51">
        <v>173160</v>
      </c>
      <c r="U14" s="51" t="s">
        <v>79</v>
      </c>
      <c r="V14" s="51" t="s">
        <v>76</v>
      </c>
    </row>
    <row r="15" ht="15.75" customHeight="true">
      <c r="B15" s="53">
        <v>7</v>
      </c>
      <c r="C15" s="53">
        <v>7</v>
      </c>
      <c r="D15" s="53">
        <v>7</v>
      </c>
      <c r="E15" s="53">
        <v>7</v>
      </c>
      <c r="F15" s="53">
        <v>7</v>
      </c>
      <c r="G15" s="53">
        <v>7</v>
      </c>
      <c r="H15" s="53">
        <v>7</v>
      </c>
      <c r="I15" s="10"/>
      <c r="K15" s="51">
        <v>10</v>
      </c>
      <c r="L15" s="51">
        <v>43504</v>
      </c>
      <c r="M15" s="51">
        <v>1007</v>
      </c>
      <c r="N15" s="51" t="s">
        <v>103</v>
      </c>
      <c r="O15" s="51">
        <v>3</v>
      </c>
      <c r="P15" s="51" t="s">
        <v>89</v>
      </c>
      <c r="Q15" s="51" t="s">
        <v>90</v>
      </c>
      <c r="R15" s="51">
        <v>80</v>
      </c>
      <c r="S15" s="51">
        <v>175</v>
      </c>
      <c r="T15" s="51">
        <v>14000</v>
      </c>
      <c r="U15" s="51" t="s">
        <v>72</v>
      </c>
      <c r="V15" s="51" t="s">
        <v>104</v>
      </c>
    </row>
    <row r="16" ht="15.75" customHeight="true">
      <c r="B16" s="53">
        <v>8</v>
      </c>
      <c r="C16" s="53">
        <v>8</v>
      </c>
      <c r="D16" s="53">
        <v>8</v>
      </c>
      <c r="E16" s="53">
        <v>8</v>
      </c>
      <c r="F16" s="53">
        <v>8</v>
      </c>
      <c r="G16" s="53">
        <v>8</v>
      </c>
      <c r="H16" s="53">
        <v>8</v>
      </c>
      <c r="I16" s="10"/>
      <c r="K16" s="51">
        <v>11</v>
      </c>
      <c r="L16" s="51">
        <v>43506</v>
      </c>
      <c r="M16" s="51">
        <v>1004</v>
      </c>
      <c r="N16" s="51" t="s">
        <v>101</v>
      </c>
      <c r="O16" s="51">
        <v>15</v>
      </c>
      <c r="P16" s="51" t="s">
        <v>89</v>
      </c>
      <c r="Q16" s="51" t="s">
        <v>90</v>
      </c>
      <c r="R16" s="51">
        <v>80</v>
      </c>
      <c r="S16" s="51">
        <v>148</v>
      </c>
      <c r="T16" s="51">
        <v>11840</v>
      </c>
      <c r="U16" s="51" t="s">
        <v>92</v>
      </c>
      <c r="V16" s="51" t="s">
        <v>76</v>
      </c>
    </row>
    <row r="17" ht="15.75" customHeight="true">
      <c r="B17" s="53">
        <v>9</v>
      </c>
      <c r="C17" s="53">
        <v>9</v>
      </c>
      <c r="D17" s="53">
        <v>9</v>
      </c>
      <c r="E17" s="53">
        <v>9</v>
      </c>
      <c r="F17" s="53">
        <v>9</v>
      </c>
      <c r="G17" s="53">
        <v>9</v>
      </c>
      <c r="H17" s="53">
        <v>9</v>
      </c>
      <c r="I17" s="10"/>
      <c r="K17" s="51">
        <v>12</v>
      </c>
      <c r="L17" s="51">
        <v>43506</v>
      </c>
      <c r="M17" s="51">
        <v>1007</v>
      </c>
      <c r="N17" s="51" t="s">
        <v>103</v>
      </c>
      <c r="O17" s="51">
        <v>1</v>
      </c>
      <c r="P17" s="51" t="s">
        <v>74</v>
      </c>
      <c r="Q17" s="51" t="s">
        <v>105</v>
      </c>
      <c r="R17" s="51">
        <v>4300</v>
      </c>
      <c r="S17" s="51">
        <v>185</v>
      </c>
      <c r="T17" s="51">
        <v>795500</v>
      </c>
      <c r="U17" s="51" t="s">
        <v>92</v>
      </c>
      <c r="V17" s="51" t="s">
        <v>104</v>
      </c>
    </row>
    <row r="18" ht="15.75" customHeight="true">
      <c r="B18" s="53">
        <v>10</v>
      </c>
      <c r="C18" s="53">
        <v>10</v>
      </c>
      <c r="D18" s="53">
        <v>10</v>
      </c>
      <c r="E18" s="53">
        <v>10</v>
      </c>
      <c r="F18" s="53">
        <v>10</v>
      </c>
      <c r="G18" s="53">
        <v>10</v>
      </c>
      <c r="H18" s="53">
        <v>10</v>
      </c>
      <c r="I18" s="10"/>
      <c r="K18" s="51">
        <v>13</v>
      </c>
      <c r="L18" s="51">
        <v>43508</v>
      </c>
      <c r="M18" s="51">
        <v>1002</v>
      </c>
      <c r="N18" s="51" t="s">
        <v>88</v>
      </c>
      <c r="O18" s="51">
        <v>16</v>
      </c>
      <c r="P18" s="51" t="s">
        <v>89</v>
      </c>
      <c r="Q18" s="51" t="s">
        <v>78</v>
      </c>
      <c r="R18" s="51">
        <v>88</v>
      </c>
      <c r="S18" s="51">
        <v>163</v>
      </c>
      <c r="T18" s="51">
        <v>14344</v>
      </c>
      <c r="U18" s="51" t="s">
        <v>95</v>
      </c>
      <c r="V18" s="51" t="s">
        <v>106</v>
      </c>
    </row>
    <row r="19" ht="15.75" customHeight="true">
      <c r="B19" s="53">
        <v>11</v>
      </c>
      <c r="C19" s="53">
        <v>11</v>
      </c>
      <c r="D19" s="53">
        <v>11</v>
      </c>
      <c r="E19" s="53">
        <v>11</v>
      </c>
      <c r="F19" s="53">
        <v>11</v>
      </c>
      <c r="G19" s="53">
        <v>11</v>
      </c>
      <c r="H19" s="53">
        <v>11</v>
      </c>
      <c r="I19" s="10"/>
      <c r="K19" s="51">
        <v>14</v>
      </c>
      <c r="L19" s="51">
        <v>43508</v>
      </c>
      <c r="M19" s="51">
        <v>1007</v>
      </c>
      <c r="N19" s="51" t="s">
        <v>103</v>
      </c>
      <c r="O19" s="51">
        <v>14</v>
      </c>
      <c r="P19" s="51" t="s">
        <v>89</v>
      </c>
      <c r="Q19" s="51" t="s">
        <v>107</v>
      </c>
      <c r="R19" s="51">
        <v>435</v>
      </c>
      <c r="S19" s="51">
        <v>74</v>
      </c>
      <c r="T19" s="51">
        <v>32190</v>
      </c>
      <c r="U19" s="51" t="s">
        <v>79</v>
      </c>
      <c r="V19" s="51" t="s">
        <v>99</v>
      </c>
    </row>
    <row r="20" ht="15.75" customHeight="true">
      <c r="B20" s="53">
        <v>12</v>
      </c>
      <c r="C20" s="53">
        <v>12</v>
      </c>
      <c r="D20" s="53">
        <v>12</v>
      </c>
      <c r="E20" s="53">
        <v>12</v>
      </c>
      <c r="F20" s="53">
        <v>12</v>
      </c>
      <c r="G20" s="53">
        <v>12</v>
      </c>
      <c r="H20" s="53">
        <v>12</v>
      </c>
      <c r="I20" s="10"/>
      <c r="K20" s="51">
        <v>15</v>
      </c>
      <c r="L20" s="51">
        <v>43511</v>
      </c>
      <c r="M20" s="51">
        <v>1009</v>
      </c>
      <c r="N20" s="51" t="s">
        <v>93</v>
      </c>
      <c r="O20" s="51">
        <v>1</v>
      </c>
      <c r="P20" s="51" t="s">
        <v>74</v>
      </c>
      <c r="Q20" s="51" t="s">
        <v>108</v>
      </c>
      <c r="R20" s="51">
        <v>250</v>
      </c>
      <c r="S20" s="51">
        <v>117</v>
      </c>
      <c r="T20" s="51">
        <v>29250</v>
      </c>
      <c r="U20" s="51" t="s">
        <v>87</v>
      </c>
      <c r="V20" s="51" t="s">
        <v>76</v>
      </c>
    </row>
    <row r="21" ht="15.75" customHeight="true">
      <c r="B21" s="53">
        <v>13</v>
      </c>
      <c r="C21" s="53">
        <v>13</v>
      </c>
      <c r="D21" s="53">
        <v>13</v>
      </c>
      <c r="E21" s="53">
        <v>13</v>
      </c>
      <c r="F21" s="53">
        <v>13</v>
      </c>
      <c r="G21" s="53">
        <v>13</v>
      </c>
      <c r="H21" s="53">
        <v>13</v>
      </c>
      <c r="K21" s="51">
        <v>16</v>
      </c>
      <c r="L21" s="51">
        <v>43511</v>
      </c>
      <c r="M21" s="51">
        <v>1004</v>
      </c>
      <c r="N21" s="51" t="s">
        <v>101</v>
      </c>
      <c r="O21" s="51">
        <v>8</v>
      </c>
      <c r="P21" s="51" t="s">
        <v>74</v>
      </c>
      <c r="Q21" s="51" t="s">
        <v>105</v>
      </c>
      <c r="R21" s="51">
        <v>4300</v>
      </c>
      <c r="S21" s="51">
        <v>88</v>
      </c>
      <c r="T21" s="51">
        <v>378400</v>
      </c>
      <c r="U21" s="51" t="s">
        <v>87</v>
      </c>
      <c r="V21" s="51" t="s">
        <v>109</v>
      </c>
    </row>
    <row r="22" ht="15.75" customHeight="true">
      <c r="B22" s="53">
        <v>14</v>
      </c>
      <c r="C22" s="53">
        <v>14</v>
      </c>
      <c r="D22" s="53">
        <v>14</v>
      </c>
      <c r="E22" s="53">
        <v>14</v>
      </c>
      <c r="F22" s="53">
        <v>14</v>
      </c>
      <c r="G22" s="53">
        <v>14</v>
      </c>
      <c r="H22" s="53">
        <v>14</v>
      </c>
      <c r="K22" s="51">
        <v>17</v>
      </c>
      <c r="L22" s="51">
        <v>43512</v>
      </c>
      <c r="M22" s="51">
        <v>1009</v>
      </c>
      <c r="N22" s="51" t="s">
        <v>93</v>
      </c>
      <c r="O22" s="51">
        <v>7</v>
      </c>
      <c r="P22" s="51" t="s">
        <v>74</v>
      </c>
      <c r="Q22" s="51" t="s">
        <v>110</v>
      </c>
      <c r="R22" s="51">
        <v>1800</v>
      </c>
      <c r="S22" s="51">
        <v>180</v>
      </c>
      <c r="T22" s="51">
        <v>324000</v>
      </c>
      <c r="U22" s="51" t="s">
        <v>87</v>
      </c>
      <c r="V22" s="51" t="s">
        <v>97</v>
      </c>
    </row>
    <row r="23" ht="15.75" customHeight="true">
      <c r="B23" s="53">
        <v>15</v>
      </c>
      <c r="C23" s="53">
        <v>15</v>
      </c>
      <c r="D23" s="53">
        <v>15</v>
      </c>
      <c r="E23" s="53">
        <v>15</v>
      </c>
      <c r="F23" s="53">
        <v>15</v>
      </c>
      <c r="G23" s="53">
        <v>15</v>
      </c>
      <c r="H23" s="53">
        <v>15</v>
      </c>
      <c r="K23" s="51">
        <v>18</v>
      </c>
      <c r="L23" s="51">
        <v>43512</v>
      </c>
      <c r="M23" s="51">
        <v>1008</v>
      </c>
      <c r="N23" s="51" t="s">
        <v>111</v>
      </c>
      <c r="O23" s="51">
        <v>2</v>
      </c>
      <c r="P23" s="51" t="s">
        <v>74</v>
      </c>
      <c r="Q23" s="51" t="s">
        <v>90</v>
      </c>
      <c r="R23" s="51">
        <v>80</v>
      </c>
      <c r="S23" s="51">
        <v>168</v>
      </c>
      <c r="T23" s="51">
        <v>13440</v>
      </c>
      <c r="U23" s="51" t="s">
        <v>71</v>
      </c>
      <c r="V23" s="51" t="s">
        <v>97</v>
      </c>
    </row>
    <row r="24" ht="15.75" customHeight="true">
      <c r="B24" s="53">
        <v>15</v>
      </c>
      <c r="C24" s="53">
        <v>15</v>
      </c>
      <c r="D24" s="53">
        <v>15</v>
      </c>
      <c r="E24" s="53">
        <v>15</v>
      </c>
      <c r="F24" s="53">
        <v>15</v>
      </c>
      <c r="G24" s="53">
        <v>15</v>
      </c>
      <c r="H24" s="53">
        <v>15</v>
      </c>
      <c r="K24" s="51">
        <v>19</v>
      </c>
      <c r="L24" s="51">
        <v>43515</v>
      </c>
      <c r="M24" s="51">
        <v>1008</v>
      </c>
      <c r="N24" s="51" t="s">
        <v>111</v>
      </c>
      <c r="O24" s="51">
        <v>1</v>
      </c>
      <c r="P24" s="51" t="s">
        <v>89</v>
      </c>
      <c r="Q24" s="51" t="s">
        <v>75</v>
      </c>
      <c r="R24" s="51">
        <v>2220</v>
      </c>
      <c r="S24" s="51">
        <v>69</v>
      </c>
      <c r="T24" s="51">
        <v>153180</v>
      </c>
      <c r="U24" s="51" t="s">
        <v>95</v>
      </c>
      <c r="V24" s="51" t="s">
        <v>76</v>
      </c>
    </row>
    <row r="25" ht="15.00" customHeight="true">
      <c r="K25" s="51">
        <v>20</v>
      </c>
      <c r="L25" s="51">
        <v>43515</v>
      </c>
      <c r="M25" s="51">
        <v>1001</v>
      </c>
      <c r="N25" s="51" t="s">
        <v>77</v>
      </c>
      <c r="O25" s="51">
        <v>11</v>
      </c>
      <c r="P25" s="51" t="s">
        <v>89</v>
      </c>
      <c r="Q25" s="51" t="s">
        <v>112</v>
      </c>
      <c r="R25" s="51">
        <v>130</v>
      </c>
      <c r="S25" s="51">
        <v>121</v>
      </c>
      <c r="T25" s="51">
        <v>15730</v>
      </c>
      <c r="U25" s="51" t="s">
        <v>98</v>
      </c>
      <c r="V25" s="51" t="s">
        <v>106</v>
      </c>
    </row>
    <row r="26" ht="15.00" customHeight="true">
      <c r="K26" s="51">
        <v>21</v>
      </c>
      <c r="L26" s="51">
        <v>43516</v>
      </c>
      <c r="M26" s="51">
        <v>1002</v>
      </c>
      <c r="N26" s="51" t="s">
        <v>88</v>
      </c>
      <c r="O26" s="51">
        <v>8</v>
      </c>
      <c r="P26" s="51" t="s">
        <v>74</v>
      </c>
      <c r="Q26" s="51" t="s">
        <v>113</v>
      </c>
      <c r="R26" s="51">
        <v>80</v>
      </c>
      <c r="S26" s="51">
        <v>128</v>
      </c>
      <c r="T26" s="51">
        <v>10240</v>
      </c>
      <c r="U26" s="51" t="s">
        <v>98</v>
      </c>
      <c r="V26" s="51" t="s">
        <v>91</v>
      </c>
    </row>
    <row r="27" ht="15.75" customHeight="true">
      <c r="B27" s="5" t="s">
        <v>8</v>
      </c>
      <c r="C27" s="5" t="s">
        <v>9</v>
      </c>
      <c r="D27" s="5" t="s">
        <v>10</v>
      </c>
      <c r="E27" s="5" t="s">
        <v>11</v>
      </c>
      <c r="F27" s="5" t="s">
        <v>12</v>
      </c>
      <c r="G27" s="5" t="s">
        <v>114</v>
      </c>
      <c r="K27" s="51">
        <v>22</v>
      </c>
      <c r="L27" s="51">
        <v>43516</v>
      </c>
      <c r="M27" s="51">
        <v>1006</v>
      </c>
      <c r="N27" s="51" t="s">
        <v>73</v>
      </c>
      <c r="O27" s="51">
        <v>12</v>
      </c>
      <c r="P27" s="51" t="s">
        <v>74</v>
      </c>
      <c r="Q27" s="51" t="s">
        <v>105</v>
      </c>
      <c r="R27" s="51">
        <v>4300</v>
      </c>
      <c r="S27" s="51">
        <v>138</v>
      </c>
      <c r="T27" s="51">
        <v>593400</v>
      </c>
      <c r="U27" s="51" t="s">
        <v>71</v>
      </c>
      <c r="V27" s="51" t="s">
        <v>91</v>
      </c>
    </row>
    <row r="28" ht="15.75" customHeight="true">
      <c r="B28" s="6" t="s">
        <v>15</v>
      </c>
      <c r="C28" s="6">
        <f>=RANDBETWEEN(0,30)</f>
      </c>
      <c r="D28" s="6">
        <f>=RANDBETWEEN(0,35)</f>
      </c>
      <c r="E28" s="6">
        <f>=RANDBETWEEN(0,35)</f>
      </c>
      <c r="F28" s="7">
        <f>=SUM(C28:E28)</f>
      </c>
      <c r="G28" s="7">
        <f>=IF(F28&gt;=60,"Aprovado",IF(F28&lt;40,"Reprovado","Recuperação"))</f>
      </c>
      <c r="K28" s="51">
        <v>23</v>
      </c>
      <c r="L28" s="51">
        <v>43519</v>
      </c>
      <c r="M28" s="51">
        <v>1009</v>
      </c>
      <c r="N28" s="51" t="s">
        <v>93</v>
      </c>
      <c r="O28" s="51">
        <v>2</v>
      </c>
      <c r="P28" s="51" t="s">
        <v>89</v>
      </c>
      <c r="Q28" s="51" t="s">
        <v>112</v>
      </c>
      <c r="R28" s="51">
        <v>130</v>
      </c>
      <c r="S28" s="51">
        <v>136</v>
      </c>
      <c r="T28" s="51">
        <v>17680</v>
      </c>
      <c r="U28" s="51" t="s">
        <v>79</v>
      </c>
      <c r="V28" s="51" t="s">
        <v>97</v>
      </c>
    </row>
    <row r="29" ht="15.75" customHeight="true">
      <c r="B29" s="6" t="s">
        <v>16</v>
      </c>
      <c r="C29" s="6">
        <f ref="C29:C32" t="shared" si="20">=RANDBETWEEN(0,30)</f>
      </c>
      <c r="D29" s="6">
        <f ref="D29:E32" t="shared" si="19">=RANDBETWEEN(0,35)</f>
      </c>
      <c r="E29" s="6">
        <f t="shared" si="19"/>
      </c>
      <c r="F29" s="7">
        <f ref="F29:F32" t="shared" si="21">=SUM(C29:E29)</f>
      </c>
      <c r="G29" s="7">
        <f ref="G29:G32" t="shared" si="22">=IF(F29&gt;=60,"Aprovado",IF(F29&lt;40,"Reprovado","Recuperação"))</f>
      </c>
      <c r="K29" s="51">
        <v>24</v>
      </c>
      <c r="L29" s="51">
        <v>43519</v>
      </c>
      <c r="M29" s="51">
        <v>1003</v>
      </c>
      <c r="N29" s="51" t="s">
        <v>115</v>
      </c>
      <c r="O29" s="51">
        <v>15</v>
      </c>
      <c r="P29" s="51" t="s">
        <v>74</v>
      </c>
      <c r="Q29" s="51" t="s">
        <v>116</v>
      </c>
      <c r="R29" s="51">
        <v>150</v>
      </c>
      <c r="S29" s="51">
        <v>50</v>
      </c>
      <c r="T29" s="51">
        <v>7500</v>
      </c>
      <c r="U29" s="51" t="s">
        <v>72</v>
      </c>
      <c r="V29" s="51" t="s">
        <v>76</v>
      </c>
    </row>
    <row r="30" ht="15.75" customHeight="true">
      <c r="B30" s="6" t="s">
        <v>14</v>
      </c>
      <c r="C30" s="6">
        <f t="shared" si="20"/>
      </c>
      <c r="D30" s="6">
        <f t="shared" si="19"/>
      </c>
      <c r="E30" s="6">
        <f t="shared" si="19"/>
      </c>
      <c r="F30" s="7">
        <f t="shared" si="21"/>
      </c>
      <c r="G30" s="7">
        <f t="shared" si="22"/>
      </c>
      <c r="K30" s="51">
        <v>25</v>
      </c>
      <c r="L30" s="51">
        <v>43521</v>
      </c>
      <c r="M30" s="51">
        <v>1008</v>
      </c>
      <c r="N30" s="51" t="s">
        <v>111</v>
      </c>
      <c r="O30" s="51">
        <v>15</v>
      </c>
      <c r="P30" s="51" t="s">
        <v>89</v>
      </c>
      <c r="Q30" s="51" t="s">
        <v>90</v>
      </c>
      <c r="R30" s="51">
        <v>80</v>
      </c>
      <c r="S30" s="51">
        <v>150</v>
      </c>
      <c r="T30" s="51">
        <v>12000</v>
      </c>
      <c r="U30" s="51" t="s">
        <v>87</v>
      </c>
      <c r="V30" s="51" t="s">
        <v>106</v>
      </c>
    </row>
    <row r="31" ht="15.75" customHeight="true">
      <c r="B31" s="6" t="s">
        <v>13</v>
      </c>
      <c r="C31" s="6">
        <f t="shared" si="20"/>
      </c>
      <c r="D31" s="6">
        <f t="shared" si="19"/>
      </c>
      <c r="E31" s="6">
        <f t="shared" si="19"/>
      </c>
      <c r="F31" s="7">
        <f t="shared" si="21"/>
      </c>
      <c r="G31" s="7">
        <f t="shared" si="22"/>
      </c>
      <c r="K31" s="51">
        <v>26</v>
      </c>
      <c r="L31" s="51">
        <v>43521</v>
      </c>
      <c r="M31" s="51">
        <v>1007</v>
      </c>
      <c r="N31" s="51" t="s">
        <v>103</v>
      </c>
      <c r="O31" s="51">
        <v>8</v>
      </c>
      <c r="P31" s="51" t="s">
        <v>74</v>
      </c>
      <c r="Q31" s="51" t="s">
        <v>105</v>
      </c>
      <c r="R31" s="51">
        <v>4300</v>
      </c>
      <c r="S31" s="51">
        <v>101</v>
      </c>
      <c r="T31" s="51">
        <v>434300</v>
      </c>
      <c r="U31" s="51" t="s">
        <v>87</v>
      </c>
      <c r="V31" s="51" t="s">
        <v>76</v>
      </c>
    </row>
    <row r="32" ht="15.75" customHeight="true">
      <c r="B32" s="6" t="s">
        <v>17</v>
      </c>
      <c r="C32" s="6">
        <f t="shared" si="20"/>
      </c>
      <c r="D32" s="6">
        <f t="shared" si="19"/>
      </c>
      <c r="E32" s="6">
        <f t="shared" si="19"/>
      </c>
      <c r="F32" s="7">
        <f t="shared" si="21"/>
      </c>
      <c r="G32" s="7">
        <f t="shared" si="22"/>
      </c>
      <c r="K32" s="51">
        <v>27</v>
      </c>
      <c r="L32" s="51">
        <v>43522</v>
      </c>
      <c r="M32" s="51">
        <v>1001</v>
      </c>
      <c r="N32" s="51" t="s">
        <v>77</v>
      </c>
      <c r="O32" s="51">
        <v>14</v>
      </c>
      <c r="P32" s="51" t="s">
        <v>89</v>
      </c>
      <c r="Q32" s="51" t="s">
        <v>105</v>
      </c>
      <c r="R32" s="51">
        <v>4300</v>
      </c>
      <c r="S32" s="51">
        <v>78</v>
      </c>
      <c r="T32" s="51">
        <v>335400</v>
      </c>
      <c r="U32" s="51" t="s">
        <v>98</v>
      </c>
      <c r="V32" s="51" t="s">
        <v>109</v>
      </c>
    </row>
    <row r="33" ht="15.75" customHeight="true">
      <c r="K33" s="51">
        <v>28</v>
      </c>
      <c r="L33" s="51">
        <v>43522</v>
      </c>
      <c r="M33" s="51">
        <v>1007</v>
      </c>
      <c r="N33" s="51" t="s">
        <v>103</v>
      </c>
      <c r="O33" s="51">
        <v>16</v>
      </c>
      <c r="P33" s="51" t="s">
        <v>89</v>
      </c>
      <c r="Q33" s="51" t="s">
        <v>117</v>
      </c>
      <c r="R33" s="51">
        <v>1200</v>
      </c>
      <c r="S33" s="51">
        <v>153</v>
      </c>
      <c r="T33" s="51">
        <v>183600</v>
      </c>
      <c r="U33" s="51" t="s">
        <v>92</v>
      </c>
      <c r="V33" s="51" t="s">
        <v>76</v>
      </c>
    </row>
    <row r="34" ht="15.75" customHeight="true">
      <c r="B34" s="5" t="s">
        <v>18</v>
      </c>
      <c r="C34" s="6">
        <f>=AVERAGE(F28:F32)</f>
      </c>
      <c r="K34" s="51">
        <v>29</v>
      </c>
      <c r="L34" s="51">
        <v>43528</v>
      </c>
      <c r="M34" s="51">
        <v>1009</v>
      </c>
      <c r="N34" s="51" t="s">
        <v>93</v>
      </c>
      <c r="O34" s="51">
        <v>11</v>
      </c>
      <c r="P34" s="51" t="s">
        <v>74</v>
      </c>
      <c r="Q34" s="51" t="s">
        <v>113</v>
      </c>
      <c r="R34" s="51">
        <v>80</v>
      </c>
      <c r="S34" s="51">
        <v>86</v>
      </c>
      <c r="T34" s="51">
        <v>6880</v>
      </c>
      <c r="U34" s="51" t="s">
        <v>95</v>
      </c>
      <c r="V34" s="51" t="s">
        <v>91</v>
      </c>
    </row>
    <row r="35" ht="15.75" customHeight="true">
      <c r="B35" s="5" t="s">
        <v>19</v>
      </c>
      <c r="C35" s="6">
        <f>=MAX(F28:F32)</f>
      </c>
      <c r="K35" s="51">
        <v>30</v>
      </c>
      <c r="L35" s="51">
        <v>43528</v>
      </c>
      <c r="M35" s="51">
        <v>1001</v>
      </c>
      <c r="N35" s="51" t="s">
        <v>77</v>
      </c>
      <c r="O35" s="51">
        <v>6</v>
      </c>
      <c r="P35" s="51" t="s">
        <v>74</v>
      </c>
      <c r="Q35" s="51" t="s">
        <v>117</v>
      </c>
      <c r="R35" s="51">
        <v>1200</v>
      </c>
      <c r="S35" s="51">
        <v>193</v>
      </c>
      <c r="T35" s="51">
        <v>231600</v>
      </c>
      <c r="U35" s="51" t="s">
        <v>100</v>
      </c>
      <c r="V35" s="51" t="s">
        <v>99</v>
      </c>
    </row>
    <row r="36" ht="15.75" customHeight="true">
      <c r="B36" s="5" t="s">
        <v>20</v>
      </c>
      <c r="C36" s="6">
        <f>=MIN(F28:F32)</f>
      </c>
      <c r="K36" s="51">
        <v>31</v>
      </c>
      <c r="L36" s="51">
        <v>43538</v>
      </c>
      <c r="M36" s="51">
        <v>1005</v>
      </c>
      <c r="N36" s="51" t="s">
        <v>118</v>
      </c>
      <c r="O36" s="51">
        <v>8</v>
      </c>
      <c r="P36" s="51" t="s">
        <v>74</v>
      </c>
      <c r="Q36" s="51" t="s">
        <v>75</v>
      </c>
      <c r="R36" s="51">
        <v>2220</v>
      </c>
      <c r="S36" s="51">
        <v>127</v>
      </c>
      <c r="T36" s="51">
        <v>281940</v>
      </c>
      <c r="U36" s="51" t="s">
        <v>87</v>
      </c>
      <c r="V36" s="51" t="s">
        <v>109</v>
      </c>
    </row>
    <row r="37" ht="15.00" customHeight="true">
      <c r="K37" s="51">
        <v>32</v>
      </c>
      <c r="L37" s="51">
        <v>43538</v>
      </c>
      <c r="M37" s="51">
        <v>1009</v>
      </c>
      <c r="N37" s="51" t="s">
        <v>93</v>
      </c>
      <c r="O37" s="51">
        <v>11</v>
      </c>
      <c r="P37" s="51" t="s">
        <v>89</v>
      </c>
      <c r="Q37" s="51" t="s">
        <v>112</v>
      </c>
      <c r="R37" s="51">
        <v>130</v>
      </c>
      <c r="S37" s="51">
        <v>118</v>
      </c>
      <c r="T37" s="51">
        <v>15340</v>
      </c>
      <c r="U37" s="51" t="s">
        <v>79</v>
      </c>
      <c r="V37" s="51" t="s">
        <v>76</v>
      </c>
    </row>
    <row r="38" ht="14.25" customHeight="true">
      <c r="K38" s="51">
        <v>33</v>
      </c>
      <c r="L38" s="51">
        <v>43539</v>
      </c>
      <c r="M38" s="51">
        <v>1009</v>
      </c>
      <c r="N38" s="51" t="s">
        <v>93</v>
      </c>
      <c r="O38" s="51">
        <v>15</v>
      </c>
      <c r="P38" s="51" t="s">
        <v>74</v>
      </c>
      <c r="Q38" s="51" t="s">
        <v>90</v>
      </c>
      <c r="R38" s="51">
        <v>80</v>
      </c>
      <c r="S38" s="51">
        <v>119</v>
      </c>
      <c r="T38" s="51">
        <v>9520</v>
      </c>
      <c r="U38" s="51" t="s">
        <v>98</v>
      </c>
      <c r="V38" s="51" t="s">
        <v>76</v>
      </c>
    </row>
    <row r="39" ht="14.25" customHeight="true">
      <c r="K39" s="51">
        <v>34</v>
      </c>
      <c r="L39" s="51">
        <v>43539</v>
      </c>
      <c r="M39" s="51">
        <v>1006</v>
      </c>
      <c r="N39" s="51" t="s">
        <v>73</v>
      </c>
      <c r="O39" s="51">
        <v>12</v>
      </c>
      <c r="P39" s="51" t="s">
        <v>74</v>
      </c>
      <c r="Q39" s="51" t="s">
        <v>78</v>
      </c>
      <c r="R39" s="51">
        <v>88</v>
      </c>
      <c r="S39" s="51">
        <v>142</v>
      </c>
      <c r="T39" s="51">
        <v>12496</v>
      </c>
      <c r="U39" s="51" t="s">
        <v>72</v>
      </c>
      <c r="V39" s="51" t="s">
        <v>91</v>
      </c>
    </row>
    <row r="40" ht="14.25" customHeight="true">
      <c r="K40" s="51">
        <v>35</v>
      </c>
      <c r="L40" s="51">
        <v>43541</v>
      </c>
      <c r="M40" s="51">
        <v>1003</v>
      </c>
      <c r="N40" s="51" t="s">
        <v>115</v>
      </c>
      <c r="O40" s="51">
        <v>16</v>
      </c>
      <c r="P40" s="51" t="s">
        <v>89</v>
      </c>
      <c r="Q40" s="51" t="s">
        <v>119</v>
      </c>
      <c r="R40" s="51">
        <v>1700</v>
      </c>
      <c r="S40" s="51">
        <v>155</v>
      </c>
      <c r="T40" s="51">
        <v>263500</v>
      </c>
      <c r="U40" s="51" t="s">
        <v>98</v>
      </c>
      <c r="V40" s="51" t="s">
        <v>104</v>
      </c>
    </row>
    <row r="41" ht="14.25" customHeight="true">
      <c r="K41" s="51">
        <v>36</v>
      </c>
      <c r="L41" s="51">
        <v>43541</v>
      </c>
      <c r="M41" s="51">
        <v>1004</v>
      </c>
      <c r="N41" s="51" t="s">
        <v>101</v>
      </c>
      <c r="O41" s="51">
        <v>15</v>
      </c>
      <c r="P41" s="51" t="s">
        <v>74</v>
      </c>
      <c r="Q41" s="51" t="s">
        <v>112</v>
      </c>
      <c r="R41" s="51">
        <v>130</v>
      </c>
      <c r="S41" s="51">
        <v>140</v>
      </c>
      <c r="T41" s="51">
        <v>18200</v>
      </c>
      <c r="U41" s="51" t="s">
        <v>79</v>
      </c>
      <c r="V41" s="51" t="s">
        <v>109</v>
      </c>
    </row>
    <row r="42" ht="14.25" customHeight="true">
      <c r="B42" s="54" t="s">
        <v>120</v>
      </c>
      <c r="C42" s="54" t="s">
        <v>121</v>
      </c>
      <c r="D42" s="54" t="s">
        <v>122</v>
      </c>
      <c r="K42" s="51">
        <v>37</v>
      </c>
      <c r="L42" s="51">
        <v>43542</v>
      </c>
      <c r="M42" s="51">
        <v>1001</v>
      </c>
      <c r="N42" s="51" t="s">
        <v>77</v>
      </c>
      <c r="O42" s="51">
        <v>3</v>
      </c>
      <c r="P42" s="51" t="s">
        <v>74</v>
      </c>
      <c r="Q42" s="51" t="s">
        <v>75</v>
      </c>
      <c r="R42" s="51">
        <v>2220</v>
      </c>
      <c r="S42" s="51">
        <v>104</v>
      </c>
      <c r="T42" s="51">
        <v>230880</v>
      </c>
      <c r="U42" s="51" t="s">
        <v>79</v>
      </c>
      <c r="V42" s="51" t="s">
        <v>106</v>
      </c>
    </row>
    <row r="43" ht="14.25" customHeight="true">
      <c r="B43" s="31" t="s">
        <v>123</v>
      </c>
      <c r="C43" s="31">
        <f>=RANDBETWEEN(1,5)</f>
      </c>
      <c r="D43" s="55">
        <f>=REPT($B$52,C43)</f>
      </c>
      <c r="K43" s="51">
        <v>38</v>
      </c>
      <c r="L43" s="51">
        <v>43542</v>
      </c>
      <c r="M43" s="51">
        <v>1005</v>
      </c>
      <c r="N43" s="51" t="s">
        <v>118</v>
      </c>
      <c r="O43" s="51">
        <v>4</v>
      </c>
      <c r="P43" s="51" t="s">
        <v>89</v>
      </c>
      <c r="Q43" s="51" t="s">
        <v>78</v>
      </c>
      <c r="R43" s="51">
        <v>88</v>
      </c>
      <c r="S43" s="51">
        <v>88</v>
      </c>
      <c r="T43" s="51">
        <v>7744</v>
      </c>
      <c r="U43" s="51" t="s">
        <v>92</v>
      </c>
      <c r="V43" s="51" t="s">
        <v>99</v>
      </c>
    </row>
    <row r="44" ht="14.25" customHeight="true">
      <c r="B44" s="31" t="s">
        <v>124</v>
      </c>
      <c r="C44" s="31">
        <f ref="C44:C47" t="shared" si="24">=RANDBETWEEN(1,5)</f>
      </c>
      <c r="D44" s="55">
        <f ref="D44:D47" t="shared" si="23">=REPT($B$52,C44)</f>
      </c>
      <c r="K44" s="51">
        <v>39</v>
      </c>
      <c r="L44" s="51">
        <v>43547</v>
      </c>
      <c r="M44" s="51">
        <v>1002</v>
      </c>
      <c r="N44" s="51" t="s">
        <v>88</v>
      </c>
      <c r="O44" s="51">
        <v>10</v>
      </c>
      <c r="P44" s="51" t="s">
        <v>89</v>
      </c>
      <c r="Q44" s="51" t="s">
        <v>108</v>
      </c>
      <c r="R44" s="51">
        <v>250</v>
      </c>
      <c r="S44" s="51">
        <v>65</v>
      </c>
      <c r="T44" s="51">
        <v>16250</v>
      </c>
      <c r="U44" s="51" t="s">
        <v>87</v>
      </c>
      <c r="V44" s="51" t="s">
        <v>125</v>
      </c>
    </row>
    <row r="45" ht="14.25" customHeight="true">
      <c r="B45" s="31" t="s">
        <v>126</v>
      </c>
      <c r="C45" s="31">
        <f t="shared" si="24"/>
      </c>
      <c r="D45" s="55">
        <f t="shared" si="23"/>
      </c>
      <c r="K45" s="51">
        <v>40</v>
      </c>
      <c r="L45" s="51">
        <v>43547</v>
      </c>
      <c r="M45" s="51">
        <v>1003</v>
      </c>
      <c r="N45" s="51" t="s">
        <v>115</v>
      </c>
      <c r="O45" s="51">
        <v>16</v>
      </c>
      <c r="P45" s="51" t="s">
        <v>89</v>
      </c>
      <c r="Q45" s="51" t="s">
        <v>90</v>
      </c>
      <c r="R45" s="51">
        <v>80</v>
      </c>
      <c r="S45" s="51">
        <v>164</v>
      </c>
      <c r="T45" s="51">
        <v>13120</v>
      </c>
      <c r="U45" s="51" t="s">
        <v>100</v>
      </c>
      <c r="V45" s="51" t="s">
        <v>106</v>
      </c>
    </row>
    <row r="46" ht="14.25" customHeight="true">
      <c r="B46" s="31" t="s">
        <v>127</v>
      </c>
      <c r="C46" s="31">
        <f t="shared" si="24"/>
      </c>
      <c r="D46" s="55">
        <f t="shared" si="23"/>
      </c>
      <c r="K46" s="51">
        <v>41</v>
      </c>
      <c r="L46" s="51">
        <v>43553</v>
      </c>
      <c r="M46" s="51">
        <v>1007</v>
      </c>
      <c r="N46" s="51" t="s">
        <v>103</v>
      </c>
      <c r="O46" s="51">
        <v>14</v>
      </c>
      <c r="P46" s="51" t="s">
        <v>74</v>
      </c>
      <c r="Q46" s="51" t="s">
        <v>128</v>
      </c>
      <c r="R46" s="51">
        <v>55</v>
      </c>
      <c r="S46" s="51">
        <v>70</v>
      </c>
      <c r="T46" s="51">
        <v>3850</v>
      </c>
      <c r="U46" s="51" t="s">
        <v>71</v>
      </c>
      <c r="V46" s="51" t="s">
        <v>125</v>
      </c>
    </row>
    <row r="47" ht="14.25" customHeight="true">
      <c r="B47" s="31" t="s">
        <v>129</v>
      </c>
      <c r="C47" s="31">
        <f t="shared" si="24"/>
      </c>
      <c r="D47" s="55">
        <f t="shared" si="23"/>
      </c>
      <c r="K47" s="51">
        <v>42</v>
      </c>
      <c r="L47" s="51">
        <v>43553</v>
      </c>
      <c r="M47" s="51">
        <v>1002</v>
      </c>
      <c r="N47" s="51" t="s">
        <v>88</v>
      </c>
      <c r="O47" s="51">
        <v>3</v>
      </c>
      <c r="P47" s="51" t="s">
        <v>89</v>
      </c>
      <c r="Q47" s="51" t="s">
        <v>119</v>
      </c>
      <c r="R47" s="51">
        <v>1700</v>
      </c>
      <c r="S47" s="51">
        <v>181</v>
      </c>
      <c r="T47" s="51">
        <v>307700</v>
      </c>
      <c r="U47" s="51" t="s">
        <v>98</v>
      </c>
      <c r="V47" s="51" t="s">
        <v>125</v>
      </c>
    </row>
    <row r="48" ht="14.25" customHeight="true">
      <c r="K48" s="51">
        <v>43</v>
      </c>
      <c r="L48" s="51">
        <v>43559</v>
      </c>
      <c r="M48" s="51">
        <v>1007</v>
      </c>
      <c r="N48" s="51" t="s">
        <v>103</v>
      </c>
      <c r="O48" s="51">
        <v>3</v>
      </c>
      <c r="P48" s="51" t="s">
        <v>89</v>
      </c>
      <c r="Q48" s="51" t="s">
        <v>128</v>
      </c>
      <c r="R48" s="51">
        <v>55</v>
      </c>
      <c r="S48" s="51">
        <v>122</v>
      </c>
      <c r="T48" s="51">
        <v>6710</v>
      </c>
      <c r="U48" s="51" t="s">
        <v>92</v>
      </c>
      <c r="V48" s="51" t="s">
        <v>125</v>
      </c>
    </row>
    <row r="49" ht="14.25" customHeight="true">
      <c r="K49" s="51">
        <v>44</v>
      </c>
      <c r="L49" s="51">
        <v>43559</v>
      </c>
      <c r="M49" s="51">
        <v>1009</v>
      </c>
      <c r="N49" s="51" t="s">
        <v>93</v>
      </c>
      <c r="O49" s="51">
        <v>11</v>
      </c>
      <c r="P49" s="51" t="s">
        <v>89</v>
      </c>
      <c r="Q49" s="51" t="s">
        <v>75</v>
      </c>
      <c r="R49" s="51">
        <v>2220</v>
      </c>
      <c r="S49" s="51">
        <v>141</v>
      </c>
      <c r="T49" s="51">
        <v>313020</v>
      </c>
      <c r="U49" s="51" t="s">
        <v>79</v>
      </c>
      <c r="V49" s="51" t="s">
        <v>97</v>
      </c>
    </row>
    <row r="50" ht="14.25" customHeight="true">
      <c r="K50" s="51">
        <v>45</v>
      </c>
      <c r="L50" s="51">
        <v>43561</v>
      </c>
      <c r="M50" s="51">
        <v>1003</v>
      </c>
      <c r="N50" s="51" t="s">
        <v>115</v>
      </c>
      <c r="O50" s="51">
        <v>3</v>
      </c>
      <c r="P50" s="51" t="s">
        <v>89</v>
      </c>
      <c r="Q50" s="51" t="s">
        <v>128</v>
      </c>
      <c r="R50" s="51">
        <v>55</v>
      </c>
      <c r="S50" s="51">
        <v>154</v>
      </c>
      <c r="T50" s="51">
        <v>8470</v>
      </c>
      <c r="U50" s="51" t="s">
        <v>100</v>
      </c>
      <c r="V50" s="51" t="s">
        <v>91</v>
      </c>
    </row>
    <row r="51" ht="14.25" customHeight="true">
      <c r="B51" s="48" t="s">
        <v>122</v>
      </c>
      <c r="K51" s="51">
        <v>46</v>
      </c>
      <c r="L51" s="51">
        <v>43561</v>
      </c>
      <c r="M51" s="51">
        <v>1008</v>
      </c>
      <c r="N51" s="51" t="s">
        <v>111</v>
      </c>
      <c r="O51" s="51">
        <v>16</v>
      </c>
      <c r="P51" s="51" t="s">
        <v>89</v>
      </c>
      <c r="Q51" s="51" t="s">
        <v>105</v>
      </c>
      <c r="R51" s="51">
        <v>4300</v>
      </c>
      <c r="S51" s="51">
        <v>115</v>
      </c>
      <c r="T51" s="51">
        <v>494500</v>
      </c>
      <c r="U51" s="51" t="s">
        <v>72</v>
      </c>
      <c r="V51" s="51" t="s">
        <v>76</v>
      </c>
    </row>
    <row r="52" ht="14.25" customHeight="true">
      <c r="B52" s="56" t="s">
        <v>130</v>
      </c>
      <c r="K52" s="51">
        <v>47</v>
      </c>
      <c r="L52" s="51">
        <v>43562</v>
      </c>
      <c r="M52" s="51">
        <v>1003</v>
      </c>
      <c r="N52" s="51" t="s">
        <v>115</v>
      </c>
      <c r="O52" s="51">
        <v>8</v>
      </c>
      <c r="P52" s="51" t="s">
        <v>74</v>
      </c>
      <c r="Q52" s="51" t="s">
        <v>116</v>
      </c>
      <c r="R52" s="51">
        <v>150</v>
      </c>
      <c r="S52" s="51">
        <v>80</v>
      </c>
      <c r="T52" s="51">
        <v>12000</v>
      </c>
      <c r="U52" s="51" t="s">
        <v>92</v>
      </c>
      <c r="V52" s="51" t="s">
        <v>109</v>
      </c>
    </row>
    <row r="53" ht="14.25" customHeight="true">
      <c r="K53" s="51">
        <v>48</v>
      </c>
      <c r="L53" s="51">
        <v>43562</v>
      </c>
      <c r="M53" s="51">
        <v>1007</v>
      </c>
      <c r="N53" s="51" t="s">
        <v>103</v>
      </c>
      <c r="O53" s="51">
        <v>3</v>
      </c>
      <c r="P53" s="51" t="s">
        <v>89</v>
      </c>
      <c r="Q53" s="51" t="s">
        <v>107</v>
      </c>
      <c r="R53" s="51">
        <v>435</v>
      </c>
      <c r="S53" s="51">
        <v>150</v>
      </c>
      <c r="T53" s="51">
        <v>65250</v>
      </c>
      <c r="U53" s="51" t="s">
        <v>92</v>
      </c>
      <c r="V53" s="51" t="s">
        <v>97</v>
      </c>
    </row>
    <row r="54" ht="14.25" customHeight="true">
      <c r="K54" s="51">
        <v>49</v>
      </c>
      <c r="L54" s="51">
        <v>43566</v>
      </c>
      <c r="M54" s="51">
        <v>1003</v>
      </c>
      <c r="N54" s="51" t="s">
        <v>115</v>
      </c>
      <c r="O54" s="51">
        <v>12</v>
      </c>
      <c r="P54" s="51" t="s">
        <v>89</v>
      </c>
      <c r="Q54" s="51" t="s">
        <v>113</v>
      </c>
      <c r="R54" s="51">
        <v>80</v>
      </c>
      <c r="S54" s="51">
        <v>133</v>
      </c>
      <c r="T54" s="51">
        <v>10640</v>
      </c>
      <c r="U54" s="51" t="s">
        <v>79</v>
      </c>
      <c r="V54" s="51" t="s">
        <v>125</v>
      </c>
    </row>
    <row r="55" ht="14.25" customHeight="true">
      <c r="K55" s="51">
        <v>50</v>
      </c>
      <c r="L55" s="51">
        <v>43566</v>
      </c>
      <c r="M55" s="51">
        <v>1002</v>
      </c>
      <c r="N55" s="51" t="s">
        <v>88</v>
      </c>
      <c r="O55" s="51">
        <v>12</v>
      </c>
      <c r="P55" s="51" t="s">
        <v>89</v>
      </c>
      <c r="Q55" s="51" t="s">
        <v>105</v>
      </c>
      <c r="R55" s="51">
        <v>4300</v>
      </c>
      <c r="S55" s="51">
        <v>145</v>
      </c>
      <c r="T55" s="51">
        <v>623500</v>
      </c>
      <c r="U55" s="51" t="s">
        <v>71</v>
      </c>
      <c r="V55" s="51" t="s">
        <v>76</v>
      </c>
    </row>
    <row r="56" ht="14.25" customHeight="true">
      <c r="K56" s="51">
        <v>51</v>
      </c>
      <c r="L56" s="51">
        <v>43567</v>
      </c>
      <c r="M56" s="51">
        <v>1002</v>
      </c>
      <c r="N56" s="51" t="s">
        <v>88</v>
      </c>
      <c r="O56" s="51">
        <v>10</v>
      </c>
      <c r="P56" s="51" t="s">
        <v>74</v>
      </c>
      <c r="Q56" s="51" t="s">
        <v>108</v>
      </c>
      <c r="R56" s="51">
        <v>250</v>
      </c>
      <c r="S56" s="51">
        <v>100</v>
      </c>
      <c r="T56" s="51">
        <v>25000</v>
      </c>
      <c r="U56" s="51" t="s">
        <v>87</v>
      </c>
      <c r="V56" s="51" t="s">
        <v>104</v>
      </c>
    </row>
    <row r="57" ht="14.25" customHeight="true">
      <c r="K57" s="51">
        <v>52</v>
      </c>
      <c r="L57" s="51">
        <v>43567</v>
      </c>
      <c r="M57" s="51">
        <v>1004</v>
      </c>
      <c r="N57" s="51" t="s">
        <v>101</v>
      </c>
      <c r="O57" s="51">
        <v>8</v>
      </c>
      <c r="P57" s="51" t="s">
        <v>89</v>
      </c>
      <c r="Q57" s="51" t="s">
        <v>96</v>
      </c>
      <c r="R57" s="51">
        <v>1450</v>
      </c>
      <c r="S57" s="51">
        <v>98</v>
      </c>
      <c r="T57" s="51">
        <v>142100</v>
      </c>
      <c r="U57" s="51" t="s">
        <v>72</v>
      </c>
      <c r="V57" s="51" t="s">
        <v>104</v>
      </c>
    </row>
    <row r="58" ht="14.25" customHeight="true">
      <c r="B58" s="57" t="s">
        <v>131</v>
      </c>
      <c r="C58" s="57"/>
      <c r="D58" s="57"/>
      <c r="E58" s="57"/>
      <c r="K58" s="51">
        <v>53</v>
      </c>
      <c r="L58" s="51">
        <v>43569</v>
      </c>
      <c r="M58" s="51">
        <v>1009</v>
      </c>
      <c r="N58" s="51" t="s">
        <v>93</v>
      </c>
      <c r="O58" s="51">
        <v>14</v>
      </c>
      <c r="P58" s="51" t="s">
        <v>74</v>
      </c>
      <c r="Q58" s="51" t="s">
        <v>96</v>
      </c>
      <c r="R58" s="51">
        <v>1450</v>
      </c>
      <c r="S58" s="51">
        <v>58</v>
      </c>
      <c r="T58" s="51">
        <v>84100</v>
      </c>
      <c r="U58" s="51" t="s">
        <v>87</v>
      </c>
      <c r="V58" s="51" t="s">
        <v>97</v>
      </c>
    </row>
    <row r="59" ht="14.25" customHeight="true">
      <c r="B59" s="57"/>
      <c r="C59" s="57"/>
      <c r="D59" s="57"/>
      <c r="E59" s="57"/>
      <c r="K59" s="51">
        <v>54</v>
      </c>
      <c r="L59" s="51">
        <v>43569</v>
      </c>
      <c r="M59" s="51">
        <v>1002</v>
      </c>
      <c r="N59" s="51" t="s">
        <v>88</v>
      </c>
      <c r="O59" s="51">
        <v>12</v>
      </c>
      <c r="P59" s="51" t="s">
        <v>89</v>
      </c>
      <c r="Q59" s="51" t="s">
        <v>113</v>
      </c>
      <c r="R59" s="51">
        <v>80</v>
      </c>
      <c r="S59" s="51">
        <v>159</v>
      </c>
      <c r="T59" s="51">
        <v>12720</v>
      </c>
      <c r="U59" s="51" t="s">
        <v>71</v>
      </c>
      <c r="V59" s="51" t="s">
        <v>76</v>
      </c>
    </row>
    <row r="60" ht="33.75" customHeight="true">
      <c r="B60" s="58"/>
      <c r="C60" s="58"/>
      <c r="D60" s="58"/>
      <c r="E60" s="58"/>
      <c r="K60" s="51">
        <v>55</v>
      </c>
      <c r="L60" s="51">
        <v>43572</v>
      </c>
      <c r="M60" s="51">
        <v>1005</v>
      </c>
      <c r="N60" s="51" t="s">
        <v>118</v>
      </c>
      <c r="O60" s="51">
        <v>16</v>
      </c>
      <c r="P60" s="51" t="s">
        <v>74</v>
      </c>
      <c r="Q60" s="51" t="s">
        <v>128</v>
      </c>
      <c r="R60" s="51">
        <v>55</v>
      </c>
      <c r="S60" s="51">
        <v>167</v>
      </c>
      <c r="T60" s="51">
        <v>9185</v>
      </c>
      <c r="U60" s="51" t="s">
        <v>98</v>
      </c>
      <c r="V60" s="51" t="s">
        <v>76</v>
      </c>
    </row>
    <row r="61" ht="14.25" customHeight="true">
      <c r="B61" s="59" t="s">
        <v>132</v>
      </c>
      <c r="C61" s="59" t="s">
        <v>133</v>
      </c>
      <c r="D61" s="59" t="s">
        <v>134</v>
      </c>
      <c r="E61" s="59" t="s">
        <v>135</v>
      </c>
      <c r="K61" s="51">
        <v>56</v>
      </c>
      <c r="L61" s="51">
        <v>43572</v>
      </c>
      <c r="M61" s="51">
        <v>1008</v>
      </c>
      <c r="N61" s="51" t="s">
        <v>111</v>
      </c>
      <c r="O61" s="51">
        <v>13</v>
      </c>
      <c r="P61" s="51" t="s">
        <v>89</v>
      </c>
      <c r="Q61" s="51" t="s">
        <v>113</v>
      </c>
      <c r="R61" s="51">
        <v>80</v>
      </c>
      <c r="S61" s="51">
        <v>172</v>
      </c>
      <c r="T61" s="51">
        <v>13760</v>
      </c>
      <c r="U61" s="51" t="s">
        <v>87</v>
      </c>
      <c r="V61" s="51" t="s">
        <v>125</v>
      </c>
    </row>
    <row r="62" ht="14.25" customHeight="true">
      <c r="B62" s="60" t="s">
        <v>136</v>
      </c>
      <c r="C62" s="60">
        <v>33000</v>
      </c>
      <c r="D62" s="60">
        <v>19000</v>
      </c>
      <c r="E62" s="60">
        <f>=C62-D62</f>
      </c>
      <c r="K62" s="51">
        <v>57</v>
      </c>
      <c r="L62" s="51">
        <v>43573</v>
      </c>
      <c r="M62" s="51">
        <v>1009</v>
      </c>
      <c r="N62" s="51" t="s">
        <v>93</v>
      </c>
      <c r="O62" s="51">
        <v>11</v>
      </c>
      <c r="P62" s="51" t="s">
        <v>74</v>
      </c>
      <c r="Q62" s="51" t="s">
        <v>105</v>
      </c>
      <c r="R62" s="51">
        <v>4300</v>
      </c>
      <c r="S62" s="51">
        <v>164</v>
      </c>
      <c r="T62" s="51">
        <v>705200</v>
      </c>
      <c r="U62" s="51" t="s">
        <v>92</v>
      </c>
      <c r="V62" s="51" t="s">
        <v>99</v>
      </c>
    </row>
    <row r="63" ht="14.25" customHeight="true">
      <c r="B63" s="60" t="s">
        <v>137</v>
      </c>
      <c r="C63" s="60">
        <v>70000</v>
      </c>
      <c r="D63" s="60">
        <v>70000</v>
      </c>
      <c r="E63" s="60">
        <f ref="E63:E68" t="shared" si="18">=C63-D63</f>
      </c>
      <c r="K63" s="51">
        <v>58</v>
      </c>
      <c r="L63" s="51">
        <v>43573</v>
      </c>
      <c r="M63" s="51">
        <v>1009</v>
      </c>
      <c r="N63" s="51" t="s">
        <v>93</v>
      </c>
      <c r="O63" s="51">
        <v>1</v>
      </c>
      <c r="P63" s="51" t="s">
        <v>74</v>
      </c>
      <c r="Q63" s="51" t="s">
        <v>78</v>
      </c>
      <c r="R63" s="51">
        <v>88</v>
      </c>
      <c r="S63" s="51">
        <v>110</v>
      </c>
      <c r="T63" s="51">
        <v>9680</v>
      </c>
      <c r="U63" s="51" t="s">
        <v>95</v>
      </c>
      <c r="V63" s="51" t="s">
        <v>125</v>
      </c>
    </row>
    <row r="64" ht="14.25" customHeight="true">
      <c r="B64" s="60" t="s">
        <v>138</v>
      </c>
      <c r="C64" s="60">
        <v>50000</v>
      </c>
      <c r="D64" s="60">
        <v>30000</v>
      </c>
      <c r="E64" s="60">
        <f t="shared" si="18"/>
      </c>
      <c r="K64" s="51">
        <v>59</v>
      </c>
      <c r="L64" s="51">
        <v>43574</v>
      </c>
      <c r="M64" s="51">
        <v>1009</v>
      </c>
      <c r="N64" s="51" t="s">
        <v>93</v>
      </c>
      <c r="O64" s="51">
        <v>5</v>
      </c>
      <c r="P64" s="51" t="s">
        <v>74</v>
      </c>
      <c r="Q64" s="51" t="s">
        <v>105</v>
      </c>
      <c r="R64" s="51">
        <v>4300</v>
      </c>
      <c r="S64" s="51">
        <v>191</v>
      </c>
      <c r="T64" s="51">
        <v>821300</v>
      </c>
      <c r="U64" s="51" t="s">
        <v>72</v>
      </c>
      <c r="V64" s="51" t="s">
        <v>106</v>
      </c>
    </row>
    <row r="65" ht="14.25" customHeight="true">
      <c r="B65" s="60" t="s">
        <v>139</v>
      </c>
      <c r="C65" s="60">
        <v>35000</v>
      </c>
      <c r="D65" s="60">
        <v>36000</v>
      </c>
      <c r="E65" s="60">
        <f t="shared" si="18"/>
      </c>
      <c r="K65" s="51">
        <v>60</v>
      </c>
      <c r="L65" s="51">
        <v>43574</v>
      </c>
      <c r="M65" s="51">
        <v>1005</v>
      </c>
      <c r="N65" s="51" t="s">
        <v>118</v>
      </c>
      <c r="O65" s="51">
        <v>8</v>
      </c>
      <c r="P65" s="51" t="s">
        <v>89</v>
      </c>
      <c r="Q65" s="51" t="s">
        <v>108</v>
      </c>
      <c r="R65" s="51">
        <v>250</v>
      </c>
      <c r="S65" s="51">
        <v>71</v>
      </c>
      <c r="T65" s="51">
        <v>17750</v>
      </c>
      <c r="U65" s="51" t="s">
        <v>72</v>
      </c>
      <c r="V65" s="51" t="s">
        <v>76</v>
      </c>
    </row>
    <row r="66" ht="14.25" customHeight="true">
      <c r="B66" s="60" t="s">
        <v>140</v>
      </c>
      <c r="C66" s="60">
        <v>8000</v>
      </c>
      <c r="D66" s="60">
        <v>7000</v>
      </c>
      <c r="E66" s="60">
        <f t="shared" si="18"/>
      </c>
      <c r="K66" s="51">
        <v>61</v>
      </c>
      <c r="L66" s="51">
        <v>43577</v>
      </c>
      <c r="M66" s="51">
        <v>1009</v>
      </c>
      <c r="N66" s="51" t="s">
        <v>93</v>
      </c>
      <c r="O66" s="51">
        <v>3</v>
      </c>
      <c r="P66" s="51" t="s">
        <v>89</v>
      </c>
      <c r="Q66" s="51" t="s">
        <v>116</v>
      </c>
      <c r="R66" s="51">
        <v>150</v>
      </c>
      <c r="S66" s="51">
        <v>115</v>
      </c>
      <c r="T66" s="51">
        <v>17250</v>
      </c>
      <c r="U66" s="51" t="s">
        <v>92</v>
      </c>
      <c r="V66" s="51" t="s">
        <v>125</v>
      </c>
    </row>
    <row r="67" ht="14.25" customHeight="true">
      <c r="B67" s="60" t="s">
        <v>141</v>
      </c>
      <c r="C67" s="60">
        <v>22000</v>
      </c>
      <c r="D67" s="60">
        <v>60000</v>
      </c>
      <c r="E67" s="60">
        <f t="shared" si="18"/>
      </c>
      <c r="K67" s="51">
        <v>62</v>
      </c>
      <c r="L67" s="51">
        <v>43577</v>
      </c>
      <c r="M67" s="51">
        <v>1008</v>
      </c>
      <c r="N67" s="51" t="s">
        <v>111</v>
      </c>
      <c r="O67" s="51">
        <v>1</v>
      </c>
      <c r="P67" s="51" t="s">
        <v>89</v>
      </c>
      <c r="Q67" s="51" t="s">
        <v>117</v>
      </c>
      <c r="R67" s="51">
        <v>1200</v>
      </c>
      <c r="S67" s="51">
        <v>199</v>
      </c>
      <c r="T67" s="51">
        <v>238800</v>
      </c>
      <c r="U67" s="51" t="s">
        <v>98</v>
      </c>
      <c r="V67" s="51" t="s">
        <v>109</v>
      </c>
    </row>
    <row r="68" ht="14.25" customHeight="true">
      <c r="B68" s="61" t="s">
        <v>142</v>
      </c>
      <c r="C68" s="61">
        <f>=SUM(C62:C67)</f>
      </c>
      <c r="D68" s="61">
        <f>=SUM(D62:D67)</f>
      </c>
      <c r="E68" s="60">
        <f t="shared" si="18"/>
      </c>
      <c r="K68" s="51">
        <v>63</v>
      </c>
      <c r="L68" s="51">
        <v>43577</v>
      </c>
      <c r="M68" s="51">
        <v>1002</v>
      </c>
      <c r="N68" s="51" t="s">
        <v>88</v>
      </c>
      <c r="O68" s="51">
        <v>15</v>
      </c>
      <c r="P68" s="51" t="s">
        <v>74</v>
      </c>
      <c r="Q68" s="51" t="s">
        <v>113</v>
      </c>
      <c r="R68" s="51">
        <v>80</v>
      </c>
      <c r="S68" s="51">
        <v>74</v>
      </c>
      <c r="T68" s="51">
        <v>5920</v>
      </c>
      <c r="U68" s="51" t="s">
        <v>98</v>
      </c>
      <c r="V68" s="51" t="s">
        <v>99</v>
      </c>
    </row>
    <row r="69" ht="14.25" customHeight="true">
      <c r="B69" s="62"/>
      <c r="C69" s="62"/>
      <c r="D69" s="62"/>
      <c r="E69" s="62"/>
      <c r="K69" s="51">
        <v>64</v>
      </c>
      <c r="L69" s="51">
        <v>43577</v>
      </c>
      <c r="M69" s="51">
        <v>1002</v>
      </c>
      <c r="N69" s="51" t="s">
        <v>88</v>
      </c>
      <c r="O69" s="51">
        <v>14</v>
      </c>
      <c r="P69" s="51" t="s">
        <v>89</v>
      </c>
      <c r="Q69" s="51" t="s">
        <v>75</v>
      </c>
      <c r="R69" s="51">
        <v>2220</v>
      </c>
      <c r="S69" s="51">
        <v>150</v>
      </c>
      <c r="T69" s="51">
        <v>333000</v>
      </c>
      <c r="U69" s="51" t="s">
        <v>72</v>
      </c>
      <c r="V69" s="51" t="s">
        <v>125</v>
      </c>
    </row>
    <row r="70" ht="14.25" customHeight="true">
      <c r="B70" s="62"/>
      <c r="C70" s="62"/>
      <c r="D70" s="62"/>
      <c r="E70" s="62" t="s">
        <v>143</v>
      </c>
      <c r="K70" s="51">
        <v>65</v>
      </c>
      <c r="L70" s="51">
        <v>43581</v>
      </c>
      <c r="M70" s="51">
        <v>1003</v>
      </c>
      <c r="N70" s="51" t="s">
        <v>115</v>
      </c>
      <c r="O70" s="51">
        <v>8</v>
      </c>
      <c r="P70" s="51" t="s">
        <v>74</v>
      </c>
      <c r="Q70" s="51" t="s">
        <v>102</v>
      </c>
      <c r="R70" s="51">
        <v>1998</v>
      </c>
      <c r="S70" s="51">
        <v>130</v>
      </c>
      <c r="T70" s="51">
        <v>259740</v>
      </c>
      <c r="U70" s="51" t="s">
        <v>100</v>
      </c>
      <c r="V70" s="51" t="s">
        <v>97</v>
      </c>
    </row>
    <row r="71" ht="14.25" customHeight="true">
      <c r="B71" s="62"/>
      <c r="C71" s="62"/>
      <c r="D71" s="62"/>
      <c r="E71" s="62"/>
      <c r="K71" s="51">
        <v>66</v>
      </c>
      <c r="L71" s="51">
        <v>43581</v>
      </c>
      <c r="M71" s="51">
        <v>1007</v>
      </c>
      <c r="N71" s="51" t="s">
        <v>103</v>
      </c>
      <c r="O71" s="51">
        <v>15</v>
      </c>
      <c r="P71" s="51" t="s">
        <v>74</v>
      </c>
      <c r="Q71" s="51" t="s">
        <v>105</v>
      </c>
      <c r="R71" s="51">
        <v>4300</v>
      </c>
      <c r="S71" s="51">
        <v>185</v>
      </c>
      <c r="T71" s="51">
        <v>795500</v>
      </c>
      <c r="U71" s="51" t="s">
        <v>72</v>
      </c>
      <c r="V71" s="51" t="s">
        <v>76</v>
      </c>
    </row>
    <row r="72" ht="14.25" customHeight="true">
      <c r="B72" s="62"/>
      <c r="C72" s="62"/>
      <c r="D72" s="62"/>
      <c r="E72" s="62"/>
      <c r="K72" s="51">
        <v>67</v>
      </c>
      <c r="L72" s="51">
        <v>43581</v>
      </c>
      <c r="M72" s="51">
        <v>1002</v>
      </c>
      <c r="N72" s="51" t="s">
        <v>88</v>
      </c>
      <c r="O72" s="51">
        <v>6</v>
      </c>
      <c r="P72" s="51" t="s">
        <v>74</v>
      </c>
      <c r="Q72" s="51" t="s">
        <v>113</v>
      </c>
      <c r="R72" s="51">
        <v>80</v>
      </c>
      <c r="S72" s="51">
        <v>144</v>
      </c>
      <c r="T72" s="51">
        <v>11520</v>
      </c>
      <c r="U72" s="51" t="s">
        <v>87</v>
      </c>
      <c r="V72" s="51" t="s">
        <v>125</v>
      </c>
    </row>
    <row r="73" ht="14.25" customHeight="true">
      <c r="B73" s="62"/>
      <c r="C73" s="62"/>
      <c r="D73" s="62"/>
      <c r="E73" s="62"/>
      <c r="K73" s="51">
        <v>68</v>
      </c>
      <c r="L73" s="51">
        <v>43581</v>
      </c>
      <c r="M73" s="51">
        <v>1009</v>
      </c>
      <c r="N73" s="51" t="s">
        <v>93</v>
      </c>
      <c r="O73" s="51">
        <v>5</v>
      </c>
      <c r="P73" s="51" t="s">
        <v>74</v>
      </c>
      <c r="Q73" s="51" t="s">
        <v>90</v>
      </c>
      <c r="R73" s="51">
        <v>80</v>
      </c>
      <c r="S73" s="51">
        <v>69</v>
      </c>
      <c r="T73" s="51">
        <v>5520</v>
      </c>
      <c r="U73" s="51" t="s">
        <v>100</v>
      </c>
      <c r="V73" s="51" t="s">
        <v>109</v>
      </c>
    </row>
    <row r="74" ht="14.25" customHeight="true">
      <c r="K74" s="51">
        <v>69</v>
      </c>
      <c r="L74" s="51">
        <v>43583</v>
      </c>
      <c r="M74" s="51">
        <v>1003</v>
      </c>
      <c r="N74" s="51" t="s">
        <v>115</v>
      </c>
      <c r="O74" s="51">
        <v>14</v>
      </c>
      <c r="P74" s="51" t="s">
        <v>74</v>
      </c>
      <c r="Q74" s="51" t="s">
        <v>90</v>
      </c>
      <c r="R74" s="51">
        <v>80</v>
      </c>
      <c r="S74" s="51">
        <v>53</v>
      </c>
      <c r="T74" s="51">
        <v>4240</v>
      </c>
      <c r="U74" s="51" t="s">
        <v>87</v>
      </c>
      <c r="V74" s="51" t="s">
        <v>76</v>
      </c>
    </row>
    <row r="75" ht="14.25" customHeight="true">
      <c r="K75" s="51">
        <v>70</v>
      </c>
      <c r="L75" s="51">
        <v>43583</v>
      </c>
      <c r="M75" s="51">
        <v>1006</v>
      </c>
      <c r="N75" s="51" t="s">
        <v>73</v>
      </c>
      <c r="O75" s="51">
        <v>1</v>
      </c>
      <c r="P75" s="51" t="s">
        <v>74</v>
      </c>
      <c r="Q75" s="51" t="s">
        <v>116</v>
      </c>
      <c r="R75" s="51">
        <v>150</v>
      </c>
      <c r="S75" s="51">
        <v>75</v>
      </c>
      <c r="T75" s="51">
        <v>11250</v>
      </c>
      <c r="U75" s="51" t="s">
        <v>79</v>
      </c>
      <c r="V75" s="51" t="s">
        <v>109</v>
      </c>
    </row>
    <row r="76" ht="14.25" customHeight="true">
      <c r="K76" s="51">
        <v>71</v>
      </c>
      <c r="L76" s="51">
        <v>43584</v>
      </c>
      <c r="M76" s="51">
        <v>1001</v>
      </c>
      <c r="N76" s="51" t="s">
        <v>77</v>
      </c>
      <c r="O76" s="51">
        <v>1</v>
      </c>
      <c r="P76" s="51" t="s">
        <v>89</v>
      </c>
      <c r="Q76" s="51" t="s">
        <v>117</v>
      </c>
      <c r="R76" s="51">
        <v>1200</v>
      </c>
      <c r="S76" s="51">
        <v>61</v>
      </c>
      <c r="T76" s="51">
        <v>73200</v>
      </c>
      <c r="U76" s="51" t="s">
        <v>79</v>
      </c>
      <c r="V76" s="51" t="s">
        <v>109</v>
      </c>
    </row>
    <row r="77" ht="14.25" customHeight="true">
      <c r="K77" s="51">
        <v>72</v>
      </c>
      <c r="L77" s="51">
        <v>43584</v>
      </c>
      <c r="M77" s="51">
        <v>1007</v>
      </c>
      <c r="N77" s="51" t="s">
        <v>103</v>
      </c>
      <c r="O77" s="51">
        <v>10</v>
      </c>
      <c r="P77" s="51" t="s">
        <v>89</v>
      </c>
      <c r="Q77" s="51" t="s">
        <v>128</v>
      </c>
      <c r="R77" s="51">
        <v>55</v>
      </c>
      <c r="S77" s="51">
        <v>158</v>
      </c>
      <c r="T77" s="51">
        <v>8690</v>
      </c>
      <c r="U77" s="51" t="s">
        <v>72</v>
      </c>
      <c r="V77" s="51" t="s">
        <v>97</v>
      </c>
    </row>
    <row r="78" ht="14.25" customHeight="true">
      <c r="K78" s="51">
        <v>73</v>
      </c>
      <c r="L78" s="51">
        <v>43586</v>
      </c>
      <c r="M78" s="51">
        <v>1007</v>
      </c>
      <c r="N78" s="51" t="s">
        <v>103</v>
      </c>
      <c r="O78" s="51">
        <v>13</v>
      </c>
      <c r="P78" s="51" t="s">
        <v>89</v>
      </c>
      <c r="Q78" s="51" t="s">
        <v>113</v>
      </c>
      <c r="R78" s="51">
        <v>80</v>
      </c>
      <c r="S78" s="51">
        <v>100</v>
      </c>
      <c r="T78" s="51">
        <v>8000</v>
      </c>
      <c r="U78" s="51" t="s">
        <v>71</v>
      </c>
      <c r="V78" s="51" t="s">
        <v>99</v>
      </c>
    </row>
    <row r="79" ht="14.25" customHeight="true">
      <c r="K79" s="51">
        <v>74</v>
      </c>
      <c r="L79" s="51">
        <v>43586</v>
      </c>
      <c r="M79" s="51">
        <v>1005</v>
      </c>
      <c r="N79" s="51" t="s">
        <v>118</v>
      </c>
      <c r="O79" s="51">
        <v>10</v>
      </c>
      <c r="P79" s="51" t="s">
        <v>74</v>
      </c>
      <c r="Q79" s="51" t="s">
        <v>107</v>
      </c>
      <c r="R79" s="51">
        <v>435</v>
      </c>
      <c r="S79" s="51">
        <v>165</v>
      </c>
      <c r="T79" s="51">
        <v>71775</v>
      </c>
      <c r="U79" s="51" t="s">
        <v>92</v>
      </c>
      <c r="V79" s="51" t="s">
        <v>109</v>
      </c>
    </row>
    <row r="80" ht="14.25" customHeight="true">
      <c r="K80" s="51">
        <v>75</v>
      </c>
      <c r="L80" s="51">
        <v>43586</v>
      </c>
      <c r="M80" s="51">
        <v>1003</v>
      </c>
      <c r="N80" s="51" t="s">
        <v>115</v>
      </c>
      <c r="O80" s="51">
        <v>10</v>
      </c>
      <c r="P80" s="51" t="s">
        <v>74</v>
      </c>
      <c r="Q80" s="51" t="s">
        <v>110</v>
      </c>
      <c r="R80" s="51">
        <v>1800</v>
      </c>
      <c r="S80" s="51">
        <v>118</v>
      </c>
      <c r="T80" s="51">
        <v>212400</v>
      </c>
      <c r="U80" s="51" t="s">
        <v>92</v>
      </c>
      <c r="V80" s="51" t="s">
        <v>125</v>
      </c>
    </row>
    <row r="81" ht="14.25" customHeight="true">
      <c r="K81" s="51">
        <v>76</v>
      </c>
      <c r="L81" s="51">
        <v>43586</v>
      </c>
      <c r="M81" s="51">
        <v>1002</v>
      </c>
      <c r="N81" s="51" t="s">
        <v>88</v>
      </c>
      <c r="O81" s="51">
        <v>9</v>
      </c>
      <c r="P81" s="51" t="s">
        <v>74</v>
      </c>
      <c r="Q81" s="51" t="s">
        <v>117</v>
      </c>
      <c r="R81" s="51">
        <v>1200</v>
      </c>
      <c r="S81" s="51">
        <v>111</v>
      </c>
      <c r="T81" s="51">
        <v>133200</v>
      </c>
      <c r="U81" s="51" t="s">
        <v>98</v>
      </c>
      <c r="V81" s="51" t="s">
        <v>106</v>
      </c>
    </row>
    <row r="82" ht="14.25" customHeight="true">
      <c r="K82" s="51">
        <v>77</v>
      </c>
      <c r="L82" s="51">
        <v>43587</v>
      </c>
      <c r="M82" s="51">
        <v>1008</v>
      </c>
      <c r="N82" s="51" t="s">
        <v>111</v>
      </c>
      <c r="O82" s="51">
        <v>7</v>
      </c>
      <c r="P82" s="51" t="s">
        <v>89</v>
      </c>
      <c r="Q82" s="51" t="s">
        <v>96</v>
      </c>
      <c r="R82" s="51">
        <v>1450</v>
      </c>
      <c r="S82" s="51">
        <v>94</v>
      </c>
      <c r="T82" s="51">
        <v>136300</v>
      </c>
      <c r="U82" s="51" t="s">
        <v>71</v>
      </c>
      <c r="V82" s="51" t="s">
        <v>97</v>
      </c>
    </row>
    <row r="83" ht="14.25" customHeight="true">
      <c r="K83" s="51">
        <v>78</v>
      </c>
      <c r="L83" s="51">
        <v>43587</v>
      </c>
      <c r="M83" s="51">
        <v>1007</v>
      </c>
      <c r="N83" s="51" t="s">
        <v>103</v>
      </c>
      <c r="O83" s="51">
        <v>12</v>
      </c>
      <c r="P83" s="51" t="s">
        <v>89</v>
      </c>
      <c r="Q83" s="51" t="s">
        <v>102</v>
      </c>
      <c r="R83" s="51">
        <v>1998</v>
      </c>
      <c r="S83" s="51">
        <v>68</v>
      </c>
      <c r="T83" s="51">
        <v>135864</v>
      </c>
      <c r="U83" s="51" t="s">
        <v>100</v>
      </c>
      <c r="V83" s="51" t="s">
        <v>125</v>
      </c>
    </row>
    <row r="84" ht="14.25" customHeight="true">
      <c r="K84" s="51">
        <v>79</v>
      </c>
      <c r="L84" s="51">
        <v>43588</v>
      </c>
      <c r="M84" s="51">
        <v>1009</v>
      </c>
      <c r="N84" s="51" t="s">
        <v>93</v>
      </c>
      <c r="O84" s="51">
        <v>12</v>
      </c>
      <c r="P84" s="51" t="s">
        <v>89</v>
      </c>
      <c r="Q84" s="51" t="s">
        <v>113</v>
      </c>
      <c r="R84" s="51">
        <v>80</v>
      </c>
      <c r="S84" s="51">
        <v>114</v>
      </c>
      <c r="T84" s="51">
        <v>9120</v>
      </c>
      <c r="U84" s="51" t="s">
        <v>87</v>
      </c>
      <c r="V84" s="51" t="s">
        <v>76</v>
      </c>
    </row>
    <row r="85" ht="14.25" customHeight="true">
      <c r="K85" s="51">
        <v>80</v>
      </c>
      <c r="L85" s="51">
        <v>43588</v>
      </c>
      <c r="M85" s="51">
        <v>1007</v>
      </c>
      <c r="N85" s="51" t="s">
        <v>103</v>
      </c>
      <c r="O85" s="51">
        <v>13</v>
      </c>
      <c r="P85" s="51" t="s">
        <v>74</v>
      </c>
      <c r="Q85" s="51" t="s">
        <v>102</v>
      </c>
      <c r="R85" s="51">
        <v>1998</v>
      </c>
      <c r="S85" s="51">
        <v>147</v>
      </c>
      <c r="T85" s="51">
        <v>293706</v>
      </c>
      <c r="U85" s="51" t="s">
        <v>92</v>
      </c>
      <c r="V85" s="51" t="s">
        <v>76</v>
      </c>
    </row>
    <row r="86" ht="14.25" customHeight="true">
      <c r="K86" s="51">
        <v>81</v>
      </c>
      <c r="L86" s="51">
        <v>43588</v>
      </c>
      <c r="M86" s="51">
        <v>1009</v>
      </c>
      <c r="N86" s="51" t="s">
        <v>93</v>
      </c>
      <c r="O86" s="51">
        <v>3</v>
      </c>
      <c r="P86" s="51" t="s">
        <v>89</v>
      </c>
      <c r="Q86" s="51" t="s">
        <v>105</v>
      </c>
      <c r="R86" s="51">
        <v>4300</v>
      </c>
      <c r="S86" s="51">
        <v>141</v>
      </c>
      <c r="T86" s="51">
        <v>606300</v>
      </c>
      <c r="U86" s="51" t="s">
        <v>98</v>
      </c>
      <c r="V86" s="51" t="s">
        <v>125</v>
      </c>
    </row>
    <row r="87" ht="14.25" customHeight="true">
      <c r="K87" s="51">
        <v>82</v>
      </c>
      <c r="L87" s="51">
        <v>43588</v>
      </c>
      <c r="M87" s="51">
        <v>1002</v>
      </c>
      <c r="N87" s="51" t="s">
        <v>88</v>
      </c>
      <c r="O87" s="51">
        <v>11</v>
      </c>
      <c r="P87" s="51" t="s">
        <v>74</v>
      </c>
      <c r="Q87" s="51" t="s">
        <v>117</v>
      </c>
      <c r="R87" s="51">
        <v>1200</v>
      </c>
      <c r="S87" s="51">
        <v>104</v>
      </c>
      <c r="T87" s="51">
        <v>124800</v>
      </c>
      <c r="U87" s="51" t="s">
        <v>100</v>
      </c>
      <c r="V87" s="51" t="s">
        <v>97</v>
      </c>
    </row>
    <row r="88" ht="14.25" customHeight="true">
      <c r="K88" s="51">
        <v>83</v>
      </c>
      <c r="L88" s="51">
        <v>43591</v>
      </c>
      <c r="M88" s="51">
        <v>1008</v>
      </c>
      <c r="N88" s="51" t="s">
        <v>111</v>
      </c>
      <c r="O88" s="51">
        <v>4</v>
      </c>
      <c r="P88" s="51" t="s">
        <v>74</v>
      </c>
      <c r="Q88" s="51" t="s">
        <v>90</v>
      </c>
      <c r="R88" s="51">
        <v>80</v>
      </c>
      <c r="S88" s="51">
        <v>148</v>
      </c>
      <c r="T88" s="51">
        <v>11840</v>
      </c>
      <c r="U88" s="51" t="s">
        <v>71</v>
      </c>
      <c r="V88" s="51" t="s">
        <v>76</v>
      </c>
    </row>
    <row r="89" ht="14.25" customHeight="true">
      <c r="K89" s="51">
        <v>84</v>
      </c>
      <c r="L89" s="51">
        <v>43591</v>
      </c>
      <c r="M89" s="51">
        <v>1003</v>
      </c>
      <c r="N89" s="51" t="s">
        <v>115</v>
      </c>
      <c r="O89" s="51">
        <v>2</v>
      </c>
      <c r="P89" s="51" t="s">
        <v>74</v>
      </c>
      <c r="Q89" s="51" t="s">
        <v>90</v>
      </c>
      <c r="R89" s="51">
        <v>80</v>
      </c>
      <c r="S89" s="51">
        <v>154</v>
      </c>
      <c r="T89" s="51">
        <v>12320</v>
      </c>
      <c r="U89" s="51" t="s">
        <v>98</v>
      </c>
      <c r="V89" s="51" t="s">
        <v>91</v>
      </c>
    </row>
    <row r="90" ht="14.25" customHeight="true">
      <c r="K90" s="51">
        <v>85</v>
      </c>
      <c r="L90" s="51">
        <v>43593</v>
      </c>
      <c r="M90" s="51">
        <v>1009</v>
      </c>
      <c r="N90" s="51" t="s">
        <v>93</v>
      </c>
      <c r="O90" s="51">
        <v>7</v>
      </c>
      <c r="P90" s="51" t="s">
        <v>89</v>
      </c>
      <c r="Q90" s="51" t="s">
        <v>94</v>
      </c>
      <c r="R90" s="51">
        <v>800</v>
      </c>
      <c r="S90" s="51">
        <v>178</v>
      </c>
      <c r="T90" s="51">
        <v>142400</v>
      </c>
      <c r="U90" s="51" t="s">
        <v>79</v>
      </c>
      <c r="V90" s="51" t="s">
        <v>99</v>
      </c>
    </row>
    <row r="91" ht="14.25" customHeight="true">
      <c r="K91" s="51">
        <v>86</v>
      </c>
      <c r="L91" s="51">
        <v>43593</v>
      </c>
      <c r="M91" s="51">
        <v>1001</v>
      </c>
      <c r="N91" s="51" t="s">
        <v>77</v>
      </c>
      <c r="O91" s="51">
        <v>14</v>
      </c>
      <c r="P91" s="51" t="s">
        <v>89</v>
      </c>
      <c r="Q91" s="51" t="s">
        <v>110</v>
      </c>
      <c r="R91" s="51">
        <v>1800</v>
      </c>
      <c r="S91" s="51">
        <v>75</v>
      </c>
      <c r="T91" s="51">
        <v>135000</v>
      </c>
      <c r="U91" s="51" t="s">
        <v>95</v>
      </c>
      <c r="V91" s="51" t="s">
        <v>97</v>
      </c>
    </row>
    <row r="92" ht="14.25" customHeight="true">
      <c r="K92" s="51">
        <v>87</v>
      </c>
      <c r="L92" s="51">
        <v>43593</v>
      </c>
      <c r="M92" s="51">
        <v>1005</v>
      </c>
      <c r="N92" s="51" t="s">
        <v>118</v>
      </c>
      <c r="O92" s="51">
        <v>11</v>
      </c>
      <c r="P92" s="51" t="s">
        <v>89</v>
      </c>
      <c r="Q92" s="51" t="s">
        <v>107</v>
      </c>
      <c r="R92" s="51">
        <v>435</v>
      </c>
      <c r="S92" s="51">
        <v>92</v>
      </c>
      <c r="T92" s="51">
        <v>40020</v>
      </c>
      <c r="U92" s="51" t="s">
        <v>92</v>
      </c>
      <c r="V92" s="51" t="s">
        <v>91</v>
      </c>
    </row>
    <row r="93" ht="14.25" customHeight="true">
      <c r="K93" s="51">
        <v>88</v>
      </c>
      <c r="L93" s="51">
        <v>43593</v>
      </c>
      <c r="M93" s="51">
        <v>1006</v>
      </c>
      <c r="N93" s="51" t="s">
        <v>73</v>
      </c>
      <c r="O93" s="51">
        <v>16</v>
      </c>
      <c r="P93" s="51" t="s">
        <v>74</v>
      </c>
      <c r="Q93" s="51" t="s">
        <v>113</v>
      </c>
      <c r="R93" s="51">
        <v>80</v>
      </c>
      <c r="S93" s="51">
        <v>161</v>
      </c>
      <c r="T93" s="51">
        <v>12880</v>
      </c>
      <c r="U93" s="51" t="s">
        <v>71</v>
      </c>
      <c r="V93" s="51" t="s">
        <v>125</v>
      </c>
    </row>
    <row r="94" ht="14.25" customHeight="true">
      <c r="K94" s="51">
        <v>89</v>
      </c>
      <c r="L94" s="51">
        <v>43594</v>
      </c>
      <c r="M94" s="51">
        <v>1002</v>
      </c>
      <c r="N94" s="51" t="s">
        <v>88</v>
      </c>
      <c r="O94" s="51">
        <v>12</v>
      </c>
      <c r="P94" s="51" t="s">
        <v>74</v>
      </c>
      <c r="Q94" s="51" t="s">
        <v>78</v>
      </c>
      <c r="R94" s="51">
        <v>88</v>
      </c>
      <c r="S94" s="51">
        <v>116</v>
      </c>
      <c r="T94" s="51">
        <v>10208</v>
      </c>
      <c r="U94" s="51" t="s">
        <v>87</v>
      </c>
      <c r="V94" s="51" t="s">
        <v>97</v>
      </c>
    </row>
    <row r="95" ht="14.25" customHeight="true">
      <c r="B95" s="63" t="s">
        <v>144</v>
      </c>
      <c r="C95" s="63" t="s">
        <v>145</v>
      </c>
      <c r="D95" s="63" t="s">
        <v>146</v>
      </c>
      <c r="E95" s="63" t="s">
        <v>147</v>
      </c>
      <c r="F95" s="63" t="s">
        <v>148</v>
      </c>
      <c r="G95" s="63" t="s">
        <v>149</v>
      </c>
      <c r="K95" s="51">
        <v>90</v>
      </c>
      <c r="L95" s="51">
        <v>43594</v>
      </c>
      <c r="M95" s="51">
        <v>1009</v>
      </c>
      <c r="N95" s="51" t="s">
        <v>93</v>
      </c>
      <c r="O95" s="51">
        <v>8</v>
      </c>
      <c r="P95" s="51" t="s">
        <v>74</v>
      </c>
      <c r="Q95" s="51" t="s">
        <v>90</v>
      </c>
      <c r="R95" s="51">
        <v>80</v>
      </c>
      <c r="S95" s="51">
        <v>109</v>
      </c>
      <c r="T95" s="51">
        <v>8720</v>
      </c>
      <c r="U95" s="51" t="s">
        <v>79</v>
      </c>
      <c r="V95" s="51" t="s">
        <v>91</v>
      </c>
    </row>
    <row r="96" ht="14.25" customHeight="true">
      <c r="B96" s="64" t="s">
        <v>95</v>
      </c>
      <c r="C96" s="64">
        <v>5647798</v>
      </c>
      <c r="D96" s="64">
        <v>12253019</v>
      </c>
      <c r="E96" s="64">
        <v>9542984</v>
      </c>
      <c r="F96" s="64">
        <v>5311085</v>
      </c>
      <c r="G96" s="64">
        <v>4645506</v>
      </c>
      <c r="K96" s="51">
        <v>91</v>
      </c>
      <c r="L96" s="51">
        <v>43598</v>
      </c>
      <c r="M96" s="51">
        <v>1001</v>
      </c>
      <c r="N96" s="51" t="s">
        <v>77</v>
      </c>
      <c r="O96" s="51">
        <v>14</v>
      </c>
      <c r="P96" s="51" t="s">
        <v>74</v>
      </c>
      <c r="Q96" s="51" t="s">
        <v>113</v>
      </c>
      <c r="R96" s="51">
        <v>80</v>
      </c>
      <c r="S96" s="51">
        <v>53</v>
      </c>
      <c r="T96" s="51">
        <v>4240</v>
      </c>
      <c r="U96" s="51" t="s">
        <v>100</v>
      </c>
      <c r="V96" s="51" t="s">
        <v>109</v>
      </c>
    </row>
    <row r="97" ht="14.25" customHeight="true">
      <c r="B97" s="64" t="s">
        <v>150</v>
      </c>
      <c r="C97" s="64">
        <v>12529747</v>
      </c>
      <c r="D97" s="64">
        <v>25940661</v>
      </c>
      <c r="E97" s="64">
        <v>22560375</v>
      </c>
      <c r="F97" s="64">
        <v>11458731</v>
      </c>
      <c r="G97" s="64">
        <v>8435382</v>
      </c>
      <c r="K97" s="51">
        <v>92</v>
      </c>
      <c r="L97" s="51">
        <v>43598</v>
      </c>
      <c r="M97" s="51">
        <v>1005</v>
      </c>
      <c r="N97" s="51" t="s">
        <v>118</v>
      </c>
      <c r="O97" s="51">
        <v>10</v>
      </c>
      <c r="P97" s="51" t="s">
        <v>89</v>
      </c>
      <c r="Q97" s="51" t="s">
        <v>113</v>
      </c>
      <c r="R97" s="51">
        <v>80</v>
      </c>
      <c r="S97" s="51">
        <v>171</v>
      </c>
      <c r="T97" s="51">
        <v>13680</v>
      </c>
      <c r="U97" s="51" t="s">
        <v>98</v>
      </c>
      <c r="V97" s="51" t="s">
        <v>91</v>
      </c>
    </row>
    <row r="98" ht="14.25" customHeight="true">
      <c r="B98" s="64" t="s">
        <v>92</v>
      </c>
      <c r="C98" s="64">
        <v>6350195</v>
      </c>
      <c r="D98" s="64">
        <v>11930161</v>
      </c>
      <c r="E98" s="64">
        <v>11976497</v>
      </c>
      <c r="F98" s="64">
        <v>6025059</v>
      </c>
      <c r="G98" s="64">
        <v>4130268</v>
      </c>
      <c r="K98" s="51">
        <v>93</v>
      </c>
      <c r="L98" s="51">
        <v>43598</v>
      </c>
      <c r="M98" s="51">
        <v>1001</v>
      </c>
      <c r="N98" s="51" t="s">
        <v>77</v>
      </c>
      <c r="O98" s="51">
        <v>1</v>
      </c>
      <c r="P98" s="51" t="s">
        <v>74</v>
      </c>
      <c r="Q98" s="51" t="s">
        <v>112</v>
      </c>
      <c r="R98" s="51">
        <v>130</v>
      </c>
      <c r="S98" s="51">
        <v>116</v>
      </c>
      <c r="T98" s="51">
        <v>15080</v>
      </c>
      <c r="U98" s="51" t="s">
        <v>100</v>
      </c>
      <c r="V98" s="51" t="s">
        <v>99</v>
      </c>
    </row>
    <row r="99" ht="14.25" customHeight="true">
      <c r="B99" s="64" t="s">
        <v>87</v>
      </c>
      <c r="C99" s="64">
        <v>5570259</v>
      </c>
      <c r="D99" s="64">
        <v>12494135</v>
      </c>
      <c r="E99" s="64">
        <v>9328709</v>
      </c>
      <c r="F99" s="64">
        <v>5796806</v>
      </c>
      <c r="G99" s="64">
        <v>3857449</v>
      </c>
      <c r="K99" s="51">
        <v>94</v>
      </c>
      <c r="L99" s="51">
        <v>43598</v>
      </c>
      <c r="M99" s="51">
        <v>1003</v>
      </c>
      <c r="N99" s="51" t="s">
        <v>115</v>
      </c>
      <c r="O99" s="51">
        <v>2</v>
      </c>
      <c r="P99" s="51" t="s">
        <v>74</v>
      </c>
      <c r="Q99" s="51" t="s">
        <v>112</v>
      </c>
      <c r="R99" s="51">
        <v>130</v>
      </c>
      <c r="S99" s="51">
        <v>95</v>
      </c>
      <c r="T99" s="51">
        <v>12350</v>
      </c>
      <c r="U99" s="51" t="s">
        <v>92</v>
      </c>
      <c r="V99" s="51" t="s">
        <v>125</v>
      </c>
    </row>
    <row r="100" ht="14.25" customHeight="true">
      <c r="B100" s="64" t="s">
        <v>98</v>
      </c>
      <c r="C100" s="64">
        <v>5543237</v>
      </c>
      <c r="D100" s="64">
        <v>12110463</v>
      </c>
      <c r="E100" s="64">
        <v>9780179</v>
      </c>
      <c r="F100" s="64">
        <v>5698208</v>
      </c>
      <c r="G100" s="64">
        <v>5317223</v>
      </c>
      <c r="K100" s="51">
        <v>95</v>
      </c>
      <c r="L100" s="51">
        <v>43599</v>
      </c>
      <c r="M100" s="51">
        <v>1001</v>
      </c>
      <c r="N100" s="51" t="s">
        <v>77</v>
      </c>
      <c r="O100" s="51">
        <v>9</v>
      </c>
      <c r="P100" s="51" t="s">
        <v>74</v>
      </c>
      <c r="Q100" s="51" t="s">
        <v>90</v>
      </c>
      <c r="R100" s="51">
        <v>80</v>
      </c>
      <c r="S100" s="51">
        <v>89</v>
      </c>
      <c r="T100" s="51">
        <v>7120</v>
      </c>
      <c r="U100" s="51" t="s">
        <v>95</v>
      </c>
      <c r="V100" s="51" t="s">
        <v>104</v>
      </c>
    </row>
    <row r="101" ht="14.25" customHeight="true">
      <c r="B101" s="64" t="s">
        <v>100</v>
      </c>
      <c r="C101" s="64">
        <v>6543451</v>
      </c>
      <c r="D101" s="64">
        <v>11020145</v>
      </c>
      <c r="E101" s="64">
        <v>10297300</v>
      </c>
      <c r="F101" s="64">
        <v>5562081</v>
      </c>
      <c r="G101" s="64">
        <v>3790351</v>
      </c>
      <c r="K101" s="51">
        <v>96</v>
      </c>
      <c r="L101" s="51">
        <v>43599</v>
      </c>
      <c r="M101" s="51">
        <v>1004</v>
      </c>
      <c r="N101" s="51" t="s">
        <v>101</v>
      </c>
      <c r="O101" s="51">
        <v>1</v>
      </c>
      <c r="P101" s="51" t="s">
        <v>74</v>
      </c>
      <c r="Q101" s="51" t="s">
        <v>75</v>
      </c>
      <c r="R101" s="51">
        <v>2220</v>
      </c>
      <c r="S101" s="51">
        <v>101</v>
      </c>
      <c r="T101" s="51">
        <v>224220</v>
      </c>
      <c r="U101" s="51" t="s">
        <v>92</v>
      </c>
      <c r="V101" s="51" t="s">
        <v>109</v>
      </c>
    </row>
    <row r="102" ht="14.25" customHeight="true">
      <c r="B102" s="64" t="s">
        <v>151</v>
      </c>
      <c r="C102" s="64">
        <v>9695699</v>
      </c>
      <c r="D102" s="64">
        <v>26136304</v>
      </c>
      <c r="E102" s="64">
        <v>21948857</v>
      </c>
      <c r="F102" s="64">
        <v>13204370</v>
      </c>
      <c r="G102" s="64">
        <v>10486323</v>
      </c>
      <c r="K102" s="51">
        <v>97</v>
      </c>
      <c r="L102" s="51">
        <v>43600</v>
      </c>
      <c r="M102" s="51">
        <v>1007</v>
      </c>
      <c r="N102" s="51" t="s">
        <v>103</v>
      </c>
      <c r="O102" s="51">
        <v>11</v>
      </c>
      <c r="P102" s="51" t="s">
        <v>74</v>
      </c>
      <c r="Q102" s="51" t="s">
        <v>102</v>
      </c>
      <c r="R102" s="51">
        <v>1998</v>
      </c>
      <c r="S102" s="51">
        <v>105</v>
      </c>
      <c r="T102" s="51">
        <v>209790</v>
      </c>
      <c r="U102" s="51" t="s">
        <v>98</v>
      </c>
      <c r="V102" s="51" t="s">
        <v>76</v>
      </c>
    </row>
    <row r="103" ht="14.25" customHeight="true">
      <c r="K103" s="51">
        <v>98</v>
      </c>
      <c r="L103" s="51">
        <v>43600</v>
      </c>
      <c r="M103" s="51">
        <v>1007</v>
      </c>
      <c r="N103" s="51" t="s">
        <v>103</v>
      </c>
      <c r="O103" s="51">
        <v>7</v>
      </c>
      <c r="P103" s="51" t="s">
        <v>89</v>
      </c>
      <c r="Q103" s="51" t="s">
        <v>110</v>
      </c>
      <c r="R103" s="51">
        <v>1800</v>
      </c>
      <c r="S103" s="51">
        <v>118</v>
      </c>
      <c r="T103" s="51">
        <v>212400</v>
      </c>
      <c r="U103" s="51" t="s">
        <v>71</v>
      </c>
      <c r="V103" s="51" t="s">
        <v>91</v>
      </c>
    </row>
    <row r="104" ht="14.25" customHeight="true">
      <c r="K104" s="51">
        <v>99</v>
      </c>
      <c r="L104" s="51">
        <v>43600</v>
      </c>
      <c r="M104" s="51">
        <v>1009</v>
      </c>
      <c r="N104" s="51" t="s">
        <v>93</v>
      </c>
      <c r="O104" s="51">
        <v>4</v>
      </c>
      <c r="P104" s="51" t="s">
        <v>74</v>
      </c>
      <c r="Q104" s="51" t="s">
        <v>119</v>
      </c>
      <c r="R104" s="51">
        <v>1700</v>
      </c>
      <c r="S104" s="51">
        <v>58</v>
      </c>
      <c r="T104" s="51">
        <v>98600</v>
      </c>
      <c r="U104" s="51" t="s">
        <v>87</v>
      </c>
      <c r="V104" s="51" t="s">
        <v>125</v>
      </c>
    </row>
    <row r="105" ht="14.25" customHeight="true">
      <c r="K105" s="51">
        <v>100</v>
      </c>
      <c r="L105" s="51">
        <v>43600</v>
      </c>
      <c r="M105" s="51">
        <v>1002</v>
      </c>
      <c r="N105" s="51" t="s">
        <v>88</v>
      </c>
      <c r="O105" s="51">
        <v>3</v>
      </c>
      <c r="P105" s="51" t="s">
        <v>89</v>
      </c>
      <c r="Q105" s="51" t="s">
        <v>90</v>
      </c>
      <c r="R105" s="51">
        <v>80</v>
      </c>
      <c r="S105" s="51">
        <v>174</v>
      </c>
      <c r="T105" s="51">
        <v>13920</v>
      </c>
      <c r="U105" s="51" t="s">
        <v>100</v>
      </c>
      <c r="V105" s="51" t="s">
        <v>97</v>
      </c>
    </row>
    <row r="106" ht="14.25" customHeight="true">
      <c r="K106" s="51">
        <v>101</v>
      </c>
      <c r="L106" s="51">
        <v>43601</v>
      </c>
      <c r="M106" s="51">
        <v>1007</v>
      </c>
      <c r="N106" s="51" t="s">
        <v>103</v>
      </c>
      <c r="O106" s="51">
        <v>15</v>
      </c>
      <c r="P106" s="51" t="s">
        <v>74</v>
      </c>
      <c r="Q106" s="51" t="s">
        <v>90</v>
      </c>
      <c r="R106" s="51">
        <v>80</v>
      </c>
      <c r="S106" s="51">
        <v>115</v>
      </c>
      <c r="T106" s="51">
        <v>9200</v>
      </c>
      <c r="U106" s="51" t="s">
        <v>100</v>
      </c>
      <c r="V106" s="51" t="s">
        <v>97</v>
      </c>
    </row>
    <row r="107" ht="14.25" customHeight="true">
      <c r="K107" s="51">
        <v>102</v>
      </c>
      <c r="L107" s="51">
        <v>43601</v>
      </c>
      <c r="M107" s="51">
        <v>1008</v>
      </c>
      <c r="N107" s="51" t="s">
        <v>111</v>
      </c>
      <c r="O107" s="51">
        <v>5</v>
      </c>
      <c r="P107" s="51" t="s">
        <v>89</v>
      </c>
      <c r="Q107" s="51" t="s">
        <v>128</v>
      </c>
      <c r="R107" s="51">
        <v>55</v>
      </c>
      <c r="S107" s="51">
        <v>153</v>
      </c>
      <c r="T107" s="51">
        <v>8415</v>
      </c>
      <c r="U107" s="51" t="s">
        <v>79</v>
      </c>
      <c r="V107" s="51" t="s">
        <v>104</v>
      </c>
    </row>
    <row r="108" ht="14.25" customHeight="true">
      <c r="K108" s="51">
        <v>103</v>
      </c>
      <c r="L108" s="51">
        <v>43602</v>
      </c>
      <c r="M108" s="51">
        <v>1008</v>
      </c>
      <c r="N108" s="51" t="s">
        <v>111</v>
      </c>
      <c r="O108" s="51">
        <v>4</v>
      </c>
      <c r="P108" s="51" t="s">
        <v>89</v>
      </c>
      <c r="Q108" s="51" t="s">
        <v>75</v>
      </c>
      <c r="R108" s="51">
        <v>2220</v>
      </c>
      <c r="S108" s="51">
        <v>130</v>
      </c>
      <c r="T108" s="51">
        <v>288600</v>
      </c>
      <c r="U108" s="51" t="s">
        <v>98</v>
      </c>
      <c r="V108" s="51" t="s">
        <v>109</v>
      </c>
    </row>
    <row r="109" ht="14.25" customHeight="true">
      <c r="K109" s="51">
        <v>104</v>
      </c>
      <c r="L109" s="51">
        <v>43602</v>
      </c>
      <c r="M109" s="51">
        <v>1002</v>
      </c>
      <c r="N109" s="51" t="s">
        <v>88</v>
      </c>
      <c r="O109" s="51">
        <v>16</v>
      </c>
      <c r="P109" s="51" t="s">
        <v>74</v>
      </c>
      <c r="Q109" s="51" t="s">
        <v>110</v>
      </c>
      <c r="R109" s="51">
        <v>1800</v>
      </c>
      <c r="S109" s="51">
        <v>90</v>
      </c>
      <c r="T109" s="51">
        <v>162000</v>
      </c>
      <c r="U109" s="51" t="s">
        <v>71</v>
      </c>
      <c r="V109" s="51" t="s">
        <v>106</v>
      </c>
    </row>
    <row r="110" ht="14.25" customHeight="true">
      <c r="K110" s="51">
        <v>105</v>
      </c>
      <c r="L110" s="51">
        <v>43606</v>
      </c>
      <c r="M110" s="51">
        <v>1008</v>
      </c>
      <c r="N110" s="51" t="s">
        <v>111</v>
      </c>
      <c r="O110" s="51">
        <v>1</v>
      </c>
      <c r="P110" s="51" t="s">
        <v>89</v>
      </c>
      <c r="Q110" s="51" t="s">
        <v>116</v>
      </c>
      <c r="R110" s="51">
        <v>150</v>
      </c>
      <c r="S110" s="51">
        <v>93</v>
      </c>
      <c r="T110" s="51">
        <v>13950</v>
      </c>
      <c r="U110" s="51" t="s">
        <v>79</v>
      </c>
      <c r="V110" s="51" t="s">
        <v>91</v>
      </c>
    </row>
    <row r="111" ht="14.25" customHeight="true">
      <c r="K111" s="51">
        <v>106</v>
      </c>
      <c r="L111" s="51">
        <v>43606</v>
      </c>
      <c r="M111" s="51">
        <v>1008</v>
      </c>
      <c r="N111" s="51" t="s">
        <v>111</v>
      </c>
      <c r="O111" s="51">
        <v>11</v>
      </c>
      <c r="P111" s="51" t="s">
        <v>74</v>
      </c>
      <c r="Q111" s="51" t="s">
        <v>96</v>
      </c>
      <c r="R111" s="51">
        <v>1450</v>
      </c>
      <c r="S111" s="51">
        <v>86</v>
      </c>
      <c r="T111" s="51">
        <v>124700</v>
      </c>
      <c r="U111" s="51" t="s">
        <v>87</v>
      </c>
      <c r="V111" s="51" t="s">
        <v>97</v>
      </c>
    </row>
    <row r="112" ht="14.25" customHeight="true">
      <c r="K112" s="51">
        <v>107</v>
      </c>
      <c r="L112" s="51">
        <v>43609</v>
      </c>
      <c r="M112" s="51">
        <v>1006</v>
      </c>
      <c r="N112" s="51" t="s">
        <v>73</v>
      </c>
      <c r="O112" s="51">
        <v>13</v>
      </c>
      <c r="P112" s="51" t="s">
        <v>74</v>
      </c>
      <c r="Q112" s="51" t="s">
        <v>90</v>
      </c>
      <c r="R112" s="51">
        <v>80</v>
      </c>
      <c r="S112" s="51">
        <v>64</v>
      </c>
      <c r="T112" s="51">
        <v>5120</v>
      </c>
      <c r="U112" s="51" t="s">
        <v>71</v>
      </c>
      <c r="V112" s="51" t="s">
        <v>106</v>
      </c>
    </row>
    <row r="113" ht="14.25" customHeight="true">
      <c r="K113" s="51">
        <v>108</v>
      </c>
      <c r="L113" s="51">
        <v>43609</v>
      </c>
      <c r="M113" s="51">
        <v>1004</v>
      </c>
      <c r="N113" s="51" t="s">
        <v>101</v>
      </c>
      <c r="O113" s="51">
        <v>8</v>
      </c>
      <c r="P113" s="51" t="s">
        <v>89</v>
      </c>
      <c r="Q113" s="51" t="s">
        <v>94</v>
      </c>
      <c r="R113" s="51">
        <v>800</v>
      </c>
      <c r="S113" s="51">
        <v>78</v>
      </c>
      <c r="T113" s="51">
        <v>62400</v>
      </c>
      <c r="U113" s="51" t="s">
        <v>95</v>
      </c>
      <c r="V113" s="51" t="s">
        <v>125</v>
      </c>
    </row>
    <row r="114" ht="14.25" customHeight="true">
      <c r="K114" s="51">
        <v>109</v>
      </c>
      <c r="L114" s="51">
        <v>43609</v>
      </c>
      <c r="M114" s="51">
        <v>1004</v>
      </c>
      <c r="N114" s="51" t="s">
        <v>101</v>
      </c>
      <c r="O114" s="51">
        <v>11</v>
      </c>
      <c r="P114" s="51" t="s">
        <v>74</v>
      </c>
      <c r="Q114" s="51" t="s">
        <v>108</v>
      </c>
      <c r="R114" s="51">
        <v>250</v>
      </c>
      <c r="S114" s="51">
        <v>162</v>
      </c>
      <c r="T114" s="51">
        <v>40500</v>
      </c>
      <c r="U114" s="51" t="s">
        <v>92</v>
      </c>
      <c r="V114" s="51" t="s">
        <v>125</v>
      </c>
    </row>
    <row r="115" ht="14.25" customHeight="true">
      <c r="K115" s="51">
        <v>110</v>
      </c>
      <c r="L115" s="51">
        <v>43609</v>
      </c>
      <c r="M115" s="51">
        <v>1009</v>
      </c>
      <c r="N115" s="51" t="s">
        <v>93</v>
      </c>
      <c r="O115" s="51">
        <v>1</v>
      </c>
      <c r="P115" s="51" t="s">
        <v>74</v>
      </c>
      <c r="Q115" s="51" t="s">
        <v>105</v>
      </c>
      <c r="R115" s="51">
        <v>4300</v>
      </c>
      <c r="S115" s="51">
        <v>138</v>
      </c>
      <c r="T115" s="51">
        <v>593400</v>
      </c>
      <c r="U115" s="51" t="s">
        <v>98</v>
      </c>
      <c r="V115" s="51" t="s">
        <v>76</v>
      </c>
    </row>
    <row r="116" ht="14.25" customHeight="true">
      <c r="K116" s="51">
        <v>111</v>
      </c>
      <c r="L116" s="51">
        <v>43616</v>
      </c>
      <c r="M116" s="51">
        <v>1007</v>
      </c>
      <c r="N116" s="51" t="s">
        <v>103</v>
      </c>
      <c r="O116" s="51">
        <v>5</v>
      </c>
      <c r="P116" s="51" t="s">
        <v>89</v>
      </c>
      <c r="Q116" s="51" t="s">
        <v>105</v>
      </c>
      <c r="R116" s="51">
        <v>4300</v>
      </c>
      <c r="S116" s="51">
        <v>197</v>
      </c>
      <c r="T116" s="51">
        <v>847100</v>
      </c>
      <c r="U116" s="51" t="s">
        <v>71</v>
      </c>
      <c r="V116" s="51" t="s">
        <v>91</v>
      </c>
    </row>
    <row r="117" ht="14.25" customHeight="true">
      <c r="K117" s="51">
        <v>112</v>
      </c>
      <c r="L117" s="51">
        <v>43616</v>
      </c>
      <c r="M117" s="51">
        <v>1005</v>
      </c>
      <c r="N117" s="51" t="s">
        <v>118</v>
      </c>
      <c r="O117" s="51">
        <v>3</v>
      </c>
      <c r="P117" s="51" t="s">
        <v>89</v>
      </c>
      <c r="Q117" s="51" t="s">
        <v>117</v>
      </c>
      <c r="R117" s="51">
        <v>1200</v>
      </c>
      <c r="S117" s="51">
        <v>134</v>
      </c>
      <c r="T117" s="51">
        <v>160800</v>
      </c>
      <c r="U117" s="51" t="s">
        <v>87</v>
      </c>
      <c r="V117" s="51" t="s">
        <v>97</v>
      </c>
    </row>
    <row r="118" ht="14.25" customHeight="true">
      <c r="K118" s="51">
        <v>113</v>
      </c>
      <c r="L118" s="51">
        <v>43616</v>
      </c>
      <c r="M118" s="51">
        <v>1009</v>
      </c>
      <c r="N118" s="51" t="s">
        <v>93</v>
      </c>
      <c r="O118" s="51">
        <v>15</v>
      </c>
      <c r="P118" s="51" t="s">
        <v>74</v>
      </c>
      <c r="Q118" s="51" t="s">
        <v>108</v>
      </c>
      <c r="R118" s="51">
        <v>250</v>
      </c>
      <c r="S118" s="51">
        <v>125</v>
      </c>
      <c r="T118" s="51">
        <v>31250</v>
      </c>
      <c r="U118" s="51" t="s">
        <v>72</v>
      </c>
      <c r="V118" s="51" t="s">
        <v>99</v>
      </c>
    </row>
    <row r="119" ht="14.25" customHeight="true">
      <c r="K119" s="51">
        <v>114</v>
      </c>
      <c r="L119" s="51">
        <v>43616</v>
      </c>
      <c r="M119" s="51">
        <v>1009</v>
      </c>
      <c r="N119" s="51" t="s">
        <v>93</v>
      </c>
      <c r="O119" s="51">
        <v>15</v>
      </c>
      <c r="P119" s="51" t="s">
        <v>89</v>
      </c>
      <c r="Q119" s="51" t="s">
        <v>107</v>
      </c>
      <c r="R119" s="51">
        <v>435</v>
      </c>
      <c r="S119" s="51">
        <v>176</v>
      </c>
      <c r="T119" s="51">
        <v>76560</v>
      </c>
      <c r="U119" s="51" t="s">
        <v>87</v>
      </c>
      <c r="V119" s="51" t="s">
        <v>97</v>
      </c>
    </row>
    <row r="120" ht="14.25" customHeight="true">
      <c r="K120" s="51">
        <v>115</v>
      </c>
      <c r="L120" s="51">
        <v>43619</v>
      </c>
      <c r="M120" s="51">
        <v>1009</v>
      </c>
      <c r="N120" s="51" t="s">
        <v>93</v>
      </c>
      <c r="O120" s="51">
        <v>4</v>
      </c>
      <c r="P120" s="51" t="s">
        <v>74</v>
      </c>
      <c r="Q120" s="51" t="s">
        <v>128</v>
      </c>
      <c r="R120" s="51">
        <v>55</v>
      </c>
      <c r="S120" s="51">
        <v>65</v>
      </c>
      <c r="T120" s="51">
        <v>3575</v>
      </c>
      <c r="U120" s="51" t="s">
        <v>95</v>
      </c>
      <c r="V120" s="51" t="s">
        <v>97</v>
      </c>
    </row>
    <row r="121" ht="14.25" customHeight="true">
      <c r="K121" s="51">
        <v>116</v>
      </c>
      <c r="L121" s="51">
        <v>43619</v>
      </c>
      <c r="M121" s="51">
        <v>1009</v>
      </c>
      <c r="N121" s="51" t="s">
        <v>93</v>
      </c>
      <c r="O121" s="51">
        <v>2</v>
      </c>
      <c r="P121" s="51" t="s">
        <v>89</v>
      </c>
      <c r="Q121" s="51" t="s">
        <v>116</v>
      </c>
      <c r="R121" s="51">
        <v>150</v>
      </c>
      <c r="S121" s="51">
        <v>157</v>
      </c>
      <c r="T121" s="51">
        <v>23550</v>
      </c>
      <c r="U121" s="51" t="s">
        <v>95</v>
      </c>
      <c r="V121" s="51" t="s">
        <v>104</v>
      </c>
    </row>
    <row r="122" ht="14.25" customHeight="true">
      <c r="K122" s="51">
        <v>117</v>
      </c>
      <c r="L122" s="51">
        <v>43621</v>
      </c>
      <c r="M122" s="51">
        <v>1005</v>
      </c>
      <c r="N122" s="51" t="s">
        <v>118</v>
      </c>
      <c r="O122" s="51">
        <v>4</v>
      </c>
      <c r="P122" s="51" t="s">
        <v>74</v>
      </c>
      <c r="Q122" s="51" t="s">
        <v>108</v>
      </c>
      <c r="R122" s="51">
        <v>250</v>
      </c>
      <c r="S122" s="51">
        <v>185</v>
      </c>
      <c r="T122" s="51">
        <v>46250</v>
      </c>
      <c r="U122" s="51" t="s">
        <v>79</v>
      </c>
      <c r="V122" s="51" t="s">
        <v>106</v>
      </c>
    </row>
    <row r="123" ht="14.25" customHeight="true">
      <c r="K123" s="51">
        <v>118</v>
      </c>
      <c r="L123" s="51">
        <v>43621</v>
      </c>
      <c r="M123" s="51">
        <v>1006</v>
      </c>
      <c r="N123" s="51" t="s">
        <v>73</v>
      </c>
      <c r="O123" s="51">
        <v>7</v>
      </c>
      <c r="P123" s="51" t="s">
        <v>74</v>
      </c>
      <c r="Q123" s="51" t="s">
        <v>107</v>
      </c>
      <c r="R123" s="51">
        <v>435</v>
      </c>
      <c r="S123" s="51">
        <v>143</v>
      </c>
      <c r="T123" s="51">
        <v>62205</v>
      </c>
      <c r="U123" s="51" t="s">
        <v>79</v>
      </c>
      <c r="V123" s="51" t="s">
        <v>91</v>
      </c>
    </row>
    <row r="124" ht="14.25" customHeight="true">
      <c r="K124" s="51">
        <v>119</v>
      </c>
      <c r="L124" s="51">
        <v>43626</v>
      </c>
      <c r="M124" s="51">
        <v>1002</v>
      </c>
      <c r="N124" s="51" t="s">
        <v>88</v>
      </c>
      <c r="O124" s="51">
        <v>13</v>
      </c>
      <c r="P124" s="51" t="s">
        <v>74</v>
      </c>
      <c r="Q124" s="51" t="s">
        <v>112</v>
      </c>
      <c r="R124" s="51">
        <v>130</v>
      </c>
      <c r="S124" s="51">
        <v>79</v>
      </c>
      <c r="T124" s="51">
        <v>10270</v>
      </c>
      <c r="U124" s="51" t="s">
        <v>98</v>
      </c>
      <c r="V124" s="51" t="s">
        <v>109</v>
      </c>
    </row>
    <row r="125" ht="14.25" customHeight="true">
      <c r="K125" s="51">
        <v>120</v>
      </c>
      <c r="L125" s="51">
        <v>43626</v>
      </c>
      <c r="M125" s="51">
        <v>1009</v>
      </c>
      <c r="N125" s="51" t="s">
        <v>93</v>
      </c>
      <c r="O125" s="51">
        <v>7</v>
      </c>
      <c r="P125" s="51" t="s">
        <v>74</v>
      </c>
      <c r="Q125" s="51" t="s">
        <v>117</v>
      </c>
      <c r="R125" s="51">
        <v>1200</v>
      </c>
      <c r="S125" s="51">
        <v>200</v>
      </c>
      <c r="T125" s="51">
        <v>240000</v>
      </c>
      <c r="U125" s="51" t="s">
        <v>95</v>
      </c>
      <c r="V125" s="51" t="s">
        <v>104</v>
      </c>
    </row>
    <row r="126" ht="14.25" customHeight="true">
      <c r="K126" s="51">
        <v>121</v>
      </c>
      <c r="L126" s="51">
        <v>43627</v>
      </c>
      <c r="M126" s="51">
        <v>1001</v>
      </c>
      <c r="N126" s="51" t="s">
        <v>77</v>
      </c>
      <c r="O126" s="51">
        <v>3</v>
      </c>
      <c r="P126" s="51" t="s">
        <v>74</v>
      </c>
      <c r="Q126" s="51" t="s">
        <v>128</v>
      </c>
      <c r="R126" s="51">
        <v>55</v>
      </c>
      <c r="S126" s="51">
        <v>172</v>
      </c>
      <c r="T126" s="51">
        <v>9460</v>
      </c>
      <c r="U126" s="51" t="s">
        <v>79</v>
      </c>
      <c r="V126" s="51" t="s">
        <v>109</v>
      </c>
    </row>
    <row r="127" ht="14.25" customHeight="true">
      <c r="K127" s="51">
        <v>122</v>
      </c>
      <c r="L127" s="51">
        <v>43627</v>
      </c>
      <c r="M127" s="51">
        <v>1005</v>
      </c>
      <c r="N127" s="51" t="s">
        <v>118</v>
      </c>
      <c r="O127" s="51">
        <v>1</v>
      </c>
      <c r="P127" s="51" t="s">
        <v>89</v>
      </c>
      <c r="Q127" s="51" t="s">
        <v>105</v>
      </c>
      <c r="R127" s="51">
        <v>4300</v>
      </c>
      <c r="S127" s="51">
        <v>186</v>
      </c>
      <c r="T127" s="51">
        <v>799800</v>
      </c>
      <c r="U127" s="51" t="s">
        <v>87</v>
      </c>
      <c r="V127" s="51" t="s">
        <v>109</v>
      </c>
    </row>
    <row r="128" ht="14.25" customHeight="true">
      <c r="K128" s="51">
        <v>123</v>
      </c>
      <c r="L128" s="51">
        <v>43631</v>
      </c>
      <c r="M128" s="51">
        <v>1005</v>
      </c>
      <c r="N128" s="51" t="s">
        <v>118</v>
      </c>
      <c r="O128" s="51">
        <v>15</v>
      </c>
      <c r="P128" s="51" t="s">
        <v>89</v>
      </c>
      <c r="Q128" s="51" t="s">
        <v>116</v>
      </c>
      <c r="R128" s="51">
        <v>150</v>
      </c>
      <c r="S128" s="51">
        <v>100</v>
      </c>
      <c r="T128" s="51">
        <v>15000</v>
      </c>
      <c r="U128" s="51" t="s">
        <v>71</v>
      </c>
      <c r="V128" s="51" t="s">
        <v>97</v>
      </c>
    </row>
    <row r="129" ht="14.25" customHeight="true">
      <c r="K129" s="51">
        <v>124</v>
      </c>
      <c r="L129" s="51">
        <v>43631</v>
      </c>
      <c r="M129" s="51">
        <v>1004</v>
      </c>
      <c r="N129" s="51" t="s">
        <v>101</v>
      </c>
      <c r="O129" s="51">
        <v>4</v>
      </c>
      <c r="P129" s="51" t="s">
        <v>74</v>
      </c>
      <c r="Q129" s="51" t="s">
        <v>108</v>
      </c>
      <c r="R129" s="51">
        <v>250</v>
      </c>
      <c r="S129" s="51">
        <v>100</v>
      </c>
      <c r="T129" s="51">
        <v>25000</v>
      </c>
      <c r="U129" s="51" t="s">
        <v>95</v>
      </c>
      <c r="V129" s="51" t="s">
        <v>91</v>
      </c>
    </row>
    <row r="130" ht="14.25" customHeight="true">
      <c r="K130" s="51">
        <v>125</v>
      </c>
      <c r="L130" s="51">
        <v>43634</v>
      </c>
      <c r="M130" s="51">
        <v>1001</v>
      </c>
      <c r="N130" s="51" t="s">
        <v>77</v>
      </c>
      <c r="O130" s="51">
        <v>11</v>
      </c>
      <c r="P130" s="51" t="s">
        <v>74</v>
      </c>
      <c r="Q130" s="51" t="s">
        <v>105</v>
      </c>
      <c r="R130" s="51">
        <v>4300</v>
      </c>
      <c r="S130" s="51">
        <v>188</v>
      </c>
      <c r="T130" s="51">
        <v>808400</v>
      </c>
      <c r="U130" s="51" t="s">
        <v>100</v>
      </c>
      <c r="V130" s="51" t="s">
        <v>106</v>
      </c>
    </row>
    <row r="131" ht="14.25" customHeight="true">
      <c r="K131" s="51">
        <v>126</v>
      </c>
      <c r="L131" s="51">
        <v>43634</v>
      </c>
      <c r="M131" s="51">
        <v>1005</v>
      </c>
      <c r="N131" s="51" t="s">
        <v>118</v>
      </c>
      <c r="O131" s="51">
        <v>7</v>
      </c>
      <c r="P131" s="51" t="s">
        <v>89</v>
      </c>
      <c r="Q131" s="51" t="s">
        <v>75</v>
      </c>
      <c r="R131" s="51">
        <v>2220</v>
      </c>
      <c r="S131" s="51">
        <v>135</v>
      </c>
      <c r="T131" s="51">
        <v>299700</v>
      </c>
      <c r="U131" s="51" t="s">
        <v>95</v>
      </c>
      <c r="V131" s="51" t="s">
        <v>99</v>
      </c>
    </row>
    <row r="132" ht="14.25" customHeight="true">
      <c r="K132" s="51">
        <v>127</v>
      </c>
      <c r="L132" s="51">
        <v>43637</v>
      </c>
      <c r="M132" s="51">
        <v>1008</v>
      </c>
      <c r="N132" s="51" t="s">
        <v>111</v>
      </c>
      <c r="O132" s="51">
        <v>1</v>
      </c>
      <c r="P132" s="51" t="s">
        <v>74</v>
      </c>
      <c r="Q132" s="51" t="s">
        <v>102</v>
      </c>
      <c r="R132" s="51">
        <v>1998</v>
      </c>
      <c r="S132" s="51">
        <v>171</v>
      </c>
      <c r="T132" s="51">
        <v>341658</v>
      </c>
      <c r="U132" s="51" t="s">
        <v>79</v>
      </c>
      <c r="V132" s="51" t="s">
        <v>97</v>
      </c>
    </row>
    <row r="133" ht="14.25" customHeight="true">
      <c r="K133" s="51">
        <v>128</v>
      </c>
      <c r="L133" s="51">
        <v>43637</v>
      </c>
      <c r="M133" s="51">
        <v>1006</v>
      </c>
      <c r="N133" s="51" t="s">
        <v>73</v>
      </c>
      <c r="O133" s="51">
        <v>3</v>
      </c>
      <c r="P133" s="51" t="s">
        <v>74</v>
      </c>
      <c r="Q133" s="51" t="s">
        <v>90</v>
      </c>
      <c r="R133" s="51">
        <v>80</v>
      </c>
      <c r="S133" s="51">
        <v>62</v>
      </c>
      <c r="T133" s="51">
        <v>4960</v>
      </c>
      <c r="U133" s="51" t="s">
        <v>87</v>
      </c>
      <c r="V133" s="51" t="s">
        <v>109</v>
      </c>
    </row>
    <row r="134" ht="14.25" customHeight="true">
      <c r="K134" s="51">
        <v>129</v>
      </c>
      <c r="L134" s="51">
        <v>43637</v>
      </c>
      <c r="M134" s="51">
        <v>1008</v>
      </c>
      <c r="N134" s="51" t="s">
        <v>111</v>
      </c>
      <c r="O134" s="51">
        <v>16</v>
      </c>
      <c r="P134" s="51" t="s">
        <v>74</v>
      </c>
      <c r="Q134" s="51" t="s">
        <v>112</v>
      </c>
      <c r="R134" s="51">
        <v>130</v>
      </c>
      <c r="S134" s="51">
        <v>58</v>
      </c>
      <c r="T134" s="51">
        <v>7540</v>
      </c>
      <c r="U134" s="51" t="s">
        <v>98</v>
      </c>
      <c r="V134" s="51" t="s">
        <v>125</v>
      </c>
    </row>
    <row r="135" ht="14.25" customHeight="true">
      <c r="K135" s="51">
        <v>130</v>
      </c>
      <c r="L135" s="51">
        <v>43637</v>
      </c>
      <c r="M135" s="51">
        <v>1005</v>
      </c>
      <c r="N135" s="51" t="s">
        <v>118</v>
      </c>
      <c r="O135" s="51">
        <v>15</v>
      </c>
      <c r="P135" s="51" t="s">
        <v>89</v>
      </c>
      <c r="Q135" s="51" t="s">
        <v>112</v>
      </c>
      <c r="R135" s="51">
        <v>130</v>
      </c>
      <c r="S135" s="51">
        <v>107</v>
      </c>
      <c r="T135" s="51">
        <v>13910</v>
      </c>
      <c r="U135" s="51" t="s">
        <v>95</v>
      </c>
      <c r="V135" s="51" t="s">
        <v>109</v>
      </c>
    </row>
    <row r="136" ht="14.25" customHeight="true">
      <c r="K136" s="51">
        <v>131</v>
      </c>
      <c r="L136" s="51">
        <v>43639</v>
      </c>
      <c r="M136" s="51">
        <v>1008</v>
      </c>
      <c r="N136" s="51" t="s">
        <v>111</v>
      </c>
      <c r="O136" s="51">
        <v>15</v>
      </c>
      <c r="P136" s="51" t="s">
        <v>89</v>
      </c>
      <c r="Q136" s="51" t="s">
        <v>110</v>
      </c>
      <c r="R136" s="51">
        <v>1800</v>
      </c>
      <c r="S136" s="51">
        <v>96</v>
      </c>
      <c r="T136" s="51">
        <v>172800</v>
      </c>
      <c r="U136" s="51" t="s">
        <v>100</v>
      </c>
      <c r="V136" s="51" t="s">
        <v>104</v>
      </c>
    </row>
    <row r="137" ht="14.25" customHeight="true">
      <c r="K137" s="51">
        <v>132</v>
      </c>
      <c r="L137" s="51">
        <v>43639</v>
      </c>
      <c r="M137" s="51">
        <v>1003</v>
      </c>
      <c r="N137" s="51" t="s">
        <v>115</v>
      </c>
      <c r="O137" s="51">
        <v>2</v>
      </c>
      <c r="P137" s="51" t="s">
        <v>89</v>
      </c>
      <c r="Q137" s="51" t="s">
        <v>90</v>
      </c>
      <c r="R137" s="51">
        <v>80</v>
      </c>
      <c r="S137" s="51">
        <v>184</v>
      </c>
      <c r="T137" s="51">
        <v>14720</v>
      </c>
      <c r="U137" s="51" t="s">
        <v>79</v>
      </c>
      <c r="V137" s="51" t="s">
        <v>106</v>
      </c>
    </row>
    <row r="138" ht="14.25" customHeight="true">
      <c r="K138" s="51">
        <v>133</v>
      </c>
      <c r="L138" s="51">
        <v>43645</v>
      </c>
      <c r="M138" s="51">
        <v>1009</v>
      </c>
      <c r="N138" s="51" t="s">
        <v>93</v>
      </c>
      <c r="O138" s="51">
        <v>7</v>
      </c>
      <c r="P138" s="51" t="s">
        <v>74</v>
      </c>
      <c r="Q138" s="51" t="s">
        <v>110</v>
      </c>
      <c r="R138" s="51">
        <v>1800</v>
      </c>
      <c r="S138" s="51">
        <v>148</v>
      </c>
      <c r="T138" s="51">
        <v>266400</v>
      </c>
      <c r="U138" s="51" t="s">
        <v>98</v>
      </c>
      <c r="V138" s="51" t="s">
        <v>99</v>
      </c>
    </row>
    <row r="139" ht="14.25" customHeight="true">
      <c r="K139" s="51">
        <v>134</v>
      </c>
      <c r="L139" s="51">
        <v>43645</v>
      </c>
      <c r="M139" s="51">
        <v>1009</v>
      </c>
      <c r="N139" s="51" t="s">
        <v>93</v>
      </c>
      <c r="O139" s="51">
        <v>6</v>
      </c>
      <c r="P139" s="51" t="s">
        <v>89</v>
      </c>
      <c r="Q139" s="51" t="s">
        <v>113</v>
      </c>
      <c r="R139" s="51">
        <v>80</v>
      </c>
      <c r="S139" s="51">
        <v>127</v>
      </c>
      <c r="T139" s="51">
        <v>10160</v>
      </c>
      <c r="U139" s="51" t="s">
        <v>72</v>
      </c>
      <c r="V139" s="51" t="s">
        <v>106</v>
      </c>
    </row>
    <row r="140" ht="14.25" customHeight="true">
      <c r="K140" s="51">
        <v>135</v>
      </c>
      <c r="L140" s="51">
        <v>43649</v>
      </c>
      <c r="M140" s="51">
        <v>1002</v>
      </c>
      <c r="N140" s="51" t="s">
        <v>88</v>
      </c>
      <c r="O140" s="51">
        <v>16</v>
      </c>
      <c r="P140" s="51" t="s">
        <v>89</v>
      </c>
      <c r="Q140" s="51" t="s">
        <v>117</v>
      </c>
      <c r="R140" s="51">
        <v>1200</v>
      </c>
      <c r="S140" s="51">
        <v>66</v>
      </c>
      <c r="T140" s="51">
        <v>79200</v>
      </c>
      <c r="U140" s="51" t="s">
        <v>72</v>
      </c>
      <c r="V140" s="51" t="s">
        <v>76</v>
      </c>
    </row>
    <row r="141" ht="14.25" customHeight="true">
      <c r="K141" s="51">
        <v>136</v>
      </c>
      <c r="L141" s="51">
        <v>43649</v>
      </c>
      <c r="M141" s="51">
        <v>1004</v>
      </c>
      <c r="N141" s="51" t="s">
        <v>101</v>
      </c>
      <c r="O141" s="51">
        <v>6</v>
      </c>
      <c r="P141" s="51" t="s">
        <v>74</v>
      </c>
      <c r="Q141" s="51" t="s">
        <v>117</v>
      </c>
      <c r="R141" s="51">
        <v>1200</v>
      </c>
      <c r="S141" s="51">
        <v>113</v>
      </c>
      <c r="T141" s="51">
        <v>135600</v>
      </c>
      <c r="U141" s="51" t="s">
        <v>98</v>
      </c>
      <c r="V141" s="51" t="s">
        <v>76</v>
      </c>
    </row>
    <row r="142" ht="14.25" customHeight="true">
      <c r="K142" s="51">
        <v>137</v>
      </c>
      <c r="L142" s="51">
        <v>43649</v>
      </c>
      <c r="M142" s="51">
        <v>1002</v>
      </c>
      <c r="N142" s="51" t="s">
        <v>88</v>
      </c>
      <c r="O142" s="51">
        <v>2</v>
      </c>
      <c r="P142" s="51" t="s">
        <v>74</v>
      </c>
      <c r="Q142" s="51" t="s">
        <v>94</v>
      </c>
      <c r="R142" s="51">
        <v>800</v>
      </c>
      <c r="S142" s="51">
        <v>138</v>
      </c>
      <c r="T142" s="51">
        <v>110400</v>
      </c>
      <c r="U142" s="51" t="s">
        <v>98</v>
      </c>
      <c r="V142" s="51" t="s">
        <v>109</v>
      </c>
    </row>
    <row r="143" ht="14.25" customHeight="true">
      <c r="K143" s="51">
        <v>138</v>
      </c>
      <c r="L143" s="51">
        <v>43649</v>
      </c>
      <c r="M143" s="51">
        <v>1009</v>
      </c>
      <c r="N143" s="51" t="s">
        <v>93</v>
      </c>
      <c r="O143" s="51">
        <v>8</v>
      </c>
      <c r="P143" s="51" t="s">
        <v>74</v>
      </c>
      <c r="Q143" s="51" t="s">
        <v>113</v>
      </c>
      <c r="R143" s="51">
        <v>80</v>
      </c>
      <c r="S143" s="51">
        <v>93</v>
      </c>
      <c r="T143" s="51">
        <v>7440</v>
      </c>
      <c r="U143" s="51" t="s">
        <v>79</v>
      </c>
      <c r="V143" s="51" t="s">
        <v>91</v>
      </c>
    </row>
    <row r="144" ht="14.25" customHeight="true">
      <c r="K144" s="51">
        <v>139</v>
      </c>
      <c r="L144" s="51">
        <v>43653</v>
      </c>
      <c r="M144" s="51">
        <v>1007</v>
      </c>
      <c r="N144" s="51" t="s">
        <v>103</v>
      </c>
      <c r="O144" s="51">
        <v>8</v>
      </c>
      <c r="P144" s="51" t="s">
        <v>89</v>
      </c>
      <c r="Q144" s="51" t="s">
        <v>105</v>
      </c>
      <c r="R144" s="51">
        <v>4300</v>
      </c>
      <c r="S144" s="51">
        <v>103</v>
      </c>
      <c r="T144" s="51">
        <v>442900</v>
      </c>
      <c r="U144" s="51" t="s">
        <v>87</v>
      </c>
      <c r="V144" s="51" t="s">
        <v>109</v>
      </c>
    </row>
    <row r="145" ht="14.25" customHeight="true">
      <c r="K145" s="51">
        <v>140</v>
      </c>
      <c r="L145" s="51">
        <v>43653</v>
      </c>
      <c r="M145" s="51">
        <v>1006</v>
      </c>
      <c r="N145" s="51" t="s">
        <v>73</v>
      </c>
      <c r="O145" s="51">
        <v>9</v>
      </c>
      <c r="P145" s="51" t="s">
        <v>74</v>
      </c>
      <c r="Q145" s="51" t="s">
        <v>96</v>
      </c>
      <c r="R145" s="51">
        <v>1450</v>
      </c>
      <c r="S145" s="51">
        <v>50</v>
      </c>
      <c r="T145" s="51">
        <v>72500</v>
      </c>
      <c r="U145" s="51" t="s">
        <v>72</v>
      </c>
      <c r="V145" s="51" t="s">
        <v>91</v>
      </c>
    </row>
    <row r="146" ht="14.25" customHeight="true">
      <c r="K146" s="51">
        <v>141</v>
      </c>
      <c r="L146" s="51">
        <v>43653</v>
      </c>
      <c r="M146" s="51">
        <v>1003</v>
      </c>
      <c r="N146" s="51" t="s">
        <v>115</v>
      </c>
      <c r="O146" s="51">
        <v>5</v>
      </c>
      <c r="P146" s="51" t="s">
        <v>89</v>
      </c>
      <c r="Q146" s="51" t="s">
        <v>94</v>
      </c>
      <c r="R146" s="51">
        <v>800</v>
      </c>
      <c r="S146" s="51">
        <v>183</v>
      </c>
      <c r="T146" s="51">
        <v>146400</v>
      </c>
      <c r="U146" s="51" t="s">
        <v>98</v>
      </c>
      <c r="V146" s="51" t="s">
        <v>106</v>
      </c>
    </row>
    <row r="147" ht="14.25" customHeight="true">
      <c r="K147" s="51">
        <v>142</v>
      </c>
      <c r="L147" s="51">
        <v>43653</v>
      </c>
      <c r="M147" s="51">
        <v>1002</v>
      </c>
      <c r="N147" s="51" t="s">
        <v>88</v>
      </c>
      <c r="O147" s="51">
        <v>15</v>
      </c>
      <c r="P147" s="51" t="s">
        <v>89</v>
      </c>
      <c r="Q147" s="51" t="s">
        <v>110</v>
      </c>
      <c r="R147" s="51">
        <v>1800</v>
      </c>
      <c r="S147" s="51">
        <v>99</v>
      </c>
      <c r="T147" s="51">
        <v>178200</v>
      </c>
      <c r="U147" s="51" t="s">
        <v>71</v>
      </c>
      <c r="V147" s="51" t="s">
        <v>125</v>
      </c>
    </row>
    <row r="148" ht="14.25" customHeight="true">
      <c r="K148" s="51">
        <v>143</v>
      </c>
      <c r="L148" s="51">
        <v>43654</v>
      </c>
      <c r="M148" s="51">
        <v>1002</v>
      </c>
      <c r="N148" s="51" t="s">
        <v>88</v>
      </c>
      <c r="O148" s="51">
        <v>13</v>
      </c>
      <c r="P148" s="51" t="s">
        <v>89</v>
      </c>
      <c r="Q148" s="51" t="s">
        <v>90</v>
      </c>
      <c r="R148" s="51">
        <v>80</v>
      </c>
      <c r="S148" s="51">
        <v>76</v>
      </c>
      <c r="T148" s="51">
        <v>6080</v>
      </c>
      <c r="U148" s="51" t="s">
        <v>79</v>
      </c>
      <c r="V148" s="51" t="s">
        <v>125</v>
      </c>
    </row>
    <row r="149" ht="14.25" customHeight="true">
      <c r="K149" s="51">
        <v>144</v>
      </c>
      <c r="L149" s="51">
        <v>43654</v>
      </c>
      <c r="M149" s="51">
        <v>1003</v>
      </c>
      <c r="N149" s="51" t="s">
        <v>115</v>
      </c>
      <c r="O149" s="51">
        <v>14</v>
      </c>
      <c r="P149" s="51" t="s">
        <v>89</v>
      </c>
      <c r="Q149" s="51" t="s">
        <v>117</v>
      </c>
      <c r="R149" s="51">
        <v>1200</v>
      </c>
      <c r="S149" s="51">
        <v>141</v>
      </c>
      <c r="T149" s="51">
        <v>169200</v>
      </c>
      <c r="U149" s="51" t="s">
        <v>98</v>
      </c>
      <c r="V149" s="51" t="s">
        <v>104</v>
      </c>
    </row>
    <row r="150" ht="14.25" customHeight="true">
      <c r="K150" s="51">
        <v>145</v>
      </c>
      <c r="L150" s="51">
        <v>43654</v>
      </c>
      <c r="M150" s="51">
        <v>1008</v>
      </c>
      <c r="N150" s="51" t="s">
        <v>111</v>
      </c>
      <c r="O150" s="51">
        <v>15</v>
      </c>
      <c r="P150" s="51" t="s">
        <v>74</v>
      </c>
      <c r="Q150" s="51" t="s">
        <v>119</v>
      </c>
      <c r="R150" s="51">
        <v>1700</v>
      </c>
      <c r="S150" s="51">
        <v>135</v>
      </c>
      <c r="T150" s="51">
        <v>229500</v>
      </c>
      <c r="U150" s="51" t="s">
        <v>87</v>
      </c>
      <c r="V150" s="51" t="s">
        <v>104</v>
      </c>
    </row>
    <row r="151" ht="14.25" customHeight="true">
      <c r="K151" s="51">
        <v>146</v>
      </c>
      <c r="L151" s="51">
        <v>43654</v>
      </c>
      <c r="M151" s="51">
        <v>1005</v>
      </c>
      <c r="N151" s="51" t="s">
        <v>118</v>
      </c>
      <c r="O151" s="51">
        <v>3</v>
      </c>
      <c r="P151" s="51" t="s">
        <v>89</v>
      </c>
      <c r="Q151" s="51" t="s">
        <v>94</v>
      </c>
      <c r="R151" s="51">
        <v>800</v>
      </c>
      <c r="S151" s="51">
        <v>195</v>
      </c>
      <c r="T151" s="51">
        <v>156000</v>
      </c>
      <c r="U151" s="51" t="s">
        <v>79</v>
      </c>
      <c r="V151" s="51" t="s">
        <v>104</v>
      </c>
    </row>
    <row r="152" ht="14.25" customHeight="true">
      <c r="K152" s="51">
        <v>147</v>
      </c>
      <c r="L152" s="51">
        <v>43654</v>
      </c>
      <c r="M152" s="51">
        <v>1005</v>
      </c>
      <c r="N152" s="51" t="s">
        <v>118</v>
      </c>
      <c r="O152" s="51">
        <v>1</v>
      </c>
      <c r="P152" s="51" t="s">
        <v>89</v>
      </c>
      <c r="Q152" s="51" t="s">
        <v>112</v>
      </c>
      <c r="R152" s="51">
        <v>130</v>
      </c>
      <c r="S152" s="51">
        <v>174</v>
      </c>
      <c r="T152" s="51">
        <v>22620</v>
      </c>
      <c r="U152" s="51" t="s">
        <v>92</v>
      </c>
      <c r="V152" s="51" t="s">
        <v>76</v>
      </c>
    </row>
    <row r="153" ht="14.25" customHeight="true">
      <c r="K153" s="51">
        <v>148</v>
      </c>
      <c r="L153" s="51">
        <v>43654</v>
      </c>
      <c r="M153" s="51">
        <v>1008</v>
      </c>
      <c r="N153" s="51" t="s">
        <v>111</v>
      </c>
      <c r="O153" s="51">
        <v>10</v>
      </c>
      <c r="P153" s="51" t="s">
        <v>89</v>
      </c>
      <c r="Q153" s="51" t="s">
        <v>113</v>
      </c>
      <c r="R153" s="51">
        <v>80</v>
      </c>
      <c r="S153" s="51">
        <v>146</v>
      </c>
      <c r="T153" s="51">
        <v>11680</v>
      </c>
      <c r="U153" s="51" t="s">
        <v>92</v>
      </c>
      <c r="V153" s="51" t="s">
        <v>97</v>
      </c>
    </row>
    <row r="154" ht="14.25" customHeight="true">
      <c r="K154" s="51">
        <v>149</v>
      </c>
      <c r="L154" s="51">
        <v>43657</v>
      </c>
      <c r="M154" s="51">
        <v>1002</v>
      </c>
      <c r="N154" s="51" t="s">
        <v>88</v>
      </c>
      <c r="O154" s="51">
        <v>7</v>
      </c>
      <c r="P154" s="51" t="s">
        <v>74</v>
      </c>
      <c r="Q154" s="51" t="s">
        <v>105</v>
      </c>
      <c r="R154" s="51">
        <v>4300</v>
      </c>
      <c r="S154" s="51">
        <v>197</v>
      </c>
      <c r="T154" s="51">
        <v>847100</v>
      </c>
      <c r="U154" s="51" t="s">
        <v>92</v>
      </c>
      <c r="V154" s="51" t="s">
        <v>76</v>
      </c>
    </row>
    <row r="155" ht="14.25" customHeight="true">
      <c r="K155" s="51">
        <v>150</v>
      </c>
      <c r="L155" s="51">
        <v>43657</v>
      </c>
      <c r="M155" s="51">
        <v>1006</v>
      </c>
      <c r="N155" s="51" t="s">
        <v>73</v>
      </c>
      <c r="O155" s="51">
        <v>11</v>
      </c>
      <c r="P155" s="51" t="s">
        <v>74</v>
      </c>
      <c r="Q155" s="51" t="s">
        <v>102</v>
      </c>
      <c r="R155" s="51">
        <v>1998</v>
      </c>
      <c r="S155" s="51">
        <v>157</v>
      </c>
      <c r="T155" s="51">
        <v>313686</v>
      </c>
      <c r="U155" s="51" t="s">
        <v>100</v>
      </c>
      <c r="V155" s="51" t="s">
        <v>99</v>
      </c>
    </row>
    <row r="156" ht="14.25" customHeight="true">
      <c r="K156" s="51">
        <v>151</v>
      </c>
      <c r="L156" s="51">
        <v>43658</v>
      </c>
      <c r="M156" s="51">
        <v>1002</v>
      </c>
      <c r="N156" s="51" t="s">
        <v>88</v>
      </c>
      <c r="O156" s="51">
        <v>13</v>
      </c>
      <c r="P156" s="51" t="s">
        <v>74</v>
      </c>
      <c r="Q156" s="51" t="s">
        <v>128</v>
      </c>
      <c r="R156" s="51">
        <v>55</v>
      </c>
      <c r="S156" s="51">
        <v>149</v>
      </c>
      <c r="T156" s="51">
        <v>8195</v>
      </c>
      <c r="U156" s="51" t="s">
        <v>87</v>
      </c>
      <c r="V156" s="51" t="s">
        <v>99</v>
      </c>
    </row>
    <row r="157" ht="14.25" customHeight="true">
      <c r="K157" s="51">
        <v>152</v>
      </c>
      <c r="L157" s="51">
        <v>43658</v>
      </c>
      <c r="M157" s="51">
        <v>1002</v>
      </c>
      <c r="N157" s="51" t="s">
        <v>88</v>
      </c>
      <c r="O157" s="51">
        <v>2</v>
      </c>
      <c r="P157" s="51" t="s">
        <v>89</v>
      </c>
      <c r="Q157" s="51" t="s">
        <v>78</v>
      </c>
      <c r="R157" s="51">
        <v>88</v>
      </c>
      <c r="S157" s="51">
        <v>138</v>
      </c>
      <c r="T157" s="51">
        <v>12144</v>
      </c>
      <c r="U157" s="51" t="s">
        <v>79</v>
      </c>
      <c r="V157" s="51" t="s">
        <v>104</v>
      </c>
    </row>
    <row r="158" ht="14.25" customHeight="true">
      <c r="K158" s="51">
        <v>153</v>
      </c>
      <c r="L158" s="51">
        <v>43660</v>
      </c>
      <c r="M158" s="51">
        <v>1002</v>
      </c>
      <c r="N158" s="51" t="s">
        <v>88</v>
      </c>
      <c r="O158" s="51">
        <v>15</v>
      </c>
      <c r="P158" s="51" t="s">
        <v>74</v>
      </c>
      <c r="Q158" s="51" t="s">
        <v>128</v>
      </c>
      <c r="R158" s="51">
        <v>55</v>
      </c>
      <c r="S158" s="51">
        <v>97</v>
      </c>
      <c r="T158" s="51">
        <v>5335</v>
      </c>
      <c r="U158" s="51" t="s">
        <v>71</v>
      </c>
      <c r="V158" s="51" t="s">
        <v>109</v>
      </c>
    </row>
    <row r="159" ht="14.25" customHeight="true">
      <c r="K159" s="51">
        <v>154</v>
      </c>
      <c r="L159" s="51">
        <v>43660</v>
      </c>
      <c r="M159" s="51">
        <v>1007</v>
      </c>
      <c r="N159" s="51" t="s">
        <v>103</v>
      </c>
      <c r="O159" s="51">
        <v>15</v>
      </c>
      <c r="P159" s="51" t="s">
        <v>89</v>
      </c>
      <c r="Q159" s="51" t="s">
        <v>128</v>
      </c>
      <c r="R159" s="51">
        <v>55</v>
      </c>
      <c r="S159" s="51">
        <v>65</v>
      </c>
      <c r="T159" s="51">
        <v>3575</v>
      </c>
      <c r="U159" s="51" t="s">
        <v>79</v>
      </c>
      <c r="V159" s="51" t="s">
        <v>106</v>
      </c>
    </row>
    <row r="160" ht="14.25" customHeight="true">
      <c r="K160" s="51">
        <v>155</v>
      </c>
      <c r="L160" s="51">
        <v>43662</v>
      </c>
      <c r="M160" s="51">
        <v>1008</v>
      </c>
      <c r="N160" s="51" t="s">
        <v>111</v>
      </c>
      <c r="O160" s="51">
        <v>5</v>
      </c>
      <c r="P160" s="51" t="s">
        <v>89</v>
      </c>
      <c r="Q160" s="51" t="s">
        <v>90</v>
      </c>
      <c r="R160" s="51">
        <v>80</v>
      </c>
      <c r="S160" s="51">
        <v>59</v>
      </c>
      <c r="T160" s="51">
        <v>4720</v>
      </c>
      <c r="U160" s="51" t="s">
        <v>98</v>
      </c>
      <c r="V160" s="51" t="s">
        <v>109</v>
      </c>
    </row>
    <row r="161" ht="14.25" customHeight="true">
      <c r="K161" s="51">
        <v>156</v>
      </c>
      <c r="L161" s="51">
        <v>43662</v>
      </c>
      <c r="M161" s="51">
        <v>1007</v>
      </c>
      <c r="N161" s="51" t="s">
        <v>103</v>
      </c>
      <c r="O161" s="51">
        <v>12</v>
      </c>
      <c r="P161" s="51" t="s">
        <v>89</v>
      </c>
      <c r="Q161" s="51" t="s">
        <v>117</v>
      </c>
      <c r="R161" s="51">
        <v>1200</v>
      </c>
      <c r="S161" s="51">
        <v>199</v>
      </c>
      <c r="T161" s="51">
        <v>238800</v>
      </c>
      <c r="U161" s="51" t="s">
        <v>72</v>
      </c>
      <c r="V161" s="51" t="s">
        <v>99</v>
      </c>
    </row>
    <row r="162" ht="14.25" customHeight="true">
      <c r="K162" s="51">
        <v>157</v>
      </c>
      <c r="L162" s="51">
        <v>43665</v>
      </c>
      <c r="M162" s="51">
        <v>1004</v>
      </c>
      <c r="N162" s="51" t="s">
        <v>101</v>
      </c>
      <c r="O162" s="51">
        <v>14</v>
      </c>
      <c r="P162" s="51" t="s">
        <v>74</v>
      </c>
      <c r="Q162" s="51" t="s">
        <v>110</v>
      </c>
      <c r="R162" s="51">
        <v>1800</v>
      </c>
      <c r="S162" s="51">
        <v>169</v>
      </c>
      <c r="T162" s="51">
        <v>304200</v>
      </c>
      <c r="U162" s="51" t="s">
        <v>95</v>
      </c>
      <c r="V162" s="51" t="s">
        <v>76</v>
      </c>
    </row>
    <row r="163" ht="14.25" customHeight="true">
      <c r="K163" s="51">
        <v>158</v>
      </c>
      <c r="L163" s="51">
        <v>43665</v>
      </c>
      <c r="M163" s="51">
        <v>1007</v>
      </c>
      <c r="N163" s="51" t="s">
        <v>103</v>
      </c>
      <c r="O163" s="51">
        <v>14</v>
      </c>
      <c r="P163" s="51" t="s">
        <v>74</v>
      </c>
      <c r="Q163" s="51" t="s">
        <v>117</v>
      </c>
      <c r="R163" s="51">
        <v>1200</v>
      </c>
      <c r="S163" s="51">
        <v>166</v>
      </c>
      <c r="T163" s="51">
        <v>199200</v>
      </c>
      <c r="U163" s="51" t="s">
        <v>95</v>
      </c>
      <c r="V163" s="51" t="s">
        <v>99</v>
      </c>
    </row>
    <row r="164" ht="14.25" customHeight="true">
      <c r="K164" s="51">
        <v>159</v>
      </c>
      <c r="L164" s="51">
        <v>43667</v>
      </c>
      <c r="M164" s="51">
        <v>1004</v>
      </c>
      <c r="N164" s="51" t="s">
        <v>101</v>
      </c>
      <c r="O164" s="51">
        <v>14</v>
      </c>
      <c r="P164" s="51" t="s">
        <v>74</v>
      </c>
      <c r="Q164" s="51" t="s">
        <v>113</v>
      </c>
      <c r="R164" s="51">
        <v>80</v>
      </c>
      <c r="S164" s="51">
        <v>64</v>
      </c>
      <c r="T164" s="51">
        <v>5120</v>
      </c>
      <c r="U164" s="51" t="s">
        <v>72</v>
      </c>
      <c r="V164" s="51" t="s">
        <v>76</v>
      </c>
    </row>
    <row r="165" ht="14.25" customHeight="true">
      <c r="K165" s="51">
        <v>160</v>
      </c>
      <c r="L165" s="51">
        <v>43667</v>
      </c>
      <c r="M165" s="51">
        <v>1001</v>
      </c>
      <c r="N165" s="51" t="s">
        <v>77</v>
      </c>
      <c r="O165" s="51">
        <v>3</v>
      </c>
      <c r="P165" s="51" t="s">
        <v>74</v>
      </c>
      <c r="Q165" s="51" t="s">
        <v>75</v>
      </c>
      <c r="R165" s="51">
        <v>2220</v>
      </c>
      <c r="S165" s="51">
        <v>150</v>
      </c>
      <c r="T165" s="51">
        <v>333000</v>
      </c>
      <c r="U165" s="51" t="s">
        <v>100</v>
      </c>
      <c r="V165" s="51" t="s">
        <v>91</v>
      </c>
    </row>
    <row r="166" ht="14.25" customHeight="true">
      <c r="K166" s="51">
        <v>161</v>
      </c>
      <c r="L166" s="51">
        <v>43680</v>
      </c>
      <c r="M166" s="51">
        <v>1007</v>
      </c>
      <c r="N166" s="51" t="s">
        <v>103</v>
      </c>
      <c r="O166" s="51">
        <v>12</v>
      </c>
      <c r="P166" s="51" t="s">
        <v>74</v>
      </c>
      <c r="Q166" s="51" t="s">
        <v>94</v>
      </c>
      <c r="R166" s="51">
        <v>800</v>
      </c>
      <c r="S166" s="51">
        <v>50</v>
      </c>
      <c r="T166" s="51">
        <v>40000</v>
      </c>
      <c r="U166" s="51" t="s">
        <v>71</v>
      </c>
      <c r="V166" s="51" t="s">
        <v>106</v>
      </c>
    </row>
    <row r="167" ht="14.25" customHeight="true">
      <c r="K167" s="51">
        <v>162</v>
      </c>
      <c r="L167" s="51">
        <v>43680</v>
      </c>
      <c r="M167" s="51">
        <v>1008</v>
      </c>
      <c r="N167" s="51" t="s">
        <v>111</v>
      </c>
      <c r="O167" s="51">
        <v>9</v>
      </c>
      <c r="P167" s="51" t="s">
        <v>74</v>
      </c>
      <c r="Q167" s="51" t="s">
        <v>117</v>
      </c>
      <c r="R167" s="51">
        <v>1200</v>
      </c>
      <c r="S167" s="51">
        <v>173</v>
      </c>
      <c r="T167" s="51">
        <v>207600</v>
      </c>
      <c r="U167" s="51" t="s">
        <v>100</v>
      </c>
      <c r="V167" s="51" t="s">
        <v>106</v>
      </c>
    </row>
    <row r="168" ht="14.25" customHeight="true">
      <c r="K168" s="51">
        <v>163</v>
      </c>
      <c r="L168" s="51">
        <v>43682</v>
      </c>
      <c r="M168" s="51">
        <v>1007</v>
      </c>
      <c r="N168" s="51" t="s">
        <v>103</v>
      </c>
      <c r="O168" s="51">
        <v>5</v>
      </c>
      <c r="P168" s="51" t="s">
        <v>89</v>
      </c>
      <c r="Q168" s="51" t="s">
        <v>107</v>
      </c>
      <c r="R168" s="51">
        <v>435</v>
      </c>
      <c r="S168" s="51">
        <v>151</v>
      </c>
      <c r="T168" s="51">
        <v>65685</v>
      </c>
      <c r="U168" s="51" t="s">
        <v>95</v>
      </c>
      <c r="V168" s="51" t="s">
        <v>76</v>
      </c>
    </row>
    <row r="169" ht="14.25" customHeight="true">
      <c r="K169" s="51">
        <v>164</v>
      </c>
      <c r="L169" s="51">
        <v>43682</v>
      </c>
      <c r="M169" s="51">
        <v>1002</v>
      </c>
      <c r="N169" s="51" t="s">
        <v>88</v>
      </c>
      <c r="O169" s="51">
        <v>12</v>
      </c>
      <c r="P169" s="51" t="s">
        <v>89</v>
      </c>
      <c r="Q169" s="51" t="s">
        <v>116</v>
      </c>
      <c r="R169" s="51">
        <v>150</v>
      </c>
      <c r="S169" s="51">
        <v>93</v>
      </c>
      <c r="T169" s="51">
        <v>13950</v>
      </c>
      <c r="U169" s="51" t="s">
        <v>79</v>
      </c>
      <c r="V169" s="51" t="s">
        <v>109</v>
      </c>
    </row>
    <row r="170" ht="14.25" customHeight="true">
      <c r="K170" s="51">
        <v>165</v>
      </c>
      <c r="L170" s="51">
        <v>43682</v>
      </c>
      <c r="M170" s="51">
        <v>1002</v>
      </c>
      <c r="N170" s="51" t="s">
        <v>88</v>
      </c>
      <c r="O170" s="51">
        <v>7</v>
      </c>
      <c r="P170" s="51" t="s">
        <v>74</v>
      </c>
      <c r="Q170" s="51" t="s">
        <v>102</v>
      </c>
      <c r="R170" s="51">
        <v>1998</v>
      </c>
      <c r="S170" s="51">
        <v>81</v>
      </c>
      <c r="T170" s="51">
        <v>161838</v>
      </c>
      <c r="U170" s="51" t="s">
        <v>95</v>
      </c>
      <c r="V170" s="51" t="s">
        <v>76</v>
      </c>
    </row>
    <row r="171" ht="14.25" customHeight="true">
      <c r="K171" s="51">
        <v>166</v>
      </c>
      <c r="L171" s="51">
        <v>43682</v>
      </c>
      <c r="M171" s="51">
        <v>1009</v>
      </c>
      <c r="N171" s="51" t="s">
        <v>93</v>
      </c>
      <c r="O171" s="51">
        <v>13</v>
      </c>
      <c r="P171" s="51" t="s">
        <v>74</v>
      </c>
      <c r="Q171" s="51" t="s">
        <v>116</v>
      </c>
      <c r="R171" s="51">
        <v>150</v>
      </c>
      <c r="S171" s="51">
        <v>75</v>
      </c>
      <c r="T171" s="51">
        <v>11250</v>
      </c>
      <c r="U171" s="51" t="s">
        <v>100</v>
      </c>
      <c r="V171" s="51" t="s">
        <v>99</v>
      </c>
    </row>
    <row r="172" ht="14.25" customHeight="true">
      <c r="K172" s="51">
        <v>167</v>
      </c>
      <c r="L172" s="51">
        <v>43686</v>
      </c>
      <c r="M172" s="51">
        <v>1003</v>
      </c>
      <c r="N172" s="51" t="s">
        <v>115</v>
      </c>
      <c r="O172" s="51">
        <v>16</v>
      </c>
      <c r="P172" s="51" t="s">
        <v>74</v>
      </c>
      <c r="Q172" s="51" t="s">
        <v>112</v>
      </c>
      <c r="R172" s="51">
        <v>130</v>
      </c>
      <c r="S172" s="51">
        <v>139</v>
      </c>
      <c r="T172" s="51">
        <v>18070</v>
      </c>
      <c r="U172" s="51" t="s">
        <v>95</v>
      </c>
      <c r="V172" s="51" t="s">
        <v>76</v>
      </c>
    </row>
    <row r="173" ht="14.25" customHeight="true">
      <c r="K173" s="51">
        <v>168</v>
      </c>
      <c r="L173" s="51">
        <v>43686</v>
      </c>
      <c r="M173" s="51">
        <v>1002</v>
      </c>
      <c r="N173" s="51" t="s">
        <v>88</v>
      </c>
      <c r="O173" s="51">
        <v>5</v>
      </c>
      <c r="P173" s="51" t="s">
        <v>89</v>
      </c>
      <c r="Q173" s="51" t="s">
        <v>75</v>
      </c>
      <c r="R173" s="51">
        <v>2220</v>
      </c>
      <c r="S173" s="51">
        <v>91</v>
      </c>
      <c r="T173" s="51">
        <v>202020</v>
      </c>
      <c r="U173" s="51" t="s">
        <v>98</v>
      </c>
      <c r="V173" s="51" t="s">
        <v>76</v>
      </c>
    </row>
    <row r="174" ht="14.25" customHeight="true">
      <c r="K174" s="51">
        <v>169</v>
      </c>
      <c r="L174" s="51">
        <v>43694</v>
      </c>
      <c r="M174" s="51">
        <v>1009</v>
      </c>
      <c r="N174" s="51" t="s">
        <v>93</v>
      </c>
      <c r="O174" s="51">
        <v>7</v>
      </c>
      <c r="P174" s="51" t="s">
        <v>89</v>
      </c>
      <c r="Q174" s="51" t="s">
        <v>75</v>
      </c>
      <c r="R174" s="51">
        <v>2220</v>
      </c>
      <c r="S174" s="51">
        <v>126</v>
      </c>
      <c r="T174" s="51">
        <v>279720</v>
      </c>
      <c r="U174" s="51" t="s">
        <v>100</v>
      </c>
      <c r="V174" s="51" t="s">
        <v>106</v>
      </c>
    </row>
    <row r="175" ht="14.25" customHeight="true">
      <c r="K175" s="51">
        <v>170</v>
      </c>
      <c r="L175" s="51">
        <v>43694</v>
      </c>
      <c r="M175" s="51">
        <v>1001</v>
      </c>
      <c r="N175" s="51" t="s">
        <v>77</v>
      </c>
      <c r="O175" s="51">
        <v>9</v>
      </c>
      <c r="P175" s="51" t="s">
        <v>89</v>
      </c>
      <c r="Q175" s="51" t="s">
        <v>112</v>
      </c>
      <c r="R175" s="51">
        <v>130</v>
      </c>
      <c r="S175" s="51">
        <v>58</v>
      </c>
      <c r="T175" s="51">
        <v>7540</v>
      </c>
      <c r="U175" s="51" t="s">
        <v>92</v>
      </c>
      <c r="V175" s="51" t="s">
        <v>99</v>
      </c>
    </row>
    <row r="176" ht="14.25" customHeight="true">
      <c r="K176" s="51">
        <v>171</v>
      </c>
      <c r="L176" s="51">
        <v>43695</v>
      </c>
      <c r="M176" s="51">
        <v>1001</v>
      </c>
      <c r="N176" s="51" t="s">
        <v>77</v>
      </c>
      <c r="O176" s="51">
        <v>1</v>
      </c>
      <c r="P176" s="51" t="s">
        <v>89</v>
      </c>
      <c r="Q176" s="51" t="s">
        <v>102</v>
      </c>
      <c r="R176" s="51">
        <v>1998</v>
      </c>
      <c r="S176" s="51">
        <v>70</v>
      </c>
      <c r="T176" s="51">
        <v>139860</v>
      </c>
      <c r="U176" s="51" t="s">
        <v>92</v>
      </c>
      <c r="V176" s="51" t="s">
        <v>97</v>
      </c>
    </row>
    <row r="177" ht="14.25" customHeight="true">
      <c r="K177" s="51">
        <v>172</v>
      </c>
      <c r="L177" s="51">
        <v>43695</v>
      </c>
      <c r="M177" s="51">
        <v>1006</v>
      </c>
      <c r="N177" s="51" t="s">
        <v>73</v>
      </c>
      <c r="O177" s="51">
        <v>9</v>
      </c>
      <c r="P177" s="51" t="s">
        <v>74</v>
      </c>
      <c r="Q177" s="51" t="s">
        <v>96</v>
      </c>
      <c r="R177" s="51">
        <v>1450</v>
      </c>
      <c r="S177" s="51">
        <v>191</v>
      </c>
      <c r="T177" s="51">
        <v>276950</v>
      </c>
      <c r="U177" s="51" t="s">
        <v>79</v>
      </c>
      <c r="V177" s="51" t="s">
        <v>125</v>
      </c>
    </row>
    <row r="178" ht="14.25" customHeight="true">
      <c r="K178" s="51">
        <v>173</v>
      </c>
      <c r="L178" s="51">
        <v>43701</v>
      </c>
      <c r="M178" s="51">
        <v>1003</v>
      </c>
      <c r="N178" s="51" t="s">
        <v>115</v>
      </c>
      <c r="O178" s="51">
        <v>3</v>
      </c>
      <c r="P178" s="51" t="s">
        <v>74</v>
      </c>
      <c r="Q178" s="51" t="s">
        <v>113</v>
      </c>
      <c r="R178" s="51">
        <v>80</v>
      </c>
      <c r="S178" s="51">
        <v>114</v>
      </c>
      <c r="T178" s="51">
        <v>9120</v>
      </c>
      <c r="U178" s="51" t="s">
        <v>72</v>
      </c>
      <c r="V178" s="51" t="s">
        <v>99</v>
      </c>
    </row>
    <row r="179" ht="14.25" customHeight="true">
      <c r="K179" s="51">
        <v>174</v>
      </c>
      <c r="L179" s="51">
        <v>43701</v>
      </c>
      <c r="M179" s="51">
        <v>1001</v>
      </c>
      <c r="N179" s="51" t="s">
        <v>77</v>
      </c>
      <c r="O179" s="51">
        <v>5</v>
      </c>
      <c r="P179" s="51" t="s">
        <v>89</v>
      </c>
      <c r="Q179" s="51" t="s">
        <v>75</v>
      </c>
      <c r="R179" s="51">
        <v>2220</v>
      </c>
      <c r="S179" s="51">
        <v>169</v>
      </c>
      <c r="T179" s="51">
        <v>375180</v>
      </c>
      <c r="U179" s="51" t="s">
        <v>92</v>
      </c>
      <c r="V179" s="51" t="s">
        <v>125</v>
      </c>
    </row>
    <row r="180" ht="14.25" customHeight="true">
      <c r="K180" s="51">
        <v>175</v>
      </c>
      <c r="L180" s="51">
        <v>43701</v>
      </c>
      <c r="M180" s="51">
        <v>1008</v>
      </c>
      <c r="N180" s="51" t="s">
        <v>111</v>
      </c>
      <c r="O180" s="51">
        <v>14</v>
      </c>
      <c r="P180" s="51" t="s">
        <v>89</v>
      </c>
      <c r="Q180" s="51" t="s">
        <v>102</v>
      </c>
      <c r="R180" s="51">
        <v>1998</v>
      </c>
      <c r="S180" s="51">
        <v>165</v>
      </c>
      <c r="T180" s="51">
        <v>329670</v>
      </c>
      <c r="U180" s="51" t="s">
        <v>95</v>
      </c>
      <c r="V180" s="51" t="s">
        <v>99</v>
      </c>
    </row>
    <row r="181" ht="14.25" customHeight="true">
      <c r="K181" s="51">
        <v>176</v>
      </c>
      <c r="L181" s="51">
        <v>43701</v>
      </c>
      <c r="M181" s="51">
        <v>1002</v>
      </c>
      <c r="N181" s="51" t="s">
        <v>88</v>
      </c>
      <c r="O181" s="51">
        <v>16</v>
      </c>
      <c r="P181" s="51" t="s">
        <v>89</v>
      </c>
      <c r="Q181" s="51" t="s">
        <v>116</v>
      </c>
      <c r="R181" s="51">
        <v>150</v>
      </c>
      <c r="S181" s="51">
        <v>164</v>
      </c>
      <c r="T181" s="51">
        <v>24600</v>
      </c>
      <c r="U181" s="51" t="s">
        <v>79</v>
      </c>
      <c r="V181" s="51" t="s">
        <v>91</v>
      </c>
    </row>
    <row r="182" ht="14.25" customHeight="true">
      <c r="K182" s="51">
        <v>177</v>
      </c>
      <c r="L182" s="51">
        <v>43704</v>
      </c>
      <c r="M182" s="51">
        <v>1001</v>
      </c>
      <c r="N182" s="51" t="s">
        <v>77</v>
      </c>
      <c r="O182" s="51">
        <v>2</v>
      </c>
      <c r="P182" s="51" t="s">
        <v>89</v>
      </c>
      <c r="Q182" s="51" t="s">
        <v>94</v>
      </c>
      <c r="R182" s="51">
        <v>800</v>
      </c>
      <c r="S182" s="51">
        <v>162</v>
      </c>
      <c r="T182" s="51">
        <v>129600</v>
      </c>
      <c r="U182" s="51" t="s">
        <v>79</v>
      </c>
      <c r="V182" s="51" t="s">
        <v>106</v>
      </c>
    </row>
    <row r="183" ht="14.25" customHeight="true">
      <c r="K183" s="51">
        <v>178</v>
      </c>
      <c r="L183" s="51">
        <v>43704</v>
      </c>
      <c r="M183" s="51">
        <v>1009</v>
      </c>
      <c r="N183" s="51" t="s">
        <v>93</v>
      </c>
      <c r="O183" s="51">
        <v>11</v>
      </c>
      <c r="P183" s="51" t="s">
        <v>89</v>
      </c>
      <c r="Q183" s="51" t="s">
        <v>119</v>
      </c>
      <c r="R183" s="51">
        <v>1700</v>
      </c>
      <c r="S183" s="51">
        <v>170</v>
      </c>
      <c r="T183" s="51">
        <v>289000</v>
      </c>
      <c r="U183" s="51" t="s">
        <v>95</v>
      </c>
      <c r="V183" s="51" t="s">
        <v>99</v>
      </c>
    </row>
    <row r="184" ht="14.25" customHeight="true">
      <c r="K184" s="51">
        <v>179</v>
      </c>
      <c r="L184" s="51">
        <v>43709</v>
      </c>
      <c r="M184" s="51">
        <v>1004</v>
      </c>
      <c r="N184" s="51" t="s">
        <v>101</v>
      </c>
      <c r="O184" s="51">
        <v>10</v>
      </c>
      <c r="P184" s="51" t="s">
        <v>74</v>
      </c>
      <c r="Q184" s="51" t="s">
        <v>78</v>
      </c>
      <c r="R184" s="51">
        <v>88</v>
      </c>
      <c r="S184" s="51">
        <v>155</v>
      </c>
      <c r="T184" s="51">
        <v>13640</v>
      </c>
      <c r="U184" s="51" t="s">
        <v>72</v>
      </c>
      <c r="V184" s="51" t="s">
        <v>91</v>
      </c>
    </row>
    <row r="185" ht="14.25" customHeight="true">
      <c r="K185" s="51">
        <v>180</v>
      </c>
      <c r="L185" s="51">
        <v>43709</v>
      </c>
      <c r="M185" s="51">
        <v>1006</v>
      </c>
      <c r="N185" s="51" t="s">
        <v>73</v>
      </c>
      <c r="O185" s="51">
        <v>8</v>
      </c>
      <c r="P185" s="51" t="s">
        <v>74</v>
      </c>
      <c r="Q185" s="51" t="s">
        <v>110</v>
      </c>
      <c r="R185" s="51">
        <v>1800</v>
      </c>
      <c r="S185" s="51">
        <v>133</v>
      </c>
      <c r="T185" s="51">
        <v>239400</v>
      </c>
      <c r="U185" s="51" t="s">
        <v>95</v>
      </c>
      <c r="V185" s="51" t="s">
        <v>91</v>
      </c>
    </row>
    <row r="186" ht="14.25" customHeight="true">
      <c r="K186" s="51">
        <v>181</v>
      </c>
      <c r="L186" s="51">
        <v>43709</v>
      </c>
      <c r="M186" s="51">
        <v>1004</v>
      </c>
      <c r="N186" s="51" t="s">
        <v>101</v>
      </c>
      <c r="O186" s="51">
        <v>8</v>
      </c>
      <c r="P186" s="51" t="s">
        <v>89</v>
      </c>
      <c r="Q186" s="51" t="s">
        <v>90</v>
      </c>
      <c r="R186" s="51">
        <v>80</v>
      </c>
      <c r="S186" s="51">
        <v>82</v>
      </c>
      <c r="T186" s="51">
        <v>6560</v>
      </c>
      <c r="U186" s="51" t="s">
        <v>72</v>
      </c>
      <c r="V186" s="51" t="s">
        <v>76</v>
      </c>
    </row>
    <row r="187" ht="14.25" customHeight="true">
      <c r="K187" s="51">
        <v>182</v>
      </c>
      <c r="L187" s="51">
        <v>43709</v>
      </c>
      <c r="M187" s="51">
        <v>1007</v>
      </c>
      <c r="N187" s="51" t="s">
        <v>103</v>
      </c>
      <c r="O187" s="51">
        <v>14</v>
      </c>
      <c r="P187" s="51" t="s">
        <v>89</v>
      </c>
      <c r="Q187" s="51" t="s">
        <v>110</v>
      </c>
      <c r="R187" s="51">
        <v>1800</v>
      </c>
      <c r="S187" s="51">
        <v>195</v>
      </c>
      <c r="T187" s="51">
        <v>351000</v>
      </c>
      <c r="U187" s="51" t="s">
        <v>100</v>
      </c>
      <c r="V187" s="51" t="s">
        <v>104</v>
      </c>
    </row>
    <row r="188" ht="14.25" customHeight="true">
      <c r="K188" s="51">
        <v>183</v>
      </c>
      <c r="L188" s="51">
        <v>43715</v>
      </c>
      <c r="M188" s="51">
        <v>1007</v>
      </c>
      <c r="N188" s="51" t="s">
        <v>103</v>
      </c>
      <c r="O188" s="51">
        <v>6</v>
      </c>
      <c r="P188" s="51" t="s">
        <v>74</v>
      </c>
      <c r="Q188" s="51" t="s">
        <v>119</v>
      </c>
      <c r="R188" s="51">
        <v>1700</v>
      </c>
      <c r="S188" s="51">
        <v>98</v>
      </c>
      <c r="T188" s="51">
        <v>166600</v>
      </c>
      <c r="U188" s="51" t="s">
        <v>87</v>
      </c>
      <c r="V188" s="51" t="s">
        <v>125</v>
      </c>
    </row>
    <row r="189" ht="14.25" customHeight="true">
      <c r="K189" s="51">
        <v>184</v>
      </c>
      <c r="L189" s="51">
        <v>43715</v>
      </c>
      <c r="M189" s="51">
        <v>1001</v>
      </c>
      <c r="N189" s="51" t="s">
        <v>77</v>
      </c>
      <c r="O189" s="51">
        <v>7</v>
      </c>
      <c r="P189" s="51" t="s">
        <v>89</v>
      </c>
      <c r="Q189" s="51" t="s">
        <v>107</v>
      </c>
      <c r="R189" s="51">
        <v>435</v>
      </c>
      <c r="S189" s="51">
        <v>180</v>
      </c>
      <c r="T189" s="51">
        <v>78300</v>
      </c>
      <c r="U189" s="51" t="s">
        <v>87</v>
      </c>
      <c r="V189" s="51" t="s">
        <v>99</v>
      </c>
    </row>
    <row r="190" ht="14.25" customHeight="true">
      <c r="K190" s="51">
        <v>185</v>
      </c>
      <c r="L190" s="51">
        <v>43717</v>
      </c>
      <c r="M190" s="51">
        <v>1001</v>
      </c>
      <c r="N190" s="51" t="s">
        <v>77</v>
      </c>
      <c r="O190" s="51">
        <v>6</v>
      </c>
      <c r="P190" s="51" t="s">
        <v>89</v>
      </c>
      <c r="Q190" s="51" t="s">
        <v>113</v>
      </c>
      <c r="R190" s="51">
        <v>80</v>
      </c>
      <c r="S190" s="51">
        <v>60</v>
      </c>
      <c r="T190" s="51">
        <v>4800</v>
      </c>
      <c r="U190" s="51" t="s">
        <v>95</v>
      </c>
      <c r="V190" s="51" t="s">
        <v>125</v>
      </c>
    </row>
    <row r="191" ht="14.25" customHeight="true">
      <c r="K191" s="51">
        <v>186</v>
      </c>
      <c r="L191" s="51">
        <v>43717</v>
      </c>
      <c r="M191" s="51">
        <v>1009</v>
      </c>
      <c r="N191" s="51" t="s">
        <v>93</v>
      </c>
      <c r="O191" s="51">
        <v>13</v>
      </c>
      <c r="P191" s="51" t="s">
        <v>89</v>
      </c>
      <c r="Q191" s="51" t="s">
        <v>94</v>
      </c>
      <c r="R191" s="51">
        <v>800</v>
      </c>
      <c r="S191" s="51">
        <v>193</v>
      </c>
      <c r="T191" s="51">
        <v>154400</v>
      </c>
      <c r="U191" s="51" t="s">
        <v>72</v>
      </c>
      <c r="V191" s="51" t="s">
        <v>97</v>
      </c>
    </row>
    <row r="192" ht="14.25" customHeight="true">
      <c r="K192" s="51">
        <v>187</v>
      </c>
      <c r="L192" s="51">
        <v>43717</v>
      </c>
      <c r="M192" s="51">
        <v>1008</v>
      </c>
      <c r="N192" s="51" t="s">
        <v>111</v>
      </c>
      <c r="O192" s="51">
        <v>16</v>
      </c>
      <c r="P192" s="51" t="s">
        <v>74</v>
      </c>
      <c r="Q192" s="51" t="s">
        <v>128</v>
      </c>
      <c r="R192" s="51">
        <v>55</v>
      </c>
      <c r="S192" s="51">
        <v>175</v>
      </c>
      <c r="T192" s="51">
        <v>9625</v>
      </c>
      <c r="U192" s="51" t="s">
        <v>79</v>
      </c>
      <c r="V192" s="51" t="s">
        <v>109</v>
      </c>
    </row>
    <row r="193" ht="14.25" customHeight="true">
      <c r="K193" s="51">
        <v>188</v>
      </c>
      <c r="L193" s="51">
        <v>43717</v>
      </c>
      <c r="M193" s="51">
        <v>1004</v>
      </c>
      <c r="N193" s="51" t="s">
        <v>101</v>
      </c>
      <c r="O193" s="51">
        <v>13</v>
      </c>
      <c r="P193" s="51" t="s">
        <v>74</v>
      </c>
      <c r="Q193" s="51" t="s">
        <v>105</v>
      </c>
      <c r="R193" s="51">
        <v>4300</v>
      </c>
      <c r="S193" s="51">
        <v>71</v>
      </c>
      <c r="T193" s="51">
        <v>305300</v>
      </c>
      <c r="U193" s="51" t="s">
        <v>100</v>
      </c>
      <c r="V193" s="51" t="s">
        <v>76</v>
      </c>
    </row>
    <row r="194" ht="14.25" customHeight="true">
      <c r="K194" s="51">
        <v>189</v>
      </c>
      <c r="L194" s="51">
        <v>43718</v>
      </c>
      <c r="M194" s="51">
        <v>1001</v>
      </c>
      <c r="N194" s="51" t="s">
        <v>77</v>
      </c>
      <c r="O194" s="51">
        <v>5</v>
      </c>
      <c r="P194" s="51" t="s">
        <v>74</v>
      </c>
      <c r="Q194" s="51" t="s">
        <v>113</v>
      </c>
      <c r="R194" s="51">
        <v>80</v>
      </c>
      <c r="S194" s="51">
        <v>168</v>
      </c>
      <c r="T194" s="51">
        <v>13440</v>
      </c>
      <c r="U194" s="51" t="s">
        <v>71</v>
      </c>
      <c r="V194" s="51" t="s">
        <v>109</v>
      </c>
    </row>
    <row r="195" ht="14.25" customHeight="true">
      <c r="K195" s="51">
        <v>190</v>
      </c>
      <c r="L195" s="51">
        <v>43718</v>
      </c>
      <c r="M195" s="51">
        <v>1001</v>
      </c>
      <c r="N195" s="51" t="s">
        <v>77</v>
      </c>
      <c r="O195" s="51">
        <v>13</v>
      </c>
      <c r="P195" s="51" t="s">
        <v>74</v>
      </c>
      <c r="Q195" s="51" t="s">
        <v>116</v>
      </c>
      <c r="R195" s="51">
        <v>150</v>
      </c>
      <c r="S195" s="51">
        <v>81</v>
      </c>
      <c r="T195" s="51">
        <v>12150</v>
      </c>
      <c r="U195" s="51" t="s">
        <v>92</v>
      </c>
      <c r="V195" s="51" t="s">
        <v>104</v>
      </c>
    </row>
    <row r="196" ht="14.25" customHeight="true">
      <c r="K196" s="51">
        <v>191</v>
      </c>
      <c r="L196" s="51">
        <v>43719</v>
      </c>
      <c r="M196" s="51">
        <v>1009</v>
      </c>
      <c r="N196" s="51" t="s">
        <v>93</v>
      </c>
      <c r="O196" s="51">
        <v>15</v>
      </c>
      <c r="P196" s="51" t="s">
        <v>89</v>
      </c>
      <c r="Q196" s="51" t="s">
        <v>116</v>
      </c>
      <c r="R196" s="51">
        <v>150</v>
      </c>
      <c r="S196" s="51">
        <v>87</v>
      </c>
      <c r="T196" s="51">
        <v>13050</v>
      </c>
      <c r="U196" s="51" t="s">
        <v>100</v>
      </c>
      <c r="V196" s="51" t="s">
        <v>99</v>
      </c>
    </row>
    <row r="197" ht="14.25" customHeight="true">
      <c r="K197" s="51">
        <v>192</v>
      </c>
      <c r="L197" s="51">
        <v>43719</v>
      </c>
      <c r="M197" s="51">
        <v>1006</v>
      </c>
      <c r="N197" s="51" t="s">
        <v>73</v>
      </c>
      <c r="O197" s="51">
        <v>11</v>
      </c>
      <c r="P197" s="51" t="s">
        <v>74</v>
      </c>
      <c r="Q197" s="51" t="s">
        <v>110</v>
      </c>
      <c r="R197" s="51">
        <v>1800</v>
      </c>
      <c r="S197" s="51">
        <v>170</v>
      </c>
      <c r="T197" s="51">
        <v>306000</v>
      </c>
      <c r="U197" s="51" t="s">
        <v>72</v>
      </c>
      <c r="V197" s="51" t="s">
        <v>106</v>
      </c>
    </row>
    <row r="198" ht="14.25" customHeight="true">
      <c r="K198" s="51">
        <v>193</v>
      </c>
      <c r="L198" s="51">
        <v>43725</v>
      </c>
      <c r="M198" s="51">
        <v>1009</v>
      </c>
      <c r="N198" s="51" t="s">
        <v>93</v>
      </c>
      <c r="O198" s="51">
        <v>14</v>
      </c>
      <c r="P198" s="51" t="s">
        <v>74</v>
      </c>
      <c r="Q198" s="51" t="s">
        <v>102</v>
      </c>
      <c r="R198" s="51">
        <v>1998</v>
      </c>
      <c r="S198" s="51">
        <v>127</v>
      </c>
      <c r="T198" s="51">
        <v>253746</v>
      </c>
      <c r="U198" s="51" t="s">
        <v>71</v>
      </c>
      <c r="V198" s="51" t="s">
        <v>99</v>
      </c>
    </row>
    <row r="199" ht="14.25" customHeight="true">
      <c r="K199" s="51">
        <v>194</v>
      </c>
      <c r="L199" s="51">
        <v>43725</v>
      </c>
      <c r="M199" s="51">
        <v>1009</v>
      </c>
      <c r="N199" s="51" t="s">
        <v>93</v>
      </c>
      <c r="O199" s="51">
        <v>16</v>
      </c>
      <c r="P199" s="51" t="s">
        <v>89</v>
      </c>
      <c r="Q199" s="51" t="s">
        <v>105</v>
      </c>
      <c r="R199" s="51">
        <v>4300</v>
      </c>
      <c r="S199" s="51">
        <v>142</v>
      </c>
      <c r="T199" s="51">
        <v>610600</v>
      </c>
      <c r="U199" s="51" t="s">
        <v>79</v>
      </c>
      <c r="V199" s="51" t="s">
        <v>99</v>
      </c>
    </row>
    <row r="200" ht="14.25" customHeight="true">
      <c r="K200" s="51">
        <v>195</v>
      </c>
      <c r="L200" s="51">
        <v>43727</v>
      </c>
      <c r="M200" s="51">
        <v>1004</v>
      </c>
      <c r="N200" s="51" t="s">
        <v>101</v>
      </c>
      <c r="O200" s="51">
        <v>2</v>
      </c>
      <c r="P200" s="51" t="s">
        <v>74</v>
      </c>
      <c r="Q200" s="51" t="s">
        <v>110</v>
      </c>
      <c r="R200" s="51">
        <v>1800</v>
      </c>
      <c r="S200" s="51">
        <v>135</v>
      </c>
      <c r="T200" s="51">
        <v>243000</v>
      </c>
      <c r="U200" s="51" t="s">
        <v>72</v>
      </c>
      <c r="V200" s="51" t="s">
        <v>76</v>
      </c>
    </row>
    <row r="201" ht="14.25" customHeight="true">
      <c r="K201" s="51">
        <v>196</v>
      </c>
      <c r="L201" s="51">
        <v>43727</v>
      </c>
      <c r="M201" s="51">
        <v>1001</v>
      </c>
      <c r="N201" s="51" t="s">
        <v>77</v>
      </c>
      <c r="O201" s="51">
        <v>16</v>
      </c>
      <c r="P201" s="51" t="s">
        <v>74</v>
      </c>
      <c r="Q201" s="51" t="s">
        <v>78</v>
      </c>
      <c r="R201" s="51">
        <v>88</v>
      </c>
      <c r="S201" s="51">
        <v>166</v>
      </c>
      <c r="T201" s="51">
        <v>14608</v>
      </c>
      <c r="U201" s="51" t="s">
        <v>79</v>
      </c>
      <c r="V201" s="51" t="s">
        <v>91</v>
      </c>
    </row>
    <row r="202" ht="14.25" customHeight="true">
      <c r="K202" s="51">
        <v>197</v>
      </c>
      <c r="L202" s="51">
        <v>43729</v>
      </c>
      <c r="M202" s="51">
        <v>1001</v>
      </c>
      <c r="N202" s="51" t="s">
        <v>77</v>
      </c>
      <c r="O202" s="51">
        <v>7</v>
      </c>
      <c r="P202" s="51" t="s">
        <v>89</v>
      </c>
      <c r="Q202" s="51" t="s">
        <v>75</v>
      </c>
      <c r="R202" s="51">
        <v>2220</v>
      </c>
      <c r="S202" s="51">
        <v>199</v>
      </c>
      <c r="T202" s="51">
        <v>441780</v>
      </c>
      <c r="U202" s="51" t="s">
        <v>100</v>
      </c>
      <c r="V202" s="51" t="s">
        <v>104</v>
      </c>
    </row>
    <row r="203" ht="14.25" customHeight="true">
      <c r="K203" s="51">
        <v>198</v>
      </c>
      <c r="L203" s="51">
        <v>43729</v>
      </c>
      <c r="M203" s="51">
        <v>1003</v>
      </c>
      <c r="N203" s="51" t="s">
        <v>115</v>
      </c>
      <c r="O203" s="51">
        <v>14</v>
      </c>
      <c r="P203" s="51" t="s">
        <v>89</v>
      </c>
      <c r="Q203" s="51" t="s">
        <v>128</v>
      </c>
      <c r="R203" s="51">
        <v>55</v>
      </c>
      <c r="S203" s="51">
        <v>181</v>
      </c>
      <c r="T203" s="51">
        <v>9955</v>
      </c>
      <c r="U203" s="51" t="s">
        <v>95</v>
      </c>
      <c r="V203" s="51" t="s">
        <v>91</v>
      </c>
    </row>
    <row r="204" ht="14.25" customHeight="true">
      <c r="K204" s="51">
        <v>199</v>
      </c>
      <c r="L204" s="51">
        <v>43729</v>
      </c>
      <c r="M204" s="51">
        <v>1005</v>
      </c>
      <c r="N204" s="51" t="s">
        <v>118</v>
      </c>
      <c r="O204" s="51">
        <v>7</v>
      </c>
      <c r="P204" s="51" t="s">
        <v>74</v>
      </c>
      <c r="Q204" s="51" t="s">
        <v>90</v>
      </c>
      <c r="R204" s="51">
        <v>80</v>
      </c>
      <c r="S204" s="51">
        <v>197</v>
      </c>
      <c r="T204" s="51">
        <v>15760</v>
      </c>
      <c r="U204" s="51" t="s">
        <v>71</v>
      </c>
      <c r="V204" s="51" t="s">
        <v>99</v>
      </c>
    </row>
    <row r="205" ht="14.25" customHeight="true">
      <c r="K205" s="51">
        <v>200</v>
      </c>
      <c r="L205" s="51">
        <v>43729</v>
      </c>
      <c r="M205" s="51">
        <v>1001</v>
      </c>
      <c r="N205" s="51" t="s">
        <v>77</v>
      </c>
      <c r="O205" s="51">
        <v>5</v>
      </c>
      <c r="P205" s="51" t="s">
        <v>89</v>
      </c>
      <c r="Q205" s="51" t="s">
        <v>119</v>
      </c>
      <c r="R205" s="51">
        <v>1700</v>
      </c>
      <c r="S205" s="51">
        <v>143</v>
      </c>
      <c r="T205" s="51">
        <v>243100</v>
      </c>
      <c r="U205" s="51" t="s">
        <v>98</v>
      </c>
      <c r="V205" s="51" t="s">
        <v>76</v>
      </c>
    </row>
    <row r="206" ht="14.25" customHeight="true">
      <c r="K206" s="51">
        <v>201</v>
      </c>
      <c r="L206" s="51">
        <v>43731</v>
      </c>
      <c r="M206" s="51">
        <v>1009</v>
      </c>
      <c r="N206" s="51" t="s">
        <v>93</v>
      </c>
      <c r="O206" s="51">
        <v>3</v>
      </c>
      <c r="P206" s="51" t="s">
        <v>89</v>
      </c>
      <c r="Q206" s="51" t="s">
        <v>116</v>
      </c>
      <c r="R206" s="51">
        <v>150</v>
      </c>
      <c r="S206" s="51">
        <v>82</v>
      </c>
      <c r="T206" s="51">
        <v>12300</v>
      </c>
      <c r="U206" s="51" t="s">
        <v>71</v>
      </c>
      <c r="V206" s="51" t="s">
        <v>109</v>
      </c>
    </row>
    <row r="207" ht="14.25" customHeight="true">
      <c r="K207" s="51">
        <v>202</v>
      </c>
      <c r="L207" s="51">
        <v>43731</v>
      </c>
      <c r="M207" s="51">
        <v>1002</v>
      </c>
      <c r="N207" s="51" t="s">
        <v>88</v>
      </c>
      <c r="O207" s="51">
        <v>13</v>
      </c>
      <c r="P207" s="51" t="s">
        <v>89</v>
      </c>
      <c r="Q207" s="51" t="s">
        <v>110</v>
      </c>
      <c r="R207" s="51">
        <v>1800</v>
      </c>
      <c r="S207" s="51">
        <v>64</v>
      </c>
      <c r="T207" s="51">
        <v>115200</v>
      </c>
      <c r="U207" s="51" t="s">
        <v>71</v>
      </c>
      <c r="V207" s="51" t="s">
        <v>106</v>
      </c>
    </row>
    <row r="208" ht="14.25" customHeight="true">
      <c r="K208" s="51">
        <v>203</v>
      </c>
      <c r="L208" s="51">
        <v>43732</v>
      </c>
      <c r="M208" s="51">
        <v>1008</v>
      </c>
      <c r="N208" s="51" t="s">
        <v>111</v>
      </c>
      <c r="O208" s="51">
        <v>9</v>
      </c>
      <c r="P208" s="51" t="s">
        <v>74</v>
      </c>
      <c r="Q208" s="51" t="s">
        <v>112</v>
      </c>
      <c r="R208" s="51">
        <v>130</v>
      </c>
      <c r="S208" s="51">
        <v>197</v>
      </c>
      <c r="T208" s="51">
        <v>25610</v>
      </c>
      <c r="U208" s="51" t="s">
        <v>79</v>
      </c>
      <c r="V208" s="51" t="s">
        <v>91</v>
      </c>
    </row>
    <row r="209" ht="14.25" customHeight="true">
      <c r="K209" s="51">
        <v>204</v>
      </c>
      <c r="L209" s="51">
        <v>43732</v>
      </c>
      <c r="M209" s="51">
        <v>1008</v>
      </c>
      <c r="N209" s="51" t="s">
        <v>111</v>
      </c>
      <c r="O209" s="51">
        <v>6</v>
      </c>
      <c r="P209" s="51" t="s">
        <v>74</v>
      </c>
      <c r="Q209" s="51" t="s">
        <v>94</v>
      </c>
      <c r="R209" s="51">
        <v>800</v>
      </c>
      <c r="S209" s="51">
        <v>182</v>
      </c>
      <c r="T209" s="51">
        <v>145600</v>
      </c>
      <c r="U209" s="51" t="s">
        <v>98</v>
      </c>
      <c r="V209" s="51" t="s">
        <v>99</v>
      </c>
    </row>
    <row r="210" ht="14.25" customHeight="true">
      <c r="K210" s="51">
        <v>205</v>
      </c>
      <c r="L210" s="51">
        <v>43737</v>
      </c>
      <c r="M210" s="51">
        <v>1009</v>
      </c>
      <c r="N210" s="51" t="s">
        <v>93</v>
      </c>
      <c r="O210" s="51">
        <v>5</v>
      </c>
      <c r="P210" s="51" t="s">
        <v>74</v>
      </c>
      <c r="Q210" s="51" t="s">
        <v>96</v>
      </c>
      <c r="R210" s="51">
        <v>1450</v>
      </c>
      <c r="S210" s="51">
        <v>73</v>
      </c>
      <c r="T210" s="51">
        <v>105850</v>
      </c>
      <c r="U210" s="51" t="s">
        <v>100</v>
      </c>
      <c r="V210" s="51" t="s">
        <v>106</v>
      </c>
    </row>
    <row r="211" ht="14.25" customHeight="true">
      <c r="K211" s="51">
        <v>206</v>
      </c>
      <c r="L211" s="51">
        <v>43737</v>
      </c>
      <c r="M211" s="51">
        <v>1006</v>
      </c>
      <c r="N211" s="51" t="s">
        <v>73</v>
      </c>
      <c r="O211" s="51">
        <v>5</v>
      </c>
      <c r="P211" s="51" t="s">
        <v>89</v>
      </c>
      <c r="Q211" s="51" t="s">
        <v>90</v>
      </c>
      <c r="R211" s="51">
        <v>80</v>
      </c>
      <c r="S211" s="51">
        <v>93</v>
      </c>
      <c r="T211" s="51">
        <v>7440</v>
      </c>
      <c r="U211" s="51" t="s">
        <v>92</v>
      </c>
      <c r="V211" s="51" t="s">
        <v>104</v>
      </c>
    </row>
    <row r="212" ht="14.25" customHeight="true">
      <c r="K212" s="51">
        <v>207</v>
      </c>
      <c r="L212" s="51">
        <v>43739</v>
      </c>
      <c r="M212" s="51">
        <v>1005</v>
      </c>
      <c r="N212" s="51" t="s">
        <v>118</v>
      </c>
      <c r="O212" s="51">
        <v>12</v>
      </c>
      <c r="P212" s="51" t="s">
        <v>89</v>
      </c>
      <c r="Q212" s="51" t="s">
        <v>112</v>
      </c>
      <c r="R212" s="51">
        <v>130</v>
      </c>
      <c r="S212" s="51">
        <v>186</v>
      </c>
      <c r="T212" s="51">
        <v>24180</v>
      </c>
      <c r="U212" s="51" t="s">
        <v>92</v>
      </c>
      <c r="V212" s="51" t="s">
        <v>97</v>
      </c>
    </row>
    <row r="213" ht="14.25" customHeight="true">
      <c r="K213" s="51">
        <v>208</v>
      </c>
      <c r="L213" s="51">
        <v>43739</v>
      </c>
      <c r="M213" s="51">
        <v>1004</v>
      </c>
      <c r="N213" s="51" t="s">
        <v>101</v>
      </c>
      <c r="O213" s="51">
        <v>9</v>
      </c>
      <c r="P213" s="51" t="s">
        <v>89</v>
      </c>
      <c r="Q213" s="51" t="s">
        <v>107</v>
      </c>
      <c r="R213" s="51">
        <v>435</v>
      </c>
      <c r="S213" s="51">
        <v>184</v>
      </c>
      <c r="T213" s="51">
        <v>80040</v>
      </c>
      <c r="U213" s="51" t="s">
        <v>79</v>
      </c>
      <c r="V213" s="51" t="s">
        <v>76</v>
      </c>
    </row>
    <row r="214" ht="14.25" customHeight="true">
      <c r="K214" s="51">
        <v>209</v>
      </c>
      <c r="L214" s="51">
        <v>43740</v>
      </c>
      <c r="M214" s="51">
        <v>1004</v>
      </c>
      <c r="N214" s="51" t="s">
        <v>101</v>
      </c>
      <c r="O214" s="51">
        <v>16</v>
      </c>
      <c r="P214" s="51" t="s">
        <v>74</v>
      </c>
      <c r="Q214" s="51" t="s">
        <v>96</v>
      </c>
      <c r="R214" s="51">
        <v>1450</v>
      </c>
      <c r="S214" s="51">
        <v>95</v>
      </c>
      <c r="T214" s="51">
        <v>137750</v>
      </c>
      <c r="U214" s="51" t="s">
        <v>72</v>
      </c>
      <c r="V214" s="51" t="s">
        <v>104</v>
      </c>
    </row>
    <row r="215" ht="14.25" customHeight="true">
      <c r="K215" s="51">
        <v>210</v>
      </c>
      <c r="L215" s="51">
        <v>43740</v>
      </c>
      <c r="M215" s="51">
        <v>1006</v>
      </c>
      <c r="N215" s="51" t="s">
        <v>73</v>
      </c>
      <c r="O215" s="51">
        <v>10</v>
      </c>
      <c r="P215" s="51" t="s">
        <v>89</v>
      </c>
      <c r="Q215" s="51" t="s">
        <v>117</v>
      </c>
      <c r="R215" s="51">
        <v>1200</v>
      </c>
      <c r="S215" s="51">
        <v>92</v>
      </c>
      <c r="T215" s="51">
        <v>110400</v>
      </c>
      <c r="U215" s="51" t="s">
        <v>87</v>
      </c>
      <c r="V215" s="51" t="s">
        <v>109</v>
      </c>
    </row>
    <row r="216" ht="14.25" customHeight="true">
      <c r="K216" s="51">
        <v>211</v>
      </c>
      <c r="L216" s="51">
        <v>43740</v>
      </c>
      <c r="M216" s="51">
        <v>1007</v>
      </c>
      <c r="N216" s="51" t="s">
        <v>103</v>
      </c>
      <c r="O216" s="51">
        <v>10</v>
      </c>
      <c r="P216" s="51" t="s">
        <v>74</v>
      </c>
      <c r="Q216" s="51" t="s">
        <v>107</v>
      </c>
      <c r="R216" s="51">
        <v>435</v>
      </c>
      <c r="S216" s="51">
        <v>110</v>
      </c>
      <c r="T216" s="51">
        <v>47850</v>
      </c>
      <c r="U216" s="51" t="s">
        <v>100</v>
      </c>
      <c r="V216" s="51" t="s">
        <v>106</v>
      </c>
    </row>
    <row r="217" ht="14.25" customHeight="true">
      <c r="K217" s="51">
        <v>212</v>
      </c>
      <c r="L217" s="51">
        <v>43740</v>
      </c>
      <c r="M217" s="51">
        <v>1001</v>
      </c>
      <c r="N217" s="51" t="s">
        <v>77</v>
      </c>
      <c r="O217" s="51">
        <v>4</v>
      </c>
      <c r="P217" s="51" t="s">
        <v>89</v>
      </c>
      <c r="Q217" s="51" t="s">
        <v>94</v>
      </c>
      <c r="R217" s="51">
        <v>800</v>
      </c>
      <c r="S217" s="51">
        <v>156</v>
      </c>
      <c r="T217" s="51">
        <v>124800</v>
      </c>
      <c r="U217" s="51" t="s">
        <v>98</v>
      </c>
      <c r="V217" s="51" t="s">
        <v>91</v>
      </c>
    </row>
    <row r="218" ht="14.25" customHeight="true">
      <c r="K218" s="51">
        <v>213</v>
      </c>
      <c r="L218" s="51">
        <v>43741</v>
      </c>
      <c r="M218" s="51">
        <v>1002</v>
      </c>
      <c r="N218" s="51" t="s">
        <v>88</v>
      </c>
      <c r="O218" s="51">
        <v>7</v>
      </c>
      <c r="P218" s="51" t="s">
        <v>89</v>
      </c>
      <c r="Q218" s="51" t="s">
        <v>119</v>
      </c>
      <c r="R218" s="51">
        <v>1700</v>
      </c>
      <c r="S218" s="51">
        <v>92</v>
      </c>
      <c r="T218" s="51">
        <v>156400</v>
      </c>
      <c r="U218" s="51" t="s">
        <v>79</v>
      </c>
      <c r="V218" s="51" t="s">
        <v>76</v>
      </c>
    </row>
    <row r="219" ht="14.25" customHeight="true">
      <c r="K219" s="51">
        <v>214</v>
      </c>
      <c r="L219" s="51">
        <v>43741</v>
      </c>
      <c r="M219" s="51">
        <v>1005</v>
      </c>
      <c r="N219" s="51" t="s">
        <v>118</v>
      </c>
      <c r="O219" s="51">
        <v>6</v>
      </c>
      <c r="P219" s="51" t="s">
        <v>89</v>
      </c>
      <c r="Q219" s="51" t="s">
        <v>113</v>
      </c>
      <c r="R219" s="51">
        <v>80</v>
      </c>
      <c r="S219" s="51">
        <v>71</v>
      </c>
      <c r="T219" s="51">
        <v>5680</v>
      </c>
      <c r="U219" s="51" t="s">
        <v>92</v>
      </c>
      <c r="V219" s="51" t="s">
        <v>104</v>
      </c>
    </row>
    <row r="220" ht="14.25" customHeight="true">
      <c r="K220" s="51">
        <v>215</v>
      </c>
      <c r="L220" s="51">
        <v>43744</v>
      </c>
      <c r="M220" s="51">
        <v>1003</v>
      </c>
      <c r="N220" s="51" t="s">
        <v>115</v>
      </c>
      <c r="O220" s="51">
        <v>2</v>
      </c>
      <c r="P220" s="51" t="s">
        <v>74</v>
      </c>
      <c r="Q220" s="51" t="s">
        <v>110</v>
      </c>
      <c r="R220" s="51">
        <v>1800</v>
      </c>
      <c r="S220" s="51">
        <v>176</v>
      </c>
      <c r="T220" s="51">
        <v>316800</v>
      </c>
      <c r="U220" s="51" t="s">
        <v>98</v>
      </c>
      <c r="V220" s="51" t="s">
        <v>109</v>
      </c>
    </row>
    <row r="221" ht="14.25" customHeight="true">
      <c r="K221" s="51">
        <v>216</v>
      </c>
      <c r="L221" s="51">
        <v>43744</v>
      </c>
      <c r="M221" s="51">
        <v>1005</v>
      </c>
      <c r="N221" s="51" t="s">
        <v>118</v>
      </c>
      <c r="O221" s="51">
        <v>4</v>
      </c>
      <c r="P221" s="51" t="s">
        <v>74</v>
      </c>
      <c r="Q221" s="51" t="s">
        <v>108</v>
      </c>
      <c r="R221" s="51">
        <v>250</v>
      </c>
      <c r="S221" s="51">
        <v>110</v>
      </c>
      <c r="T221" s="51">
        <v>27500</v>
      </c>
      <c r="U221" s="51" t="s">
        <v>79</v>
      </c>
      <c r="V221" s="51" t="s">
        <v>99</v>
      </c>
    </row>
    <row r="222" ht="14.25" customHeight="true">
      <c r="K222" s="51">
        <v>217</v>
      </c>
      <c r="L222" s="51">
        <v>43744</v>
      </c>
      <c r="M222" s="51">
        <v>1006</v>
      </c>
      <c r="N222" s="51" t="s">
        <v>73</v>
      </c>
      <c r="O222" s="51">
        <v>15</v>
      </c>
      <c r="P222" s="51" t="s">
        <v>74</v>
      </c>
      <c r="Q222" s="51" t="s">
        <v>119</v>
      </c>
      <c r="R222" s="51">
        <v>1700</v>
      </c>
      <c r="S222" s="51">
        <v>88</v>
      </c>
      <c r="T222" s="51">
        <v>149600</v>
      </c>
      <c r="U222" s="51" t="s">
        <v>71</v>
      </c>
      <c r="V222" s="51" t="s">
        <v>125</v>
      </c>
    </row>
    <row r="223" ht="14.25" customHeight="true">
      <c r="K223" s="51">
        <v>218</v>
      </c>
      <c r="L223" s="51">
        <v>43744</v>
      </c>
      <c r="M223" s="51">
        <v>1002</v>
      </c>
      <c r="N223" s="51" t="s">
        <v>88</v>
      </c>
      <c r="O223" s="51">
        <v>8</v>
      </c>
      <c r="P223" s="51" t="s">
        <v>89</v>
      </c>
      <c r="Q223" s="51" t="s">
        <v>105</v>
      </c>
      <c r="R223" s="51">
        <v>4300</v>
      </c>
      <c r="S223" s="51">
        <v>112</v>
      </c>
      <c r="T223" s="51">
        <v>481600</v>
      </c>
      <c r="U223" s="51" t="s">
        <v>95</v>
      </c>
      <c r="V223" s="51" t="s">
        <v>99</v>
      </c>
    </row>
    <row r="224" ht="14.25" customHeight="true">
      <c r="K224" s="51">
        <v>219</v>
      </c>
      <c r="L224" s="51">
        <v>43753</v>
      </c>
      <c r="M224" s="51">
        <v>1006</v>
      </c>
      <c r="N224" s="51" t="s">
        <v>73</v>
      </c>
      <c r="O224" s="51">
        <v>11</v>
      </c>
      <c r="P224" s="51" t="s">
        <v>89</v>
      </c>
      <c r="Q224" s="51" t="s">
        <v>96</v>
      </c>
      <c r="R224" s="51">
        <v>1450</v>
      </c>
      <c r="S224" s="51">
        <v>140</v>
      </c>
      <c r="T224" s="51">
        <v>203000</v>
      </c>
      <c r="U224" s="51" t="s">
        <v>98</v>
      </c>
      <c r="V224" s="51" t="s">
        <v>97</v>
      </c>
    </row>
    <row r="225" ht="14.25" customHeight="true">
      <c r="K225" s="51">
        <v>220</v>
      </c>
      <c r="L225" s="51">
        <v>43753</v>
      </c>
      <c r="M225" s="51">
        <v>1005</v>
      </c>
      <c r="N225" s="51" t="s">
        <v>118</v>
      </c>
      <c r="O225" s="51">
        <v>5</v>
      </c>
      <c r="P225" s="51" t="s">
        <v>74</v>
      </c>
      <c r="Q225" s="51" t="s">
        <v>105</v>
      </c>
      <c r="R225" s="51">
        <v>4300</v>
      </c>
      <c r="S225" s="51">
        <v>61</v>
      </c>
      <c r="T225" s="51">
        <v>262300</v>
      </c>
      <c r="U225" s="51" t="s">
        <v>95</v>
      </c>
      <c r="V225" s="51" t="s">
        <v>76</v>
      </c>
    </row>
    <row r="226" ht="14.25" customHeight="true">
      <c r="K226" s="51">
        <v>221</v>
      </c>
      <c r="L226" s="51">
        <v>43754</v>
      </c>
      <c r="M226" s="51">
        <v>1006</v>
      </c>
      <c r="N226" s="51" t="s">
        <v>73</v>
      </c>
      <c r="O226" s="51">
        <v>6</v>
      </c>
      <c r="P226" s="51" t="s">
        <v>74</v>
      </c>
      <c r="Q226" s="51" t="s">
        <v>108</v>
      </c>
      <c r="R226" s="51">
        <v>250</v>
      </c>
      <c r="S226" s="51">
        <v>200</v>
      </c>
      <c r="T226" s="51">
        <v>50000</v>
      </c>
      <c r="U226" s="51" t="s">
        <v>71</v>
      </c>
      <c r="V226" s="51" t="s">
        <v>99</v>
      </c>
    </row>
    <row r="227" ht="14.25" customHeight="true">
      <c r="K227" s="51">
        <v>222</v>
      </c>
      <c r="L227" s="51">
        <v>43754</v>
      </c>
      <c r="M227" s="51">
        <v>1005</v>
      </c>
      <c r="N227" s="51" t="s">
        <v>118</v>
      </c>
      <c r="O227" s="51">
        <v>10</v>
      </c>
      <c r="P227" s="51" t="s">
        <v>74</v>
      </c>
      <c r="Q227" s="51" t="s">
        <v>110</v>
      </c>
      <c r="R227" s="51">
        <v>1800</v>
      </c>
      <c r="S227" s="51">
        <v>165</v>
      </c>
      <c r="T227" s="51">
        <v>297000</v>
      </c>
      <c r="U227" s="51" t="s">
        <v>100</v>
      </c>
      <c r="V227" s="51" t="s">
        <v>91</v>
      </c>
    </row>
    <row r="228" ht="14.25" customHeight="true">
      <c r="K228" s="51">
        <v>223</v>
      </c>
      <c r="L228" s="51">
        <v>43756</v>
      </c>
      <c r="M228" s="51">
        <v>1001</v>
      </c>
      <c r="N228" s="51" t="s">
        <v>77</v>
      </c>
      <c r="O228" s="51">
        <v>3</v>
      </c>
      <c r="P228" s="51" t="s">
        <v>89</v>
      </c>
      <c r="Q228" s="51" t="s">
        <v>128</v>
      </c>
      <c r="R228" s="51">
        <v>55</v>
      </c>
      <c r="S228" s="51">
        <v>95</v>
      </c>
      <c r="T228" s="51">
        <v>5225</v>
      </c>
      <c r="U228" s="51" t="s">
        <v>98</v>
      </c>
      <c r="V228" s="51" t="s">
        <v>91</v>
      </c>
    </row>
    <row r="229" ht="14.25" customHeight="true">
      <c r="K229" s="51">
        <v>224</v>
      </c>
      <c r="L229" s="51">
        <v>43756</v>
      </c>
      <c r="M229" s="51">
        <v>1009</v>
      </c>
      <c r="N229" s="51" t="s">
        <v>93</v>
      </c>
      <c r="O229" s="51">
        <v>5</v>
      </c>
      <c r="P229" s="51" t="s">
        <v>89</v>
      </c>
      <c r="Q229" s="51" t="s">
        <v>112</v>
      </c>
      <c r="R229" s="51">
        <v>130</v>
      </c>
      <c r="S229" s="51">
        <v>144</v>
      </c>
      <c r="T229" s="51">
        <v>18720</v>
      </c>
      <c r="U229" s="51" t="s">
        <v>71</v>
      </c>
      <c r="V229" s="51" t="s">
        <v>97</v>
      </c>
    </row>
    <row r="230" ht="14.25" customHeight="true">
      <c r="K230" s="51">
        <v>225</v>
      </c>
      <c r="L230" s="51">
        <v>43757</v>
      </c>
      <c r="M230" s="51">
        <v>1007</v>
      </c>
      <c r="N230" s="51" t="s">
        <v>103</v>
      </c>
      <c r="O230" s="51">
        <v>9</v>
      </c>
      <c r="P230" s="51" t="s">
        <v>89</v>
      </c>
      <c r="Q230" s="51" t="s">
        <v>105</v>
      </c>
      <c r="R230" s="51">
        <v>4300</v>
      </c>
      <c r="S230" s="51">
        <v>120</v>
      </c>
      <c r="T230" s="51">
        <v>516000</v>
      </c>
      <c r="U230" s="51" t="s">
        <v>98</v>
      </c>
      <c r="V230" s="51" t="s">
        <v>125</v>
      </c>
    </row>
    <row r="231" ht="14.25" customHeight="true">
      <c r="K231" s="51">
        <v>226</v>
      </c>
      <c r="L231" s="51">
        <v>43757</v>
      </c>
      <c r="M231" s="51">
        <v>1005</v>
      </c>
      <c r="N231" s="51" t="s">
        <v>118</v>
      </c>
      <c r="O231" s="51">
        <v>9</v>
      </c>
      <c r="P231" s="51" t="s">
        <v>74</v>
      </c>
      <c r="Q231" s="51" t="s">
        <v>108</v>
      </c>
      <c r="R231" s="51">
        <v>250</v>
      </c>
      <c r="S231" s="51">
        <v>192</v>
      </c>
      <c r="T231" s="51">
        <v>48000</v>
      </c>
      <c r="U231" s="51" t="s">
        <v>98</v>
      </c>
      <c r="V231" s="51" t="s">
        <v>109</v>
      </c>
    </row>
    <row r="232" ht="14.25" customHeight="true">
      <c r="K232" s="51">
        <v>227</v>
      </c>
      <c r="L232" s="51">
        <v>43759</v>
      </c>
      <c r="M232" s="51">
        <v>1002</v>
      </c>
      <c r="N232" s="51" t="s">
        <v>88</v>
      </c>
      <c r="O232" s="51">
        <v>5</v>
      </c>
      <c r="P232" s="51" t="s">
        <v>89</v>
      </c>
      <c r="Q232" s="51" t="s">
        <v>119</v>
      </c>
      <c r="R232" s="51">
        <v>1700</v>
      </c>
      <c r="S232" s="51">
        <v>71</v>
      </c>
      <c r="T232" s="51">
        <v>120700</v>
      </c>
      <c r="U232" s="51" t="s">
        <v>72</v>
      </c>
      <c r="V232" s="51" t="s">
        <v>104</v>
      </c>
    </row>
    <row r="233" ht="14.25" customHeight="true">
      <c r="K233" s="51">
        <v>228</v>
      </c>
      <c r="L233" s="51">
        <v>43759</v>
      </c>
      <c r="M233" s="51">
        <v>1005</v>
      </c>
      <c r="N233" s="51" t="s">
        <v>118</v>
      </c>
      <c r="O233" s="51">
        <v>4</v>
      </c>
      <c r="P233" s="51" t="s">
        <v>89</v>
      </c>
      <c r="Q233" s="51" t="s">
        <v>113</v>
      </c>
      <c r="R233" s="51">
        <v>80</v>
      </c>
      <c r="S233" s="51">
        <v>102</v>
      </c>
      <c r="T233" s="51">
        <v>8160</v>
      </c>
      <c r="U233" s="51" t="s">
        <v>72</v>
      </c>
      <c r="V233" s="51" t="s">
        <v>99</v>
      </c>
    </row>
    <row r="234" ht="14.25" customHeight="true">
      <c r="K234" s="51">
        <v>229</v>
      </c>
      <c r="L234" s="51">
        <v>43762</v>
      </c>
      <c r="M234" s="51">
        <v>1001</v>
      </c>
      <c r="N234" s="51" t="s">
        <v>77</v>
      </c>
      <c r="O234" s="51">
        <v>12</v>
      </c>
      <c r="P234" s="51" t="s">
        <v>74</v>
      </c>
      <c r="Q234" s="51" t="s">
        <v>90</v>
      </c>
      <c r="R234" s="51">
        <v>80</v>
      </c>
      <c r="S234" s="51">
        <v>117</v>
      </c>
      <c r="T234" s="51">
        <v>9360</v>
      </c>
      <c r="U234" s="51" t="s">
        <v>95</v>
      </c>
      <c r="V234" s="51" t="s">
        <v>125</v>
      </c>
    </row>
    <row r="235" ht="14.25" customHeight="true">
      <c r="K235" s="51">
        <v>230</v>
      </c>
      <c r="L235" s="51">
        <v>43762</v>
      </c>
      <c r="M235" s="51">
        <v>1004</v>
      </c>
      <c r="N235" s="51" t="s">
        <v>101</v>
      </c>
      <c r="O235" s="51">
        <v>8</v>
      </c>
      <c r="P235" s="51" t="s">
        <v>74</v>
      </c>
      <c r="Q235" s="51" t="s">
        <v>102</v>
      </c>
      <c r="R235" s="51">
        <v>1998</v>
      </c>
      <c r="S235" s="51">
        <v>197</v>
      </c>
      <c r="T235" s="51">
        <v>393606</v>
      </c>
      <c r="U235" s="51" t="s">
        <v>72</v>
      </c>
      <c r="V235" s="51" t="s">
        <v>76</v>
      </c>
    </row>
    <row r="236" ht="14.25" customHeight="true">
      <c r="K236" s="51">
        <v>231</v>
      </c>
      <c r="L236" s="51">
        <v>43765</v>
      </c>
      <c r="M236" s="51">
        <v>1005</v>
      </c>
      <c r="N236" s="51" t="s">
        <v>118</v>
      </c>
      <c r="O236" s="51">
        <v>12</v>
      </c>
      <c r="P236" s="51" t="s">
        <v>74</v>
      </c>
      <c r="Q236" s="51" t="s">
        <v>119</v>
      </c>
      <c r="R236" s="51">
        <v>1700</v>
      </c>
      <c r="S236" s="51">
        <v>85</v>
      </c>
      <c r="T236" s="51">
        <v>144500</v>
      </c>
      <c r="U236" s="51" t="s">
        <v>87</v>
      </c>
      <c r="V236" s="51" t="s">
        <v>76</v>
      </c>
    </row>
    <row r="237" ht="14.25" customHeight="true">
      <c r="K237" s="51">
        <v>232</v>
      </c>
      <c r="L237" s="51">
        <v>43765</v>
      </c>
      <c r="M237" s="51">
        <v>1007</v>
      </c>
      <c r="N237" s="51" t="s">
        <v>103</v>
      </c>
      <c r="O237" s="51">
        <v>15</v>
      </c>
      <c r="P237" s="51" t="s">
        <v>74</v>
      </c>
      <c r="Q237" s="51" t="s">
        <v>108</v>
      </c>
      <c r="R237" s="51">
        <v>250</v>
      </c>
      <c r="S237" s="51">
        <v>89</v>
      </c>
      <c r="T237" s="51">
        <v>22250</v>
      </c>
      <c r="U237" s="51" t="s">
        <v>79</v>
      </c>
      <c r="V237" s="51" t="s">
        <v>109</v>
      </c>
    </row>
    <row r="238" ht="14.25" customHeight="true">
      <c r="K238" s="51">
        <v>233</v>
      </c>
      <c r="L238" s="51">
        <v>43766</v>
      </c>
      <c r="M238" s="51">
        <v>1003</v>
      </c>
      <c r="N238" s="51" t="s">
        <v>115</v>
      </c>
      <c r="O238" s="51">
        <v>9</v>
      </c>
      <c r="P238" s="51" t="s">
        <v>89</v>
      </c>
      <c r="Q238" s="51" t="s">
        <v>105</v>
      </c>
      <c r="R238" s="51">
        <v>4300</v>
      </c>
      <c r="S238" s="51">
        <v>88</v>
      </c>
      <c r="T238" s="51">
        <v>378400</v>
      </c>
      <c r="U238" s="51" t="s">
        <v>72</v>
      </c>
      <c r="V238" s="51" t="s">
        <v>99</v>
      </c>
    </row>
    <row r="239" ht="14.25" customHeight="true">
      <c r="K239" s="51">
        <v>234</v>
      </c>
      <c r="L239" s="51">
        <v>43766</v>
      </c>
      <c r="M239" s="51">
        <v>1007</v>
      </c>
      <c r="N239" s="51" t="s">
        <v>103</v>
      </c>
      <c r="O239" s="51">
        <v>4</v>
      </c>
      <c r="P239" s="51" t="s">
        <v>89</v>
      </c>
      <c r="Q239" s="51" t="s">
        <v>105</v>
      </c>
      <c r="R239" s="51">
        <v>4300</v>
      </c>
      <c r="S239" s="51">
        <v>95</v>
      </c>
      <c r="T239" s="51">
        <v>408500</v>
      </c>
      <c r="U239" s="51" t="s">
        <v>95</v>
      </c>
      <c r="V239" s="51" t="s">
        <v>76</v>
      </c>
    </row>
    <row r="240" ht="14.25" customHeight="true">
      <c r="K240" s="51">
        <v>235</v>
      </c>
      <c r="L240" s="51">
        <v>43766</v>
      </c>
      <c r="M240" s="51">
        <v>1006</v>
      </c>
      <c r="N240" s="51" t="s">
        <v>73</v>
      </c>
      <c r="O240" s="51">
        <v>1</v>
      </c>
      <c r="P240" s="51" t="s">
        <v>89</v>
      </c>
      <c r="Q240" s="51" t="s">
        <v>90</v>
      </c>
      <c r="R240" s="51">
        <v>80</v>
      </c>
      <c r="S240" s="51">
        <v>73</v>
      </c>
      <c r="T240" s="51">
        <v>5840</v>
      </c>
      <c r="U240" s="51" t="s">
        <v>95</v>
      </c>
      <c r="V240" s="51" t="s">
        <v>109</v>
      </c>
    </row>
    <row r="241" ht="14.25" customHeight="true">
      <c r="K241" s="51">
        <v>236</v>
      </c>
      <c r="L241" s="51">
        <v>43766</v>
      </c>
      <c r="M241" s="51">
        <v>1004</v>
      </c>
      <c r="N241" s="51" t="s">
        <v>101</v>
      </c>
      <c r="O241" s="51">
        <v>5</v>
      </c>
      <c r="P241" s="51" t="s">
        <v>74</v>
      </c>
      <c r="Q241" s="51" t="s">
        <v>116</v>
      </c>
      <c r="R241" s="51">
        <v>150</v>
      </c>
      <c r="S241" s="51">
        <v>84</v>
      </c>
      <c r="T241" s="51">
        <v>12600</v>
      </c>
      <c r="U241" s="51" t="s">
        <v>71</v>
      </c>
      <c r="V241" s="51" t="s">
        <v>91</v>
      </c>
    </row>
    <row r="242" ht="14.25" customHeight="true">
      <c r="K242" s="51">
        <v>237</v>
      </c>
      <c r="L242" s="51">
        <v>43768</v>
      </c>
      <c r="M242" s="51">
        <v>1005</v>
      </c>
      <c r="N242" s="51" t="s">
        <v>118</v>
      </c>
      <c r="O242" s="51">
        <v>5</v>
      </c>
      <c r="P242" s="51" t="s">
        <v>74</v>
      </c>
      <c r="Q242" s="51" t="s">
        <v>110</v>
      </c>
      <c r="R242" s="51">
        <v>1800</v>
      </c>
      <c r="S242" s="51">
        <v>157</v>
      </c>
      <c r="T242" s="51">
        <v>282600</v>
      </c>
      <c r="U242" s="51" t="s">
        <v>71</v>
      </c>
      <c r="V242" s="51" t="s">
        <v>99</v>
      </c>
    </row>
    <row r="243" ht="14.25" customHeight="true">
      <c r="K243" s="51">
        <v>238</v>
      </c>
      <c r="L243" s="51">
        <v>43768</v>
      </c>
      <c r="M243" s="51">
        <v>1001</v>
      </c>
      <c r="N243" s="51" t="s">
        <v>77</v>
      </c>
      <c r="O243" s="51">
        <v>10</v>
      </c>
      <c r="P243" s="51" t="s">
        <v>74</v>
      </c>
      <c r="Q243" s="51" t="s">
        <v>105</v>
      </c>
      <c r="R243" s="51">
        <v>4300</v>
      </c>
      <c r="S243" s="51">
        <v>164</v>
      </c>
      <c r="T243" s="51">
        <v>705200</v>
      </c>
      <c r="U243" s="51" t="s">
        <v>72</v>
      </c>
      <c r="V243" s="51" t="s">
        <v>104</v>
      </c>
    </row>
    <row r="244" ht="14.25" customHeight="true">
      <c r="K244" s="51">
        <v>239</v>
      </c>
      <c r="L244" s="51">
        <v>43771</v>
      </c>
      <c r="M244" s="51">
        <v>1002</v>
      </c>
      <c r="N244" s="51" t="s">
        <v>88</v>
      </c>
      <c r="O244" s="51">
        <v>9</v>
      </c>
      <c r="P244" s="51" t="s">
        <v>89</v>
      </c>
      <c r="Q244" s="51" t="s">
        <v>96</v>
      </c>
      <c r="R244" s="51">
        <v>1450</v>
      </c>
      <c r="S244" s="51">
        <v>122</v>
      </c>
      <c r="T244" s="51">
        <v>176900</v>
      </c>
      <c r="U244" s="51" t="s">
        <v>95</v>
      </c>
      <c r="V244" s="51" t="s">
        <v>104</v>
      </c>
    </row>
    <row r="245" ht="14.25" customHeight="true">
      <c r="K245" s="51">
        <v>240</v>
      </c>
      <c r="L245" s="51">
        <v>43771</v>
      </c>
      <c r="M245" s="51">
        <v>1003</v>
      </c>
      <c r="N245" s="51" t="s">
        <v>115</v>
      </c>
      <c r="O245" s="51">
        <v>10</v>
      </c>
      <c r="P245" s="51" t="s">
        <v>89</v>
      </c>
      <c r="Q245" s="51" t="s">
        <v>117</v>
      </c>
      <c r="R245" s="51">
        <v>1200</v>
      </c>
      <c r="S245" s="51">
        <v>57</v>
      </c>
      <c r="T245" s="51">
        <v>68400</v>
      </c>
      <c r="U245" s="51" t="s">
        <v>72</v>
      </c>
      <c r="V245" s="51" t="s">
        <v>76</v>
      </c>
    </row>
    <row r="246" ht="14.25" customHeight="true">
      <c r="K246" s="51">
        <v>241</v>
      </c>
      <c r="L246" s="51">
        <v>43773</v>
      </c>
      <c r="M246" s="51">
        <v>1005</v>
      </c>
      <c r="N246" s="51" t="s">
        <v>118</v>
      </c>
      <c r="O246" s="51">
        <v>13</v>
      </c>
      <c r="P246" s="51" t="s">
        <v>74</v>
      </c>
      <c r="Q246" s="51" t="s">
        <v>112</v>
      </c>
      <c r="R246" s="51">
        <v>130</v>
      </c>
      <c r="S246" s="51">
        <v>76</v>
      </c>
      <c r="T246" s="51">
        <v>9880</v>
      </c>
      <c r="U246" s="51" t="s">
        <v>95</v>
      </c>
      <c r="V246" s="51" t="s">
        <v>125</v>
      </c>
    </row>
    <row r="247" ht="14.25" customHeight="true">
      <c r="K247" s="51">
        <v>242</v>
      </c>
      <c r="L247" s="51">
        <v>43773</v>
      </c>
      <c r="M247" s="51">
        <v>1003</v>
      </c>
      <c r="N247" s="51" t="s">
        <v>115</v>
      </c>
      <c r="O247" s="51">
        <v>3</v>
      </c>
      <c r="P247" s="51" t="s">
        <v>89</v>
      </c>
      <c r="Q247" s="51" t="s">
        <v>105</v>
      </c>
      <c r="R247" s="51">
        <v>4300</v>
      </c>
      <c r="S247" s="51">
        <v>70</v>
      </c>
      <c r="T247" s="51">
        <v>301000</v>
      </c>
      <c r="U247" s="51" t="s">
        <v>92</v>
      </c>
      <c r="V247" s="51" t="s">
        <v>99</v>
      </c>
    </row>
    <row r="248" ht="14.25" customHeight="true">
      <c r="K248" s="51">
        <v>243</v>
      </c>
      <c r="L248" s="51">
        <v>43773</v>
      </c>
      <c r="M248" s="51">
        <v>1008</v>
      </c>
      <c r="N248" s="51" t="s">
        <v>111</v>
      </c>
      <c r="O248" s="51">
        <v>6</v>
      </c>
      <c r="P248" s="51" t="s">
        <v>89</v>
      </c>
      <c r="Q248" s="51" t="s">
        <v>116</v>
      </c>
      <c r="R248" s="51">
        <v>150</v>
      </c>
      <c r="S248" s="51">
        <v>53</v>
      </c>
      <c r="T248" s="51">
        <v>7950</v>
      </c>
      <c r="U248" s="51" t="s">
        <v>71</v>
      </c>
      <c r="V248" s="51" t="s">
        <v>104</v>
      </c>
    </row>
    <row r="249" ht="14.25" customHeight="true">
      <c r="K249" s="51">
        <v>244</v>
      </c>
      <c r="L249" s="51">
        <v>43773</v>
      </c>
      <c r="M249" s="51">
        <v>1002</v>
      </c>
      <c r="N249" s="51" t="s">
        <v>88</v>
      </c>
      <c r="O249" s="51">
        <v>14</v>
      </c>
      <c r="P249" s="51" t="s">
        <v>89</v>
      </c>
      <c r="Q249" s="51" t="s">
        <v>112</v>
      </c>
      <c r="R249" s="51">
        <v>130</v>
      </c>
      <c r="S249" s="51">
        <v>162</v>
      </c>
      <c r="T249" s="51">
        <v>21060</v>
      </c>
      <c r="U249" s="51" t="s">
        <v>98</v>
      </c>
      <c r="V249" s="51" t="s">
        <v>97</v>
      </c>
    </row>
    <row r="250" ht="14.25" customHeight="true">
      <c r="K250" s="51">
        <v>245</v>
      </c>
      <c r="L250" s="51">
        <v>43774</v>
      </c>
      <c r="M250" s="51">
        <v>1006</v>
      </c>
      <c r="N250" s="51" t="s">
        <v>73</v>
      </c>
      <c r="O250" s="51">
        <v>6</v>
      </c>
      <c r="P250" s="51" t="s">
        <v>89</v>
      </c>
      <c r="Q250" s="51" t="s">
        <v>119</v>
      </c>
      <c r="R250" s="51">
        <v>1700</v>
      </c>
      <c r="S250" s="51">
        <v>150</v>
      </c>
      <c r="T250" s="51">
        <v>255000</v>
      </c>
      <c r="U250" s="51" t="s">
        <v>95</v>
      </c>
      <c r="V250" s="51" t="s">
        <v>99</v>
      </c>
    </row>
    <row r="251" ht="14.25" customHeight="true">
      <c r="K251" s="51">
        <v>246</v>
      </c>
      <c r="L251" s="51">
        <v>43774</v>
      </c>
      <c r="M251" s="51">
        <v>1001</v>
      </c>
      <c r="N251" s="51" t="s">
        <v>77</v>
      </c>
      <c r="O251" s="51">
        <v>1</v>
      </c>
      <c r="P251" s="51" t="s">
        <v>89</v>
      </c>
      <c r="Q251" s="51" t="s">
        <v>113</v>
      </c>
      <c r="R251" s="51">
        <v>80</v>
      </c>
      <c r="S251" s="51">
        <v>96</v>
      </c>
      <c r="T251" s="51">
        <v>7680</v>
      </c>
      <c r="U251" s="51" t="s">
        <v>95</v>
      </c>
      <c r="V251" s="51" t="s">
        <v>125</v>
      </c>
    </row>
    <row r="252" ht="14.25" customHeight="true">
      <c r="K252" s="51">
        <v>247</v>
      </c>
      <c r="L252" s="51">
        <v>43774</v>
      </c>
      <c r="M252" s="51">
        <v>1009</v>
      </c>
      <c r="N252" s="51" t="s">
        <v>93</v>
      </c>
      <c r="O252" s="51">
        <v>14</v>
      </c>
      <c r="P252" s="51" t="s">
        <v>89</v>
      </c>
      <c r="Q252" s="51" t="s">
        <v>110</v>
      </c>
      <c r="R252" s="51">
        <v>1800</v>
      </c>
      <c r="S252" s="51">
        <v>131</v>
      </c>
      <c r="T252" s="51">
        <v>235800</v>
      </c>
      <c r="U252" s="51" t="s">
        <v>95</v>
      </c>
      <c r="V252" s="51" t="s">
        <v>91</v>
      </c>
    </row>
    <row r="253" ht="14.25" customHeight="true">
      <c r="K253" s="51">
        <v>248</v>
      </c>
      <c r="L253" s="51">
        <v>43774</v>
      </c>
      <c r="M253" s="51">
        <v>1006</v>
      </c>
      <c r="N253" s="51" t="s">
        <v>73</v>
      </c>
      <c r="O253" s="51">
        <v>12</v>
      </c>
      <c r="P253" s="51" t="s">
        <v>89</v>
      </c>
      <c r="Q253" s="51" t="s">
        <v>96</v>
      </c>
      <c r="R253" s="51">
        <v>1450</v>
      </c>
      <c r="S253" s="51">
        <v>85</v>
      </c>
      <c r="T253" s="51">
        <v>123250</v>
      </c>
      <c r="U253" s="51" t="s">
        <v>98</v>
      </c>
      <c r="V253" s="51" t="s">
        <v>97</v>
      </c>
    </row>
    <row r="254" ht="14.25" customHeight="true">
      <c r="K254" s="51">
        <v>249</v>
      </c>
      <c r="L254" s="51">
        <v>43779</v>
      </c>
      <c r="M254" s="51">
        <v>1009</v>
      </c>
      <c r="N254" s="51" t="s">
        <v>93</v>
      </c>
      <c r="O254" s="51">
        <v>5</v>
      </c>
      <c r="P254" s="51" t="s">
        <v>89</v>
      </c>
      <c r="Q254" s="51" t="s">
        <v>94</v>
      </c>
      <c r="R254" s="51">
        <v>800</v>
      </c>
      <c r="S254" s="51">
        <v>73</v>
      </c>
      <c r="T254" s="51">
        <v>58400</v>
      </c>
      <c r="U254" s="51" t="s">
        <v>72</v>
      </c>
      <c r="V254" s="51" t="s">
        <v>76</v>
      </c>
    </row>
    <row r="255" ht="14.25" customHeight="true">
      <c r="K255" s="51">
        <v>250</v>
      </c>
      <c r="L255" s="51">
        <v>43779</v>
      </c>
      <c r="M255" s="51">
        <v>1002</v>
      </c>
      <c r="N255" s="51" t="s">
        <v>88</v>
      </c>
      <c r="O255" s="51">
        <v>2</v>
      </c>
      <c r="P255" s="51" t="s">
        <v>74</v>
      </c>
      <c r="Q255" s="51" t="s">
        <v>78</v>
      </c>
      <c r="R255" s="51">
        <v>88</v>
      </c>
      <c r="S255" s="51">
        <v>83</v>
      </c>
      <c r="T255" s="51">
        <v>7304</v>
      </c>
      <c r="U255" s="51" t="s">
        <v>100</v>
      </c>
      <c r="V255" s="51" t="s">
        <v>97</v>
      </c>
    </row>
    <row r="256" ht="14.25" customHeight="true">
      <c r="K256" s="51">
        <v>251</v>
      </c>
      <c r="L256" s="51">
        <v>43785</v>
      </c>
      <c r="M256" s="51">
        <v>1001</v>
      </c>
      <c r="N256" s="51" t="s">
        <v>77</v>
      </c>
      <c r="O256" s="51">
        <v>12</v>
      </c>
      <c r="P256" s="51" t="s">
        <v>89</v>
      </c>
      <c r="Q256" s="51" t="s">
        <v>117</v>
      </c>
      <c r="R256" s="51">
        <v>1200</v>
      </c>
      <c r="S256" s="51">
        <v>168</v>
      </c>
      <c r="T256" s="51">
        <v>201600</v>
      </c>
      <c r="U256" s="51" t="s">
        <v>71</v>
      </c>
      <c r="V256" s="51" t="s">
        <v>104</v>
      </c>
    </row>
    <row r="257" ht="14.25" customHeight="true">
      <c r="K257" s="51">
        <v>252</v>
      </c>
      <c r="L257" s="51">
        <v>43785</v>
      </c>
      <c r="M257" s="51">
        <v>1009</v>
      </c>
      <c r="N257" s="51" t="s">
        <v>93</v>
      </c>
      <c r="O257" s="51">
        <v>12</v>
      </c>
      <c r="P257" s="51" t="s">
        <v>89</v>
      </c>
      <c r="Q257" s="51" t="s">
        <v>117</v>
      </c>
      <c r="R257" s="51">
        <v>1200</v>
      </c>
      <c r="S257" s="51">
        <v>153</v>
      </c>
      <c r="T257" s="51">
        <v>183600</v>
      </c>
      <c r="U257" s="51" t="s">
        <v>92</v>
      </c>
      <c r="V257" s="51" t="s">
        <v>104</v>
      </c>
    </row>
    <row r="258" ht="14.25" customHeight="true">
      <c r="K258" s="51">
        <v>253</v>
      </c>
      <c r="L258" s="51">
        <v>43787</v>
      </c>
      <c r="M258" s="51">
        <v>1002</v>
      </c>
      <c r="N258" s="51" t="s">
        <v>88</v>
      </c>
      <c r="O258" s="51">
        <v>7</v>
      </c>
      <c r="P258" s="51" t="s">
        <v>74</v>
      </c>
      <c r="Q258" s="51" t="s">
        <v>116</v>
      </c>
      <c r="R258" s="51">
        <v>150</v>
      </c>
      <c r="S258" s="51">
        <v>138</v>
      </c>
      <c r="T258" s="51">
        <v>20700</v>
      </c>
      <c r="U258" s="51" t="s">
        <v>98</v>
      </c>
      <c r="V258" s="51" t="s">
        <v>104</v>
      </c>
    </row>
    <row r="259" ht="14.25" customHeight="true">
      <c r="K259" s="51">
        <v>254</v>
      </c>
      <c r="L259" s="51">
        <v>43787</v>
      </c>
      <c r="M259" s="51">
        <v>1007</v>
      </c>
      <c r="N259" s="51" t="s">
        <v>103</v>
      </c>
      <c r="O259" s="51">
        <v>9</v>
      </c>
      <c r="P259" s="51" t="s">
        <v>89</v>
      </c>
      <c r="Q259" s="51" t="s">
        <v>128</v>
      </c>
      <c r="R259" s="51">
        <v>55</v>
      </c>
      <c r="S259" s="51">
        <v>59</v>
      </c>
      <c r="T259" s="51">
        <v>3245</v>
      </c>
      <c r="U259" s="51" t="s">
        <v>79</v>
      </c>
      <c r="V259" s="51" t="s">
        <v>104</v>
      </c>
    </row>
    <row r="260" ht="14.25" customHeight="true">
      <c r="K260" s="51">
        <v>255</v>
      </c>
      <c r="L260" s="51">
        <v>43789</v>
      </c>
      <c r="M260" s="51">
        <v>1001</v>
      </c>
      <c r="N260" s="51" t="s">
        <v>77</v>
      </c>
      <c r="O260" s="51">
        <v>8</v>
      </c>
      <c r="P260" s="51" t="s">
        <v>89</v>
      </c>
      <c r="Q260" s="51" t="s">
        <v>94</v>
      </c>
      <c r="R260" s="51">
        <v>800</v>
      </c>
      <c r="S260" s="51">
        <v>76</v>
      </c>
      <c r="T260" s="51">
        <v>60800</v>
      </c>
      <c r="U260" s="51" t="s">
        <v>72</v>
      </c>
      <c r="V260" s="51" t="s">
        <v>109</v>
      </c>
    </row>
    <row r="261" ht="14.25" customHeight="true">
      <c r="K261" s="51">
        <v>256</v>
      </c>
      <c r="L261" s="51">
        <v>43789</v>
      </c>
      <c r="M261" s="51">
        <v>1001</v>
      </c>
      <c r="N261" s="51" t="s">
        <v>77</v>
      </c>
      <c r="O261" s="51">
        <v>10</v>
      </c>
      <c r="P261" s="51" t="s">
        <v>89</v>
      </c>
      <c r="Q261" s="51" t="s">
        <v>94</v>
      </c>
      <c r="R261" s="51">
        <v>800</v>
      </c>
      <c r="S261" s="51">
        <v>178</v>
      </c>
      <c r="T261" s="51">
        <v>142400</v>
      </c>
      <c r="U261" s="51" t="s">
        <v>87</v>
      </c>
      <c r="V261" s="51" t="s">
        <v>125</v>
      </c>
    </row>
    <row r="262" ht="14.25" customHeight="true">
      <c r="K262" s="51">
        <v>257</v>
      </c>
      <c r="L262" s="51">
        <v>43791</v>
      </c>
      <c r="M262" s="51">
        <v>1003</v>
      </c>
      <c r="N262" s="51" t="s">
        <v>115</v>
      </c>
      <c r="O262" s="51">
        <v>8</v>
      </c>
      <c r="P262" s="51" t="s">
        <v>89</v>
      </c>
      <c r="Q262" s="51" t="s">
        <v>116</v>
      </c>
      <c r="R262" s="51">
        <v>150</v>
      </c>
      <c r="S262" s="51">
        <v>159</v>
      </c>
      <c r="T262" s="51">
        <v>23850</v>
      </c>
      <c r="U262" s="51" t="s">
        <v>95</v>
      </c>
      <c r="V262" s="51" t="s">
        <v>104</v>
      </c>
    </row>
    <row r="263" ht="14.25" customHeight="true">
      <c r="K263" s="51">
        <v>258</v>
      </c>
      <c r="L263" s="51">
        <v>43791</v>
      </c>
      <c r="M263" s="51">
        <v>1005</v>
      </c>
      <c r="N263" s="51" t="s">
        <v>118</v>
      </c>
      <c r="O263" s="51">
        <v>4</v>
      </c>
      <c r="P263" s="51" t="s">
        <v>89</v>
      </c>
      <c r="Q263" s="51" t="s">
        <v>113</v>
      </c>
      <c r="R263" s="51">
        <v>80</v>
      </c>
      <c r="S263" s="51">
        <v>53</v>
      </c>
      <c r="T263" s="51">
        <v>4240</v>
      </c>
      <c r="U263" s="51" t="s">
        <v>79</v>
      </c>
      <c r="V263" s="51" t="s">
        <v>109</v>
      </c>
    </row>
    <row r="264" ht="14.25" customHeight="true">
      <c r="K264" s="51">
        <v>259</v>
      </c>
      <c r="L264" s="51">
        <v>43793</v>
      </c>
      <c r="M264" s="51">
        <v>1004</v>
      </c>
      <c r="N264" s="51" t="s">
        <v>101</v>
      </c>
      <c r="O264" s="51">
        <v>5</v>
      </c>
      <c r="P264" s="51" t="s">
        <v>89</v>
      </c>
      <c r="Q264" s="51" t="s">
        <v>117</v>
      </c>
      <c r="R264" s="51">
        <v>1200</v>
      </c>
      <c r="S264" s="51">
        <v>92</v>
      </c>
      <c r="T264" s="51">
        <v>110400</v>
      </c>
      <c r="U264" s="51" t="s">
        <v>92</v>
      </c>
      <c r="V264" s="51" t="s">
        <v>125</v>
      </c>
    </row>
    <row r="265" ht="14.25" customHeight="true">
      <c r="K265" s="51">
        <v>260</v>
      </c>
      <c r="L265" s="51">
        <v>43793</v>
      </c>
      <c r="M265" s="51">
        <v>1001</v>
      </c>
      <c r="N265" s="51" t="s">
        <v>77</v>
      </c>
      <c r="O265" s="51">
        <v>8</v>
      </c>
      <c r="P265" s="51" t="s">
        <v>89</v>
      </c>
      <c r="Q265" s="51" t="s">
        <v>94</v>
      </c>
      <c r="R265" s="51">
        <v>800</v>
      </c>
      <c r="S265" s="51">
        <v>69</v>
      </c>
      <c r="T265" s="51">
        <v>55200</v>
      </c>
      <c r="U265" s="51" t="s">
        <v>95</v>
      </c>
      <c r="V265" s="51" t="s">
        <v>104</v>
      </c>
    </row>
    <row r="266" ht="14.25" customHeight="true">
      <c r="K266" s="51">
        <v>261</v>
      </c>
      <c r="L266" s="51">
        <v>43798</v>
      </c>
      <c r="M266" s="51">
        <v>1005</v>
      </c>
      <c r="N266" s="51" t="s">
        <v>118</v>
      </c>
      <c r="O266" s="51">
        <v>3</v>
      </c>
      <c r="P266" s="51" t="s">
        <v>89</v>
      </c>
      <c r="Q266" s="51" t="s">
        <v>94</v>
      </c>
      <c r="R266" s="51">
        <v>800</v>
      </c>
      <c r="S266" s="51">
        <v>169</v>
      </c>
      <c r="T266" s="51">
        <v>135200</v>
      </c>
      <c r="U266" s="51" t="s">
        <v>71</v>
      </c>
      <c r="V266" s="51" t="s">
        <v>76</v>
      </c>
    </row>
    <row r="267" ht="14.25" customHeight="true">
      <c r="K267" s="51">
        <v>262</v>
      </c>
      <c r="L267" s="51">
        <v>43798</v>
      </c>
      <c r="M267" s="51">
        <v>1006</v>
      </c>
      <c r="N267" s="51" t="s">
        <v>73</v>
      </c>
      <c r="O267" s="51">
        <v>7</v>
      </c>
      <c r="P267" s="51" t="s">
        <v>74</v>
      </c>
      <c r="Q267" s="51" t="s">
        <v>108</v>
      </c>
      <c r="R267" s="51">
        <v>250</v>
      </c>
      <c r="S267" s="51">
        <v>123</v>
      </c>
      <c r="T267" s="51">
        <v>30750</v>
      </c>
      <c r="U267" s="51" t="s">
        <v>71</v>
      </c>
      <c r="V267" s="51" t="s">
        <v>97</v>
      </c>
    </row>
    <row r="268" ht="14.25" customHeight="true">
      <c r="K268" s="51">
        <v>263</v>
      </c>
      <c r="L268" s="51">
        <v>43799</v>
      </c>
      <c r="M268" s="51">
        <v>1002</v>
      </c>
      <c r="N268" s="51" t="s">
        <v>88</v>
      </c>
      <c r="O268" s="51">
        <v>9</v>
      </c>
      <c r="P268" s="51" t="s">
        <v>74</v>
      </c>
      <c r="Q268" s="51" t="s">
        <v>96</v>
      </c>
      <c r="R268" s="51">
        <v>1450</v>
      </c>
      <c r="S268" s="51">
        <v>87</v>
      </c>
      <c r="T268" s="51">
        <v>126150</v>
      </c>
      <c r="U268" s="51" t="s">
        <v>71</v>
      </c>
      <c r="V268" s="51" t="s">
        <v>106</v>
      </c>
    </row>
    <row r="269" ht="14.25" customHeight="true">
      <c r="K269" s="51">
        <v>264</v>
      </c>
      <c r="L269" s="51">
        <v>43799</v>
      </c>
      <c r="M269" s="51">
        <v>1004</v>
      </c>
      <c r="N269" s="51" t="s">
        <v>101</v>
      </c>
      <c r="O269" s="51">
        <v>14</v>
      </c>
      <c r="P269" s="51" t="s">
        <v>74</v>
      </c>
      <c r="Q269" s="51" t="s">
        <v>119</v>
      </c>
      <c r="R269" s="51">
        <v>1700</v>
      </c>
      <c r="S269" s="51">
        <v>164</v>
      </c>
      <c r="T269" s="51">
        <v>278800</v>
      </c>
      <c r="U269" s="51" t="s">
        <v>92</v>
      </c>
      <c r="V269" s="51" t="s">
        <v>104</v>
      </c>
    </row>
    <row r="270" ht="14.25" customHeight="true">
      <c r="K270" s="51">
        <v>265</v>
      </c>
      <c r="L270" s="51">
        <v>43801</v>
      </c>
      <c r="M270" s="51">
        <v>1009</v>
      </c>
      <c r="N270" s="51" t="s">
        <v>93</v>
      </c>
      <c r="O270" s="51">
        <v>13</v>
      </c>
      <c r="P270" s="51" t="s">
        <v>74</v>
      </c>
      <c r="Q270" s="51" t="s">
        <v>102</v>
      </c>
      <c r="R270" s="51">
        <v>1998</v>
      </c>
      <c r="S270" s="51">
        <v>69</v>
      </c>
      <c r="T270" s="51">
        <v>137862</v>
      </c>
      <c r="U270" s="51" t="s">
        <v>100</v>
      </c>
      <c r="V270" s="51" t="s">
        <v>91</v>
      </c>
    </row>
    <row r="271" ht="14.25" customHeight="true">
      <c r="K271" s="51">
        <v>266</v>
      </c>
      <c r="L271" s="51">
        <v>43801</v>
      </c>
      <c r="M271" s="51">
        <v>1002</v>
      </c>
      <c r="N271" s="51" t="s">
        <v>88</v>
      </c>
      <c r="O271" s="51">
        <v>1</v>
      </c>
      <c r="P271" s="51" t="s">
        <v>89</v>
      </c>
      <c r="Q271" s="51" t="s">
        <v>96</v>
      </c>
      <c r="R271" s="51">
        <v>1450</v>
      </c>
      <c r="S271" s="51">
        <v>103</v>
      </c>
      <c r="T271" s="51">
        <v>149350</v>
      </c>
      <c r="U271" s="51" t="s">
        <v>87</v>
      </c>
      <c r="V271" s="51" t="s">
        <v>106</v>
      </c>
    </row>
    <row r="272" ht="14.25" customHeight="true">
      <c r="K272" s="51">
        <v>267</v>
      </c>
      <c r="L272" s="51">
        <v>43803</v>
      </c>
      <c r="M272" s="51">
        <v>1001</v>
      </c>
      <c r="N272" s="51" t="s">
        <v>77</v>
      </c>
      <c r="O272" s="51">
        <v>13</v>
      </c>
      <c r="P272" s="51" t="s">
        <v>74</v>
      </c>
      <c r="Q272" s="51" t="s">
        <v>113</v>
      </c>
      <c r="R272" s="51">
        <v>80</v>
      </c>
      <c r="S272" s="51">
        <v>122</v>
      </c>
      <c r="T272" s="51">
        <v>9760</v>
      </c>
      <c r="U272" s="51" t="s">
        <v>98</v>
      </c>
      <c r="V272" s="51" t="s">
        <v>106</v>
      </c>
    </row>
    <row r="273" ht="14.25" customHeight="true">
      <c r="K273" s="51">
        <v>268</v>
      </c>
      <c r="L273" s="51">
        <v>43803</v>
      </c>
      <c r="M273" s="51">
        <v>1003</v>
      </c>
      <c r="N273" s="51" t="s">
        <v>115</v>
      </c>
      <c r="O273" s="51">
        <v>3</v>
      </c>
      <c r="P273" s="51" t="s">
        <v>74</v>
      </c>
      <c r="Q273" s="51" t="s">
        <v>90</v>
      </c>
      <c r="R273" s="51">
        <v>80</v>
      </c>
      <c r="S273" s="51">
        <v>152</v>
      </c>
      <c r="T273" s="51">
        <v>12160</v>
      </c>
      <c r="U273" s="51" t="s">
        <v>72</v>
      </c>
      <c r="V273" s="51" t="s">
        <v>97</v>
      </c>
    </row>
    <row r="274" ht="14.25" customHeight="true">
      <c r="K274" s="51">
        <v>269</v>
      </c>
      <c r="L274" s="51">
        <v>43806</v>
      </c>
      <c r="M274" s="51">
        <v>1008</v>
      </c>
      <c r="N274" s="51" t="s">
        <v>111</v>
      </c>
      <c r="O274" s="51">
        <v>12</v>
      </c>
      <c r="P274" s="51" t="s">
        <v>89</v>
      </c>
      <c r="Q274" s="51" t="s">
        <v>90</v>
      </c>
      <c r="R274" s="51">
        <v>80</v>
      </c>
      <c r="S274" s="51">
        <v>164</v>
      </c>
      <c r="T274" s="51">
        <v>13120</v>
      </c>
      <c r="U274" s="51" t="s">
        <v>95</v>
      </c>
      <c r="V274" s="51" t="s">
        <v>106</v>
      </c>
    </row>
    <row r="275" ht="14.25" customHeight="true">
      <c r="K275" s="51">
        <v>270</v>
      </c>
      <c r="L275" s="51">
        <v>43806</v>
      </c>
      <c r="M275" s="51">
        <v>1009</v>
      </c>
      <c r="N275" s="51" t="s">
        <v>93</v>
      </c>
      <c r="O275" s="51">
        <v>1</v>
      </c>
      <c r="P275" s="51" t="s">
        <v>74</v>
      </c>
      <c r="Q275" s="51" t="s">
        <v>108</v>
      </c>
      <c r="R275" s="51">
        <v>250</v>
      </c>
      <c r="S275" s="51">
        <v>112</v>
      </c>
      <c r="T275" s="51">
        <v>28000</v>
      </c>
      <c r="U275" s="51" t="s">
        <v>71</v>
      </c>
      <c r="V275" s="51" t="s">
        <v>91</v>
      </c>
    </row>
    <row r="276" ht="14.25" customHeight="true">
      <c r="K276" s="51">
        <v>271</v>
      </c>
      <c r="L276" s="51">
        <v>43807</v>
      </c>
      <c r="M276" s="51">
        <v>1005</v>
      </c>
      <c r="N276" s="51" t="s">
        <v>118</v>
      </c>
      <c r="O276" s="51">
        <v>7</v>
      </c>
      <c r="P276" s="51" t="s">
        <v>89</v>
      </c>
      <c r="Q276" s="51" t="s">
        <v>102</v>
      </c>
      <c r="R276" s="51">
        <v>1998</v>
      </c>
      <c r="S276" s="51">
        <v>198</v>
      </c>
      <c r="T276" s="51">
        <v>395604</v>
      </c>
      <c r="U276" s="51" t="s">
        <v>92</v>
      </c>
      <c r="V276" s="51" t="s">
        <v>99</v>
      </c>
    </row>
    <row r="277" ht="14.25" customHeight="true">
      <c r="K277" s="51">
        <v>272</v>
      </c>
      <c r="L277" s="51">
        <v>43807</v>
      </c>
      <c r="M277" s="51">
        <v>1006</v>
      </c>
      <c r="N277" s="51" t="s">
        <v>73</v>
      </c>
      <c r="O277" s="51">
        <v>11</v>
      </c>
      <c r="P277" s="51" t="s">
        <v>89</v>
      </c>
      <c r="Q277" s="51" t="s">
        <v>78</v>
      </c>
      <c r="R277" s="51">
        <v>88</v>
      </c>
      <c r="S277" s="51">
        <v>183</v>
      </c>
      <c r="T277" s="51">
        <v>16104</v>
      </c>
      <c r="U277" s="51" t="s">
        <v>87</v>
      </c>
      <c r="V277" s="51" t="s">
        <v>99</v>
      </c>
    </row>
    <row r="278" ht="14.25" customHeight="true">
      <c r="K278" s="51">
        <v>273</v>
      </c>
      <c r="L278" s="51">
        <v>43810</v>
      </c>
      <c r="M278" s="51">
        <v>1003</v>
      </c>
      <c r="N278" s="51" t="s">
        <v>115</v>
      </c>
      <c r="O278" s="51">
        <v>3</v>
      </c>
      <c r="P278" s="51" t="s">
        <v>89</v>
      </c>
      <c r="Q278" s="51" t="s">
        <v>119</v>
      </c>
      <c r="R278" s="51">
        <v>1700</v>
      </c>
      <c r="S278" s="51">
        <v>148</v>
      </c>
      <c r="T278" s="51">
        <v>251600</v>
      </c>
      <c r="U278" s="51" t="s">
        <v>95</v>
      </c>
      <c r="V278" s="51" t="s">
        <v>99</v>
      </c>
    </row>
    <row r="279" ht="14.25" customHeight="true">
      <c r="K279" s="51">
        <v>274</v>
      </c>
      <c r="L279" s="51">
        <v>43810</v>
      </c>
      <c r="M279" s="51">
        <v>1003</v>
      </c>
      <c r="N279" s="51" t="s">
        <v>115</v>
      </c>
      <c r="O279" s="51">
        <v>16</v>
      </c>
      <c r="P279" s="51" t="s">
        <v>74</v>
      </c>
      <c r="Q279" s="51" t="s">
        <v>110</v>
      </c>
      <c r="R279" s="51">
        <v>1800</v>
      </c>
      <c r="S279" s="51">
        <v>63</v>
      </c>
      <c r="T279" s="51">
        <v>113400</v>
      </c>
      <c r="U279" s="51" t="s">
        <v>100</v>
      </c>
      <c r="V279" s="51" t="s">
        <v>99</v>
      </c>
    </row>
    <row r="280" ht="14.25" customHeight="true">
      <c r="K280" s="51">
        <v>275</v>
      </c>
      <c r="L280" s="51">
        <v>43811</v>
      </c>
      <c r="M280" s="51">
        <v>1006</v>
      </c>
      <c r="N280" s="51" t="s">
        <v>73</v>
      </c>
      <c r="O280" s="51">
        <v>1</v>
      </c>
      <c r="P280" s="51" t="s">
        <v>74</v>
      </c>
      <c r="Q280" s="51" t="s">
        <v>96</v>
      </c>
      <c r="R280" s="51">
        <v>1450</v>
      </c>
      <c r="S280" s="51">
        <v>67</v>
      </c>
      <c r="T280" s="51">
        <v>97150</v>
      </c>
      <c r="U280" s="51" t="s">
        <v>100</v>
      </c>
      <c r="V280" s="51" t="s">
        <v>76</v>
      </c>
    </row>
    <row r="281" ht="14.25" customHeight="true">
      <c r="K281" s="51">
        <v>276</v>
      </c>
      <c r="L281" s="51">
        <v>43811</v>
      </c>
      <c r="M281" s="51">
        <v>1001</v>
      </c>
      <c r="N281" s="51" t="s">
        <v>77</v>
      </c>
      <c r="O281" s="51">
        <v>15</v>
      </c>
      <c r="P281" s="51" t="s">
        <v>74</v>
      </c>
      <c r="Q281" s="51" t="s">
        <v>94</v>
      </c>
      <c r="R281" s="51">
        <v>800</v>
      </c>
      <c r="S281" s="51">
        <v>69</v>
      </c>
      <c r="T281" s="51">
        <v>55200</v>
      </c>
      <c r="U281" s="51" t="s">
        <v>71</v>
      </c>
      <c r="V281" s="51" t="s">
        <v>106</v>
      </c>
    </row>
    <row r="282" ht="14.25" customHeight="true">
      <c r="K282" s="51">
        <v>277</v>
      </c>
      <c r="L282" s="51">
        <v>43813</v>
      </c>
      <c r="M282" s="51">
        <v>1005</v>
      </c>
      <c r="N282" s="51" t="s">
        <v>118</v>
      </c>
      <c r="O282" s="51">
        <v>4</v>
      </c>
      <c r="P282" s="51" t="s">
        <v>89</v>
      </c>
      <c r="Q282" s="51" t="s">
        <v>94</v>
      </c>
      <c r="R282" s="51">
        <v>800</v>
      </c>
      <c r="S282" s="51">
        <v>103</v>
      </c>
      <c r="T282" s="51">
        <v>82400</v>
      </c>
      <c r="U282" s="51" t="s">
        <v>100</v>
      </c>
      <c r="V282" s="51" t="s">
        <v>97</v>
      </c>
    </row>
    <row r="283" ht="14.25" customHeight="true">
      <c r="K283" s="51">
        <v>278</v>
      </c>
      <c r="L283" s="51">
        <v>43813</v>
      </c>
      <c r="M283" s="51">
        <v>1002</v>
      </c>
      <c r="N283" s="51" t="s">
        <v>88</v>
      </c>
      <c r="O283" s="51">
        <v>6</v>
      </c>
      <c r="P283" s="51" t="s">
        <v>74</v>
      </c>
      <c r="Q283" s="51" t="s">
        <v>90</v>
      </c>
      <c r="R283" s="51">
        <v>80</v>
      </c>
      <c r="S283" s="51">
        <v>64</v>
      </c>
      <c r="T283" s="51">
        <v>5120</v>
      </c>
      <c r="U283" s="51" t="s">
        <v>79</v>
      </c>
      <c r="V283" s="51" t="s">
        <v>99</v>
      </c>
    </row>
    <row r="284" ht="14.25" customHeight="true">
      <c r="K284" s="51">
        <v>279</v>
      </c>
      <c r="L284" s="51">
        <v>43818</v>
      </c>
      <c r="M284" s="51">
        <v>1005</v>
      </c>
      <c r="N284" s="51" t="s">
        <v>118</v>
      </c>
      <c r="O284" s="51">
        <v>16</v>
      </c>
      <c r="P284" s="51" t="s">
        <v>74</v>
      </c>
      <c r="Q284" s="51" t="s">
        <v>94</v>
      </c>
      <c r="R284" s="51">
        <v>800</v>
      </c>
      <c r="S284" s="51">
        <v>104</v>
      </c>
      <c r="T284" s="51">
        <v>83200</v>
      </c>
      <c r="U284" s="51" t="s">
        <v>79</v>
      </c>
      <c r="V284" s="51" t="s">
        <v>125</v>
      </c>
    </row>
    <row r="285" ht="14.25" customHeight="true">
      <c r="K285" s="51">
        <v>280</v>
      </c>
      <c r="L285" s="51">
        <v>43818</v>
      </c>
      <c r="M285" s="51">
        <v>1003</v>
      </c>
      <c r="N285" s="51" t="s">
        <v>115</v>
      </c>
      <c r="O285" s="51">
        <v>14</v>
      </c>
      <c r="P285" s="51" t="s">
        <v>89</v>
      </c>
      <c r="Q285" s="51" t="s">
        <v>96</v>
      </c>
      <c r="R285" s="51">
        <v>1450</v>
      </c>
      <c r="S285" s="51">
        <v>93</v>
      </c>
      <c r="T285" s="51">
        <v>134850</v>
      </c>
      <c r="U285" s="51" t="s">
        <v>87</v>
      </c>
      <c r="V285" s="51" t="s">
        <v>97</v>
      </c>
    </row>
    <row r="286" ht="14.25" customHeight="true">
      <c r="K286" s="51">
        <v>281</v>
      </c>
      <c r="L286" s="51">
        <v>43824</v>
      </c>
      <c r="M286" s="51">
        <v>1008</v>
      </c>
      <c r="N286" s="51" t="s">
        <v>111</v>
      </c>
      <c r="O286" s="51">
        <v>13</v>
      </c>
      <c r="P286" s="51" t="s">
        <v>74</v>
      </c>
      <c r="Q286" s="51" t="s">
        <v>94</v>
      </c>
      <c r="R286" s="51">
        <v>800</v>
      </c>
      <c r="S286" s="51">
        <v>107</v>
      </c>
      <c r="T286" s="51">
        <v>85600</v>
      </c>
      <c r="U286" s="51" t="s">
        <v>72</v>
      </c>
      <c r="V286" s="51" t="s">
        <v>125</v>
      </c>
    </row>
    <row r="287" ht="14.25" customHeight="true">
      <c r="K287" s="51">
        <v>282</v>
      </c>
      <c r="L287" s="51">
        <v>43824</v>
      </c>
      <c r="M287" s="51">
        <v>1004</v>
      </c>
      <c r="N287" s="51" t="s">
        <v>101</v>
      </c>
      <c r="O287" s="51">
        <v>4</v>
      </c>
      <c r="P287" s="51" t="s">
        <v>74</v>
      </c>
      <c r="Q287" s="51" t="s">
        <v>107</v>
      </c>
      <c r="R287" s="51">
        <v>435</v>
      </c>
      <c r="S287" s="51">
        <v>139</v>
      </c>
      <c r="T287" s="51">
        <v>60465</v>
      </c>
      <c r="U287" s="51" t="s">
        <v>95</v>
      </c>
      <c r="V287" s="51" t="s">
        <v>76</v>
      </c>
    </row>
    <row r="288" ht="14.25" customHeight="true">
      <c r="K288" s="51">
        <v>283</v>
      </c>
      <c r="L288" s="51">
        <v>43829</v>
      </c>
      <c r="M288" s="51">
        <v>1001</v>
      </c>
      <c r="N288" s="51" t="s">
        <v>77</v>
      </c>
      <c r="O288" s="51">
        <v>16</v>
      </c>
      <c r="P288" s="51" t="s">
        <v>89</v>
      </c>
      <c r="Q288" s="51" t="s">
        <v>128</v>
      </c>
      <c r="R288" s="51">
        <v>55</v>
      </c>
      <c r="S288" s="51">
        <v>105</v>
      </c>
      <c r="T288" s="51">
        <v>5775</v>
      </c>
      <c r="U288" s="51" t="s">
        <v>92</v>
      </c>
      <c r="V288" s="51" t="s">
        <v>109</v>
      </c>
    </row>
    <row r="289" ht="14.25" customHeight="true">
      <c r="K289" s="51">
        <v>284</v>
      </c>
      <c r="L289" s="51">
        <v>43829</v>
      </c>
      <c r="M289" s="51">
        <v>1004</v>
      </c>
      <c r="N289" s="51" t="s">
        <v>101</v>
      </c>
      <c r="O289" s="51">
        <v>10</v>
      </c>
      <c r="P289" s="51" t="s">
        <v>89</v>
      </c>
      <c r="Q289" s="51" t="s">
        <v>102</v>
      </c>
      <c r="R289" s="51">
        <v>1998</v>
      </c>
      <c r="S289" s="51">
        <v>187</v>
      </c>
      <c r="T289" s="51">
        <v>373626</v>
      </c>
      <c r="U289" s="51" t="s">
        <v>92</v>
      </c>
      <c r="V289" s="51" t="s">
        <v>91</v>
      </c>
    </row>
    <row r="290" ht="14.25" customHeight="true">
      <c r="K290" s="51">
        <v>285</v>
      </c>
      <c r="L290" s="51">
        <v>43830</v>
      </c>
      <c r="M290" s="51">
        <v>1009</v>
      </c>
      <c r="N290" s="51" t="s">
        <v>93</v>
      </c>
      <c r="O290" s="51">
        <v>11</v>
      </c>
      <c r="P290" s="51" t="s">
        <v>89</v>
      </c>
      <c r="Q290" s="51" t="s">
        <v>107</v>
      </c>
      <c r="R290" s="51">
        <v>435</v>
      </c>
      <c r="S290" s="51">
        <v>91</v>
      </c>
      <c r="T290" s="51">
        <v>39585</v>
      </c>
      <c r="U290" s="51" t="s">
        <v>98</v>
      </c>
      <c r="V290" s="51" t="s">
        <v>91</v>
      </c>
    </row>
    <row r="291" ht="14.25" customHeight="true">
      <c r="K291" s="51">
        <v>286</v>
      </c>
      <c r="L291" s="51">
        <v>43830</v>
      </c>
      <c r="M291" s="51">
        <v>1002</v>
      </c>
      <c r="N291" s="51" t="s">
        <v>88</v>
      </c>
      <c r="O291" s="51">
        <v>11</v>
      </c>
      <c r="P291" s="51" t="s">
        <v>74</v>
      </c>
      <c r="Q291" s="51" t="s">
        <v>112</v>
      </c>
      <c r="R291" s="51">
        <v>130</v>
      </c>
      <c r="S291" s="51">
        <v>84</v>
      </c>
      <c r="T291" s="51">
        <v>10920</v>
      </c>
      <c r="U291" s="51" t="s">
        <v>79</v>
      </c>
      <c r="V291" s="51" t="s">
        <v>76</v>
      </c>
    </row>
    <row r="292" ht="14.25" customHeight="true">
      <c r="K292" s="51">
        <v>287</v>
      </c>
      <c r="L292" s="51">
        <v>43831</v>
      </c>
      <c r="M292" s="51">
        <v>1005</v>
      </c>
      <c r="N292" s="51" t="s">
        <v>118</v>
      </c>
      <c r="O292" s="51">
        <v>6</v>
      </c>
      <c r="P292" s="51" t="s">
        <v>89</v>
      </c>
      <c r="Q292" s="51" t="s">
        <v>116</v>
      </c>
      <c r="R292" s="51">
        <v>150</v>
      </c>
      <c r="S292" s="51">
        <v>57</v>
      </c>
      <c r="T292" s="51">
        <v>8550</v>
      </c>
      <c r="U292" s="51" t="s">
        <v>95</v>
      </c>
      <c r="V292" s="51" t="s">
        <v>109</v>
      </c>
    </row>
    <row r="293" ht="14.25" customHeight="true">
      <c r="K293" s="51">
        <v>288</v>
      </c>
      <c r="L293" s="51">
        <v>43831</v>
      </c>
      <c r="M293" s="51">
        <v>1007</v>
      </c>
      <c r="N293" s="51" t="s">
        <v>103</v>
      </c>
      <c r="O293" s="51">
        <v>13</v>
      </c>
      <c r="P293" s="51" t="s">
        <v>89</v>
      </c>
      <c r="Q293" s="51" t="s">
        <v>107</v>
      </c>
      <c r="R293" s="51">
        <v>435</v>
      </c>
      <c r="S293" s="51">
        <v>158</v>
      </c>
      <c r="T293" s="51">
        <v>68730</v>
      </c>
      <c r="U293" s="51" t="s">
        <v>87</v>
      </c>
      <c r="V293" s="51" t="s">
        <v>104</v>
      </c>
    </row>
    <row r="294" ht="14.25" customHeight="true">
      <c r="K294" s="51">
        <v>289</v>
      </c>
      <c r="L294" s="51">
        <v>43833</v>
      </c>
      <c r="M294" s="51">
        <v>1009</v>
      </c>
      <c r="N294" s="51" t="s">
        <v>93</v>
      </c>
      <c r="O294" s="51">
        <v>4</v>
      </c>
      <c r="P294" s="51" t="s">
        <v>74</v>
      </c>
      <c r="Q294" s="51" t="s">
        <v>90</v>
      </c>
      <c r="R294" s="51">
        <v>80</v>
      </c>
      <c r="S294" s="51">
        <v>125</v>
      </c>
      <c r="T294" s="51">
        <v>10000</v>
      </c>
      <c r="U294" s="51" t="s">
        <v>95</v>
      </c>
      <c r="V294" s="51" t="s">
        <v>91</v>
      </c>
    </row>
    <row r="295" ht="14.25" customHeight="true">
      <c r="K295" s="51">
        <v>290</v>
      </c>
      <c r="L295" s="51">
        <v>43833</v>
      </c>
      <c r="M295" s="51">
        <v>1001</v>
      </c>
      <c r="N295" s="51" t="s">
        <v>77</v>
      </c>
      <c r="O295" s="51">
        <v>7</v>
      </c>
      <c r="P295" s="51" t="s">
        <v>89</v>
      </c>
      <c r="Q295" s="51" t="s">
        <v>110</v>
      </c>
      <c r="R295" s="51">
        <v>1800</v>
      </c>
      <c r="S295" s="51">
        <v>162</v>
      </c>
      <c r="T295" s="51">
        <v>291600</v>
      </c>
      <c r="U295" s="51" t="s">
        <v>79</v>
      </c>
      <c r="V295" s="51" t="s">
        <v>76</v>
      </c>
    </row>
    <row r="296" ht="14.25" customHeight="true">
      <c r="K296" s="51">
        <v>291</v>
      </c>
      <c r="L296" s="51">
        <v>43836</v>
      </c>
      <c r="M296" s="51">
        <v>1003</v>
      </c>
      <c r="N296" s="51" t="s">
        <v>115</v>
      </c>
      <c r="O296" s="51">
        <v>3</v>
      </c>
      <c r="P296" s="51" t="s">
        <v>89</v>
      </c>
      <c r="Q296" s="51" t="s">
        <v>112</v>
      </c>
      <c r="R296" s="51">
        <v>130</v>
      </c>
      <c r="S296" s="51">
        <v>60</v>
      </c>
      <c r="T296" s="51">
        <v>7800</v>
      </c>
      <c r="U296" s="51" t="s">
        <v>71</v>
      </c>
      <c r="V296" s="51" t="s">
        <v>97</v>
      </c>
    </row>
    <row r="297" ht="14.25" customHeight="true">
      <c r="K297" s="51">
        <v>292</v>
      </c>
      <c r="L297" s="51">
        <v>43836</v>
      </c>
      <c r="M297" s="51">
        <v>1008</v>
      </c>
      <c r="N297" s="51" t="s">
        <v>111</v>
      </c>
      <c r="O297" s="51">
        <v>13</v>
      </c>
      <c r="P297" s="51" t="s">
        <v>89</v>
      </c>
      <c r="Q297" s="51" t="s">
        <v>75</v>
      </c>
      <c r="R297" s="51">
        <v>2220</v>
      </c>
      <c r="S297" s="51">
        <v>96</v>
      </c>
      <c r="T297" s="51">
        <v>213120</v>
      </c>
      <c r="U297" s="51" t="s">
        <v>79</v>
      </c>
      <c r="V297" s="51" t="s">
        <v>76</v>
      </c>
    </row>
    <row r="298" ht="14.25" customHeight="true">
      <c r="K298" s="51">
        <v>293</v>
      </c>
      <c r="L298" s="51">
        <v>43838</v>
      </c>
      <c r="M298" s="51">
        <v>1002</v>
      </c>
      <c r="N298" s="51" t="s">
        <v>88</v>
      </c>
      <c r="O298" s="51">
        <v>2</v>
      </c>
      <c r="P298" s="51" t="s">
        <v>74</v>
      </c>
      <c r="Q298" s="51" t="s">
        <v>90</v>
      </c>
      <c r="R298" s="51">
        <v>80</v>
      </c>
      <c r="S298" s="51">
        <v>143</v>
      </c>
      <c r="T298" s="51">
        <v>11440</v>
      </c>
      <c r="U298" s="51" t="s">
        <v>98</v>
      </c>
      <c r="V298" s="51" t="s">
        <v>109</v>
      </c>
    </row>
    <row r="299" ht="14.25" customHeight="true">
      <c r="K299" s="51">
        <v>294</v>
      </c>
      <c r="L299" s="51">
        <v>43838</v>
      </c>
      <c r="M299" s="51">
        <v>1004</v>
      </c>
      <c r="N299" s="51" t="s">
        <v>101</v>
      </c>
      <c r="O299" s="51">
        <v>12</v>
      </c>
      <c r="P299" s="51" t="s">
        <v>74</v>
      </c>
      <c r="Q299" s="51" t="s">
        <v>110</v>
      </c>
      <c r="R299" s="51">
        <v>1800</v>
      </c>
      <c r="S299" s="51">
        <v>151</v>
      </c>
      <c r="T299" s="51">
        <v>271800</v>
      </c>
      <c r="U299" s="51" t="s">
        <v>92</v>
      </c>
      <c r="V299" s="51" t="s">
        <v>97</v>
      </c>
    </row>
    <row r="300" ht="14.25" customHeight="true">
      <c r="K300" s="51">
        <v>295</v>
      </c>
      <c r="L300" s="51">
        <v>43838</v>
      </c>
      <c r="M300" s="51">
        <v>1008</v>
      </c>
      <c r="N300" s="51" t="s">
        <v>111</v>
      </c>
      <c r="O300" s="51">
        <v>4</v>
      </c>
      <c r="P300" s="51" t="s">
        <v>89</v>
      </c>
      <c r="Q300" s="51" t="s">
        <v>108</v>
      </c>
      <c r="R300" s="51">
        <v>250</v>
      </c>
      <c r="S300" s="51">
        <v>114</v>
      </c>
      <c r="T300" s="51">
        <v>28500</v>
      </c>
      <c r="U300" s="51" t="s">
        <v>79</v>
      </c>
      <c r="V300" s="51" t="s">
        <v>97</v>
      </c>
    </row>
    <row r="301" ht="14.25" customHeight="true">
      <c r="K301" s="51">
        <v>296</v>
      </c>
      <c r="L301" s="51">
        <v>43838</v>
      </c>
      <c r="M301" s="51">
        <v>1003</v>
      </c>
      <c r="N301" s="51" t="s">
        <v>115</v>
      </c>
      <c r="O301" s="51">
        <v>5</v>
      </c>
      <c r="P301" s="51" t="s">
        <v>74</v>
      </c>
      <c r="Q301" s="51" t="s">
        <v>117</v>
      </c>
      <c r="R301" s="51">
        <v>1200</v>
      </c>
      <c r="S301" s="51">
        <v>160</v>
      </c>
      <c r="T301" s="51">
        <v>192000</v>
      </c>
      <c r="U301" s="51" t="s">
        <v>87</v>
      </c>
      <c r="V301" s="51" t="s">
        <v>76</v>
      </c>
    </row>
    <row r="302" ht="14.25" customHeight="true">
      <c r="K302" s="51">
        <v>297</v>
      </c>
      <c r="L302" s="51">
        <v>43839</v>
      </c>
      <c r="M302" s="51">
        <v>1003</v>
      </c>
      <c r="N302" s="51" t="s">
        <v>115</v>
      </c>
      <c r="O302" s="51">
        <v>11</v>
      </c>
      <c r="P302" s="51" t="s">
        <v>74</v>
      </c>
      <c r="Q302" s="51" t="s">
        <v>116</v>
      </c>
      <c r="R302" s="51">
        <v>150</v>
      </c>
      <c r="S302" s="51">
        <v>166</v>
      </c>
      <c r="T302" s="51">
        <v>24900</v>
      </c>
      <c r="U302" s="51" t="s">
        <v>95</v>
      </c>
      <c r="V302" s="51" t="s">
        <v>91</v>
      </c>
    </row>
    <row r="303" ht="14.25" customHeight="true">
      <c r="K303" s="51">
        <v>298</v>
      </c>
      <c r="L303" s="51">
        <v>43839</v>
      </c>
      <c r="M303" s="51">
        <v>1003</v>
      </c>
      <c r="N303" s="51" t="s">
        <v>115</v>
      </c>
      <c r="O303" s="51">
        <v>5</v>
      </c>
      <c r="P303" s="51" t="s">
        <v>89</v>
      </c>
      <c r="Q303" s="51" t="s">
        <v>94</v>
      </c>
      <c r="R303" s="51">
        <v>800</v>
      </c>
      <c r="S303" s="51">
        <v>77</v>
      </c>
      <c r="T303" s="51">
        <v>61600</v>
      </c>
      <c r="U303" s="51" t="s">
        <v>79</v>
      </c>
      <c r="V303" s="51" t="s">
        <v>99</v>
      </c>
    </row>
    <row r="304" ht="14.25" customHeight="true">
      <c r="K304" s="51">
        <v>299</v>
      </c>
      <c r="L304" s="51">
        <v>43841</v>
      </c>
      <c r="M304" s="51">
        <v>1005</v>
      </c>
      <c r="N304" s="51" t="s">
        <v>118</v>
      </c>
      <c r="O304" s="51">
        <v>10</v>
      </c>
      <c r="P304" s="51" t="s">
        <v>89</v>
      </c>
      <c r="Q304" s="51" t="s">
        <v>96</v>
      </c>
      <c r="R304" s="51">
        <v>1450</v>
      </c>
      <c r="S304" s="51">
        <v>173</v>
      </c>
      <c r="T304" s="51">
        <v>250850</v>
      </c>
      <c r="U304" s="51" t="s">
        <v>71</v>
      </c>
      <c r="V304" s="51" t="s">
        <v>76</v>
      </c>
    </row>
    <row r="305" ht="14.25" customHeight="true">
      <c r="K305" s="51">
        <v>300</v>
      </c>
      <c r="L305" s="51">
        <v>43841</v>
      </c>
      <c r="M305" s="51">
        <v>1005</v>
      </c>
      <c r="N305" s="51" t="s">
        <v>118</v>
      </c>
      <c r="O305" s="51">
        <v>1</v>
      </c>
      <c r="P305" s="51" t="s">
        <v>74</v>
      </c>
      <c r="Q305" s="51" t="s">
        <v>110</v>
      </c>
      <c r="R305" s="51">
        <v>1800</v>
      </c>
      <c r="S305" s="51">
        <v>171</v>
      </c>
      <c r="T305" s="51">
        <v>307800</v>
      </c>
      <c r="U305" s="51" t="s">
        <v>95</v>
      </c>
      <c r="V305" s="51" t="s">
        <v>91</v>
      </c>
    </row>
    <row r="306" ht="14.25" customHeight="true">
      <c r="K306" s="51">
        <v>301</v>
      </c>
      <c r="L306" s="51">
        <v>43841</v>
      </c>
      <c r="M306" s="51">
        <v>1001</v>
      </c>
      <c r="N306" s="51" t="s">
        <v>77</v>
      </c>
      <c r="O306" s="51">
        <v>4</v>
      </c>
      <c r="P306" s="51" t="s">
        <v>74</v>
      </c>
      <c r="Q306" s="51" t="s">
        <v>119</v>
      </c>
      <c r="R306" s="51">
        <v>1700</v>
      </c>
      <c r="S306" s="51">
        <v>83</v>
      </c>
      <c r="T306" s="51">
        <v>141100</v>
      </c>
      <c r="U306" s="51" t="s">
        <v>72</v>
      </c>
      <c r="V306" s="51" t="s">
        <v>104</v>
      </c>
    </row>
    <row r="307" ht="14.25" customHeight="true">
      <c r="K307" s="51">
        <v>302</v>
      </c>
      <c r="L307" s="51">
        <v>43841</v>
      </c>
      <c r="M307" s="51">
        <v>1001</v>
      </c>
      <c r="N307" s="51" t="s">
        <v>77</v>
      </c>
      <c r="O307" s="51">
        <v>1</v>
      </c>
      <c r="P307" s="51" t="s">
        <v>74</v>
      </c>
      <c r="Q307" s="51" t="s">
        <v>112</v>
      </c>
      <c r="R307" s="51">
        <v>130</v>
      </c>
      <c r="S307" s="51">
        <v>133</v>
      </c>
      <c r="T307" s="51">
        <v>17290</v>
      </c>
      <c r="U307" s="51" t="s">
        <v>95</v>
      </c>
      <c r="V307" s="51" t="s">
        <v>76</v>
      </c>
    </row>
    <row r="308" ht="14.25" customHeight="true">
      <c r="K308" s="51">
        <v>303</v>
      </c>
      <c r="L308" s="51">
        <v>43843</v>
      </c>
      <c r="M308" s="51">
        <v>1008</v>
      </c>
      <c r="N308" s="51" t="s">
        <v>111</v>
      </c>
      <c r="O308" s="51">
        <v>13</v>
      </c>
      <c r="P308" s="51" t="s">
        <v>89</v>
      </c>
      <c r="Q308" s="51" t="s">
        <v>75</v>
      </c>
      <c r="R308" s="51">
        <v>2220</v>
      </c>
      <c r="S308" s="51">
        <v>101</v>
      </c>
      <c r="T308" s="51">
        <v>224220</v>
      </c>
      <c r="U308" s="51" t="s">
        <v>95</v>
      </c>
      <c r="V308" s="51" t="s">
        <v>99</v>
      </c>
    </row>
    <row r="309" ht="14.25" customHeight="true">
      <c r="K309" s="51">
        <v>304</v>
      </c>
      <c r="L309" s="51">
        <v>43843</v>
      </c>
      <c r="M309" s="51">
        <v>1005</v>
      </c>
      <c r="N309" s="51" t="s">
        <v>118</v>
      </c>
      <c r="O309" s="51">
        <v>8</v>
      </c>
      <c r="P309" s="51" t="s">
        <v>89</v>
      </c>
      <c r="Q309" s="51" t="s">
        <v>119</v>
      </c>
      <c r="R309" s="51">
        <v>1700</v>
      </c>
      <c r="S309" s="51">
        <v>74</v>
      </c>
      <c r="T309" s="51">
        <v>125800</v>
      </c>
      <c r="U309" s="51" t="s">
        <v>87</v>
      </c>
      <c r="V309" s="51" t="s">
        <v>76</v>
      </c>
    </row>
    <row r="310" ht="14.25" customHeight="true">
      <c r="K310" s="51">
        <v>305</v>
      </c>
      <c r="L310" s="51">
        <v>43844</v>
      </c>
      <c r="M310" s="51">
        <v>1007</v>
      </c>
      <c r="N310" s="51" t="s">
        <v>103</v>
      </c>
      <c r="O310" s="51">
        <v>2</v>
      </c>
      <c r="P310" s="51" t="s">
        <v>74</v>
      </c>
      <c r="Q310" s="51" t="s">
        <v>113</v>
      </c>
      <c r="R310" s="51">
        <v>80</v>
      </c>
      <c r="S310" s="51">
        <v>133</v>
      </c>
      <c r="T310" s="51">
        <v>10640</v>
      </c>
      <c r="U310" s="51" t="s">
        <v>72</v>
      </c>
      <c r="V310" s="51" t="s">
        <v>109</v>
      </c>
    </row>
    <row r="311" ht="14.25" customHeight="true">
      <c r="K311" s="51">
        <v>306</v>
      </c>
      <c r="L311" s="51">
        <v>43844</v>
      </c>
      <c r="M311" s="51">
        <v>1004</v>
      </c>
      <c r="N311" s="51" t="s">
        <v>101</v>
      </c>
      <c r="O311" s="51">
        <v>9</v>
      </c>
      <c r="P311" s="51" t="s">
        <v>74</v>
      </c>
      <c r="Q311" s="51" t="s">
        <v>78</v>
      </c>
      <c r="R311" s="51">
        <v>88</v>
      </c>
      <c r="S311" s="51">
        <v>137</v>
      </c>
      <c r="T311" s="51">
        <v>12056</v>
      </c>
      <c r="U311" s="51" t="s">
        <v>71</v>
      </c>
      <c r="V311" s="51" t="s">
        <v>109</v>
      </c>
    </row>
    <row r="312" ht="14.25" customHeight="true">
      <c r="K312" s="51">
        <v>307</v>
      </c>
      <c r="L312" s="51">
        <v>43845</v>
      </c>
      <c r="M312" s="51">
        <v>1004</v>
      </c>
      <c r="N312" s="51" t="s">
        <v>101</v>
      </c>
      <c r="O312" s="51">
        <v>15</v>
      </c>
      <c r="P312" s="51" t="s">
        <v>74</v>
      </c>
      <c r="Q312" s="51" t="s">
        <v>105</v>
      </c>
      <c r="R312" s="51">
        <v>4300</v>
      </c>
      <c r="S312" s="51">
        <v>165</v>
      </c>
      <c r="T312" s="51">
        <v>709500</v>
      </c>
      <c r="U312" s="51" t="s">
        <v>72</v>
      </c>
      <c r="V312" s="51" t="s">
        <v>97</v>
      </c>
    </row>
    <row r="313" ht="14.25" customHeight="true">
      <c r="K313" s="51">
        <v>308</v>
      </c>
      <c r="L313" s="51">
        <v>43845</v>
      </c>
      <c r="M313" s="51">
        <v>1001</v>
      </c>
      <c r="N313" s="51" t="s">
        <v>77</v>
      </c>
      <c r="O313" s="51">
        <v>14</v>
      </c>
      <c r="P313" s="51" t="s">
        <v>74</v>
      </c>
      <c r="Q313" s="51" t="s">
        <v>110</v>
      </c>
      <c r="R313" s="51">
        <v>1800</v>
      </c>
      <c r="S313" s="51">
        <v>159</v>
      </c>
      <c r="T313" s="51">
        <v>286200</v>
      </c>
      <c r="U313" s="51" t="s">
        <v>87</v>
      </c>
      <c r="V313" s="51" t="s">
        <v>99</v>
      </c>
    </row>
    <row r="314" ht="14.25" customHeight="true">
      <c r="K314" s="51">
        <v>309</v>
      </c>
      <c r="L314" s="51">
        <v>43845</v>
      </c>
      <c r="M314" s="51">
        <v>1001</v>
      </c>
      <c r="N314" s="51" t="s">
        <v>77</v>
      </c>
      <c r="O314" s="51">
        <v>4</v>
      </c>
      <c r="P314" s="51" t="s">
        <v>89</v>
      </c>
      <c r="Q314" s="51" t="s">
        <v>128</v>
      </c>
      <c r="R314" s="51">
        <v>55</v>
      </c>
      <c r="S314" s="51">
        <v>108</v>
      </c>
      <c r="T314" s="51">
        <v>5940</v>
      </c>
      <c r="U314" s="51" t="s">
        <v>98</v>
      </c>
      <c r="V314" s="51" t="s">
        <v>104</v>
      </c>
    </row>
    <row r="315" ht="14.25" customHeight="true">
      <c r="K315" s="51">
        <v>310</v>
      </c>
      <c r="L315" s="51">
        <v>43845</v>
      </c>
      <c r="M315" s="51">
        <v>1003</v>
      </c>
      <c r="N315" s="51" t="s">
        <v>115</v>
      </c>
      <c r="O315" s="51">
        <v>8</v>
      </c>
      <c r="P315" s="51" t="s">
        <v>74</v>
      </c>
      <c r="Q315" s="51" t="s">
        <v>96</v>
      </c>
      <c r="R315" s="51">
        <v>1450</v>
      </c>
      <c r="S315" s="51">
        <v>188</v>
      </c>
      <c r="T315" s="51">
        <v>272600</v>
      </c>
      <c r="U315" s="51" t="s">
        <v>100</v>
      </c>
      <c r="V315" s="51" t="s">
        <v>104</v>
      </c>
    </row>
    <row r="316" ht="14.25" customHeight="true">
      <c r="K316" s="51">
        <v>311</v>
      </c>
      <c r="L316" s="51">
        <v>43846</v>
      </c>
      <c r="M316" s="51">
        <v>1001</v>
      </c>
      <c r="N316" s="51" t="s">
        <v>77</v>
      </c>
      <c r="O316" s="51">
        <v>9</v>
      </c>
      <c r="P316" s="51" t="s">
        <v>89</v>
      </c>
      <c r="Q316" s="51" t="s">
        <v>128</v>
      </c>
      <c r="R316" s="51">
        <v>55</v>
      </c>
      <c r="S316" s="51">
        <v>160</v>
      </c>
      <c r="T316" s="51">
        <v>8800</v>
      </c>
      <c r="U316" s="51" t="s">
        <v>100</v>
      </c>
      <c r="V316" s="51" t="s">
        <v>109</v>
      </c>
    </row>
    <row r="317" ht="14.25" customHeight="true">
      <c r="K317" s="51">
        <v>312</v>
      </c>
      <c r="L317" s="51">
        <v>43846</v>
      </c>
      <c r="M317" s="51">
        <v>1009</v>
      </c>
      <c r="N317" s="51" t="s">
        <v>93</v>
      </c>
      <c r="O317" s="51">
        <v>4</v>
      </c>
      <c r="P317" s="51" t="s">
        <v>74</v>
      </c>
      <c r="Q317" s="51" t="s">
        <v>108</v>
      </c>
      <c r="R317" s="51">
        <v>250</v>
      </c>
      <c r="S317" s="51">
        <v>74</v>
      </c>
      <c r="T317" s="51">
        <v>18500</v>
      </c>
      <c r="U317" s="51" t="s">
        <v>72</v>
      </c>
      <c r="V317" s="51" t="s">
        <v>106</v>
      </c>
    </row>
    <row r="318" ht="14.25" customHeight="true">
      <c r="K318" s="51">
        <v>313</v>
      </c>
      <c r="L318" s="51">
        <v>43846</v>
      </c>
      <c r="M318" s="51">
        <v>1008</v>
      </c>
      <c r="N318" s="51" t="s">
        <v>111</v>
      </c>
      <c r="O318" s="51">
        <v>16</v>
      </c>
      <c r="P318" s="51" t="s">
        <v>89</v>
      </c>
      <c r="Q318" s="51" t="s">
        <v>94</v>
      </c>
      <c r="R318" s="51">
        <v>800</v>
      </c>
      <c r="S318" s="51">
        <v>161</v>
      </c>
      <c r="T318" s="51">
        <v>128800</v>
      </c>
      <c r="U318" s="51" t="s">
        <v>92</v>
      </c>
      <c r="V318" s="51" t="s">
        <v>76</v>
      </c>
    </row>
    <row r="319" ht="14.25" customHeight="true">
      <c r="K319" s="51">
        <v>314</v>
      </c>
      <c r="L319" s="51">
        <v>43846</v>
      </c>
      <c r="M319" s="51">
        <v>1003</v>
      </c>
      <c r="N319" s="51" t="s">
        <v>115</v>
      </c>
      <c r="O319" s="51">
        <v>4</v>
      </c>
      <c r="P319" s="51" t="s">
        <v>89</v>
      </c>
      <c r="Q319" s="51" t="s">
        <v>90</v>
      </c>
      <c r="R319" s="51">
        <v>80</v>
      </c>
      <c r="S319" s="51">
        <v>99</v>
      </c>
      <c r="T319" s="51">
        <v>7920</v>
      </c>
      <c r="U319" s="51" t="s">
        <v>79</v>
      </c>
      <c r="V319" s="51" t="s">
        <v>104</v>
      </c>
    </row>
    <row r="320" ht="14.25" customHeight="true">
      <c r="K320" s="51">
        <v>315</v>
      </c>
      <c r="L320" s="51">
        <v>43846</v>
      </c>
      <c r="M320" s="51">
        <v>1003</v>
      </c>
      <c r="N320" s="51" t="s">
        <v>115</v>
      </c>
      <c r="O320" s="51">
        <v>11</v>
      </c>
      <c r="P320" s="51" t="s">
        <v>89</v>
      </c>
      <c r="Q320" s="51" t="s">
        <v>112</v>
      </c>
      <c r="R320" s="51">
        <v>130</v>
      </c>
      <c r="S320" s="51">
        <v>185</v>
      </c>
      <c r="T320" s="51">
        <v>24050</v>
      </c>
      <c r="U320" s="51" t="s">
        <v>79</v>
      </c>
      <c r="V320" s="51" t="s">
        <v>99</v>
      </c>
    </row>
    <row r="321" ht="14.25" customHeight="true">
      <c r="K321" s="51">
        <v>316</v>
      </c>
      <c r="L321" s="51">
        <v>43846</v>
      </c>
      <c r="M321" s="51">
        <v>1007</v>
      </c>
      <c r="N321" s="51" t="s">
        <v>103</v>
      </c>
      <c r="O321" s="51">
        <v>12</v>
      </c>
      <c r="P321" s="51" t="s">
        <v>89</v>
      </c>
      <c r="Q321" s="51" t="s">
        <v>94</v>
      </c>
      <c r="R321" s="51">
        <v>800</v>
      </c>
      <c r="S321" s="51">
        <v>144</v>
      </c>
      <c r="T321" s="51">
        <v>115200</v>
      </c>
      <c r="U321" s="51" t="s">
        <v>95</v>
      </c>
      <c r="V321" s="51" t="s">
        <v>97</v>
      </c>
    </row>
    <row r="322" ht="14.25" customHeight="true">
      <c r="K322" s="51">
        <v>317</v>
      </c>
      <c r="L322" s="51">
        <v>43849</v>
      </c>
      <c r="M322" s="51">
        <v>1004</v>
      </c>
      <c r="N322" s="51" t="s">
        <v>101</v>
      </c>
      <c r="O322" s="51">
        <v>7</v>
      </c>
      <c r="P322" s="51" t="s">
        <v>89</v>
      </c>
      <c r="Q322" s="51" t="s">
        <v>96</v>
      </c>
      <c r="R322" s="51">
        <v>1450</v>
      </c>
      <c r="S322" s="51">
        <v>77</v>
      </c>
      <c r="T322" s="51">
        <v>111650</v>
      </c>
      <c r="U322" s="51" t="s">
        <v>100</v>
      </c>
      <c r="V322" s="51" t="s">
        <v>109</v>
      </c>
    </row>
    <row r="323" ht="14.25" customHeight="true">
      <c r="K323" s="51">
        <v>318</v>
      </c>
      <c r="L323" s="51">
        <v>43849</v>
      </c>
      <c r="M323" s="51">
        <v>1003</v>
      </c>
      <c r="N323" s="51" t="s">
        <v>115</v>
      </c>
      <c r="O323" s="51">
        <v>9</v>
      </c>
      <c r="P323" s="51" t="s">
        <v>74</v>
      </c>
      <c r="Q323" s="51" t="s">
        <v>102</v>
      </c>
      <c r="R323" s="51">
        <v>1998</v>
      </c>
      <c r="S323" s="51">
        <v>153</v>
      </c>
      <c r="T323" s="51">
        <v>305694</v>
      </c>
      <c r="U323" s="51" t="s">
        <v>98</v>
      </c>
      <c r="V323" s="51" t="s">
        <v>76</v>
      </c>
    </row>
    <row r="324" ht="14.25" customHeight="true">
      <c r="K324" s="51">
        <v>319</v>
      </c>
      <c r="L324" s="51">
        <v>43850</v>
      </c>
      <c r="M324" s="51">
        <v>1002</v>
      </c>
      <c r="N324" s="51" t="s">
        <v>88</v>
      </c>
      <c r="O324" s="51">
        <v>13</v>
      </c>
      <c r="P324" s="51" t="s">
        <v>74</v>
      </c>
      <c r="Q324" s="51" t="s">
        <v>117</v>
      </c>
      <c r="R324" s="51">
        <v>1200</v>
      </c>
      <c r="S324" s="51">
        <v>171</v>
      </c>
      <c r="T324" s="51">
        <v>205200</v>
      </c>
      <c r="U324" s="51" t="s">
        <v>71</v>
      </c>
      <c r="V324" s="51" t="s">
        <v>76</v>
      </c>
    </row>
    <row r="325" ht="14.25" customHeight="true">
      <c r="K325" s="51">
        <v>320</v>
      </c>
      <c r="L325" s="51">
        <v>43850</v>
      </c>
      <c r="M325" s="51">
        <v>1008</v>
      </c>
      <c r="N325" s="51" t="s">
        <v>111</v>
      </c>
      <c r="O325" s="51">
        <v>4</v>
      </c>
      <c r="P325" s="51" t="s">
        <v>89</v>
      </c>
      <c r="Q325" s="51" t="s">
        <v>113</v>
      </c>
      <c r="R325" s="51">
        <v>80</v>
      </c>
      <c r="S325" s="51">
        <v>172</v>
      </c>
      <c r="T325" s="51">
        <v>13760</v>
      </c>
      <c r="U325" s="51" t="s">
        <v>100</v>
      </c>
      <c r="V325" s="51" t="s">
        <v>97</v>
      </c>
    </row>
    <row r="326" ht="14.25" customHeight="true">
      <c r="K326" s="51">
        <v>321</v>
      </c>
      <c r="L326" s="51">
        <v>43852</v>
      </c>
      <c r="M326" s="51">
        <v>1007</v>
      </c>
      <c r="N326" s="51" t="s">
        <v>103</v>
      </c>
      <c r="O326" s="51">
        <v>1</v>
      </c>
      <c r="P326" s="51" t="s">
        <v>89</v>
      </c>
      <c r="Q326" s="51" t="s">
        <v>94</v>
      </c>
      <c r="R326" s="51">
        <v>800</v>
      </c>
      <c r="S326" s="51">
        <v>176</v>
      </c>
      <c r="T326" s="51">
        <v>140800</v>
      </c>
      <c r="U326" s="51" t="s">
        <v>98</v>
      </c>
      <c r="V326" s="51" t="s">
        <v>106</v>
      </c>
    </row>
    <row r="327" ht="14.25" customHeight="true">
      <c r="K327" s="51">
        <v>322</v>
      </c>
      <c r="L327" s="51">
        <v>43852</v>
      </c>
      <c r="M327" s="51">
        <v>1003</v>
      </c>
      <c r="N327" s="51" t="s">
        <v>115</v>
      </c>
      <c r="O327" s="51">
        <v>9</v>
      </c>
      <c r="P327" s="51" t="s">
        <v>74</v>
      </c>
      <c r="Q327" s="51" t="s">
        <v>96</v>
      </c>
      <c r="R327" s="51">
        <v>1450</v>
      </c>
      <c r="S327" s="51">
        <v>178</v>
      </c>
      <c r="T327" s="51">
        <v>258100</v>
      </c>
      <c r="U327" s="51" t="s">
        <v>100</v>
      </c>
      <c r="V327" s="51" t="s">
        <v>104</v>
      </c>
    </row>
    <row r="328" ht="14.25" customHeight="true">
      <c r="K328" s="51">
        <v>323</v>
      </c>
      <c r="L328" s="51">
        <v>43853</v>
      </c>
      <c r="M328" s="51">
        <v>1002</v>
      </c>
      <c r="N328" s="51" t="s">
        <v>88</v>
      </c>
      <c r="O328" s="51">
        <v>13</v>
      </c>
      <c r="P328" s="51" t="s">
        <v>89</v>
      </c>
      <c r="Q328" s="51" t="s">
        <v>128</v>
      </c>
      <c r="R328" s="51">
        <v>55</v>
      </c>
      <c r="S328" s="51">
        <v>148</v>
      </c>
      <c r="T328" s="51">
        <v>8140</v>
      </c>
      <c r="U328" s="51" t="s">
        <v>87</v>
      </c>
      <c r="V328" s="51" t="s">
        <v>97</v>
      </c>
    </row>
    <row r="329" ht="14.25" customHeight="true">
      <c r="K329" s="51">
        <v>324</v>
      </c>
      <c r="L329" s="51">
        <v>43853</v>
      </c>
      <c r="M329" s="51">
        <v>1009</v>
      </c>
      <c r="N329" s="51" t="s">
        <v>93</v>
      </c>
      <c r="O329" s="51">
        <v>1</v>
      </c>
      <c r="P329" s="51" t="s">
        <v>74</v>
      </c>
      <c r="Q329" s="51" t="s">
        <v>116</v>
      </c>
      <c r="R329" s="51">
        <v>150</v>
      </c>
      <c r="S329" s="51">
        <v>87</v>
      </c>
      <c r="T329" s="51">
        <v>13050</v>
      </c>
      <c r="U329" s="51" t="s">
        <v>92</v>
      </c>
      <c r="V329" s="51" t="s">
        <v>109</v>
      </c>
    </row>
    <row r="330" ht="14.25" customHeight="true">
      <c r="K330" s="51">
        <v>325</v>
      </c>
      <c r="L330" s="51">
        <v>43854</v>
      </c>
      <c r="M330" s="51">
        <v>1002</v>
      </c>
      <c r="N330" s="51" t="s">
        <v>88</v>
      </c>
      <c r="O330" s="51">
        <v>4</v>
      </c>
      <c r="P330" s="51" t="s">
        <v>74</v>
      </c>
      <c r="Q330" s="51" t="s">
        <v>117</v>
      </c>
      <c r="R330" s="51">
        <v>1200</v>
      </c>
      <c r="S330" s="51">
        <v>134</v>
      </c>
      <c r="T330" s="51">
        <v>160800</v>
      </c>
      <c r="U330" s="51" t="s">
        <v>98</v>
      </c>
      <c r="V330" s="51" t="s">
        <v>106</v>
      </c>
    </row>
    <row r="331" ht="14.25" customHeight="true">
      <c r="K331" s="51">
        <v>326</v>
      </c>
      <c r="L331" s="51">
        <v>43854</v>
      </c>
      <c r="M331" s="51">
        <v>1002</v>
      </c>
      <c r="N331" s="51" t="s">
        <v>88</v>
      </c>
      <c r="O331" s="51">
        <v>11</v>
      </c>
      <c r="P331" s="51" t="s">
        <v>74</v>
      </c>
      <c r="Q331" s="51" t="s">
        <v>96</v>
      </c>
      <c r="R331" s="51">
        <v>1450</v>
      </c>
      <c r="S331" s="51">
        <v>150</v>
      </c>
      <c r="T331" s="51">
        <v>217500</v>
      </c>
      <c r="U331" s="51" t="s">
        <v>95</v>
      </c>
      <c r="V331" s="51" t="s">
        <v>104</v>
      </c>
    </row>
    <row r="332" ht="14.25" customHeight="true">
      <c r="K332" s="51">
        <v>327</v>
      </c>
      <c r="L332" s="51">
        <v>43855</v>
      </c>
      <c r="M332" s="51">
        <v>1002</v>
      </c>
      <c r="N332" s="51" t="s">
        <v>88</v>
      </c>
      <c r="O332" s="51">
        <v>3</v>
      </c>
      <c r="P332" s="51" t="s">
        <v>74</v>
      </c>
      <c r="Q332" s="51" t="s">
        <v>90</v>
      </c>
      <c r="R332" s="51">
        <v>80</v>
      </c>
      <c r="S332" s="51">
        <v>194</v>
      </c>
      <c r="T332" s="51">
        <v>15520</v>
      </c>
      <c r="U332" s="51" t="s">
        <v>98</v>
      </c>
      <c r="V332" s="51" t="s">
        <v>99</v>
      </c>
    </row>
    <row r="333" ht="14.25" customHeight="true">
      <c r="K333" s="51">
        <v>328</v>
      </c>
      <c r="L333" s="51">
        <v>43855</v>
      </c>
      <c r="M333" s="51">
        <v>1005</v>
      </c>
      <c r="N333" s="51" t="s">
        <v>118</v>
      </c>
      <c r="O333" s="51">
        <v>11</v>
      </c>
      <c r="P333" s="51" t="s">
        <v>74</v>
      </c>
      <c r="Q333" s="51" t="s">
        <v>108</v>
      </c>
      <c r="R333" s="51">
        <v>250</v>
      </c>
      <c r="S333" s="51">
        <v>85</v>
      </c>
      <c r="T333" s="51">
        <v>21250</v>
      </c>
      <c r="U333" s="51" t="s">
        <v>92</v>
      </c>
      <c r="V333" s="51" t="s">
        <v>106</v>
      </c>
    </row>
    <row r="334" ht="14.25" customHeight="true">
      <c r="K334" s="51">
        <v>329</v>
      </c>
      <c r="L334" s="51">
        <v>43856</v>
      </c>
      <c r="M334" s="51">
        <v>1002</v>
      </c>
      <c r="N334" s="51" t="s">
        <v>88</v>
      </c>
      <c r="O334" s="51">
        <v>10</v>
      </c>
      <c r="P334" s="51" t="s">
        <v>74</v>
      </c>
      <c r="Q334" s="51" t="s">
        <v>116</v>
      </c>
      <c r="R334" s="51">
        <v>150</v>
      </c>
      <c r="S334" s="51">
        <v>109</v>
      </c>
      <c r="T334" s="51">
        <v>16350</v>
      </c>
      <c r="U334" s="51" t="s">
        <v>98</v>
      </c>
      <c r="V334" s="51" t="s">
        <v>97</v>
      </c>
    </row>
    <row r="335" ht="14.25" customHeight="true">
      <c r="K335" s="51">
        <v>330</v>
      </c>
      <c r="L335" s="51">
        <v>43856</v>
      </c>
      <c r="M335" s="51">
        <v>1007</v>
      </c>
      <c r="N335" s="51" t="s">
        <v>103</v>
      </c>
      <c r="O335" s="51">
        <v>8</v>
      </c>
      <c r="P335" s="51" t="s">
        <v>89</v>
      </c>
      <c r="Q335" s="51" t="s">
        <v>107</v>
      </c>
      <c r="R335" s="51">
        <v>435</v>
      </c>
      <c r="S335" s="51">
        <v>151</v>
      </c>
      <c r="T335" s="51">
        <v>65685</v>
      </c>
      <c r="U335" s="51" t="s">
        <v>87</v>
      </c>
      <c r="V335" s="51" t="s">
        <v>99</v>
      </c>
    </row>
    <row r="336" ht="14.25" customHeight="true">
      <c r="K336" s="51">
        <v>331</v>
      </c>
      <c r="L336" s="51">
        <v>43858</v>
      </c>
      <c r="M336" s="51">
        <v>1004</v>
      </c>
      <c r="N336" s="51" t="s">
        <v>101</v>
      </c>
      <c r="O336" s="51">
        <v>13</v>
      </c>
      <c r="P336" s="51" t="s">
        <v>89</v>
      </c>
      <c r="Q336" s="51" t="s">
        <v>110</v>
      </c>
      <c r="R336" s="51">
        <v>1800</v>
      </c>
      <c r="S336" s="51">
        <v>71</v>
      </c>
      <c r="T336" s="51">
        <v>127800</v>
      </c>
      <c r="U336" s="51" t="s">
        <v>95</v>
      </c>
      <c r="V336" s="51" t="s">
        <v>76</v>
      </c>
    </row>
    <row r="337" ht="14.25" customHeight="true">
      <c r="K337" s="51">
        <v>332</v>
      </c>
      <c r="L337" s="51">
        <v>43858</v>
      </c>
      <c r="M337" s="51">
        <v>1002</v>
      </c>
      <c r="N337" s="51" t="s">
        <v>88</v>
      </c>
      <c r="O337" s="51">
        <v>9</v>
      </c>
      <c r="P337" s="51" t="s">
        <v>89</v>
      </c>
      <c r="Q337" s="51" t="s">
        <v>107</v>
      </c>
      <c r="R337" s="51">
        <v>435</v>
      </c>
      <c r="S337" s="51">
        <v>181</v>
      </c>
      <c r="T337" s="51">
        <v>78735</v>
      </c>
      <c r="U337" s="51" t="s">
        <v>71</v>
      </c>
      <c r="V337" s="51" t="s">
        <v>125</v>
      </c>
    </row>
    <row r="338" ht="14.25" customHeight="true">
      <c r="K338" s="51">
        <v>333</v>
      </c>
      <c r="L338" s="51">
        <v>43860</v>
      </c>
      <c r="M338" s="51">
        <v>1004</v>
      </c>
      <c r="N338" s="51" t="s">
        <v>101</v>
      </c>
      <c r="O338" s="51">
        <v>10</v>
      </c>
      <c r="P338" s="51" t="s">
        <v>89</v>
      </c>
      <c r="Q338" s="51" t="s">
        <v>108</v>
      </c>
      <c r="R338" s="51">
        <v>250</v>
      </c>
      <c r="S338" s="51">
        <v>154</v>
      </c>
      <c r="T338" s="51">
        <v>38500</v>
      </c>
      <c r="U338" s="51" t="s">
        <v>92</v>
      </c>
      <c r="V338" s="51" t="s">
        <v>104</v>
      </c>
    </row>
    <row r="339" ht="14.25" customHeight="true">
      <c r="K339" s="51">
        <v>334</v>
      </c>
      <c r="L339" s="51">
        <v>43860</v>
      </c>
      <c r="M339" s="51">
        <v>1009</v>
      </c>
      <c r="N339" s="51" t="s">
        <v>93</v>
      </c>
      <c r="O339" s="51">
        <v>12</v>
      </c>
      <c r="P339" s="51" t="s">
        <v>74</v>
      </c>
      <c r="Q339" s="51" t="s">
        <v>105</v>
      </c>
      <c r="R339" s="51">
        <v>4300</v>
      </c>
      <c r="S339" s="51">
        <v>121</v>
      </c>
      <c r="T339" s="51">
        <v>520300</v>
      </c>
      <c r="U339" s="51" t="s">
        <v>92</v>
      </c>
      <c r="V339" s="51" t="s">
        <v>106</v>
      </c>
    </row>
    <row r="340" ht="14.25" customHeight="true">
      <c r="K340" s="51">
        <v>335</v>
      </c>
      <c r="L340" s="51">
        <v>43861</v>
      </c>
      <c r="M340" s="51">
        <v>1004</v>
      </c>
      <c r="N340" s="51" t="s">
        <v>101</v>
      </c>
      <c r="O340" s="51">
        <v>12</v>
      </c>
      <c r="P340" s="51" t="s">
        <v>89</v>
      </c>
      <c r="Q340" s="51" t="s">
        <v>102</v>
      </c>
      <c r="R340" s="51">
        <v>1998</v>
      </c>
      <c r="S340" s="51">
        <v>173</v>
      </c>
      <c r="T340" s="51">
        <v>345654</v>
      </c>
      <c r="U340" s="51" t="s">
        <v>100</v>
      </c>
      <c r="V340" s="51" t="s">
        <v>76</v>
      </c>
    </row>
    <row r="341" ht="14.25" customHeight="true">
      <c r="K341" s="51">
        <v>336</v>
      </c>
      <c r="L341" s="51">
        <v>43861</v>
      </c>
      <c r="M341" s="51">
        <v>1001</v>
      </c>
      <c r="N341" s="51" t="s">
        <v>77</v>
      </c>
      <c r="O341" s="51">
        <v>7</v>
      </c>
      <c r="P341" s="51" t="s">
        <v>89</v>
      </c>
      <c r="Q341" s="51" t="s">
        <v>110</v>
      </c>
      <c r="R341" s="51">
        <v>1800</v>
      </c>
      <c r="S341" s="51">
        <v>198</v>
      </c>
      <c r="T341" s="51">
        <v>356400</v>
      </c>
      <c r="U341" s="51" t="s">
        <v>98</v>
      </c>
      <c r="V341" s="51" t="s">
        <v>109</v>
      </c>
    </row>
    <row r="342" ht="14.25" customHeight="true">
      <c r="K342" s="51">
        <v>337</v>
      </c>
      <c r="L342" s="51">
        <v>43871</v>
      </c>
      <c r="M342" s="51">
        <v>1009</v>
      </c>
      <c r="N342" s="51" t="s">
        <v>93</v>
      </c>
      <c r="O342" s="51">
        <v>5</v>
      </c>
      <c r="P342" s="51" t="s">
        <v>89</v>
      </c>
      <c r="Q342" s="51" t="s">
        <v>110</v>
      </c>
      <c r="R342" s="51">
        <v>1800</v>
      </c>
      <c r="S342" s="51">
        <v>184</v>
      </c>
      <c r="T342" s="51">
        <v>331200</v>
      </c>
      <c r="U342" s="51" t="s">
        <v>100</v>
      </c>
      <c r="V342" s="51" t="s">
        <v>109</v>
      </c>
    </row>
    <row r="343" ht="14.25" customHeight="true">
      <c r="K343" s="51">
        <v>338</v>
      </c>
      <c r="L343" s="51">
        <v>43871</v>
      </c>
      <c r="M343" s="51">
        <v>1003</v>
      </c>
      <c r="N343" s="51" t="s">
        <v>115</v>
      </c>
      <c r="O343" s="51">
        <v>15</v>
      </c>
      <c r="P343" s="51" t="s">
        <v>74</v>
      </c>
      <c r="Q343" s="51" t="s">
        <v>94</v>
      </c>
      <c r="R343" s="51">
        <v>800</v>
      </c>
      <c r="S343" s="51">
        <v>169</v>
      </c>
      <c r="T343" s="51">
        <v>135200</v>
      </c>
      <c r="U343" s="51" t="s">
        <v>95</v>
      </c>
      <c r="V343" s="51" t="s">
        <v>109</v>
      </c>
    </row>
    <row r="344" ht="14.25" customHeight="true">
      <c r="K344" s="51">
        <v>339</v>
      </c>
      <c r="L344" s="51">
        <v>43872</v>
      </c>
      <c r="M344" s="51">
        <v>1003</v>
      </c>
      <c r="N344" s="51" t="s">
        <v>115</v>
      </c>
      <c r="O344" s="51">
        <v>16</v>
      </c>
      <c r="P344" s="51" t="s">
        <v>89</v>
      </c>
      <c r="Q344" s="51" t="s">
        <v>102</v>
      </c>
      <c r="R344" s="51">
        <v>1998</v>
      </c>
      <c r="S344" s="51">
        <v>147</v>
      </c>
      <c r="T344" s="51">
        <v>293706</v>
      </c>
      <c r="U344" s="51" t="s">
        <v>98</v>
      </c>
      <c r="V344" s="51" t="s">
        <v>104</v>
      </c>
    </row>
    <row r="345" ht="14.25" customHeight="true">
      <c r="K345" s="51">
        <v>340</v>
      </c>
      <c r="L345" s="51">
        <v>43872</v>
      </c>
      <c r="M345" s="51">
        <v>1008</v>
      </c>
      <c r="N345" s="51" t="s">
        <v>111</v>
      </c>
      <c r="O345" s="51">
        <v>12</v>
      </c>
      <c r="P345" s="51" t="s">
        <v>89</v>
      </c>
      <c r="Q345" s="51" t="s">
        <v>116</v>
      </c>
      <c r="R345" s="51">
        <v>150</v>
      </c>
      <c r="S345" s="51">
        <v>103</v>
      </c>
      <c r="T345" s="51">
        <v>15450</v>
      </c>
      <c r="U345" s="51" t="s">
        <v>71</v>
      </c>
      <c r="V345" s="51" t="s">
        <v>97</v>
      </c>
    </row>
    <row r="346" ht="14.25" customHeight="true">
      <c r="K346" s="51">
        <v>341</v>
      </c>
      <c r="L346" s="51">
        <v>43873</v>
      </c>
      <c r="M346" s="51">
        <v>1006</v>
      </c>
      <c r="N346" s="51" t="s">
        <v>73</v>
      </c>
      <c r="O346" s="51">
        <v>4</v>
      </c>
      <c r="P346" s="51" t="s">
        <v>74</v>
      </c>
      <c r="Q346" s="51" t="s">
        <v>113</v>
      </c>
      <c r="R346" s="51">
        <v>80</v>
      </c>
      <c r="S346" s="51">
        <v>99</v>
      </c>
      <c r="T346" s="51">
        <v>7920</v>
      </c>
      <c r="U346" s="51" t="s">
        <v>87</v>
      </c>
      <c r="V346" s="51" t="s">
        <v>125</v>
      </c>
    </row>
    <row r="347" ht="14.25" customHeight="true">
      <c r="K347" s="51">
        <v>342</v>
      </c>
      <c r="L347" s="51">
        <v>43873</v>
      </c>
      <c r="M347" s="51">
        <v>1003</v>
      </c>
      <c r="N347" s="51" t="s">
        <v>115</v>
      </c>
      <c r="O347" s="51">
        <v>13</v>
      </c>
      <c r="P347" s="51" t="s">
        <v>89</v>
      </c>
      <c r="Q347" s="51" t="s">
        <v>96</v>
      </c>
      <c r="R347" s="51">
        <v>1450</v>
      </c>
      <c r="S347" s="51">
        <v>191</v>
      </c>
      <c r="T347" s="51">
        <v>276950</v>
      </c>
      <c r="U347" s="51" t="s">
        <v>95</v>
      </c>
      <c r="V347" s="51" t="s">
        <v>104</v>
      </c>
    </row>
    <row r="348" ht="14.25" customHeight="true">
      <c r="K348" s="51">
        <v>343</v>
      </c>
      <c r="L348" s="51">
        <v>43876</v>
      </c>
      <c r="M348" s="51">
        <v>1004</v>
      </c>
      <c r="N348" s="51" t="s">
        <v>101</v>
      </c>
      <c r="O348" s="51">
        <v>9</v>
      </c>
      <c r="P348" s="51" t="s">
        <v>89</v>
      </c>
      <c r="Q348" s="51" t="s">
        <v>110</v>
      </c>
      <c r="R348" s="51">
        <v>1800</v>
      </c>
      <c r="S348" s="51">
        <v>63</v>
      </c>
      <c r="T348" s="51">
        <v>113400</v>
      </c>
      <c r="U348" s="51" t="s">
        <v>72</v>
      </c>
      <c r="V348" s="51" t="s">
        <v>125</v>
      </c>
    </row>
    <row r="349" ht="14.25" customHeight="true">
      <c r="K349" s="51">
        <v>344</v>
      </c>
      <c r="L349" s="51">
        <v>43876</v>
      </c>
      <c r="M349" s="51">
        <v>1008</v>
      </c>
      <c r="N349" s="51" t="s">
        <v>111</v>
      </c>
      <c r="O349" s="51">
        <v>1</v>
      </c>
      <c r="P349" s="51" t="s">
        <v>74</v>
      </c>
      <c r="Q349" s="51" t="s">
        <v>96</v>
      </c>
      <c r="R349" s="51">
        <v>1450</v>
      </c>
      <c r="S349" s="51">
        <v>128</v>
      </c>
      <c r="T349" s="51">
        <v>185600</v>
      </c>
      <c r="U349" s="51" t="s">
        <v>87</v>
      </c>
      <c r="V349" s="51" t="s">
        <v>99</v>
      </c>
    </row>
    <row r="350" ht="14.25" customHeight="true">
      <c r="K350" s="51">
        <v>345</v>
      </c>
      <c r="L350" s="51">
        <v>43877</v>
      </c>
      <c r="M350" s="51">
        <v>1005</v>
      </c>
      <c r="N350" s="51" t="s">
        <v>118</v>
      </c>
      <c r="O350" s="51">
        <v>7</v>
      </c>
      <c r="P350" s="51" t="s">
        <v>89</v>
      </c>
      <c r="Q350" s="51" t="s">
        <v>119</v>
      </c>
      <c r="R350" s="51">
        <v>1700</v>
      </c>
      <c r="S350" s="51">
        <v>96</v>
      </c>
      <c r="T350" s="51">
        <v>163200</v>
      </c>
      <c r="U350" s="51" t="s">
        <v>87</v>
      </c>
      <c r="V350" s="51" t="s">
        <v>99</v>
      </c>
    </row>
    <row r="351" ht="14.25" customHeight="true">
      <c r="K351" s="51">
        <v>346</v>
      </c>
      <c r="L351" s="51">
        <v>43877</v>
      </c>
      <c r="M351" s="51">
        <v>1002</v>
      </c>
      <c r="N351" s="51" t="s">
        <v>88</v>
      </c>
      <c r="O351" s="51">
        <v>3</v>
      </c>
      <c r="P351" s="51" t="s">
        <v>89</v>
      </c>
      <c r="Q351" s="51" t="s">
        <v>117</v>
      </c>
      <c r="R351" s="51">
        <v>1200</v>
      </c>
      <c r="S351" s="51">
        <v>71</v>
      </c>
      <c r="T351" s="51">
        <v>85200</v>
      </c>
      <c r="U351" s="51" t="s">
        <v>87</v>
      </c>
      <c r="V351" s="51" t="s">
        <v>104</v>
      </c>
    </row>
    <row r="352" ht="14.25" customHeight="true">
      <c r="K352" s="51">
        <v>347</v>
      </c>
      <c r="L352" s="51">
        <v>43877</v>
      </c>
      <c r="M352" s="51">
        <v>1005</v>
      </c>
      <c r="N352" s="51" t="s">
        <v>118</v>
      </c>
      <c r="O352" s="51">
        <v>2</v>
      </c>
      <c r="P352" s="51" t="s">
        <v>89</v>
      </c>
      <c r="Q352" s="51" t="s">
        <v>75</v>
      </c>
      <c r="R352" s="51">
        <v>2220</v>
      </c>
      <c r="S352" s="51">
        <v>160</v>
      </c>
      <c r="T352" s="51">
        <v>355200</v>
      </c>
      <c r="U352" s="51" t="s">
        <v>79</v>
      </c>
      <c r="V352" s="51" t="s">
        <v>97</v>
      </c>
    </row>
    <row r="353" ht="14.25" customHeight="true">
      <c r="K353" s="51">
        <v>348</v>
      </c>
      <c r="L353" s="51">
        <v>43877</v>
      </c>
      <c r="M353" s="51">
        <v>1009</v>
      </c>
      <c r="N353" s="51" t="s">
        <v>93</v>
      </c>
      <c r="O353" s="51">
        <v>4</v>
      </c>
      <c r="P353" s="51" t="s">
        <v>89</v>
      </c>
      <c r="Q353" s="51" t="s">
        <v>94</v>
      </c>
      <c r="R353" s="51">
        <v>800</v>
      </c>
      <c r="S353" s="51">
        <v>179</v>
      </c>
      <c r="T353" s="51">
        <v>143200</v>
      </c>
      <c r="U353" s="51" t="s">
        <v>72</v>
      </c>
      <c r="V353" s="51" t="s">
        <v>76</v>
      </c>
    </row>
    <row r="354" ht="14.25" customHeight="true">
      <c r="K354" s="51">
        <v>349</v>
      </c>
      <c r="L354" s="51">
        <v>43880</v>
      </c>
      <c r="M354" s="51">
        <v>1003</v>
      </c>
      <c r="N354" s="51" t="s">
        <v>115</v>
      </c>
      <c r="O354" s="51">
        <v>12</v>
      </c>
      <c r="P354" s="51" t="s">
        <v>74</v>
      </c>
      <c r="Q354" s="51" t="s">
        <v>119</v>
      </c>
      <c r="R354" s="51">
        <v>1700</v>
      </c>
      <c r="S354" s="51">
        <v>164</v>
      </c>
      <c r="T354" s="51">
        <v>278800</v>
      </c>
      <c r="U354" s="51" t="s">
        <v>98</v>
      </c>
      <c r="V354" s="51" t="s">
        <v>106</v>
      </c>
    </row>
    <row r="355" ht="14.25" customHeight="true">
      <c r="K355" s="51">
        <v>350</v>
      </c>
      <c r="L355" s="51">
        <v>43880</v>
      </c>
      <c r="M355" s="51">
        <v>1003</v>
      </c>
      <c r="N355" s="51" t="s">
        <v>115</v>
      </c>
      <c r="O355" s="51">
        <v>3</v>
      </c>
      <c r="P355" s="51" t="s">
        <v>89</v>
      </c>
      <c r="Q355" s="51" t="s">
        <v>110</v>
      </c>
      <c r="R355" s="51">
        <v>1800</v>
      </c>
      <c r="S355" s="51">
        <v>110</v>
      </c>
      <c r="T355" s="51">
        <v>198000</v>
      </c>
      <c r="U355" s="51" t="s">
        <v>79</v>
      </c>
      <c r="V355" s="51" t="s">
        <v>125</v>
      </c>
    </row>
    <row r="356" ht="14.25" customHeight="true">
      <c r="K356" s="51">
        <v>351</v>
      </c>
      <c r="L356" s="51">
        <v>43881</v>
      </c>
      <c r="M356" s="51">
        <v>1009</v>
      </c>
      <c r="N356" s="51" t="s">
        <v>93</v>
      </c>
      <c r="O356" s="51">
        <v>13</v>
      </c>
      <c r="P356" s="51" t="s">
        <v>89</v>
      </c>
      <c r="Q356" s="51" t="s">
        <v>94</v>
      </c>
      <c r="R356" s="51">
        <v>800</v>
      </c>
      <c r="S356" s="51">
        <v>164</v>
      </c>
      <c r="T356" s="51">
        <v>131200</v>
      </c>
      <c r="U356" s="51" t="s">
        <v>100</v>
      </c>
      <c r="V356" s="51" t="s">
        <v>91</v>
      </c>
    </row>
    <row r="357" ht="14.25" customHeight="true">
      <c r="K357" s="51">
        <v>352</v>
      </c>
      <c r="L357" s="51">
        <v>43881</v>
      </c>
      <c r="M357" s="51">
        <v>1009</v>
      </c>
      <c r="N357" s="51" t="s">
        <v>93</v>
      </c>
      <c r="O357" s="51">
        <v>4</v>
      </c>
      <c r="P357" s="51" t="s">
        <v>89</v>
      </c>
      <c r="Q357" s="51" t="s">
        <v>110</v>
      </c>
      <c r="R357" s="51">
        <v>1800</v>
      </c>
      <c r="S357" s="51">
        <v>155</v>
      </c>
      <c r="T357" s="51">
        <v>279000</v>
      </c>
      <c r="U357" s="51" t="s">
        <v>87</v>
      </c>
      <c r="V357" s="51" t="s">
        <v>125</v>
      </c>
    </row>
    <row r="358" ht="14.25" customHeight="true">
      <c r="K358" s="51">
        <v>353</v>
      </c>
      <c r="L358" s="51">
        <v>43882</v>
      </c>
      <c r="M358" s="51">
        <v>1002</v>
      </c>
      <c r="N358" s="51" t="s">
        <v>88</v>
      </c>
      <c r="O358" s="51">
        <v>2</v>
      </c>
      <c r="P358" s="51" t="s">
        <v>74</v>
      </c>
      <c r="Q358" s="51" t="s">
        <v>119</v>
      </c>
      <c r="R358" s="51">
        <v>1700</v>
      </c>
      <c r="S358" s="51">
        <v>99</v>
      </c>
      <c r="T358" s="51">
        <v>168300</v>
      </c>
      <c r="U358" s="51" t="s">
        <v>95</v>
      </c>
      <c r="V358" s="51" t="s">
        <v>76</v>
      </c>
    </row>
    <row r="359" ht="14.25" customHeight="true">
      <c r="K359" s="51">
        <v>354</v>
      </c>
      <c r="L359" s="51">
        <v>43882</v>
      </c>
      <c r="M359" s="51">
        <v>1009</v>
      </c>
      <c r="N359" s="51" t="s">
        <v>93</v>
      </c>
      <c r="O359" s="51">
        <v>12</v>
      </c>
      <c r="P359" s="51" t="s">
        <v>74</v>
      </c>
      <c r="Q359" s="51" t="s">
        <v>117</v>
      </c>
      <c r="R359" s="51">
        <v>1200</v>
      </c>
      <c r="S359" s="51">
        <v>65</v>
      </c>
      <c r="T359" s="51">
        <v>78000</v>
      </c>
      <c r="U359" s="51" t="s">
        <v>100</v>
      </c>
      <c r="V359" s="51" t="s">
        <v>109</v>
      </c>
    </row>
    <row r="360" ht="14.25" customHeight="true">
      <c r="K360" s="51">
        <v>355</v>
      </c>
      <c r="L360" s="51">
        <v>43883</v>
      </c>
      <c r="M360" s="51">
        <v>1003</v>
      </c>
      <c r="N360" s="51" t="s">
        <v>115</v>
      </c>
      <c r="O360" s="51">
        <v>1</v>
      </c>
      <c r="P360" s="51" t="s">
        <v>74</v>
      </c>
      <c r="Q360" s="51" t="s">
        <v>78</v>
      </c>
      <c r="R360" s="51">
        <v>88</v>
      </c>
      <c r="S360" s="51">
        <v>101</v>
      </c>
      <c r="T360" s="51">
        <v>8888</v>
      </c>
      <c r="U360" s="51" t="s">
        <v>72</v>
      </c>
      <c r="V360" s="51" t="s">
        <v>125</v>
      </c>
    </row>
    <row r="361" ht="14.25" customHeight="true">
      <c r="K361" s="51">
        <v>356</v>
      </c>
      <c r="L361" s="51">
        <v>43883</v>
      </c>
      <c r="M361" s="51">
        <v>1003</v>
      </c>
      <c r="N361" s="51" t="s">
        <v>115</v>
      </c>
      <c r="O361" s="51">
        <v>3</v>
      </c>
      <c r="P361" s="51" t="s">
        <v>74</v>
      </c>
      <c r="Q361" s="51" t="s">
        <v>108</v>
      </c>
      <c r="R361" s="51">
        <v>250</v>
      </c>
      <c r="S361" s="51">
        <v>129</v>
      </c>
      <c r="T361" s="51">
        <v>32250</v>
      </c>
      <c r="U361" s="51" t="s">
        <v>95</v>
      </c>
      <c r="V361" s="51" t="s">
        <v>97</v>
      </c>
    </row>
    <row r="362" ht="14.25" customHeight="true">
      <c r="K362" s="51">
        <v>357</v>
      </c>
      <c r="L362" s="51">
        <v>43886</v>
      </c>
      <c r="M362" s="51">
        <v>1003</v>
      </c>
      <c r="N362" s="51" t="s">
        <v>115</v>
      </c>
      <c r="O362" s="51">
        <v>13</v>
      </c>
      <c r="P362" s="51" t="s">
        <v>89</v>
      </c>
      <c r="Q362" s="51" t="s">
        <v>105</v>
      </c>
      <c r="R362" s="51">
        <v>4300</v>
      </c>
      <c r="S362" s="51">
        <v>57</v>
      </c>
      <c r="T362" s="51">
        <v>245100</v>
      </c>
      <c r="U362" s="51" t="s">
        <v>98</v>
      </c>
      <c r="V362" s="51" t="s">
        <v>106</v>
      </c>
    </row>
    <row r="363" ht="14.25" customHeight="true">
      <c r="K363" s="51">
        <v>358</v>
      </c>
      <c r="L363" s="51">
        <v>43886</v>
      </c>
      <c r="M363" s="51">
        <v>1005</v>
      </c>
      <c r="N363" s="51" t="s">
        <v>118</v>
      </c>
      <c r="O363" s="51">
        <v>15</v>
      </c>
      <c r="P363" s="51" t="s">
        <v>89</v>
      </c>
      <c r="Q363" s="51" t="s">
        <v>117</v>
      </c>
      <c r="R363" s="51">
        <v>1200</v>
      </c>
      <c r="S363" s="51">
        <v>126</v>
      </c>
      <c r="T363" s="51">
        <v>151200</v>
      </c>
      <c r="U363" s="51" t="s">
        <v>87</v>
      </c>
      <c r="V363" s="51" t="s">
        <v>91</v>
      </c>
    </row>
    <row r="364" ht="14.25" customHeight="true">
      <c r="K364" s="51">
        <v>359</v>
      </c>
      <c r="L364" s="51">
        <v>43888</v>
      </c>
      <c r="M364" s="51">
        <v>1001</v>
      </c>
      <c r="N364" s="51" t="s">
        <v>77</v>
      </c>
      <c r="O364" s="51">
        <v>3</v>
      </c>
      <c r="P364" s="51" t="s">
        <v>74</v>
      </c>
      <c r="Q364" s="51" t="s">
        <v>108</v>
      </c>
      <c r="R364" s="51">
        <v>250</v>
      </c>
      <c r="S364" s="51">
        <v>189</v>
      </c>
      <c r="T364" s="51">
        <v>47250</v>
      </c>
      <c r="U364" s="51" t="s">
        <v>87</v>
      </c>
      <c r="V364" s="51" t="s">
        <v>99</v>
      </c>
    </row>
    <row r="365" ht="14.25" customHeight="true">
      <c r="K365" s="51">
        <v>360</v>
      </c>
      <c r="L365" s="51">
        <v>43888</v>
      </c>
      <c r="M365" s="51">
        <v>1004</v>
      </c>
      <c r="N365" s="51" t="s">
        <v>101</v>
      </c>
      <c r="O365" s="51">
        <v>4</v>
      </c>
      <c r="P365" s="51" t="s">
        <v>74</v>
      </c>
      <c r="Q365" s="51" t="s">
        <v>105</v>
      </c>
      <c r="R365" s="51">
        <v>4300</v>
      </c>
      <c r="S365" s="51">
        <v>195</v>
      </c>
      <c r="T365" s="51">
        <v>838500</v>
      </c>
      <c r="U365" s="51" t="s">
        <v>100</v>
      </c>
      <c r="V365" s="51" t="s">
        <v>76</v>
      </c>
    </row>
    <row r="366" ht="14.25" customHeight="true">
      <c r="K366" s="51">
        <v>361</v>
      </c>
      <c r="L366" s="51">
        <v>43892</v>
      </c>
      <c r="M366" s="51">
        <v>1007</v>
      </c>
      <c r="N366" s="51" t="s">
        <v>103</v>
      </c>
      <c r="O366" s="51">
        <v>11</v>
      </c>
      <c r="P366" s="51" t="s">
        <v>89</v>
      </c>
      <c r="Q366" s="51" t="s">
        <v>117</v>
      </c>
      <c r="R366" s="51">
        <v>1200</v>
      </c>
      <c r="S366" s="51">
        <v>119</v>
      </c>
      <c r="T366" s="51">
        <v>142800</v>
      </c>
      <c r="U366" s="51" t="s">
        <v>71</v>
      </c>
      <c r="V366" s="51" t="s">
        <v>106</v>
      </c>
    </row>
    <row r="367" ht="14.25" customHeight="true">
      <c r="K367" s="51">
        <v>362</v>
      </c>
      <c r="L367" s="51">
        <v>43892</v>
      </c>
      <c r="M367" s="51">
        <v>1008</v>
      </c>
      <c r="N367" s="51" t="s">
        <v>111</v>
      </c>
      <c r="O367" s="51">
        <v>2</v>
      </c>
      <c r="P367" s="51" t="s">
        <v>74</v>
      </c>
      <c r="Q367" s="51" t="s">
        <v>113</v>
      </c>
      <c r="R367" s="51">
        <v>80</v>
      </c>
      <c r="S367" s="51">
        <v>54</v>
      </c>
      <c r="T367" s="51">
        <v>4320</v>
      </c>
      <c r="U367" s="51" t="s">
        <v>95</v>
      </c>
      <c r="V367" s="51" t="s">
        <v>106</v>
      </c>
    </row>
    <row r="368" ht="14.25" customHeight="true">
      <c r="K368" s="51">
        <v>363</v>
      </c>
      <c r="L368" s="51">
        <v>43894</v>
      </c>
      <c r="M368" s="51">
        <v>1004</v>
      </c>
      <c r="N368" s="51" t="s">
        <v>101</v>
      </c>
      <c r="O368" s="51">
        <v>15</v>
      </c>
      <c r="P368" s="51" t="s">
        <v>89</v>
      </c>
      <c r="Q368" s="51" t="s">
        <v>110</v>
      </c>
      <c r="R368" s="51">
        <v>1800</v>
      </c>
      <c r="S368" s="51">
        <v>70</v>
      </c>
      <c r="T368" s="51">
        <v>126000</v>
      </c>
      <c r="U368" s="51" t="s">
        <v>71</v>
      </c>
      <c r="V368" s="51" t="s">
        <v>106</v>
      </c>
    </row>
    <row r="369" ht="14.25" customHeight="true">
      <c r="K369" s="51">
        <v>364</v>
      </c>
      <c r="L369" s="51">
        <v>43894</v>
      </c>
      <c r="M369" s="51">
        <v>1004</v>
      </c>
      <c r="N369" s="51" t="s">
        <v>101</v>
      </c>
      <c r="O369" s="51">
        <v>7</v>
      </c>
      <c r="P369" s="51" t="s">
        <v>74</v>
      </c>
      <c r="Q369" s="51" t="s">
        <v>117</v>
      </c>
      <c r="R369" s="51">
        <v>1200</v>
      </c>
      <c r="S369" s="51">
        <v>99</v>
      </c>
      <c r="T369" s="51">
        <v>118800</v>
      </c>
      <c r="U369" s="51" t="s">
        <v>100</v>
      </c>
      <c r="V369" s="51" t="s">
        <v>91</v>
      </c>
    </row>
    <row r="370" ht="14.25" customHeight="true">
      <c r="K370" s="51">
        <v>365</v>
      </c>
      <c r="L370" s="51">
        <v>43894</v>
      </c>
      <c r="M370" s="51">
        <v>1005</v>
      </c>
      <c r="N370" s="51" t="s">
        <v>118</v>
      </c>
      <c r="O370" s="51">
        <v>10</v>
      </c>
      <c r="P370" s="51" t="s">
        <v>74</v>
      </c>
      <c r="Q370" s="51" t="s">
        <v>96</v>
      </c>
      <c r="R370" s="51">
        <v>1450</v>
      </c>
      <c r="S370" s="51">
        <v>198</v>
      </c>
      <c r="T370" s="51">
        <v>287100</v>
      </c>
      <c r="U370" s="51" t="s">
        <v>87</v>
      </c>
      <c r="V370" s="51" t="s">
        <v>99</v>
      </c>
    </row>
    <row r="371" ht="14.25" customHeight="true">
      <c r="K371" s="51">
        <v>366</v>
      </c>
      <c r="L371" s="51">
        <v>43894</v>
      </c>
      <c r="M371" s="51">
        <v>1001</v>
      </c>
      <c r="N371" s="51" t="s">
        <v>77</v>
      </c>
      <c r="O371" s="51">
        <v>10</v>
      </c>
      <c r="P371" s="51" t="s">
        <v>89</v>
      </c>
      <c r="Q371" s="51" t="s">
        <v>75</v>
      </c>
      <c r="R371" s="51">
        <v>2220</v>
      </c>
      <c r="S371" s="51">
        <v>146</v>
      </c>
      <c r="T371" s="51">
        <v>324120</v>
      </c>
      <c r="U371" s="51" t="s">
        <v>87</v>
      </c>
      <c r="V371" s="51" t="s">
        <v>97</v>
      </c>
    </row>
    <row r="372" ht="14.25" customHeight="true">
      <c r="K372" s="51">
        <v>367</v>
      </c>
      <c r="L372" s="51">
        <v>43896</v>
      </c>
      <c r="M372" s="51">
        <v>1002</v>
      </c>
      <c r="N372" s="51" t="s">
        <v>88</v>
      </c>
      <c r="O372" s="51">
        <v>3</v>
      </c>
      <c r="P372" s="51" t="s">
        <v>89</v>
      </c>
      <c r="Q372" s="51" t="s">
        <v>94</v>
      </c>
      <c r="R372" s="51">
        <v>800</v>
      </c>
      <c r="S372" s="51">
        <v>153</v>
      </c>
      <c r="T372" s="51">
        <v>122400</v>
      </c>
      <c r="U372" s="51" t="s">
        <v>100</v>
      </c>
      <c r="V372" s="51" t="s">
        <v>104</v>
      </c>
    </row>
    <row r="373" ht="14.25" customHeight="true">
      <c r="K373" s="51">
        <v>368</v>
      </c>
      <c r="L373" s="51">
        <v>43896</v>
      </c>
      <c r="M373" s="51">
        <v>1009</v>
      </c>
      <c r="N373" s="51" t="s">
        <v>93</v>
      </c>
      <c r="O373" s="51">
        <v>1</v>
      </c>
      <c r="P373" s="51" t="s">
        <v>89</v>
      </c>
      <c r="Q373" s="51" t="s">
        <v>96</v>
      </c>
      <c r="R373" s="51">
        <v>1450</v>
      </c>
      <c r="S373" s="51">
        <v>53</v>
      </c>
      <c r="T373" s="51">
        <v>76850</v>
      </c>
      <c r="U373" s="51" t="s">
        <v>98</v>
      </c>
      <c r="V373" s="51" t="s">
        <v>109</v>
      </c>
    </row>
    <row r="374" ht="14.25" customHeight="true">
      <c r="K374" s="51">
        <v>369</v>
      </c>
      <c r="L374" s="51">
        <v>43897</v>
      </c>
      <c r="M374" s="51">
        <v>1001</v>
      </c>
      <c r="N374" s="51" t="s">
        <v>77</v>
      </c>
      <c r="O374" s="51">
        <v>15</v>
      </c>
      <c r="P374" s="51" t="s">
        <v>89</v>
      </c>
      <c r="Q374" s="51" t="s">
        <v>90</v>
      </c>
      <c r="R374" s="51">
        <v>80</v>
      </c>
      <c r="S374" s="51">
        <v>134</v>
      </c>
      <c r="T374" s="51">
        <v>10720</v>
      </c>
      <c r="U374" s="51" t="s">
        <v>92</v>
      </c>
      <c r="V374" s="51" t="s">
        <v>125</v>
      </c>
    </row>
    <row r="375" ht="14.25" customHeight="true">
      <c r="K375" s="51">
        <v>370</v>
      </c>
      <c r="L375" s="51">
        <v>43897</v>
      </c>
      <c r="M375" s="51">
        <v>1004</v>
      </c>
      <c r="N375" s="51" t="s">
        <v>101</v>
      </c>
      <c r="O375" s="51">
        <v>11</v>
      </c>
      <c r="P375" s="51" t="s">
        <v>74</v>
      </c>
      <c r="Q375" s="51" t="s">
        <v>108</v>
      </c>
      <c r="R375" s="51">
        <v>250</v>
      </c>
      <c r="S375" s="51">
        <v>163</v>
      </c>
      <c r="T375" s="51">
        <v>40750</v>
      </c>
      <c r="U375" s="51" t="s">
        <v>79</v>
      </c>
      <c r="V375" s="51" t="s">
        <v>104</v>
      </c>
    </row>
    <row r="376" ht="14.25" customHeight="true">
      <c r="K376" s="51">
        <v>371</v>
      </c>
      <c r="L376" s="51">
        <v>43902</v>
      </c>
      <c r="M376" s="51">
        <v>1006</v>
      </c>
      <c r="N376" s="51" t="s">
        <v>73</v>
      </c>
      <c r="O376" s="51">
        <v>11</v>
      </c>
      <c r="P376" s="51" t="s">
        <v>89</v>
      </c>
      <c r="Q376" s="51" t="s">
        <v>102</v>
      </c>
      <c r="R376" s="51">
        <v>1998</v>
      </c>
      <c r="S376" s="51">
        <v>118</v>
      </c>
      <c r="T376" s="51">
        <v>235764</v>
      </c>
      <c r="U376" s="51" t="s">
        <v>98</v>
      </c>
      <c r="V376" s="51" t="s">
        <v>104</v>
      </c>
    </row>
    <row r="377" ht="14.25" customHeight="true">
      <c r="K377" s="51">
        <v>372</v>
      </c>
      <c r="L377" s="51">
        <v>43902</v>
      </c>
      <c r="M377" s="51">
        <v>1007</v>
      </c>
      <c r="N377" s="51" t="s">
        <v>103</v>
      </c>
      <c r="O377" s="51">
        <v>6</v>
      </c>
      <c r="P377" s="51" t="s">
        <v>74</v>
      </c>
      <c r="Q377" s="51" t="s">
        <v>116</v>
      </c>
      <c r="R377" s="51">
        <v>150</v>
      </c>
      <c r="S377" s="51">
        <v>66</v>
      </c>
      <c r="T377" s="51">
        <v>9900</v>
      </c>
      <c r="U377" s="51" t="s">
        <v>87</v>
      </c>
      <c r="V377" s="51" t="s">
        <v>91</v>
      </c>
    </row>
    <row r="378" ht="14.25" customHeight="true">
      <c r="K378" s="51">
        <v>373</v>
      </c>
      <c r="L378" s="51">
        <v>43904</v>
      </c>
      <c r="M378" s="51">
        <v>1009</v>
      </c>
      <c r="N378" s="51" t="s">
        <v>93</v>
      </c>
      <c r="O378" s="51">
        <v>1</v>
      </c>
      <c r="P378" s="51" t="s">
        <v>89</v>
      </c>
      <c r="Q378" s="51" t="s">
        <v>78</v>
      </c>
      <c r="R378" s="51">
        <v>88</v>
      </c>
      <c r="S378" s="51">
        <v>100</v>
      </c>
      <c r="T378" s="51">
        <v>8800</v>
      </c>
      <c r="U378" s="51" t="s">
        <v>98</v>
      </c>
      <c r="V378" s="51" t="s">
        <v>97</v>
      </c>
    </row>
    <row r="379" ht="14.25" customHeight="true">
      <c r="K379" s="51">
        <v>374</v>
      </c>
      <c r="L379" s="51">
        <v>43904</v>
      </c>
      <c r="M379" s="51">
        <v>1001</v>
      </c>
      <c r="N379" s="51" t="s">
        <v>77</v>
      </c>
      <c r="O379" s="51">
        <v>11</v>
      </c>
      <c r="P379" s="51" t="s">
        <v>74</v>
      </c>
      <c r="Q379" s="51" t="s">
        <v>119</v>
      </c>
      <c r="R379" s="51">
        <v>1700</v>
      </c>
      <c r="S379" s="51">
        <v>179</v>
      </c>
      <c r="T379" s="51">
        <v>304300</v>
      </c>
      <c r="U379" s="51" t="s">
        <v>79</v>
      </c>
      <c r="V379" s="51" t="s">
        <v>91</v>
      </c>
    </row>
    <row r="380" ht="14.25" customHeight="true">
      <c r="K380" s="51">
        <v>375</v>
      </c>
      <c r="L380" s="51">
        <v>43906</v>
      </c>
      <c r="M380" s="51">
        <v>1002</v>
      </c>
      <c r="N380" s="51" t="s">
        <v>88</v>
      </c>
      <c r="O380" s="51">
        <v>12</v>
      </c>
      <c r="P380" s="51" t="s">
        <v>74</v>
      </c>
      <c r="Q380" s="51" t="s">
        <v>94</v>
      </c>
      <c r="R380" s="51">
        <v>800</v>
      </c>
      <c r="S380" s="51">
        <v>181</v>
      </c>
      <c r="T380" s="51">
        <v>144800</v>
      </c>
      <c r="U380" s="51" t="s">
        <v>100</v>
      </c>
      <c r="V380" s="51" t="s">
        <v>109</v>
      </c>
    </row>
    <row r="381" ht="14.25" customHeight="true">
      <c r="K381" s="51">
        <v>376</v>
      </c>
      <c r="L381" s="51">
        <v>43906</v>
      </c>
      <c r="M381" s="51">
        <v>1004</v>
      </c>
      <c r="N381" s="51" t="s">
        <v>101</v>
      </c>
      <c r="O381" s="51">
        <v>9</v>
      </c>
      <c r="P381" s="51" t="s">
        <v>74</v>
      </c>
      <c r="Q381" s="51" t="s">
        <v>94</v>
      </c>
      <c r="R381" s="51">
        <v>800</v>
      </c>
      <c r="S381" s="51">
        <v>167</v>
      </c>
      <c r="T381" s="51">
        <v>133600</v>
      </c>
      <c r="U381" s="51" t="s">
        <v>92</v>
      </c>
      <c r="V381" s="51" t="s">
        <v>106</v>
      </c>
    </row>
    <row r="382" ht="14.25" customHeight="true">
      <c r="K382" s="51">
        <v>377</v>
      </c>
      <c r="L382" s="51">
        <v>43909</v>
      </c>
      <c r="M382" s="51">
        <v>1007</v>
      </c>
      <c r="N382" s="51" t="s">
        <v>103</v>
      </c>
      <c r="O382" s="51">
        <v>9</v>
      </c>
      <c r="P382" s="51" t="s">
        <v>74</v>
      </c>
      <c r="Q382" s="51" t="s">
        <v>107</v>
      </c>
      <c r="R382" s="51">
        <v>435</v>
      </c>
      <c r="S382" s="51">
        <v>160</v>
      </c>
      <c r="T382" s="51">
        <v>69600</v>
      </c>
      <c r="U382" s="51" t="s">
        <v>100</v>
      </c>
      <c r="V382" s="51" t="s">
        <v>106</v>
      </c>
    </row>
    <row r="383" ht="14.25" customHeight="true">
      <c r="K383" s="51">
        <v>378</v>
      </c>
      <c r="L383" s="51">
        <v>43909</v>
      </c>
      <c r="M383" s="51">
        <v>1001</v>
      </c>
      <c r="N383" s="51" t="s">
        <v>77</v>
      </c>
      <c r="O383" s="51">
        <v>7</v>
      </c>
      <c r="P383" s="51" t="s">
        <v>74</v>
      </c>
      <c r="Q383" s="51" t="s">
        <v>78</v>
      </c>
      <c r="R383" s="51">
        <v>88</v>
      </c>
      <c r="S383" s="51">
        <v>152</v>
      </c>
      <c r="T383" s="51">
        <v>13376</v>
      </c>
      <c r="U383" s="51" t="s">
        <v>72</v>
      </c>
      <c r="V383" s="51" t="s">
        <v>97</v>
      </c>
    </row>
    <row r="384" ht="14.25" customHeight="true">
      <c r="K384" s="51">
        <v>379</v>
      </c>
      <c r="L384" s="51">
        <v>43913</v>
      </c>
      <c r="M384" s="51">
        <v>1004</v>
      </c>
      <c r="N384" s="51" t="s">
        <v>101</v>
      </c>
      <c r="O384" s="51">
        <v>10</v>
      </c>
      <c r="P384" s="51" t="s">
        <v>74</v>
      </c>
      <c r="Q384" s="51" t="s">
        <v>75</v>
      </c>
      <c r="R384" s="51">
        <v>2220</v>
      </c>
      <c r="S384" s="51">
        <v>149</v>
      </c>
      <c r="T384" s="51">
        <v>330780</v>
      </c>
      <c r="U384" s="51" t="s">
        <v>95</v>
      </c>
      <c r="V384" s="51" t="s">
        <v>109</v>
      </c>
    </row>
    <row r="385" ht="14.25" customHeight="true">
      <c r="K385" s="51">
        <v>380</v>
      </c>
      <c r="L385" s="51">
        <v>43913</v>
      </c>
      <c r="M385" s="51">
        <v>1001</v>
      </c>
      <c r="N385" s="51" t="s">
        <v>77</v>
      </c>
      <c r="O385" s="51">
        <v>2</v>
      </c>
      <c r="P385" s="51" t="s">
        <v>74</v>
      </c>
      <c r="Q385" s="51" t="s">
        <v>112</v>
      </c>
      <c r="R385" s="51">
        <v>130</v>
      </c>
      <c r="S385" s="51">
        <v>171</v>
      </c>
      <c r="T385" s="51">
        <v>22230</v>
      </c>
      <c r="U385" s="51" t="s">
        <v>79</v>
      </c>
      <c r="V385" s="51" t="s">
        <v>99</v>
      </c>
    </row>
    <row r="386" ht="14.25" customHeight="true">
      <c r="K386" s="51">
        <v>381</v>
      </c>
      <c r="L386" s="51">
        <v>43915</v>
      </c>
      <c r="M386" s="51">
        <v>1003</v>
      </c>
      <c r="N386" s="51" t="s">
        <v>115</v>
      </c>
      <c r="O386" s="51">
        <v>15</v>
      </c>
      <c r="P386" s="51" t="s">
        <v>89</v>
      </c>
      <c r="Q386" s="51" t="s">
        <v>119</v>
      </c>
      <c r="R386" s="51">
        <v>1700</v>
      </c>
      <c r="S386" s="51">
        <v>105</v>
      </c>
      <c r="T386" s="51">
        <v>178500</v>
      </c>
      <c r="U386" s="51" t="s">
        <v>71</v>
      </c>
      <c r="V386" s="51" t="s">
        <v>125</v>
      </c>
    </row>
    <row r="387" ht="14.25" customHeight="true">
      <c r="K387" s="51">
        <v>382</v>
      </c>
      <c r="L387" s="51">
        <v>43915</v>
      </c>
      <c r="M387" s="51">
        <v>1001</v>
      </c>
      <c r="N387" s="51" t="s">
        <v>77</v>
      </c>
      <c r="O387" s="51">
        <v>15</v>
      </c>
      <c r="P387" s="51" t="s">
        <v>74</v>
      </c>
      <c r="Q387" s="51" t="s">
        <v>108</v>
      </c>
      <c r="R387" s="51">
        <v>250</v>
      </c>
      <c r="S387" s="51">
        <v>147</v>
      </c>
      <c r="T387" s="51">
        <v>36750</v>
      </c>
      <c r="U387" s="51" t="s">
        <v>87</v>
      </c>
      <c r="V387" s="51" t="s">
        <v>125</v>
      </c>
    </row>
    <row r="388" ht="14.25" customHeight="true">
      <c r="K388" s="51">
        <v>383</v>
      </c>
      <c r="L388" s="51">
        <v>43916</v>
      </c>
      <c r="M388" s="51">
        <v>1009</v>
      </c>
      <c r="N388" s="51" t="s">
        <v>93</v>
      </c>
      <c r="O388" s="51">
        <v>14</v>
      </c>
      <c r="P388" s="51" t="s">
        <v>74</v>
      </c>
      <c r="Q388" s="51" t="s">
        <v>116</v>
      </c>
      <c r="R388" s="51">
        <v>150</v>
      </c>
      <c r="S388" s="51">
        <v>189</v>
      </c>
      <c r="T388" s="51">
        <v>28350</v>
      </c>
      <c r="U388" s="51" t="s">
        <v>100</v>
      </c>
      <c r="V388" s="51" t="s">
        <v>125</v>
      </c>
    </row>
    <row r="389" ht="14.25" customHeight="true">
      <c r="K389" s="51">
        <v>384</v>
      </c>
      <c r="L389" s="51">
        <v>43916</v>
      </c>
      <c r="M389" s="51">
        <v>1009</v>
      </c>
      <c r="N389" s="51" t="s">
        <v>93</v>
      </c>
      <c r="O389" s="51">
        <v>3</v>
      </c>
      <c r="P389" s="51" t="s">
        <v>89</v>
      </c>
      <c r="Q389" s="51" t="s">
        <v>119</v>
      </c>
      <c r="R389" s="51">
        <v>1700</v>
      </c>
      <c r="S389" s="51">
        <v>106</v>
      </c>
      <c r="T389" s="51">
        <v>180200</v>
      </c>
      <c r="U389" s="51" t="s">
        <v>72</v>
      </c>
      <c r="V389" s="51" t="s">
        <v>106</v>
      </c>
    </row>
    <row r="390" ht="14.25" customHeight="true">
      <c r="K390" s="51">
        <v>385</v>
      </c>
      <c r="L390" s="51">
        <v>43917</v>
      </c>
      <c r="M390" s="51">
        <v>1008</v>
      </c>
      <c r="N390" s="51" t="s">
        <v>111</v>
      </c>
      <c r="O390" s="51">
        <v>4</v>
      </c>
      <c r="P390" s="51" t="s">
        <v>74</v>
      </c>
      <c r="Q390" s="51" t="s">
        <v>94</v>
      </c>
      <c r="R390" s="51">
        <v>800</v>
      </c>
      <c r="S390" s="51">
        <v>106</v>
      </c>
      <c r="T390" s="51">
        <v>84800</v>
      </c>
      <c r="U390" s="51" t="s">
        <v>71</v>
      </c>
      <c r="V390" s="51" t="s">
        <v>104</v>
      </c>
    </row>
    <row r="391" ht="14.25" customHeight="true">
      <c r="K391" s="51">
        <v>386</v>
      </c>
      <c r="L391" s="51">
        <v>43917</v>
      </c>
      <c r="M391" s="51">
        <v>1001</v>
      </c>
      <c r="N391" s="51" t="s">
        <v>77</v>
      </c>
      <c r="O391" s="51">
        <v>16</v>
      </c>
      <c r="P391" s="51" t="s">
        <v>89</v>
      </c>
      <c r="Q391" s="51" t="s">
        <v>96</v>
      </c>
      <c r="R391" s="51">
        <v>1450</v>
      </c>
      <c r="S391" s="51">
        <v>135</v>
      </c>
      <c r="T391" s="51">
        <v>195750</v>
      </c>
      <c r="U391" s="51" t="s">
        <v>79</v>
      </c>
      <c r="V391" s="51" t="s">
        <v>125</v>
      </c>
    </row>
    <row r="392" ht="14.25" customHeight="true">
      <c r="K392" s="51">
        <v>387</v>
      </c>
      <c r="L392" s="51">
        <v>43921</v>
      </c>
      <c r="M392" s="51">
        <v>1008</v>
      </c>
      <c r="N392" s="51" t="s">
        <v>111</v>
      </c>
      <c r="O392" s="51">
        <v>10</v>
      </c>
      <c r="P392" s="51" t="s">
        <v>74</v>
      </c>
      <c r="Q392" s="51" t="s">
        <v>78</v>
      </c>
      <c r="R392" s="51">
        <v>88</v>
      </c>
      <c r="S392" s="51">
        <v>171</v>
      </c>
      <c r="T392" s="51">
        <v>15048</v>
      </c>
      <c r="U392" s="51" t="s">
        <v>79</v>
      </c>
      <c r="V392" s="51" t="s">
        <v>99</v>
      </c>
    </row>
    <row r="393" ht="14.25" customHeight="true">
      <c r="K393" s="51">
        <v>388</v>
      </c>
      <c r="L393" s="51">
        <v>43921</v>
      </c>
      <c r="M393" s="51">
        <v>1009</v>
      </c>
      <c r="N393" s="51" t="s">
        <v>93</v>
      </c>
      <c r="O393" s="51">
        <v>13</v>
      </c>
      <c r="P393" s="51" t="s">
        <v>74</v>
      </c>
      <c r="Q393" s="51" t="s">
        <v>108</v>
      </c>
      <c r="R393" s="51">
        <v>250</v>
      </c>
      <c r="S393" s="51">
        <v>163</v>
      </c>
      <c r="T393" s="51">
        <v>40750</v>
      </c>
      <c r="U393" s="51" t="s">
        <v>92</v>
      </c>
      <c r="V393" s="51" t="s">
        <v>125</v>
      </c>
    </row>
  </sheetData>
  <mergeCells count="2">
    <mergeCell ref="B60:E60"/>
    <mergeCell ref="B58:E59"/>
  </mergeCells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3" max="3" width="14.72" customWidth="1" hidden="0"/>
    <col min="4" max="4" width="11.41" customWidth="1" hidden="0"/>
    <col min="5" max="5" width="33.97" customWidth="1" hidden="0"/>
  </cols>
  <sheetData>
    <row r="4" ht="14.25" customHeight="true">
      <c r="C4" s="51"/>
    </row>
    <row r="5" ht="14.25" customHeight="true">
      <c r="C5" s="51"/>
    </row>
    <row r="6" ht="14.25" customHeight="true">
      <c r="C6" s="65" t="s">
        <v>152</v>
      </c>
      <c r="D6" s="65" t="s">
        <v>153</v>
      </c>
      <c r="E6" s="65" t="s">
        <v>154</v>
      </c>
    </row>
    <row r="7" ht="14.25" customHeight="true">
      <c r="C7" s="65" t="s">
        <v>155</v>
      </c>
      <c r="D7" s="66">
        <f>=RANDBETWEEN(20,100)</f>
      </c>
      <c r="E7" s="67">
        <f>=REPT("⬛",D7/10)&amp;D7&amp;"%"</f>
      </c>
    </row>
    <row r="8" ht="14.25" customHeight="true">
      <c r="C8" s="65" t="s">
        <v>156</v>
      </c>
      <c r="D8" s="66">
        <f ref="D8:D13" t="shared" si="25">=RANDBETWEEN(20,100)</f>
      </c>
      <c r="E8" s="67">
        <f ref="E8:E13" t="shared" si="26">=REPT("⬛",D8/10)&amp;D8&amp;"%"</f>
      </c>
    </row>
    <row r="9" ht="14.25" customHeight="true">
      <c r="C9" s="65" t="s">
        <v>157</v>
      </c>
      <c r="D9" s="66">
        <f t="shared" si="25"/>
      </c>
      <c r="E9" s="67">
        <f t="shared" si="26"/>
      </c>
    </row>
    <row r="10" ht="14.25" customHeight="true">
      <c r="C10" s="65" t="s">
        <v>158</v>
      </c>
      <c r="D10" s="66">
        <f t="shared" si="25"/>
      </c>
      <c r="E10" s="67">
        <f t="shared" si="26"/>
      </c>
    </row>
    <row r="11" ht="14.25" customHeight="true">
      <c r="C11" s="65" t="s">
        <v>159</v>
      </c>
      <c r="D11" s="66">
        <f t="shared" si="25"/>
      </c>
      <c r="E11" s="67">
        <f t="shared" si="26"/>
      </c>
    </row>
    <row r="12" ht="14.25" customHeight="true">
      <c r="C12" s="65" t="s">
        <v>160</v>
      </c>
      <c r="D12" s="66">
        <f t="shared" si="25"/>
      </c>
      <c r="E12" s="67">
        <f t="shared" si="26"/>
      </c>
    </row>
    <row r="13" ht="14.25" customHeight="true">
      <c r="C13" s="65" t="s">
        <v>161</v>
      </c>
      <c r="D13" s="66">
        <f t="shared" si="25"/>
      </c>
      <c r="E13" s="67">
        <f t="shared" si="26"/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4.25" customHeight="1" defaultColWidth="9.20"/>
  <cols>
    <col min="3" max="3" width="12.39" customWidth="1" hidden="0"/>
    <col min="7" max="7" width="54.21" customWidth="1" hidden="0"/>
    <col min="8" max="8" width="27.23" customWidth="1" hidden="0"/>
  </cols>
  <sheetData>
    <row r="1" ht="15.75" customHeight="true">
      <c r="A1" s="68" t="s">
        <v>162</v>
      </c>
      <c r="B1" s="68" t="s">
        <v>163</v>
      </c>
      <c r="C1" s="68" t="s">
        <v>164</v>
      </c>
      <c r="D1" s="68" t="s">
        <v>165</v>
      </c>
      <c r="E1" s="68" t="s">
        <v>166</v>
      </c>
      <c r="G1" s="69" t="s">
        <v>167</v>
      </c>
      <c r="H1" s="69" t="s">
        <v>168</v>
      </c>
    </row>
    <row r="2" ht="15.75" customHeight="true">
      <c r="A2" s="70">
        <v>1</v>
      </c>
      <c r="B2" s="70">
        <v>1</v>
      </c>
      <c r="C2" s="70" t="s">
        <v>169</v>
      </c>
      <c r="D2" s="70" t="s">
        <v>170</v>
      </c>
      <c r="E2" s="70">
        <v>2</v>
      </c>
      <c r="G2" s="71" t="s">
        <v>171</v>
      </c>
      <c r="H2" s="71" t="s">
        <v>172</v>
      </c>
    </row>
    <row r="3" ht="15.75" customHeight="true">
      <c r="A3" s="70">
        <v>2</v>
      </c>
      <c r="B3" s="70">
        <v>1</v>
      </c>
      <c r="C3" s="70" t="s">
        <v>173</v>
      </c>
      <c r="D3" s="70" t="s">
        <v>174</v>
      </c>
      <c r="E3" s="70">
        <v>3</v>
      </c>
      <c r="G3" s="71" t="s">
        <v>175</v>
      </c>
      <c r="H3" s="71" t="s">
        <v>176</v>
      </c>
    </row>
    <row r="4" ht="15.75" customHeight="true">
      <c r="A4" s="70">
        <v>3</v>
      </c>
      <c r="B4" s="70">
        <v>1</v>
      </c>
      <c r="C4" s="70" t="s">
        <v>177</v>
      </c>
      <c r="D4" s="70" t="s">
        <v>178</v>
      </c>
      <c r="E4" s="70">
        <v>4</v>
      </c>
      <c r="G4" s="71" t="s">
        <v>179</v>
      </c>
      <c r="H4" s="71" t="s">
        <v>180</v>
      </c>
    </row>
    <row r="5" ht="15.75" customHeight="true">
      <c r="A5" s="70">
        <v>4</v>
      </c>
      <c r="B5" s="70">
        <v>1</v>
      </c>
      <c r="C5" s="70" t="s">
        <v>181</v>
      </c>
      <c r="D5" s="70" t="s">
        <v>182</v>
      </c>
      <c r="E5" s="70">
        <v>5</v>
      </c>
      <c r="G5" s="71" t="s">
        <v>183</v>
      </c>
      <c r="H5" s="71" t="s">
        <v>184</v>
      </c>
    </row>
    <row r="6" ht="15.75" customHeight="true">
      <c r="A6" s="70">
        <v>5</v>
      </c>
      <c r="B6" s="70">
        <v>1</v>
      </c>
      <c r="C6" s="70" t="s">
        <v>185</v>
      </c>
      <c r="D6" s="70" t="s">
        <v>186</v>
      </c>
      <c r="E6" s="70">
        <v>6</v>
      </c>
      <c r="G6" s="71" t="s">
        <v>187</v>
      </c>
      <c r="H6" s="71" t="s">
        <v>188</v>
      </c>
    </row>
    <row r="7" ht="15.75" customHeight="true">
      <c r="A7" s="70">
        <v>6</v>
      </c>
      <c r="B7" s="70">
        <v>1</v>
      </c>
      <c r="C7" s="70" t="s">
        <v>189</v>
      </c>
      <c r="D7" s="70" t="s">
        <v>190</v>
      </c>
      <c r="E7" s="70">
        <v>7</v>
      </c>
      <c r="G7" s="71" t="s">
        <v>191</v>
      </c>
      <c r="H7" s="71" t="s">
        <v>192</v>
      </c>
    </row>
    <row r="8" ht="15.75" customHeight="true">
      <c r="A8" s="70">
        <v>7</v>
      </c>
      <c r="B8" s="70">
        <v>1</v>
      </c>
      <c r="C8" s="70" t="s">
        <v>193</v>
      </c>
      <c r="D8" s="70" t="s">
        <v>194</v>
      </c>
      <c r="E8" s="70">
        <v>8</v>
      </c>
      <c r="G8" s="71" t="s">
        <v>195</v>
      </c>
      <c r="H8" s="71" t="s">
        <v>196</v>
      </c>
    </row>
    <row r="9" ht="15.75" customHeight="true">
      <c r="A9" s="70">
        <v>8</v>
      </c>
      <c r="B9" s="70">
        <v>1</v>
      </c>
      <c r="C9" s="70" t="s">
        <v>169</v>
      </c>
      <c r="D9" s="70" t="s">
        <v>197</v>
      </c>
      <c r="E9" s="70">
        <v>9</v>
      </c>
      <c r="G9" s="71" t="s">
        <v>198</v>
      </c>
      <c r="H9" s="71" t="s">
        <v>199</v>
      </c>
    </row>
    <row r="10" ht="15.75" customHeight="true">
      <c r="A10" s="70">
        <v>9</v>
      </c>
      <c r="B10" s="70">
        <v>1</v>
      </c>
      <c r="C10" s="70" t="s">
        <v>173</v>
      </c>
      <c r="D10" s="70" t="s">
        <v>200</v>
      </c>
      <c r="E10" s="70">
        <v>10</v>
      </c>
      <c r="G10" s="71" t="s">
        <v>201</v>
      </c>
      <c r="H10" s="71" t="s">
        <v>202</v>
      </c>
    </row>
    <row r="11" ht="15.75" customHeight="true">
      <c r="A11" s="70">
        <v>10</v>
      </c>
      <c r="B11" s="70">
        <v>1</v>
      </c>
      <c r="C11" s="70" t="s">
        <v>177</v>
      </c>
      <c r="D11" s="70" t="s">
        <v>203</v>
      </c>
      <c r="E11" s="70">
        <v>11</v>
      </c>
      <c r="G11" s="71" t="s">
        <v>204</v>
      </c>
      <c r="H11" s="71" t="s">
        <v>205</v>
      </c>
    </row>
    <row r="12" ht="15.75" customHeight="true">
      <c r="A12" s="70">
        <v>11</v>
      </c>
      <c r="B12" s="70">
        <v>1</v>
      </c>
      <c r="C12" s="70" t="s">
        <v>181</v>
      </c>
      <c r="D12" s="70" t="s">
        <v>206</v>
      </c>
      <c r="E12" s="70">
        <v>12</v>
      </c>
      <c r="G12" s="71" t="s">
        <v>207</v>
      </c>
      <c r="H12" s="71" t="s">
        <v>208</v>
      </c>
    </row>
    <row r="13" ht="15.75" customHeight="true">
      <c r="A13" s="70">
        <v>12</v>
      </c>
      <c r="B13" s="70">
        <v>1</v>
      </c>
      <c r="C13" s="70" t="s">
        <v>185</v>
      </c>
      <c r="D13" s="70" t="s">
        <v>209</v>
      </c>
      <c r="E13" s="70">
        <v>13</v>
      </c>
      <c r="G13" s="71" t="s">
        <v>210</v>
      </c>
      <c r="H13" s="71" t="s">
        <v>211</v>
      </c>
    </row>
    <row r="14" ht="15.75" customHeight="true">
      <c r="G14" s="71" t="s">
        <v>212</v>
      </c>
      <c r="H14" s="71" t="s">
        <v>213</v>
      </c>
    </row>
    <row r="15" ht="15.75" customHeight="true">
      <c r="G15" s="71" t="s">
        <v>214</v>
      </c>
      <c r="H15" s="71" t="s">
        <v>215</v>
      </c>
    </row>
    <row r="16" ht="15.75" customHeight="true">
      <c r="G16" s="71" t="s">
        <v>216</v>
      </c>
      <c r="H16" s="71" t="s">
        <v>217</v>
      </c>
    </row>
    <row r="17" ht="15.75" customHeight="true">
      <c r="G17" s="71" t="s">
        <v>218</v>
      </c>
      <c r="H17" s="71" t="s">
        <v>219</v>
      </c>
    </row>
    <row r="18" ht="15.75" customHeight="true">
      <c r="C18" s="70"/>
      <c r="G18" s="71" t="s">
        <v>220</v>
      </c>
      <c r="H18" s="71" t="s">
        <v>221</v>
      </c>
    </row>
    <row r="19" ht="15.75" customHeight="true">
      <c r="C19" s="70"/>
      <c r="G19" s="71" t="s">
        <v>222</v>
      </c>
      <c r="H19" s="71" t="s">
        <v>223</v>
      </c>
    </row>
    <row r="20" ht="15.75" customHeight="true">
      <c r="G20" s="71" t="s">
        <v>224</v>
      </c>
      <c r="H20" s="71" t="s">
        <v>225</v>
      </c>
    </row>
    <row r="21" ht="15.75" customHeight="true">
      <c r="G21" s="71" t="s">
        <v>226</v>
      </c>
      <c r="H21" s="71" t="s">
        <v>227</v>
      </c>
    </row>
    <row r="22" ht="15.75" customHeight="true">
      <c r="G22" s="71" t="s">
        <v>228</v>
      </c>
      <c r="H22" s="71" t="s">
        <v>229</v>
      </c>
    </row>
    <row r="23" ht="15.75" customHeight="true">
      <c r="G23" s="71" t="s">
        <v>230</v>
      </c>
      <c r="H23" s="71" t="s">
        <v>231</v>
      </c>
    </row>
    <row r="24" ht="15.75" customHeight="true">
      <c r="G24" s="71" t="s">
        <v>232</v>
      </c>
      <c r="H24" s="71" t="s">
        <v>233</v>
      </c>
    </row>
    <row r="25" ht="15.75" customHeight="true">
      <c r="G25" s="71" t="s">
        <v>234</v>
      </c>
      <c r="H25" s="71" t="s">
        <v>235</v>
      </c>
    </row>
    <row r="26" ht="15.75" customHeight="true">
      <c r="G26" s="71" t="s">
        <v>236</v>
      </c>
      <c r="H26" s="71" t="s">
        <v>237</v>
      </c>
    </row>
    <row r="27" ht="15.75" customHeight="true">
      <c r="G27" s="71" t="s">
        <v>238</v>
      </c>
      <c r="H27" s="71" t="s">
        <v>239</v>
      </c>
    </row>
    <row r="28" ht="15.75" customHeight="true">
      <c r="G28" s="71" t="s">
        <v>240</v>
      </c>
      <c r="H28" s="71" t="s">
        <v>241</v>
      </c>
    </row>
    <row r="29" ht="15.75" customHeight="true">
      <c r="G29" s="71" t="s">
        <v>242</v>
      </c>
      <c r="H29" s="71" t="s">
        <v>243</v>
      </c>
    </row>
    <row r="30" ht="15.75" customHeight="true">
      <c r="G30" s="71" t="s">
        <v>244</v>
      </c>
      <c r="H30" s="71" t="s">
        <v>245</v>
      </c>
    </row>
    <row r="31" ht="15.75" customHeight="true">
      <c r="G31" s="71" t="s">
        <v>246</v>
      </c>
      <c r="H31" s="71" t="s">
        <v>247</v>
      </c>
    </row>
    <row r="32" ht="15.75" customHeight="true">
      <c r="G32" s="71" t="s">
        <v>248</v>
      </c>
      <c r="H32" s="71" t="s">
        <v>249</v>
      </c>
    </row>
    <row r="33" ht="15.75" customHeight="true">
      <c r="G33" s="71" t="s">
        <v>250</v>
      </c>
      <c r="H33" s="71" t="s">
        <v>251</v>
      </c>
    </row>
    <row r="34" ht="15.75" customHeight="true">
      <c r="G34" s="71" t="s">
        <v>252</v>
      </c>
      <c r="H34" s="71" t="s">
        <v>253</v>
      </c>
    </row>
    <row r="35" ht="15.75" customHeight="true">
      <c r="G35" s="71" t="s">
        <v>254</v>
      </c>
      <c r="H35" s="71" t="s">
        <v>255</v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10</vt:i4>
      </vt:variant>
    </vt:vector>
  </HeadingPairs>
  <TitlesOfParts>
    <vt:vector size="10" baseType="lpstr">
      <vt:lpstr>MAX E MIn</vt:lpstr>
      <vt:lpstr>Média;MAIOR E MENOR</vt:lpstr>
      <vt:lpstr>ARRED e TRUNCAR</vt:lpstr>
      <vt:lpstr>CONTAR.VAZIO, CONT.NÚM, CONT.VA</vt:lpstr>
      <vt:lpstr>gerenciador de nomes</vt:lpstr>
      <vt:lpstr>Atalhos</vt:lpstr>
      <vt:lpstr>Barra d eprogresso</vt:lpstr>
      <vt:lpstr>SOMAR PRODUTO</vt:lpstr>
      <vt:lpstr>Formatação Condicional</vt:lpstr>
      <vt:lpstr>soma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2025-06-17T13:26:38Z</dcterms:created>
  <dcterms:modified xsi:type="dcterms:W3CDTF">2025-06-17T13:26:38Z</dcterms:modified>
</cp:coreProperties>
</file>