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39F4AF62-93EA-4CFD-BA04-AE4947CB44B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vick_invest" sheetId="1" r:id="rId1"/>
    <sheet name="Planilha2" sheetId="2" r:id="rId2"/>
  </sheets>
  <definedNames>
    <definedName name="Rendimento_Carteita">vick_invest!$E$16:$E$16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2" i="1" l="1"/>
  <c r="F77" i="1"/>
  <c r="F74" i="1"/>
  <c r="A18" i="2"/>
  <c r="A19" i="2"/>
  <c r="A20" i="2"/>
  <c r="A21" i="2"/>
  <c r="A22" i="2"/>
  <c r="A17" i="2"/>
  <c r="A12" i="2"/>
  <c r="F4" i="2" s="1"/>
  <c r="A13" i="2"/>
  <c r="A14" i="2"/>
  <c r="A15" i="2"/>
  <c r="A16" i="2"/>
  <c r="A11" i="2"/>
  <c r="A6" i="2"/>
  <c r="A7" i="2"/>
  <c r="A8" i="2"/>
  <c r="A9" i="2"/>
  <c r="A10" i="2"/>
  <c r="A5" i="2"/>
  <c r="E19" i="1"/>
  <c r="F23" i="1" s="1"/>
  <c r="E33" i="1"/>
  <c r="F33" i="1" s="1"/>
  <c r="E34" i="1"/>
  <c r="F34" i="1" s="1"/>
  <c r="E35" i="1"/>
  <c r="F35" i="1" s="1"/>
  <c r="E44" i="1" l="1"/>
  <c r="E45" i="1"/>
  <c r="E46" i="1"/>
  <c r="E47" i="1"/>
  <c r="E48" i="1"/>
  <c r="E43" i="1"/>
  <c r="G4" i="2"/>
  <c r="F78" i="1"/>
  <c r="F43" i="1"/>
  <c r="F44" i="1"/>
  <c r="F45" i="1"/>
  <c r="F46" i="1"/>
  <c r="F47" i="1"/>
  <c r="F48" i="1"/>
  <c r="E40" i="1"/>
  <c r="F26" i="1"/>
  <c r="F27" i="1" s="1"/>
  <c r="E31" i="1"/>
  <c r="F31" i="1" s="1"/>
  <c r="E32" i="1"/>
  <c r="F32" i="1" s="1"/>
  <c r="F49" i="1"/>
</calcChain>
</file>

<file path=xl/sharedStrings.xml><?xml version="1.0" encoding="utf-8"?>
<sst xmlns="http://schemas.openxmlformats.org/spreadsheetml/2006/main" count="103" uniqueCount="64">
  <si>
    <t>CONFIGURAÇÕES</t>
  </si>
  <si>
    <t>Receita</t>
  </si>
  <si>
    <t>Rendimento Carteira</t>
  </si>
  <si>
    <t>Sugestao de Investimento: 30% da Receita</t>
  </si>
  <si>
    <t>INVESTIMENTO MENSAL</t>
  </si>
  <si>
    <t>Quanto Investir Por Mês</t>
  </si>
  <si>
    <t>Por Quantos Anos</t>
  </si>
  <si>
    <t>Taxa de Rendimentos Mensal</t>
  </si>
  <si>
    <t>Patrimônio Acumulado</t>
  </si>
  <si>
    <t>Dividendos Mensais</t>
  </si>
  <si>
    <t>Cenários  de Rentabilidade</t>
  </si>
  <si>
    <t>Dividendos</t>
  </si>
  <si>
    <t>Quanto em 2 anos?</t>
  </si>
  <si>
    <t>Quanto em 5 anos?</t>
  </si>
  <si>
    <t>Quanto em 10 anos?</t>
  </si>
  <si>
    <t>Quanto em 20 anos?</t>
  </si>
  <si>
    <t>Quanto em 30 anos?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</si>
  <si>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</si>
  <si>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</si>
  <si>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</si>
  <si>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</si>
  <si>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</si>
  <si>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</si>
  <si>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</si>
  <si>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</si>
  <si>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</si>
  <si>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</si>
  <si>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</si>
  <si>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</si>
  <si>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Minhas Finanças</t>
  </si>
  <si>
    <t>Tipo</t>
  </si>
  <si>
    <t>Descrição</t>
  </si>
  <si>
    <t>Valor (R$)</t>
  </si>
  <si>
    <t>Salário, renda extra...</t>
  </si>
  <si>
    <t>Despesas Fixas</t>
  </si>
  <si>
    <t>Aluguel, água, energia...</t>
  </si>
  <si>
    <t>Despesas Variáveis</t>
  </si>
  <si>
    <t>Lazer, mercado, delivery...</t>
  </si>
  <si>
    <t>Total de Despesas</t>
  </si>
  <si>
    <t>Saldo Disponível Para Investir</t>
  </si>
  <si>
    <t>Pra Onde Está Indo o Meu Dinheiro?</t>
  </si>
  <si>
    <t>Categoria</t>
  </si>
  <si>
    <t>Delivery</t>
  </si>
  <si>
    <t>iFood, Uber Eats...</t>
  </si>
  <si>
    <t>Mercado</t>
  </si>
  <si>
    <t>Compras do Mês...</t>
  </si>
  <si>
    <t>Streaming</t>
  </si>
  <si>
    <t>Netflix, Spotify...</t>
  </si>
  <si>
    <t>Transporte</t>
  </si>
  <si>
    <t>Uber, gasolina...</t>
  </si>
  <si>
    <t>Cartão de Crédito</t>
  </si>
  <si>
    <t>Comprinhas</t>
  </si>
  <si>
    <t>Lazer</t>
  </si>
  <si>
    <t>Cinema, Rolês...</t>
  </si>
  <si>
    <t>Compras Extras</t>
  </si>
  <si>
    <t>Shopee, Magazine Luiza...</t>
  </si>
  <si>
    <t>Outros</t>
  </si>
  <si>
    <t>Gastos Inesperados</t>
  </si>
  <si>
    <t xml:space="preserve">Total </t>
  </si>
  <si>
    <t>%</t>
  </si>
  <si>
    <t>CHAVE</t>
  </si>
  <si>
    <t>PERCENUAL</t>
  </si>
  <si>
    <t>Conservador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</si>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</sst>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&quot;R$&quot;\ #,##0.00"/>
    <numFmt numFmtId="165" formatCode="&quot;R$&quot;\ #,##0.000;[Red]\-&quot;R$&quot;\ #,##0.000"/>
  </numFmts>
  <fonts count="1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0"/>
      <name val="Arial Black"/>
    </font>
    <font>
      <sz val="11"/>
      <color rgb="FF9C5700"/>
      <name val="Calibri"/>
      <scheme val="minor"/>
    </font>
    <font>
      <sz val="12"/>
      <color rgb="FFFFFFFF"/>
      <name val="Arial Black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4"/>
      <color rgb="FFFFFFFF"/>
      <name val="Arial Black"/>
    </font>
    <font>
      <b/>
      <sz val="11"/>
      <color theme="1"/>
      <name val="Aptos Narrow"/>
      <family val="2"/>
      <scheme val="minor"/>
    </font>
    <font>
      <b/>
      <sz val="11"/>
      <color rgb="FF9C5700"/>
      <name val="Calibri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dotted">
        <color theme="2" tint="-9.9978637043366805E-2"/>
      </left>
      <right/>
      <top/>
      <bottom/>
      <diagonal/>
    </border>
    <border>
      <left/>
      <right style="dotted">
        <color theme="2" tint="-9.9978637043366805E-2"/>
      </right>
      <top/>
      <bottom/>
      <diagonal/>
    </border>
    <border>
      <left style="dotted">
        <color theme="3" tint="9.9978637043366805E-2"/>
      </left>
      <right style="dotted">
        <color theme="3" tint="9.9978637043366805E-2"/>
      </right>
      <top style="dotted">
        <color theme="3" tint="9.9978637043366805E-2"/>
      </top>
      <bottom style="dotted">
        <color theme="3" tint="9.9978637043366805E-2"/>
      </bottom>
      <diagonal/>
    </border>
    <border>
      <left style="medium">
        <color theme="3" tint="0.499984740745262"/>
      </left>
      <right/>
      <top style="medium">
        <color theme="3" tint="0.499984740745262"/>
      </top>
      <bottom/>
      <diagonal/>
    </border>
    <border>
      <left/>
      <right/>
      <top style="medium">
        <color theme="3" tint="0.499984740745262"/>
      </top>
      <bottom/>
      <diagonal/>
    </border>
    <border>
      <left/>
      <right style="medium">
        <color theme="3" tint="0.499984740745262"/>
      </right>
      <top style="medium">
        <color theme="3" tint="0.499984740745262"/>
      </top>
      <bottom/>
      <diagonal/>
    </border>
    <border>
      <left/>
      <right style="medium">
        <color theme="3" tint="0.249977111117893"/>
      </right>
      <top style="medium">
        <color theme="3" tint="0.249977111117893"/>
      </top>
      <bottom/>
      <diagonal/>
    </border>
    <border>
      <left style="medium">
        <color theme="3" tint="0.249977111117893"/>
      </left>
      <right style="dotted">
        <color theme="3" tint="0.249977111117893"/>
      </right>
      <top style="thin">
        <color theme="3" tint="0.249977111117893"/>
      </top>
      <bottom style="dotted">
        <color theme="3" tint="0.249977111117893"/>
      </bottom>
      <diagonal/>
    </border>
    <border>
      <left style="dotted">
        <color theme="3" tint="0.249977111117893"/>
      </left>
      <right style="dotted">
        <color theme="3" tint="0.249977111117893"/>
      </right>
      <top style="thin">
        <color theme="3" tint="0.249977111117893"/>
      </top>
      <bottom style="dotted">
        <color theme="3" tint="0.249977111117893"/>
      </bottom>
      <diagonal/>
    </border>
    <border>
      <left style="dotted">
        <color theme="3" tint="0.249977111117893"/>
      </left>
      <right style="medium">
        <color theme="3" tint="0.249977111117893"/>
      </right>
      <top style="thin">
        <color theme="3" tint="0.249977111117893"/>
      </top>
      <bottom style="dotted">
        <color theme="3" tint="0.249977111117893"/>
      </bottom>
      <diagonal/>
    </border>
    <border>
      <left style="medium">
        <color theme="3" tint="0.249977111117893"/>
      </left>
      <right style="dotted">
        <color theme="3" tint="0.249977111117893"/>
      </right>
      <top style="dotted">
        <color theme="3" tint="0.249977111117893"/>
      </top>
      <bottom style="dotted">
        <color theme="3" tint="0.249977111117893"/>
      </bottom>
      <diagonal/>
    </border>
    <border>
      <left style="dotted">
        <color theme="3" tint="0.249977111117893"/>
      </left>
      <right style="dotted">
        <color theme="3" tint="0.249977111117893"/>
      </right>
      <top style="dotted">
        <color theme="3" tint="0.249977111117893"/>
      </top>
      <bottom style="dotted">
        <color theme="3" tint="0.249977111117893"/>
      </bottom>
      <diagonal/>
    </border>
    <border>
      <left style="dotted">
        <color theme="3" tint="0.249977111117893"/>
      </left>
      <right style="medium">
        <color theme="3" tint="0.249977111117893"/>
      </right>
      <top style="dotted">
        <color theme="3" tint="0.249977111117893"/>
      </top>
      <bottom style="dotted">
        <color theme="3" tint="0.249977111117893"/>
      </bottom>
      <diagonal/>
    </border>
    <border>
      <left style="medium">
        <color theme="3" tint="0.249977111117893"/>
      </left>
      <right style="dotted">
        <color theme="3" tint="0.249977111117893"/>
      </right>
      <top style="dotted">
        <color theme="3" tint="0.249977111117893"/>
      </top>
      <bottom style="medium">
        <color theme="3" tint="0.249977111117893"/>
      </bottom>
      <diagonal/>
    </border>
    <border>
      <left style="dotted">
        <color theme="3" tint="0.249977111117893"/>
      </left>
      <right style="dotted">
        <color theme="3" tint="0.249977111117893"/>
      </right>
      <top style="dotted">
        <color theme="3" tint="0.249977111117893"/>
      </top>
      <bottom style="medium">
        <color theme="3" tint="0.249977111117893"/>
      </bottom>
      <diagonal/>
    </border>
    <border>
      <left style="dotted">
        <color theme="3" tint="0.249977111117893"/>
      </left>
      <right style="medium">
        <color theme="3" tint="0.249977111117893"/>
      </right>
      <top style="dotted">
        <color theme="3" tint="0.249977111117893"/>
      </top>
      <bottom style="medium">
        <color theme="3" tint="0.249977111117893"/>
      </bottom>
      <diagonal/>
    </border>
    <border>
      <left style="dotted">
        <color theme="3" tint="0.249977111117893"/>
      </left>
      <right style="medium">
        <color theme="3" tint="0.499984740745262"/>
      </right>
      <top style="dotted">
        <color theme="3" tint="0.499984740745262"/>
      </top>
      <bottom style="dotted">
        <color theme="3" tint="0.249977111117893"/>
      </bottom>
      <diagonal/>
    </border>
    <border>
      <left style="medium">
        <color theme="3" tint="0.499984740745262"/>
      </left>
      <right style="dotted">
        <color theme="3" tint="0.249977111117893"/>
      </right>
      <top style="dotted">
        <color theme="3" tint="0.249977111117893"/>
      </top>
      <bottom style="dotted">
        <color theme="3" tint="0.249977111117893"/>
      </bottom>
      <diagonal/>
    </border>
    <border>
      <left style="dotted">
        <color theme="3" tint="0.249977111117893"/>
      </left>
      <right style="medium">
        <color theme="3" tint="0.499984740745262"/>
      </right>
      <top style="dotted">
        <color theme="3" tint="0.249977111117893"/>
      </top>
      <bottom style="dotted">
        <color theme="3" tint="0.249977111117893"/>
      </bottom>
      <diagonal/>
    </border>
    <border>
      <left style="medium">
        <color theme="3" tint="0.499984740745262"/>
      </left>
      <right style="dotted">
        <color theme="3" tint="0.249977111117893"/>
      </right>
      <top style="dotted">
        <color theme="3" tint="0.249977111117893"/>
      </top>
      <bottom style="medium">
        <color theme="3" tint="0.499984740745262"/>
      </bottom>
      <diagonal/>
    </border>
    <border>
      <left style="dotted">
        <color theme="3" tint="0.249977111117893"/>
      </left>
      <right style="medium">
        <color theme="3" tint="0.499984740745262"/>
      </right>
      <top style="dotted">
        <color theme="3" tint="0.249977111117893"/>
      </top>
      <bottom style="medium">
        <color theme="3" tint="0.499984740745262"/>
      </bottom>
      <diagonal/>
    </border>
    <border>
      <left style="medium">
        <color theme="3" tint="0.499984740745262"/>
      </left>
      <right style="dotted">
        <color theme="3" tint="0.499984740745262"/>
      </right>
      <top/>
      <bottom style="dotted">
        <color theme="3" tint="0.499984740745262"/>
      </bottom>
      <diagonal/>
    </border>
    <border>
      <left style="dotted">
        <color theme="3" tint="0.499984740745262"/>
      </left>
      <right style="dotted">
        <color theme="3" tint="0.249977111117893"/>
      </right>
      <top/>
      <bottom style="dotted">
        <color theme="3" tint="0.499984740745262"/>
      </bottom>
      <diagonal/>
    </border>
    <border>
      <left style="medium">
        <color theme="3" tint="0.499984740745262"/>
      </left>
      <right style="dotted">
        <color theme="3" tint="0.499984740745262"/>
      </right>
      <top style="dotted">
        <color theme="3" tint="0.499984740745262"/>
      </top>
      <bottom style="dotted">
        <color theme="3" tint="0.499984740745262"/>
      </bottom>
      <diagonal/>
    </border>
    <border>
      <left style="dotted">
        <color theme="3" tint="0.499984740745262"/>
      </left>
      <right style="dotted">
        <color theme="3" tint="0.249977111117893"/>
      </right>
      <top style="dotted">
        <color theme="3" tint="0.499984740745262"/>
      </top>
      <bottom style="dotted">
        <color theme="3" tint="0.499984740745262"/>
      </bottom>
      <diagonal/>
    </border>
    <border>
      <left style="dotted">
        <color theme="3" tint="0.249977111117893"/>
      </left>
      <right style="dotted">
        <color theme="3" tint="0.499984740745262"/>
      </right>
      <top/>
      <bottom style="dotted">
        <color theme="3" tint="0.499984740745262"/>
      </bottom>
      <diagonal/>
    </border>
    <border>
      <left style="dotted">
        <color theme="3" tint="0.249977111117893"/>
      </left>
      <right style="dotted">
        <color theme="3" tint="0.499984740745262"/>
      </right>
      <top style="dotted">
        <color theme="3" tint="0.499984740745262"/>
      </top>
      <bottom style="dotted">
        <color theme="3" tint="0.499984740745262"/>
      </bottom>
      <diagonal/>
    </border>
    <border>
      <left style="medium">
        <color theme="3" tint="0.499984740745262"/>
      </left>
      <right style="dotted">
        <color theme="3" tint="0.249977111117893"/>
      </right>
      <top style="medium">
        <color theme="3" tint="0.249977111117893"/>
      </top>
      <bottom style="dotted">
        <color theme="3" tint="0.249977111117893"/>
      </bottom>
      <diagonal/>
    </border>
    <border>
      <left style="dotted">
        <color theme="3" tint="0.499984740745262"/>
      </left>
      <right style="medium">
        <color theme="3" tint="0.499984740745262"/>
      </right>
      <top/>
      <bottom style="dotted">
        <color theme="3" tint="0.499984740745262"/>
      </bottom>
      <diagonal/>
    </border>
    <border>
      <left style="dotted">
        <color theme="3" tint="0.499984740745262"/>
      </left>
      <right style="medium">
        <color theme="3" tint="0.499984740745262"/>
      </right>
      <top style="dotted">
        <color theme="3" tint="0.499984740745262"/>
      </top>
      <bottom style="dotted">
        <color theme="3" tint="0.499984740745262"/>
      </bottom>
      <diagonal/>
    </border>
    <border>
      <left style="dotted">
        <color theme="3" tint="0.249977111117893"/>
      </left>
      <right style="dotted">
        <color theme="3" tint="0.499984740745262"/>
      </right>
      <top style="dotted">
        <color theme="3" tint="0.499984740745262"/>
      </top>
      <bottom style="medium">
        <color theme="3" tint="0.499984740745262"/>
      </bottom>
      <diagonal/>
    </border>
    <border>
      <left style="dotted">
        <color theme="3" tint="0.499984740745262"/>
      </left>
      <right style="medium">
        <color theme="3" tint="0.499984740745262"/>
      </right>
      <top style="dotted">
        <color theme="3" tint="0.499984740745262"/>
      </top>
      <bottom style="medium">
        <color theme="3" tint="0.499984740745262"/>
      </bottom>
      <diagonal/>
    </border>
    <border>
      <left style="medium">
        <color theme="3" tint="0.499984740745262"/>
      </left>
      <right style="dotted">
        <color theme="3" tint="0.499984740745262"/>
      </right>
      <top style="dotted">
        <color theme="3" tint="0.499984740745262"/>
      </top>
      <bottom style="medium">
        <color theme="3" tint="0.499984740745262"/>
      </bottom>
      <diagonal/>
    </border>
    <border>
      <left style="dotted">
        <color theme="3" tint="0.499984740745262"/>
      </left>
      <right style="dotted">
        <color theme="3" tint="0.249977111117893"/>
      </right>
      <top style="dotted">
        <color theme="3" tint="0.499984740745262"/>
      </top>
      <bottom style="medium">
        <color theme="3" tint="0.499984740745262"/>
      </bottom>
      <diagonal/>
    </border>
    <border>
      <left/>
      <right style="dotted">
        <color theme="2" tint="-9.9978637043366805E-2"/>
      </right>
      <top style="dotted">
        <color theme="2" tint="-9.9978637043366805E-2"/>
      </top>
      <bottom style="dotted">
        <color theme="2" tint="-9.9978637043366805E-2"/>
      </bottom>
      <diagonal/>
    </border>
    <border>
      <left style="medium">
        <color theme="3" tint="0.249977111117893"/>
      </left>
      <right/>
      <top style="medium">
        <color theme="3" tint="0.249977111117893"/>
      </top>
      <bottom style="thin">
        <color theme="3" tint="0.249977111117893"/>
      </bottom>
      <diagonal/>
    </border>
    <border>
      <left/>
      <right/>
      <top style="medium">
        <color theme="3" tint="0.249977111117893"/>
      </top>
      <bottom style="thin">
        <color theme="3" tint="0.249977111117893"/>
      </bottom>
      <diagonal/>
    </border>
    <border>
      <left/>
      <right/>
      <top/>
      <bottom style="medium">
        <color rgb="FF000000"/>
      </bottom>
      <diagonal/>
    </border>
    <border>
      <left/>
      <right style="dotted">
        <color theme="4" tint="0.59999389629810485"/>
      </right>
      <top/>
      <bottom style="dotted">
        <color theme="4" tint="0.59999389629810485"/>
      </bottom>
      <diagonal/>
    </border>
    <border>
      <left style="dotted">
        <color theme="4" tint="0.59999389629810485"/>
      </left>
      <right style="dotted">
        <color theme="4" tint="0.59999389629810485"/>
      </right>
      <top/>
      <bottom style="dotted">
        <color theme="4" tint="0.59999389629810485"/>
      </bottom>
      <diagonal/>
    </border>
    <border>
      <left style="dotted">
        <color theme="4" tint="0.59999389629810485"/>
      </left>
      <right/>
      <top/>
      <bottom style="dotted">
        <color theme="4" tint="0.59999389629810485"/>
      </bottom>
      <diagonal/>
    </border>
    <border>
      <left/>
      <right style="dotted">
        <color theme="4" tint="0.59999389629810485"/>
      </right>
      <top style="dotted">
        <color theme="4" tint="0.59999389629810485"/>
      </top>
      <bottom style="dotted">
        <color theme="4" tint="0.59999389629810485"/>
      </bottom>
      <diagonal/>
    </border>
    <border>
      <left style="dotted">
        <color theme="4" tint="0.59999389629810485"/>
      </left>
      <right style="dotted">
        <color theme="4" tint="0.59999389629810485"/>
      </right>
      <top style="dotted">
        <color theme="4" tint="0.59999389629810485"/>
      </top>
      <bottom style="dotted">
        <color theme="4" tint="0.59999389629810485"/>
      </bottom>
      <diagonal/>
    </border>
    <border>
      <left style="dotted">
        <color theme="4" tint="0.59999389629810485"/>
      </left>
      <right/>
      <top style="dotted">
        <color theme="4" tint="0.59999389629810485"/>
      </top>
      <bottom style="dotted">
        <color theme="4" tint="0.59999389629810485"/>
      </bottom>
      <diagonal/>
    </border>
    <border>
      <left/>
      <right style="dotted">
        <color theme="4" tint="0.59999389629810485"/>
      </right>
      <top style="dotted">
        <color theme="4" tint="0.59999389629810485"/>
      </top>
      <bottom/>
      <diagonal/>
    </border>
    <border>
      <left style="dotted">
        <color theme="4" tint="0.59999389629810485"/>
      </left>
      <right style="dotted">
        <color theme="4" tint="0.59999389629810485"/>
      </right>
      <top style="dotted">
        <color theme="4" tint="0.59999389629810485"/>
      </top>
      <bottom/>
      <diagonal/>
    </border>
    <border>
      <left style="dotted">
        <color theme="4" tint="0.59999389629810485"/>
      </left>
      <right/>
      <top style="dotted">
        <color theme="4" tint="0.59999389629810485"/>
      </top>
      <bottom/>
      <diagonal/>
    </border>
  </borders>
  <cellStyleXfs count="2">
    <xf numFmtId="0" fontId="0" fillId="0" borderId="0"/>
    <xf numFmtId="0" fontId="4" fillId="6" borderId="0" applyNumberFormat="0" applyBorder="0" applyAlignment="0" applyProtection="0"/>
  </cellStyleXfs>
  <cellXfs count="8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8" xfId="0" applyFill="1" applyBorder="1"/>
    <xf numFmtId="0" fontId="0" fillId="4" borderId="11" xfId="0" applyFill="1" applyBorder="1"/>
    <xf numFmtId="0" fontId="0" fillId="4" borderId="14" xfId="0" applyFill="1" applyBorder="1"/>
    <xf numFmtId="8" fontId="0" fillId="4" borderId="12" xfId="0" applyNumberFormat="1" applyFill="1" applyBorder="1" applyAlignment="1">
      <alignment horizontal="center"/>
    </xf>
    <xf numFmtId="8" fontId="0" fillId="4" borderId="15" xfId="0" applyNumberFormat="1" applyFill="1" applyBorder="1" applyAlignment="1">
      <alignment horizontal="center"/>
    </xf>
    <xf numFmtId="8" fontId="0" fillId="4" borderId="9" xfId="0" applyNumberFormat="1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18" xfId="0" applyBorder="1"/>
    <xf numFmtId="0" fontId="0" fillId="0" borderId="30" xfId="0" applyBorder="1" applyAlignment="1">
      <alignment horizontal="center"/>
    </xf>
    <xf numFmtId="0" fontId="0" fillId="0" borderId="35" xfId="0" applyBorder="1"/>
    <xf numFmtId="8" fontId="0" fillId="4" borderId="10" xfId="0" applyNumberFormat="1" applyFill="1" applyBorder="1" applyAlignment="1">
      <alignment horizontal="center"/>
    </xf>
    <xf numFmtId="8" fontId="0" fillId="4" borderId="13" xfId="0" applyNumberFormat="1" applyFill="1" applyBorder="1" applyAlignment="1">
      <alignment horizontal="center"/>
    </xf>
    <xf numFmtId="8" fontId="0" fillId="4" borderId="16" xfId="0" applyNumberFormat="1" applyFill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0" fontId="7" fillId="0" borderId="19" xfId="0" applyNumberFormat="1" applyFont="1" applyBorder="1" applyAlignment="1">
      <alignment horizontal="center"/>
    </xf>
    <xf numFmtId="8" fontId="7" fillId="4" borderId="19" xfId="0" applyNumberFormat="1" applyFont="1" applyFill="1" applyBorder="1" applyAlignment="1">
      <alignment horizontal="center"/>
    </xf>
    <xf numFmtId="165" fontId="7" fillId="4" borderId="21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0" fontId="0" fillId="4" borderId="20" xfId="0" applyFill="1" applyBorder="1"/>
    <xf numFmtId="0" fontId="4" fillId="6" borderId="0" xfId="1"/>
    <xf numFmtId="0" fontId="4" fillId="6" borderId="0" xfId="1" applyAlignment="1">
      <alignment horizontal="center"/>
    </xf>
    <xf numFmtId="164" fontId="0" fillId="0" borderId="0" xfId="0" applyNumberFormat="1" applyAlignment="1">
      <alignment horizontal="center"/>
    </xf>
    <xf numFmtId="0" fontId="10" fillId="6" borderId="0" xfId="1" applyFont="1"/>
    <xf numFmtId="9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0" fillId="0" borderId="38" xfId="0" applyBorder="1"/>
    <xf numFmtId="0" fontId="0" fillId="0" borderId="38" xfId="0" applyBorder="1" applyAlignment="1">
      <alignment horizontal="center"/>
    </xf>
    <xf numFmtId="9" fontId="0" fillId="0" borderId="38" xfId="0" applyNumberFormat="1" applyBorder="1" applyAlignment="1">
      <alignment horizontal="center"/>
    </xf>
    <xf numFmtId="9" fontId="4" fillId="6" borderId="0" xfId="1" applyNumberFormat="1" applyAlignment="1">
      <alignment horizontal="center"/>
    </xf>
    <xf numFmtId="0" fontId="0" fillId="0" borderId="0" xfId="0" applyFill="1"/>
    <xf numFmtId="9" fontId="0" fillId="0" borderId="0" xfId="0" applyNumberFormat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9" fillId="7" borderId="0" xfId="0" applyFont="1" applyFill="1"/>
    <xf numFmtId="164" fontId="9" fillId="7" borderId="0" xfId="0" applyNumberFormat="1" applyFont="1" applyFill="1" applyAlignment="1">
      <alignment horizontal="center"/>
    </xf>
    <xf numFmtId="0" fontId="0" fillId="0" borderId="39" xfId="0" applyBorder="1"/>
    <xf numFmtId="0" fontId="0" fillId="0" borderId="40" xfId="0" applyBorder="1"/>
    <xf numFmtId="164" fontId="0" fillId="0" borderId="41" xfId="0" applyNumberFormat="1" applyBorder="1" applyAlignment="1">
      <alignment horizontal="center"/>
    </xf>
    <xf numFmtId="0" fontId="0" fillId="0" borderId="42" xfId="0" applyBorder="1"/>
    <xf numFmtId="0" fontId="0" fillId="0" borderId="43" xfId="0" applyBorder="1"/>
    <xf numFmtId="164" fontId="0" fillId="0" borderId="44" xfId="0" applyNumberFormat="1" applyBorder="1" applyAlignment="1">
      <alignment horizontal="center"/>
    </xf>
    <xf numFmtId="0" fontId="0" fillId="0" borderId="45" xfId="0" applyBorder="1"/>
    <xf numFmtId="0" fontId="0" fillId="0" borderId="46" xfId="0" applyBorder="1"/>
    <xf numFmtId="164" fontId="0" fillId="0" borderId="47" xfId="0" applyNumberFormat="1" applyBorder="1" applyAlignment="1">
      <alignment horizontal="center"/>
    </xf>
    <xf numFmtId="0" fontId="8" fillId="2" borderId="36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9" fontId="0" fillId="0" borderId="27" xfId="0" applyNumberFormat="1" applyBorder="1" applyAlignment="1">
      <alignment horizontal="center"/>
    </xf>
    <xf numFmtId="9" fontId="0" fillId="0" borderId="30" xfId="0" applyNumberFormat="1" applyBorder="1" applyAlignment="1">
      <alignment horizontal="center"/>
    </xf>
    <xf numFmtId="164" fontId="0" fillId="4" borderId="31" xfId="0" applyNumberFormat="1" applyFill="1" applyBorder="1" applyAlignment="1">
      <alignment horizontal="center"/>
    </xf>
    <xf numFmtId="164" fontId="0" fillId="4" borderId="32" xfId="0" applyNumberFormat="1" applyFill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3" borderId="24" xfId="0" applyFont="1" applyFill="1" applyBorder="1" applyAlignment="1">
      <alignment horizontal="center" wrapText="1"/>
    </xf>
    <xf numFmtId="0" fontId="6" fillId="3" borderId="25" xfId="0" applyFont="1" applyFill="1" applyBorder="1" applyAlignment="1">
      <alignment horizontal="center" wrapText="1"/>
    </xf>
    <xf numFmtId="0" fontId="7" fillId="4" borderId="24" xfId="0" applyFont="1" applyFill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7" fillId="4" borderId="34" xfId="0" applyFont="1" applyFill="1" applyBorder="1" applyAlignment="1">
      <alignment horizontal="center"/>
    </xf>
  </cellXfs>
  <cellStyles count="2">
    <cellStyle name="Neutro" xfId="1" builtinId="2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vick_invest!$E$42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78-479D-BBA5-2CC4C52E64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78-479D-BBA5-2CC4C52E64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78-479D-BBA5-2CC4C52E64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78-479D-BBA5-2CC4C52E64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78-479D-BBA5-2CC4C52E64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78-479D-BBA5-2CC4C52E64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vick_invest!$D$43:$D$48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vick_invest!$E$43:$E$48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E-468E-A59D-CBEF41DD38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09-432D-8F06-B180FE3053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09-432D-8F06-B180FE3053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09-432D-8F06-B180FE3053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09-432D-8F06-B180FE3053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09-432D-8F06-B180FE3053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09-432D-8F06-B180FE3053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09-432D-8F06-B180FE3053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09-432D-8F06-B180FE3053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vick_invest!$D$84:$E$91</c:f>
              <c:multiLvlStrCache>
                <c:ptCount val="8"/>
                <c:lvl>
                  <c:pt idx="0">
                    <c:v>iFood, Uber Eats...</c:v>
                  </c:pt>
                  <c:pt idx="1">
                    <c:v>Compras do Mês...</c:v>
                  </c:pt>
                  <c:pt idx="2">
                    <c:v>Netflix, Spotify...</c:v>
                  </c:pt>
                  <c:pt idx="3">
                    <c:v>Uber, gasolina...</c:v>
                  </c:pt>
                  <c:pt idx="4">
                    <c:v>Comprinhas</c:v>
                  </c:pt>
                  <c:pt idx="5">
                    <c:v>Cinema, Rolês...</c:v>
                  </c:pt>
                  <c:pt idx="6">
                    <c:v>Shopee, Magazine Luiza...</c:v>
                  </c:pt>
                  <c:pt idx="7">
                    <c:v>Gastos Inesperados</c:v>
                  </c:pt>
                </c:lvl>
                <c:lvl>
                  <c:pt idx="0">
                    <c:v>Delivery</c:v>
                  </c:pt>
                  <c:pt idx="1">
                    <c:v>Mercado</c:v>
                  </c:pt>
                  <c:pt idx="2">
                    <c:v>Streaming</c:v>
                  </c:pt>
                  <c:pt idx="3">
                    <c:v>Transporte</c:v>
                  </c:pt>
                  <c:pt idx="4">
                    <c:v>Cartão de Crédito</c:v>
                  </c:pt>
                  <c:pt idx="5">
                    <c:v>Lazer</c:v>
                  </c:pt>
                  <c:pt idx="6">
                    <c:v>Compras Extras</c:v>
                  </c:pt>
                  <c:pt idx="7">
                    <c:v>Outros</c:v>
                  </c:pt>
                </c:lvl>
              </c:multiLvlStrCache>
            </c:multiLvlStrRef>
          </c:cat>
          <c:val>
            <c:numRef>
              <c:f>vick_invest!$F$84:$F$91</c:f>
              <c:numCache>
                <c:formatCode>"R$"\ #,##0.00</c:formatCode>
                <c:ptCount val="8"/>
                <c:pt idx="0">
                  <c:v>350</c:v>
                </c:pt>
                <c:pt idx="1">
                  <c:v>700</c:v>
                </c:pt>
                <c:pt idx="2">
                  <c:v>140</c:v>
                </c:pt>
                <c:pt idx="3">
                  <c:v>300</c:v>
                </c:pt>
                <c:pt idx="4">
                  <c:v>560</c:v>
                </c:pt>
                <c:pt idx="5">
                  <c:v>350</c:v>
                </c:pt>
                <c:pt idx="6">
                  <c:v>500</c:v>
                </c:pt>
                <c:pt idx="7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2-403C-A6BE-892BE2224F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5</xdr:row>
      <xdr:rowOff>76200</xdr:rowOff>
    </xdr:from>
    <xdr:to>
      <xdr:col>5</xdr:col>
      <xdr:colOff>1419225</xdr:colOff>
      <xdr:row>11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7A69D6A-AAF8-8349-2F88-C82AA9036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0377"/>
        <a:stretch>
          <a:fillRect/>
        </a:stretch>
      </xdr:blipFill>
      <xdr:spPr>
        <a:xfrm>
          <a:off x="1571625" y="647700"/>
          <a:ext cx="6381750" cy="1219200"/>
        </a:xfrm>
        <a:prstGeom prst="rect">
          <a:avLst/>
        </a:prstGeom>
      </xdr:spPr>
    </xdr:pic>
    <xdr:clientData/>
  </xdr:twoCellAnchor>
  <xdr:twoCellAnchor>
    <xdr:from>
      <xdr:col>3</xdr:col>
      <xdr:colOff>514350</xdr:colOff>
      <xdr:row>51</xdr:row>
      <xdr:rowOff>171450</xdr:rowOff>
    </xdr:from>
    <xdr:to>
      <xdr:col>5</xdr:col>
      <xdr:colOff>800100</xdr:colOff>
      <xdr:row>67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F8C118-782B-E472-C8C4-A9E0A488FB40}"/>
            </a:ext>
            <a:ext uri="{147F2762-F138-4A5C-976F-8EAC2B608ADB}">
              <a16:predDERef xmlns:a16="http://schemas.microsoft.com/office/drawing/2014/main" pred="{57A69D6A-AAF8-8349-2F88-C82AA903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514350</xdr:colOff>
      <xdr:row>93</xdr:row>
      <xdr:rowOff>28575</xdr:rowOff>
    </xdr:from>
    <xdr:to>
      <xdr:col>5</xdr:col>
      <xdr:colOff>885825</xdr:colOff>
      <xdr:row>110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C2EA50-A085-C8E4-D05E-9F2B135E9289}"/>
            </a:ext>
            <a:ext uri="{147F2762-F138-4A5C-976F-8EAC2B608ADB}">
              <a16:predDERef xmlns:a16="http://schemas.microsoft.com/office/drawing/2014/main" pred="{DFF8C118-782B-E472-C8C4-A9E0A488F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4:I92"/>
  <sheetViews>
    <sheetView showGridLines="0" showRowColHeaders="0" tabSelected="1" workbookViewId="0">
      <selection activeCell="H26" sqref="H2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/>
  <cols>
    <col min="1" max="1" width="9.140625" customWidth="1"/>
    <col min="2" max="2" width="10.140625" customWidth="1"/>
    <col min="3" max="3" width="4.7109375" style="3" customWidth="1"/>
    <col min="4" max="4" width="44.5703125" customWidth="1"/>
    <col min="5" max="5" width="29.42578125" customWidth="1"/>
    <col min="6" max="6" width="21.42578125" style="3" customWidth="1"/>
    <col min="7" max="7" width="14" customWidth="1"/>
    <col min="8" max="8" width="9.140625" customWidth="1"/>
  </cols>
  <sheetData>
    <row r="14" spans="4:6" ht="18.75">
      <c r="D14" s="61" t="s">
        <v>0</v>
      </c>
      <c r="E14" s="62"/>
      <c r="F14" s="63"/>
    </row>
    <row r="15" spans="4:6">
      <c r="D15" s="15" t="s">
        <v>1</v>
      </c>
      <c r="E15" s="64">
        <v>5000</v>
      </c>
      <c r="F15" s="65"/>
    </row>
    <row r="16" spans="4:6">
      <c r="D16" s="16" t="s">
        <v>2</v>
      </c>
      <c r="E16" s="66">
        <v>8.8999999999999999E-3</v>
      </c>
      <c r="F16" s="67"/>
    </row>
    <row r="17" spans="3:9" hidden="1">
      <c r="D17" s="16"/>
      <c r="E17" s="14"/>
      <c r="F17" s="17"/>
    </row>
    <row r="18" spans="3:9" hidden="1">
      <c r="D18" s="16"/>
      <c r="E18" s="14"/>
      <c r="F18" s="17"/>
    </row>
    <row r="19" spans="3:9">
      <c r="D19" s="28" t="s">
        <v>3</v>
      </c>
      <c r="E19" s="68">
        <f>E15*30%</f>
        <v>1500</v>
      </c>
      <c r="F19" s="69"/>
    </row>
    <row r="22" spans="3:9" ht="40.5" customHeight="1">
      <c r="D22" s="58" t="s">
        <v>4</v>
      </c>
      <c r="E22" s="59"/>
      <c r="F22" s="60"/>
    </row>
    <row r="23" spans="3:9" ht="15.75">
      <c r="D23" s="70" t="s">
        <v>5</v>
      </c>
      <c r="E23" s="71"/>
      <c r="F23" s="22">
        <f>E19</f>
        <v>1500</v>
      </c>
    </row>
    <row r="24" spans="3:9" ht="15.75">
      <c r="D24" s="72" t="s">
        <v>6</v>
      </c>
      <c r="E24" s="73"/>
      <c r="F24" s="23">
        <v>5</v>
      </c>
    </row>
    <row r="25" spans="3:9" ht="22.5" customHeight="1">
      <c r="D25" s="74" t="s">
        <v>7</v>
      </c>
      <c r="E25" s="75"/>
      <c r="F25" s="24">
        <v>1.0789999999999999E-2</v>
      </c>
    </row>
    <row r="26" spans="3:9" ht="15.75">
      <c r="D26" s="76" t="s">
        <v>8</v>
      </c>
      <c r="E26" s="77"/>
      <c r="F26" s="25">
        <f>FV(F25,F24*12,F23*-1)</f>
        <v>125665.37099773147</v>
      </c>
    </row>
    <row r="27" spans="3:9" ht="15.75">
      <c r="D27" s="78" t="s">
        <v>9</v>
      </c>
      <c r="E27" s="79"/>
      <c r="F27" s="26">
        <f>F26*F25</f>
        <v>1355.9293530655225</v>
      </c>
    </row>
    <row r="28" spans="3:9">
      <c r="D28" s="2"/>
      <c r="E28" s="1"/>
      <c r="F28" s="4"/>
      <c r="I28" s="5"/>
    </row>
    <row r="29" spans="3:9">
      <c r="D29" s="2"/>
      <c r="E29" s="1"/>
      <c r="F29" s="4"/>
    </row>
    <row r="30" spans="3:9" ht="46.5" customHeight="1">
      <c r="D30" s="56" t="s">
        <v>10</v>
      </c>
      <c r="E30" s="57"/>
      <c r="F30" s="27" t="s">
        <v>11</v>
      </c>
    </row>
    <row r="31" spans="3:9">
      <c r="C31" s="7">
        <v>2</v>
      </c>
      <c r="D31" s="8" t="s">
        <v>12</v>
      </c>
      <c r="E31" s="13">
        <f>FV($F$25,$C31*12,$F$23*-1)</f>
        <v>40841.440946467825</v>
      </c>
      <c r="F31" s="19">
        <f>E31*$E$16</f>
        <v>363.48882442356364</v>
      </c>
    </row>
    <row r="32" spans="3:9">
      <c r="C32" s="7">
        <v>5</v>
      </c>
      <c r="D32" s="9" t="s">
        <v>13</v>
      </c>
      <c r="E32" s="11">
        <f>FV($F$25,$C32*12,$F$23*-1)</f>
        <v>125665.37099773147</v>
      </c>
      <c r="F32" s="20">
        <f>E32*$E$16</f>
        <v>1118.4218018798101</v>
      </c>
    </row>
    <row r="33" spans="3:6">
      <c r="C33" s="7">
        <v>10</v>
      </c>
      <c r="D33" s="9" t="s">
        <v>14</v>
      </c>
      <c r="E33" s="11">
        <f>FV($F$25,$C33*12,$F$23*-1)</f>
        <v>364926.3187952583</v>
      </c>
      <c r="F33" s="20">
        <f>E33*$E$16</f>
        <v>3247.8442372777986</v>
      </c>
    </row>
    <row r="34" spans="3:6">
      <c r="C34" s="7">
        <v>20</v>
      </c>
      <c r="D34" s="9" t="s">
        <v>15</v>
      </c>
      <c r="E34" s="11">
        <f>FV($F$25,$C34*12,$F$23*-1)</f>
        <v>1687797.600145621</v>
      </c>
      <c r="F34" s="20">
        <f>E34*$E$16</f>
        <v>15021.398641296028</v>
      </c>
    </row>
    <row r="35" spans="3:6">
      <c r="C35" s="7">
        <v>30</v>
      </c>
      <c r="D35" s="10" t="s">
        <v>16</v>
      </c>
      <c r="E35" s="12">
        <f>FV($F$25,$C35*12,$F$23*-1)</f>
        <v>6483254.4825070715</v>
      </c>
      <c r="F35" s="21">
        <f>E35*$E$16</f>
        <v>57700.964894312936</v>
      </c>
    </row>
    <row r="39" spans="3:6">
      <c r="D39" s="32" t="s">
        <v>17</v>
      </c>
      <c r="E39" s="32" t="s">
        <v>18</v>
      </c>
      <c r="F39" s="30"/>
    </row>
    <row r="40" spans="3:6">
      <c r="D40" t="s">
        <v>19</v>
      </c>
      <c r="E40" s="31">
        <f>F23</f>
        <v>1500</v>
      </c>
    </row>
    <row r="42" spans="3:6">
      <c r="D42" s="37" t="s">
        <v>20</v>
      </c>
      <c r="E42" s="37" t="s">
        <v>21</v>
      </c>
      <c r="F42" s="37" t="s">
        <v>22</v>
      </c>
    </row>
    <row r="43" spans="3:6">
      <c r="D43" s="3" t="s">
        <v>23</v>
      </c>
      <c r="E43" s="33">
        <f>VLOOKUP($E$39&amp;"-"&amp;D43,Planilha2!$A:$D,4,FALSE)</f>
        <v>0.5</v>
      </c>
      <c r="F43" s="31">
        <f>E43*$F$23</f>
        <v>750</v>
      </c>
    </row>
    <row r="44" spans="3:6">
      <c r="D44" s="3" t="s">
        <v>24</v>
      </c>
      <c r="E44" s="33">
        <f>VLOOKUP($E$39&amp;"-"&amp;D44,Planilha2!$A:$D,4,FALSE)</f>
        <v>0.1</v>
      </c>
      <c r="F44" s="31">
        <f t="shared" ref="F44:F48" si="0">E44*$F$23</f>
        <v>150</v>
      </c>
    </row>
    <row r="45" spans="3:6">
      <c r="D45" s="3" t="s">
        <v>25</v>
      </c>
      <c r="E45" s="33">
        <f>VLOOKUP($E$39&amp;"-"&amp;D45,Planilha2!$A:$D,4,FALSE)</f>
        <v>0.05</v>
      </c>
      <c r="F45" s="31">
        <f t="shared" si="0"/>
        <v>75</v>
      </c>
    </row>
    <row r="46" spans="3:6">
      <c r="D46" s="3" t="s">
        <v>26</v>
      </c>
      <c r="E46" s="33">
        <f>VLOOKUP($E$39&amp;"-"&amp;D46,Planilha2!$A:$D,4,FALSE)</f>
        <v>0.05</v>
      </c>
      <c r="F46" s="31">
        <f t="shared" si="0"/>
        <v>75</v>
      </c>
    </row>
    <row r="47" spans="3:6">
      <c r="D47" s="3" t="s">
        <v>27</v>
      </c>
      <c r="E47" s="33">
        <f>VLOOKUP($E$39&amp;"-"&amp;D47,Planilha2!$A:$D,4,FALSE)</f>
        <v>0.2</v>
      </c>
      <c r="F47" s="31">
        <f t="shared" si="0"/>
        <v>300</v>
      </c>
    </row>
    <row r="48" spans="3:6">
      <c r="D48" s="3" t="s">
        <v>28</v>
      </c>
      <c r="E48" s="33">
        <f>VLOOKUP($E$39&amp;"-"&amp;D48,Planilha2!$A:$D,4,FALSE)</f>
        <v>0.1</v>
      </c>
      <c r="F48" s="31">
        <f t="shared" si="0"/>
        <v>150</v>
      </c>
    </row>
    <row r="49" spans="4:8">
      <c r="D49" s="34"/>
      <c r="E49" s="35"/>
      <c r="F49" s="36">
        <f>SUM(F43:F48)</f>
        <v>1500</v>
      </c>
    </row>
    <row r="53" spans="4:8">
      <c r="H53" s="6"/>
    </row>
    <row r="71" spans="4:6" ht="19.5">
      <c r="D71" s="58" t="s">
        <v>29</v>
      </c>
      <c r="E71" s="59"/>
      <c r="F71" s="60"/>
    </row>
    <row r="73" spans="4:6">
      <c r="D73" s="44" t="s">
        <v>30</v>
      </c>
      <c r="E73" s="44" t="s">
        <v>31</v>
      </c>
      <c r="F73" s="44" t="s">
        <v>32</v>
      </c>
    </row>
    <row r="74" spans="4:6">
      <c r="D74" s="47" t="s">
        <v>1</v>
      </c>
      <c r="E74" s="48" t="s">
        <v>33</v>
      </c>
      <c r="F74" s="49">
        <f>E15</f>
        <v>5000</v>
      </c>
    </row>
    <row r="75" spans="4:6">
      <c r="D75" s="50" t="s">
        <v>34</v>
      </c>
      <c r="E75" s="51" t="s">
        <v>35</v>
      </c>
      <c r="F75" s="52">
        <v>1250</v>
      </c>
    </row>
    <row r="76" spans="4:6">
      <c r="D76" s="50" t="s">
        <v>36</v>
      </c>
      <c r="E76" s="51" t="s">
        <v>37</v>
      </c>
      <c r="F76" s="52">
        <v>3300</v>
      </c>
    </row>
    <row r="77" spans="4:6">
      <c r="D77" s="53" t="s">
        <v>38</v>
      </c>
      <c r="E77" s="54"/>
      <c r="F77" s="55">
        <f>SUM(F75:F76)</f>
        <v>4550</v>
      </c>
    </row>
    <row r="78" spans="4:6">
      <c r="D78" s="45" t="s">
        <v>39</v>
      </c>
      <c r="E78" s="45"/>
      <c r="F78" s="46">
        <f>F74-F77</f>
        <v>450</v>
      </c>
    </row>
    <row r="81" spans="4:6" ht="19.5">
      <c r="D81" s="58" t="s">
        <v>40</v>
      </c>
      <c r="E81" s="59"/>
      <c r="F81" s="60"/>
    </row>
    <row r="83" spans="4:6">
      <c r="D83" s="44" t="s">
        <v>41</v>
      </c>
      <c r="E83" s="44" t="s">
        <v>31</v>
      </c>
      <c r="F83" s="44" t="s">
        <v>32</v>
      </c>
    </row>
    <row r="84" spans="4:6">
      <c r="D84" t="s">
        <v>42</v>
      </c>
      <c r="E84" t="s">
        <v>43</v>
      </c>
      <c r="F84" s="31">
        <v>350</v>
      </c>
    </row>
    <row r="85" spans="4:6">
      <c r="D85" t="s">
        <v>44</v>
      </c>
      <c r="E85" t="s">
        <v>45</v>
      </c>
      <c r="F85" s="31">
        <v>700</v>
      </c>
    </row>
    <row r="86" spans="4:6">
      <c r="D86" t="s">
        <v>46</v>
      </c>
      <c r="E86" t="s">
        <v>47</v>
      </c>
      <c r="F86" s="31">
        <v>140</v>
      </c>
    </row>
    <row r="87" spans="4:6">
      <c r="D87" t="s">
        <v>48</v>
      </c>
      <c r="E87" t="s">
        <v>49</v>
      </c>
      <c r="F87" s="31">
        <v>300</v>
      </c>
    </row>
    <row r="88" spans="4:6">
      <c r="D88" t="s">
        <v>50</v>
      </c>
      <c r="E88" t="s">
        <v>51</v>
      </c>
      <c r="F88" s="31">
        <v>560</v>
      </c>
    </row>
    <row r="89" spans="4:6">
      <c r="D89" t="s">
        <v>52</v>
      </c>
      <c r="E89" t="s">
        <v>53</v>
      </c>
      <c r="F89" s="31">
        <v>350</v>
      </c>
    </row>
    <row r="90" spans="4:6">
      <c r="D90" t="s">
        <v>54</v>
      </c>
      <c r="E90" t="s">
        <v>55</v>
      </c>
      <c r="F90" s="31">
        <v>500</v>
      </c>
    </row>
    <row r="91" spans="4:6">
      <c r="D91" t="s">
        <v>56</v>
      </c>
      <c r="E91" t="s">
        <v>57</v>
      </c>
      <c r="F91" s="31">
        <v>400</v>
      </c>
    </row>
    <row r="92" spans="4:6">
      <c r="D92" s="45" t="s">
        <v>58</v>
      </c>
      <c r="E92" s="45"/>
      <c r="F92" s="46">
        <f>SUM(F84:F91)</f>
        <v>3300</v>
      </c>
    </row>
  </sheetData>
  <mergeCells count="13">
    <mergeCell ref="D30:E30"/>
    <mergeCell ref="D71:F71"/>
    <mergeCell ref="D81:F81"/>
    <mergeCell ref="D22:F22"/>
    <mergeCell ref="D14:F14"/>
    <mergeCell ref="E15:F15"/>
    <mergeCell ref="E16:F16"/>
    <mergeCell ref="E19:F19"/>
    <mergeCell ref="D23:E23"/>
    <mergeCell ref="D24:E24"/>
    <mergeCell ref="D25:E25"/>
    <mergeCell ref="D26:E26"/>
    <mergeCell ref="D27:E27"/>
  </mergeCells>
  <conditionalFormatting sqref="F78">
    <cfRule type="expression" dxfId="1" priority="2">
      <formula>$F$78&lt;$E$19</formula>
    </cfRule>
  </conditionalFormatting>
  <conditionalFormatting sqref="F78">
    <cfRule type="expression" dxfId="0" priority="1">
      <formula>$F$78&gt;=$E$19</formula>
    </cfRule>
  </conditionalFormatting>
  <dataValidations count="1">
    <dataValidation type="list" allowBlank="1" showInputMessage="1" showErrorMessage="1" sqref="E39" xr:uid="{366EFE2C-209E-42FE-92DC-4DD58B360A2E}">
      <formula1>"Conservador, Moderado, 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B590-E8F2-481C-8ACE-1D9B5FFC6687}">
  <dimension ref="A3:L22"/>
  <sheetViews>
    <sheetView workbookViewId="0">
      <selection activeCell="K17" sqref="K17"/>
    </sheetView>
  </sheetViews>
  <sheetFormatPr defaultRowHeight="15"/>
  <cols>
    <col min="1" max="1" width="24.7109375" customWidth="1"/>
    <col min="2" max="2" width="11.85546875" bestFit="1" customWidth="1"/>
    <col min="3" max="3" width="18.42578125" bestFit="1" customWidth="1"/>
    <col min="4" max="4" width="11.5703125" bestFit="1" customWidth="1"/>
    <col min="6" max="6" width="16.7109375" bestFit="1" customWidth="1"/>
  </cols>
  <sheetData>
    <row r="3" spans="1:12">
      <c r="G3" s="33" t="s">
        <v>59</v>
      </c>
    </row>
    <row r="4" spans="1:12">
      <c r="A4" s="3" t="s">
        <v>60</v>
      </c>
      <c r="B4" s="3" t="s">
        <v>17</v>
      </c>
      <c r="C4" s="3" t="s">
        <v>20</v>
      </c>
      <c r="D4" s="33" t="s">
        <v>61</v>
      </c>
      <c r="F4" s="29" t="str">
        <f>A12</f>
        <v>Moderado-TIJOLO</v>
      </c>
      <c r="G4" s="41">
        <f>VLOOKUP(F4,A5:D22,4,FALSE)</f>
        <v>0.35</v>
      </c>
      <c r="H4" s="42"/>
    </row>
    <row r="5" spans="1:12">
      <c r="A5" t="str">
        <f>+$B$5&amp;"-"&amp;C5</f>
        <v>Conservador-PAPEL</v>
      </c>
      <c r="B5" t="s">
        <v>62</v>
      </c>
      <c r="C5" s="3" t="s">
        <v>23</v>
      </c>
      <c r="D5" s="33">
        <v>0.3</v>
      </c>
      <c r="G5" s="33"/>
    </row>
    <row r="6" spans="1:12">
      <c r="A6" t="str">
        <f t="shared" ref="A6:A22" si="0">$B$5&amp;"-"&amp;C6</f>
        <v>Conservador-TIJOLO</v>
      </c>
      <c r="B6" t="s">
        <v>62</v>
      </c>
      <c r="C6" s="3" t="s">
        <v>24</v>
      </c>
      <c r="D6" s="33">
        <v>0.5</v>
      </c>
      <c r="G6" s="33"/>
    </row>
    <row r="7" spans="1:12">
      <c r="A7" t="str">
        <f t="shared" si="0"/>
        <v>Conservador-HÍBRIDOS</v>
      </c>
      <c r="B7" t="s">
        <v>62</v>
      </c>
      <c r="C7" s="3" t="s">
        <v>25</v>
      </c>
      <c r="D7" s="33">
        <v>0.1</v>
      </c>
      <c r="G7" s="33"/>
    </row>
    <row r="8" spans="1:12">
      <c r="A8" t="str">
        <f t="shared" si="0"/>
        <v>Conservador-FOFs</v>
      </c>
      <c r="B8" t="s">
        <v>62</v>
      </c>
      <c r="C8" s="3" t="s">
        <v>26</v>
      </c>
      <c r="D8" s="33">
        <v>0.1</v>
      </c>
      <c r="G8" s="33"/>
      <c r="L8" s="18"/>
    </row>
    <row r="9" spans="1:12">
      <c r="A9" t="str">
        <f t="shared" si="0"/>
        <v>Conservador-DESENVOLVIMENTO</v>
      </c>
      <c r="B9" t="s">
        <v>62</v>
      </c>
      <c r="C9" s="3" t="s">
        <v>27</v>
      </c>
      <c r="D9" s="33">
        <v>0</v>
      </c>
      <c r="G9" s="33"/>
    </row>
    <row r="10" spans="1:12" s="1" customFormat="1">
      <c r="A10" s="38" t="str">
        <f t="shared" si="0"/>
        <v>Conservador-HOTELARIAS</v>
      </c>
      <c r="B10" s="38" t="s">
        <v>62</v>
      </c>
      <c r="C10" s="39" t="s">
        <v>28</v>
      </c>
      <c r="D10" s="40">
        <v>0</v>
      </c>
      <c r="G10" s="43"/>
    </row>
    <row r="11" spans="1:12">
      <c r="A11" t="str">
        <f>$B$11&amp;"-"&amp;C11</f>
        <v>Moderado-PAPEL</v>
      </c>
      <c r="B11" t="s">
        <v>63</v>
      </c>
      <c r="C11" s="3" t="s">
        <v>23</v>
      </c>
      <c r="D11" s="33">
        <v>0.32</v>
      </c>
      <c r="G11" s="33"/>
    </row>
    <row r="12" spans="1:12">
      <c r="A12" t="str">
        <f t="shared" ref="A12:A22" si="1">$B$11&amp;"-"&amp;C12</f>
        <v>Moderado-TIJOLO</v>
      </c>
      <c r="B12" t="s">
        <v>63</v>
      </c>
      <c r="C12" s="3" t="s">
        <v>24</v>
      </c>
      <c r="D12" s="33">
        <v>0.35</v>
      </c>
      <c r="G12" s="33"/>
    </row>
    <row r="13" spans="1:12">
      <c r="A13" t="str">
        <f t="shared" si="1"/>
        <v>Moderado-HÍBRIDOS</v>
      </c>
      <c r="B13" t="s">
        <v>63</v>
      </c>
      <c r="C13" s="3" t="s">
        <v>25</v>
      </c>
      <c r="D13" s="33">
        <v>0.08</v>
      </c>
      <c r="G13" s="33"/>
    </row>
    <row r="14" spans="1:12">
      <c r="A14" t="str">
        <f t="shared" si="1"/>
        <v>Moderado-FOFs</v>
      </c>
      <c r="B14" t="s">
        <v>63</v>
      </c>
      <c r="C14" s="3" t="s">
        <v>26</v>
      </c>
      <c r="D14" s="33">
        <v>0.05</v>
      </c>
      <c r="G14" s="33"/>
    </row>
    <row r="15" spans="1:12">
      <c r="A15" t="str">
        <f t="shared" si="1"/>
        <v>Moderado-DESENVOLVIMENTO</v>
      </c>
      <c r="B15" t="s">
        <v>63</v>
      </c>
      <c r="C15" s="3" t="s">
        <v>27</v>
      </c>
      <c r="D15" s="33">
        <v>0.1</v>
      </c>
      <c r="G15" s="33"/>
    </row>
    <row r="16" spans="1:12" s="1" customFormat="1">
      <c r="A16" s="38" t="str">
        <f t="shared" si="1"/>
        <v>Moderado-HOTELARIAS</v>
      </c>
      <c r="B16" s="38" t="s">
        <v>63</v>
      </c>
      <c r="C16" s="39" t="s">
        <v>28</v>
      </c>
      <c r="D16" s="40">
        <v>0.1</v>
      </c>
      <c r="G16" s="43"/>
    </row>
    <row r="17" spans="1:7">
      <c r="A17" t="str">
        <f>$B$17&amp;"-"&amp;C17</f>
        <v>Agressivo-PAPEL</v>
      </c>
      <c r="B17" t="s">
        <v>18</v>
      </c>
      <c r="C17" s="3" t="s">
        <v>23</v>
      </c>
      <c r="D17" s="33">
        <v>0.5</v>
      </c>
      <c r="G17" s="33"/>
    </row>
    <row r="18" spans="1:7">
      <c r="A18" t="str">
        <f t="shared" ref="A18:A22" si="2">$B$17&amp;"-"&amp;C18</f>
        <v>Agressivo-TIJOLO</v>
      </c>
      <c r="B18" t="s">
        <v>18</v>
      </c>
      <c r="C18" s="3" t="s">
        <v>24</v>
      </c>
      <c r="D18" s="33">
        <v>0.1</v>
      </c>
      <c r="G18" s="33"/>
    </row>
    <row r="19" spans="1:7">
      <c r="A19" t="str">
        <f t="shared" si="2"/>
        <v>Agressivo-HÍBRIDOS</v>
      </c>
      <c r="B19" t="s">
        <v>18</v>
      </c>
      <c r="C19" s="3" t="s">
        <v>25</v>
      </c>
      <c r="D19" s="33">
        <v>0.05</v>
      </c>
      <c r="G19" s="33"/>
    </row>
    <row r="20" spans="1:7">
      <c r="A20" t="str">
        <f t="shared" si="2"/>
        <v>Agressivo-FOFs</v>
      </c>
      <c r="B20" t="s">
        <v>18</v>
      </c>
      <c r="C20" s="3" t="s">
        <v>26</v>
      </c>
      <c r="D20" s="33">
        <v>0.05</v>
      </c>
      <c r="G20" s="33"/>
    </row>
    <row r="21" spans="1:7">
      <c r="A21" t="str">
        <f t="shared" si="2"/>
        <v>Agressivo-DESENVOLVIMENTO</v>
      </c>
      <c r="B21" t="s">
        <v>18</v>
      </c>
      <c r="C21" s="3" t="s">
        <v>27</v>
      </c>
      <c r="D21" s="33">
        <v>0.2</v>
      </c>
      <c r="G21" s="33"/>
    </row>
    <row r="22" spans="1:7">
      <c r="A22" t="str">
        <f t="shared" si="2"/>
        <v>Agressivo-HOTELARIAS</v>
      </c>
      <c r="B22" t="s">
        <v>18</v>
      </c>
      <c r="C22" s="3" t="s">
        <v>28</v>
      </c>
      <c r="D22" s="33">
        <v>0.1</v>
      </c>
      <c r="G22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2025-06-05T21:16:23Z</dcterms:created>
  <dcterms:modified xsi:type="dcterms:W3CDTF">2025-06-08T22:23:43Z</dcterms:modified>
  <cp:category/>
  <cp:contentStatus/>
</cp:coreProperties>
</file>