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ta\Documents\Analytix Labs\Class 2 Building Blocks of ML and Applied AI (Self-paced) v1\"/>
    </mc:Choice>
  </mc:AlternateContent>
  <xr:revisionPtr revIDLastSave="0" documentId="13_ncr:1_{D1091201-59F0-4F4D-9044-63867B56C666}" xr6:coauthVersionLast="47" xr6:coauthVersionMax="47" xr10:uidLastSave="{00000000-0000-0000-0000-000000000000}"/>
  <bookViews>
    <workbookView xWindow="-108" yWindow="-108" windowWidth="23256" windowHeight="12456" xr2:uid="{681C45C7-33F8-4B9E-92D9-3C3CE8A6C968}"/>
  </bookViews>
  <sheets>
    <sheet name="Visualization" sheetId="5" r:id="rId1"/>
    <sheet name="Customer Data" sheetId="1" r:id="rId2"/>
    <sheet name="Measure Data" sheetId="2" r:id="rId3"/>
    <sheet name="Measure" sheetId="3" r:id="rId4"/>
    <sheet name="Analysis" sheetId="4" r:id="rId5"/>
  </sheets>
  <definedNames>
    <definedName name="_xlnm._FilterDatabase" localSheetId="4" hidden="1">Analysis!$A$15:$C$215</definedName>
    <definedName name="_xlnm._FilterDatabase" localSheetId="1" hidden="1">'Customer Data'!$A$1:$Z$201</definedName>
    <definedName name="_xlchart.v1.0" hidden="1">'Customer Data'!$K$1</definedName>
    <definedName name="_xlchart.v1.1" hidden="1">'Customer Data'!$K$2:$K$201</definedName>
  </definedNames>
  <calcPr calcId="191029"/>
  <pivotCaches>
    <pivotCache cacheId="0" r:id="rId6"/>
    <pivotCache cacheId="1" r:id="rId7"/>
    <pivotCache cacheId="2" r:id="rId8"/>
    <pivotCache cacheId="3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5" l="1"/>
  <c r="D59" i="5"/>
  <c r="D56" i="5"/>
  <c r="D55" i="5"/>
  <c r="D54" i="5"/>
  <c r="D53" i="5"/>
  <c r="D52" i="5"/>
  <c r="U30" i="4"/>
  <c r="V20" i="4"/>
  <c r="V10" i="4"/>
  <c r="W10" i="4"/>
  <c r="W9" i="4"/>
  <c r="V9" i="4"/>
  <c r="U10" i="4"/>
  <c r="U9" i="4"/>
  <c r="W8" i="4"/>
  <c r="V8" i="4"/>
  <c r="U8" i="4"/>
  <c r="V12" i="4"/>
  <c r="W12" i="4"/>
  <c r="U12" i="4"/>
  <c r="Y10" i="4"/>
  <c r="Y9" i="4"/>
  <c r="Y8" i="4"/>
  <c r="T42" i="4"/>
  <c r="T41" i="4"/>
  <c r="T38" i="4"/>
  <c r="T36" i="4"/>
  <c r="R235" i="4"/>
  <c r="Q2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R35" i="4"/>
  <c r="Q35" i="4"/>
  <c r="P2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35" i="4"/>
  <c r="G208" i="2"/>
  <c r="G204" i="2"/>
  <c r="G202" i="2"/>
  <c r="F2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C32" i="3"/>
  <c r="C31" i="3"/>
  <c r="C30" i="3"/>
  <c r="C29" i="3"/>
  <c r="C28" i="3"/>
  <c r="C27" i="3"/>
  <c r="C26" i="3"/>
  <c r="C25" i="3"/>
  <c r="C24" i="3"/>
  <c r="D14" i="3"/>
  <c r="C11" i="3"/>
  <c r="D10" i="3"/>
  <c r="C10" i="3"/>
  <c r="C7" i="3"/>
  <c r="C6" i="3"/>
  <c r="C5" i="3"/>
  <c r="C4" i="3"/>
  <c r="W18" i="4"/>
  <c r="W17" i="4"/>
  <c r="V18" i="4"/>
  <c r="V17" i="4"/>
  <c r="U18" i="4"/>
  <c r="U17" i="4"/>
  <c r="W16" i="4"/>
  <c r="V16" i="4"/>
  <c r="U16" i="4"/>
</calcChain>
</file>

<file path=xl/sharedStrings.xml><?xml version="1.0" encoding="utf-8"?>
<sst xmlns="http://schemas.openxmlformats.org/spreadsheetml/2006/main" count="287" uniqueCount="132">
  <si>
    <t>Custid</t>
  </si>
  <si>
    <t>Gender</t>
  </si>
  <si>
    <t>AqChannel</t>
  </si>
  <si>
    <t>Region</t>
  </si>
  <si>
    <t>Marital_status</t>
  </si>
  <si>
    <t>Segment</t>
  </si>
  <si>
    <t>Education_Qualitification</t>
  </si>
  <si>
    <t>Pre_usage</t>
  </si>
  <si>
    <t>Post_usage_month</t>
  </si>
  <si>
    <t>Avg_usage_3Months</t>
  </si>
  <si>
    <t>Latest_month_usage</t>
  </si>
  <si>
    <t>Row Labels</t>
  </si>
  <si>
    <t>Grand Total</t>
  </si>
  <si>
    <t>Count of Region</t>
  </si>
  <si>
    <t>Proportion</t>
  </si>
  <si>
    <t>Measure of Frequencies</t>
  </si>
  <si>
    <t>Categorical</t>
  </si>
  <si>
    <t>Frequency</t>
  </si>
  <si>
    <t>Percentage</t>
  </si>
  <si>
    <t>Continuous</t>
  </si>
  <si>
    <t>Middle value</t>
  </si>
  <si>
    <t>Mean</t>
  </si>
  <si>
    <t>Median</t>
  </si>
  <si>
    <t>Mode of Region</t>
  </si>
  <si>
    <t>Measure of Position</t>
  </si>
  <si>
    <t>Percentile</t>
  </si>
  <si>
    <t>100 Equal Parts</t>
  </si>
  <si>
    <t>Decile</t>
  </si>
  <si>
    <t>10 Equal Parts</t>
  </si>
  <si>
    <t>Pentile</t>
  </si>
  <si>
    <t>20 Equal Parts</t>
  </si>
  <si>
    <t>Quartile</t>
  </si>
  <si>
    <t>4 Equal Parts</t>
  </si>
  <si>
    <t>Quntiles</t>
  </si>
  <si>
    <t>5 Equal Parts</t>
  </si>
  <si>
    <t>P5</t>
  </si>
  <si>
    <t>P10</t>
  </si>
  <si>
    <t>P25</t>
  </si>
  <si>
    <t>P50</t>
  </si>
  <si>
    <t>P75</t>
  </si>
  <si>
    <t>P90</t>
  </si>
  <si>
    <t>P99</t>
  </si>
  <si>
    <t>PMax</t>
  </si>
  <si>
    <t>Average</t>
  </si>
  <si>
    <t>Deviation</t>
  </si>
  <si>
    <t>Measure of Ranking</t>
  </si>
  <si>
    <t>Measure of Variation</t>
  </si>
  <si>
    <t>Abs Deviation</t>
  </si>
  <si>
    <t>Sqr Deviation</t>
  </si>
  <si>
    <t>MAD</t>
  </si>
  <si>
    <t>MSD</t>
  </si>
  <si>
    <t>Variance</t>
  </si>
  <si>
    <t>Standard Deviation</t>
  </si>
  <si>
    <t>STD = SQRT(Variance)</t>
  </si>
  <si>
    <t>To check variation in the data --&gt; Volatility</t>
  </si>
  <si>
    <t>Mean Absolute Deviation</t>
  </si>
  <si>
    <t>Mean Standard Deviation</t>
  </si>
  <si>
    <t>STD</t>
  </si>
  <si>
    <t>Range</t>
  </si>
  <si>
    <t>Max  -Min</t>
  </si>
  <si>
    <t>Coefficient of Variation</t>
  </si>
  <si>
    <t>STD/Mean</t>
  </si>
  <si>
    <t>CV</t>
  </si>
  <si>
    <t>Standard Error</t>
  </si>
  <si>
    <t>Mode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</si>
  <si>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</si>
  <si>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</si>
  <si>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</si>
  <si>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</si>
  <si>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</si>
  <si>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</si>
  <si>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</si>
  <si>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</si>
  <si>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</si>
  <si>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</si>
  <si>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Count of Gender</t>
  </si>
  <si>
    <t>Count of Gender2</t>
  </si>
  <si>
    <t>Count of AqChannel</t>
  </si>
  <si>
    <t>Count of AqChannel2</t>
  </si>
  <si>
    <t>Count of Marital_status</t>
  </si>
  <si>
    <t>Count of Marital_status2</t>
  </si>
  <si>
    <t>Count of Segment</t>
  </si>
  <si>
    <t>Count of Segment2</t>
  </si>
  <si>
    <t>Count of Education_Qualitification</t>
  </si>
  <si>
    <t>Count of Education_Qualitification2</t>
  </si>
  <si>
    <t>Univariate Analysis</t>
  </si>
  <si>
    <t>Bivariate Analysis</t>
  </si>
  <si>
    <t>Multivariate Analysis</t>
  </si>
  <si>
    <t>Analyzing one variable at a time</t>
  </si>
  <si>
    <t>Analyzing two variables at a time</t>
  </si>
  <si>
    <t>Analyzing multiple  variables at a time</t>
  </si>
  <si>
    <t>1. Categorical - Categorical</t>
  </si>
  <si>
    <t>2. Numerical - Numerical</t>
  </si>
  <si>
    <t>3. Categorical - Numerical</t>
  </si>
  <si>
    <t>Region-Segment</t>
  </si>
  <si>
    <t>Avg_usage_3Months - Latest_month_usage</t>
  </si>
  <si>
    <t xml:space="preserve">Region -Avg_usage_3Months </t>
  </si>
  <si>
    <t>Cross Tabs</t>
  </si>
  <si>
    <t>Count of Custid</t>
  </si>
  <si>
    <t xml:space="preserve"> Categorical - Numerical</t>
  </si>
  <si>
    <t>StdDev</t>
  </si>
  <si>
    <t xml:space="preserve"> Numerical - Numerical</t>
  </si>
  <si>
    <t>Correlation</t>
  </si>
  <si>
    <t>Covariance</t>
  </si>
  <si>
    <t>X - Mean</t>
  </si>
  <si>
    <t>X2 -Mean</t>
  </si>
  <si>
    <t>a*b</t>
  </si>
  <si>
    <t>a</t>
  </si>
  <si>
    <t>b</t>
  </si>
  <si>
    <t>a2</t>
  </si>
  <si>
    <t>b2</t>
  </si>
  <si>
    <t>Correlation(Avg_usage_3Months,Latest_month_usage)</t>
  </si>
  <si>
    <t>Covariance(Avg_usage_3Months,Latest_month_usage)</t>
  </si>
  <si>
    <t>Metrics</t>
  </si>
  <si>
    <t>Chi Square</t>
  </si>
  <si>
    <t>F-Statistics</t>
  </si>
  <si>
    <t>Correlation/Covariance</t>
  </si>
  <si>
    <t>Expected</t>
  </si>
  <si>
    <t>Observed</t>
  </si>
  <si>
    <t>Chisqaure</t>
  </si>
  <si>
    <t>F-statistics</t>
  </si>
  <si>
    <t>Bar Chart</t>
  </si>
  <si>
    <t>Pie Chart</t>
  </si>
  <si>
    <t>Pareto Chart</t>
  </si>
  <si>
    <t>Min</t>
  </si>
  <si>
    <t>Q1</t>
  </si>
  <si>
    <t>Q2</t>
  </si>
  <si>
    <t>Q3</t>
  </si>
  <si>
    <t>Max</t>
  </si>
  <si>
    <t>UC</t>
  </si>
  <si>
    <t>LC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</si>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</sst>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4">
    <xf numFmtId="0" fontId="0" fillId="0" borderId="0" xfId="0"/>
    <xf numFmtId="0" fontId="14" fillId="34" borderId="10" xfId="0" applyFont="1" applyFill="1" applyBorder="1"/>
    <xf numFmtId="9" fontId="14" fillId="34" borderId="11" xfId="1" applyFont="1" applyFill="1" applyBorder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33" borderId="0" xfId="0" applyFill="1"/>
    <xf numFmtId="0" fontId="0" fillId="0" borderId="12" xfId="0" applyBorder="1"/>
    <xf numFmtId="0" fontId="18" fillId="0" borderId="13" xfId="0" applyFont="1" applyBorder="1" applyAlignment="1">
      <alignment horizontal="center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04512120-F087-402D-852C-495C8D0675D7}"/>
    <cellStyle name="60% - Accent2 2" xfId="38" xr:uid="{F672C151-2BC7-489F-BF85-15F65189A7B5}"/>
    <cellStyle name="60% - Accent3 2" xfId="39" xr:uid="{161C303C-49E5-465E-A8B1-FE536D409BCB}"/>
    <cellStyle name="60% - Accent4 2" xfId="40" xr:uid="{85B339E1-8C4F-4CDF-94C1-30299F3B79A4}"/>
    <cellStyle name="60% - Accent5 2" xfId="41" xr:uid="{E56575E5-8575-4116-8EC3-6972021AE6F5}"/>
    <cellStyle name="60% - Accent6 2" xfId="42" xr:uid="{216A8E59-F8D1-48FF-8DEE-B121A4EB33E9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A945EBEC-242B-414C-B839-6C23A34DC586}"/>
    <cellStyle name="Normal" xfId="0" builtinId="0"/>
    <cellStyle name="Note" xfId="14" builtinId="10" customBuiltin="1"/>
    <cellStyle name="Output" xfId="9" builtinId="21" customBuiltin="1"/>
    <cellStyle name="Percent" xfId="1" builtinId="5"/>
    <cellStyle name="Title 2" xfId="35" xr:uid="{4876B9FC-E158-4E21-BE56-8BDFFE733115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Class Practice.xlsx]Visualization!PivotTable4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Visualization!$B$2:$B$6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20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2-4CE7-A96F-056DB137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58656"/>
        <c:axId val="976553856"/>
      </c:barChart>
      <c:catAx>
        <c:axId val="9765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53856"/>
        <c:crosses val="autoZero"/>
        <c:auto val="1"/>
        <c:lblAlgn val="ctr"/>
        <c:lblOffset val="100"/>
        <c:noMultiLvlLbl val="0"/>
      </c:catAx>
      <c:valAx>
        <c:axId val="97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Class Practice.xlsx]Visualization!PivotTable5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3-4AC8-A74E-168B24825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3-4AC8-A74E-168B24825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3-4AC8-A74E-168B248252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A3-4AC8-A74E-168B248252FC}"/>
              </c:ext>
            </c:extLst>
          </c:dPt>
          <c:cat>
            <c:strRef>
              <c:f>Visualization!$D$2:$D$6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Visualization!$E$2:$E$6</c:f>
              <c:numCache>
                <c:formatCode>0.00%</c:formatCode>
                <c:ptCount val="4"/>
                <c:pt idx="0">
                  <c:v>0.12</c:v>
                </c:pt>
                <c:pt idx="1">
                  <c:v>5.5E-2</c:v>
                </c:pt>
                <c:pt idx="2">
                  <c:v>0.1</c:v>
                </c:pt>
                <c:pt idx="3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5-471C-AB48-1E3F0915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Class Practice.xlsx]Visualization!PivotTable7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Visualization!$A$27:$A$31</c:f>
              <c:strCach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strCache>
            </c:strRef>
          </c:cat>
          <c:val>
            <c:numRef>
              <c:f>Visualization!$B$27:$B$31</c:f>
              <c:numCache>
                <c:formatCode>General</c:formatCode>
                <c:ptCount val="4"/>
                <c:pt idx="0">
                  <c:v>145</c:v>
                </c:pt>
                <c:pt idx="1">
                  <c:v>24</c:v>
                </c:pt>
                <c:pt idx="2">
                  <c:v>20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4-469B-AC2E-F18B5CE4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78671"/>
        <c:axId val="831438431"/>
      </c:barChart>
      <c:catAx>
        <c:axId val="9140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38431"/>
        <c:crosses val="autoZero"/>
        <c:auto val="1"/>
        <c:lblAlgn val="ctr"/>
        <c:lblOffset val="100"/>
        <c:noMultiLvlLbl val="0"/>
      </c:catAx>
      <c:valAx>
        <c:axId val="8314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Class Practice.xlsx]Visualization!PivotTable8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Visualization!$I$50:$I$51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Visualization!$H$52:$H$56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Visualization!$I$52:$I$56</c:f>
              <c:numCache>
                <c:formatCode>0.00%</c:formatCode>
                <c:ptCount val="4"/>
                <c:pt idx="0">
                  <c:v>0.54166666666666663</c:v>
                </c:pt>
                <c:pt idx="1">
                  <c:v>0.27272727272727271</c:v>
                </c:pt>
                <c:pt idx="2">
                  <c:v>0.35</c:v>
                </c:pt>
                <c:pt idx="3">
                  <c:v>0.4689655172413793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7-457C-8A8E-5341E1CF9C39}"/>
            </c:ext>
          </c:extLst>
        </c:ser>
        <c:ser>
          <c:idx val="1"/>
          <c:order val="1"/>
          <c:tx>
            <c:strRef>
              <c:f>Visualization!$J$50:$J$51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Visualization!$H$52:$H$56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Visualization!$J$52:$J$56</c:f>
              <c:numCache>
                <c:formatCode>0.00%</c:formatCode>
                <c:ptCount val="4"/>
                <c:pt idx="0">
                  <c:v>0.45833333333333331</c:v>
                </c:pt>
                <c:pt idx="1">
                  <c:v>0.72727272727272729</c:v>
                </c:pt>
                <c:pt idx="2">
                  <c:v>0.65</c:v>
                </c:pt>
                <c:pt idx="3">
                  <c:v>0.53103448275862064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7-457C-8A8E-5341E1CF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27"/>
        <c:axId val="1655397359"/>
        <c:axId val="1655397839"/>
      </c:barChart>
      <c:catAx>
        <c:axId val="16553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97839"/>
        <c:crosses val="autoZero"/>
        <c:auto val="1"/>
        <c:lblAlgn val="ctr"/>
        <c:lblOffset val="100"/>
        <c:noMultiLvlLbl val="0"/>
      </c:catAx>
      <c:valAx>
        <c:axId val="16553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'Customer Data'!$I$1</c:f>
              <c:strCache>
                <c:ptCount val="1"/>
                <c:pt idx="0">
                  <c:v>Post_usage_month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'Customer Data'!$H$2:$H$201</c:f>
              <c:numCache>
                <c:formatCode>General</c:formatCode>
                <c:ptCount val="200"/>
                <c:pt idx="0">
                  <c:v>57</c:v>
                </c:pt>
                <c:pt idx="1">
                  <c:v>68</c:v>
                </c:pt>
                <c:pt idx="2">
                  <c:v>44</c:v>
                </c:pt>
                <c:pt idx="3">
                  <c:v>63</c:v>
                </c:pt>
                <c:pt idx="4">
                  <c:v>47</c:v>
                </c:pt>
                <c:pt idx="5">
                  <c:v>44</c:v>
                </c:pt>
                <c:pt idx="6">
                  <c:v>50</c:v>
                </c:pt>
                <c:pt idx="7">
                  <c:v>34</c:v>
                </c:pt>
                <c:pt idx="8">
                  <c:v>63</c:v>
                </c:pt>
                <c:pt idx="9">
                  <c:v>57</c:v>
                </c:pt>
                <c:pt idx="10">
                  <c:v>60</c:v>
                </c:pt>
                <c:pt idx="11">
                  <c:v>57</c:v>
                </c:pt>
                <c:pt idx="12">
                  <c:v>73</c:v>
                </c:pt>
                <c:pt idx="13">
                  <c:v>54</c:v>
                </c:pt>
                <c:pt idx="14">
                  <c:v>45</c:v>
                </c:pt>
                <c:pt idx="15">
                  <c:v>42</c:v>
                </c:pt>
                <c:pt idx="16">
                  <c:v>47</c:v>
                </c:pt>
                <c:pt idx="17">
                  <c:v>57</c:v>
                </c:pt>
                <c:pt idx="18">
                  <c:v>68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50</c:v>
                </c:pt>
                <c:pt idx="23">
                  <c:v>60</c:v>
                </c:pt>
                <c:pt idx="24">
                  <c:v>37</c:v>
                </c:pt>
                <c:pt idx="25">
                  <c:v>34</c:v>
                </c:pt>
                <c:pt idx="26">
                  <c:v>65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42</c:v>
                </c:pt>
                <c:pt idx="31">
                  <c:v>76</c:v>
                </c:pt>
                <c:pt idx="32">
                  <c:v>65</c:v>
                </c:pt>
                <c:pt idx="33">
                  <c:v>42</c:v>
                </c:pt>
                <c:pt idx="34">
                  <c:v>52</c:v>
                </c:pt>
                <c:pt idx="35">
                  <c:v>60</c:v>
                </c:pt>
                <c:pt idx="36">
                  <c:v>68</c:v>
                </c:pt>
                <c:pt idx="37">
                  <c:v>65</c:v>
                </c:pt>
                <c:pt idx="38">
                  <c:v>47</c:v>
                </c:pt>
                <c:pt idx="39">
                  <c:v>39</c:v>
                </c:pt>
                <c:pt idx="40">
                  <c:v>47</c:v>
                </c:pt>
                <c:pt idx="41">
                  <c:v>55</c:v>
                </c:pt>
                <c:pt idx="42">
                  <c:v>52</c:v>
                </c:pt>
                <c:pt idx="43">
                  <c:v>42</c:v>
                </c:pt>
                <c:pt idx="44">
                  <c:v>65</c:v>
                </c:pt>
                <c:pt idx="45">
                  <c:v>55</c:v>
                </c:pt>
                <c:pt idx="46">
                  <c:v>50</c:v>
                </c:pt>
                <c:pt idx="47">
                  <c:v>65</c:v>
                </c:pt>
                <c:pt idx="48">
                  <c:v>47</c:v>
                </c:pt>
                <c:pt idx="49">
                  <c:v>57</c:v>
                </c:pt>
                <c:pt idx="50">
                  <c:v>53</c:v>
                </c:pt>
                <c:pt idx="51">
                  <c:v>39</c:v>
                </c:pt>
                <c:pt idx="52">
                  <c:v>44</c:v>
                </c:pt>
                <c:pt idx="53">
                  <c:v>63</c:v>
                </c:pt>
                <c:pt idx="54">
                  <c:v>73</c:v>
                </c:pt>
                <c:pt idx="55">
                  <c:v>39</c:v>
                </c:pt>
                <c:pt idx="56">
                  <c:v>37</c:v>
                </c:pt>
                <c:pt idx="57">
                  <c:v>42</c:v>
                </c:pt>
                <c:pt idx="58">
                  <c:v>63</c:v>
                </c:pt>
                <c:pt idx="59">
                  <c:v>48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34</c:v>
                </c:pt>
                <c:pt idx="64">
                  <c:v>50</c:v>
                </c:pt>
                <c:pt idx="65">
                  <c:v>44</c:v>
                </c:pt>
                <c:pt idx="66">
                  <c:v>60</c:v>
                </c:pt>
                <c:pt idx="67">
                  <c:v>47</c:v>
                </c:pt>
                <c:pt idx="68">
                  <c:v>63</c:v>
                </c:pt>
                <c:pt idx="69">
                  <c:v>50</c:v>
                </c:pt>
                <c:pt idx="70">
                  <c:v>44</c:v>
                </c:pt>
                <c:pt idx="71">
                  <c:v>60</c:v>
                </c:pt>
                <c:pt idx="72">
                  <c:v>73</c:v>
                </c:pt>
                <c:pt idx="73">
                  <c:v>68</c:v>
                </c:pt>
                <c:pt idx="74">
                  <c:v>55</c:v>
                </c:pt>
                <c:pt idx="75">
                  <c:v>47</c:v>
                </c:pt>
                <c:pt idx="76">
                  <c:v>55</c:v>
                </c:pt>
                <c:pt idx="77">
                  <c:v>68</c:v>
                </c:pt>
                <c:pt idx="78">
                  <c:v>31</c:v>
                </c:pt>
                <c:pt idx="79">
                  <c:v>47</c:v>
                </c:pt>
                <c:pt idx="80">
                  <c:v>63</c:v>
                </c:pt>
                <c:pt idx="81">
                  <c:v>36</c:v>
                </c:pt>
                <c:pt idx="82">
                  <c:v>68</c:v>
                </c:pt>
                <c:pt idx="83">
                  <c:v>63</c:v>
                </c:pt>
                <c:pt idx="84">
                  <c:v>55</c:v>
                </c:pt>
                <c:pt idx="85">
                  <c:v>55</c:v>
                </c:pt>
                <c:pt idx="86">
                  <c:v>52</c:v>
                </c:pt>
                <c:pt idx="87">
                  <c:v>34</c:v>
                </c:pt>
                <c:pt idx="88">
                  <c:v>50</c:v>
                </c:pt>
                <c:pt idx="89">
                  <c:v>55</c:v>
                </c:pt>
                <c:pt idx="90">
                  <c:v>52</c:v>
                </c:pt>
                <c:pt idx="91">
                  <c:v>63</c:v>
                </c:pt>
                <c:pt idx="92">
                  <c:v>68</c:v>
                </c:pt>
                <c:pt idx="93">
                  <c:v>39</c:v>
                </c:pt>
                <c:pt idx="94">
                  <c:v>44</c:v>
                </c:pt>
                <c:pt idx="95">
                  <c:v>50</c:v>
                </c:pt>
                <c:pt idx="96">
                  <c:v>71</c:v>
                </c:pt>
                <c:pt idx="97">
                  <c:v>63</c:v>
                </c:pt>
                <c:pt idx="98">
                  <c:v>34</c:v>
                </c:pt>
                <c:pt idx="99">
                  <c:v>63</c:v>
                </c:pt>
                <c:pt idx="100">
                  <c:v>68</c:v>
                </c:pt>
                <c:pt idx="101">
                  <c:v>47</c:v>
                </c:pt>
                <c:pt idx="102">
                  <c:v>47</c:v>
                </c:pt>
                <c:pt idx="103">
                  <c:v>63</c:v>
                </c:pt>
                <c:pt idx="104">
                  <c:v>52</c:v>
                </c:pt>
                <c:pt idx="105">
                  <c:v>55</c:v>
                </c:pt>
                <c:pt idx="106">
                  <c:v>60</c:v>
                </c:pt>
                <c:pt idx="107">
                  <c:v>35</c:v>
                </c:pt>
                <c:pt idx="108">
                  <c:v>47</c:v>
                </c:pt>
                <c:pt idx="109">
                  <c:v>71</c:v>
                </c:pt>
                <c:pt idx="110">
                  <c:v>57</c:v>
                </c:pt>
                <c:pt idx="111">
                  <c:v>44</c:v>
                </c:pt>
                <c:pt idx="112">
                  <c:v>65</c:v>
                </c:pt>
                <c:pt idx="113">
                  <c:v>68</c:v>
                </c:pt>
                <c:pt idx="114">
                  <c:v>73</c:v>
                </c:pt>
                <c:pt idx="115">
                  <c:v>36</c:v>
                </c:pt>
                <c:pt idx="116">
                  <c:v>43</c:v>
                </c:pt>
                <c:pt idx="117">
                  <c:v>73</c:v>
                </c:pt>
                <c:pt idx="118">
                  <c:v>52</c:v>
                </c:pt>
                <c:pt idx="119">
                  <c:v>41</c:v>
                </c:pt>
                <c:pt idx="120">
                  <c:v>60</c:v>
                </c:pt>
                <c:pt idx="121">
                  <c:v>50</c:v>
                </c:pt>
                <c:pt idx="122">
                  <c:v>50</c:v>
                </c:pt>
                <c:pt idx="123">
                  <c:v>47</c:v>
                </c:pt>
                <c:pt idx="124">
                  <c:v>47</c:v>
                </c:pt>
                <c:pt idx="125">
                  <c:v>55</c:v>
                </c:pt>
                <c:pt idx="126">
                  <c:v>50</c:v>
                </c:pt>
                <c:pt idx="127">
                  <c:v>39</c:v>
                </c:pt>
                <c:pt idx="128">
                  <c:v>50</c:v>
                </c:pt>
                <c:pt idx="129">
                  <c:v>34</c:v>
                </c:pt>
                <c:pt idx="130">
                  <c:v>57</c:v>
                </c:pt>
                <c:pt idx="131">
                  <c:v>57</c:v>
                </c:pt>
                <c:pt idx="132">
                  <c:v>68</c:v>
                </c:pt>
                <c:pt idx="133">
                  <c:v>42</c:v>
                </c:pt>
                <c:pt idx="134">
                  <c:v>61</c:v>
                </c:pt>
                <c:pt idx="135">
                  <c:v>76</c:v>
                </c:pt>
                <c:pt idx="136">
                  <c:v>47</c:v>
                </c:pt>
                <c:pt idx="137">
                  <c:v>46</c:v>
                </c:pt>
                <c:pt idx="138">
                  <c:v>39</c:v>
                </c:pt>
                <c:pt idx="139">
                  <c:v>52</c:v>
                </c:pt>
                <c:pt idx="140">
                  <c:v>28</c:v>
                </c:pt>
                <c:pt idx="141">
                  <c:v>42</c:v>
                </c:pt>
                <c:pt idx="142">
                  <c:v>47</c:v>
                </c:pt>
                <c:pt idx="143">
                  <c:v>47</c:v>
                </c:pt>
                <c:pt idx="144">
                  <c:v>52</c:v>
                </c:pt>
                <c:pt idx="145">
                  <c:v>47</c:v>
                </c:pt>
                <c:pt idx="146">
                  <c:v>50</c:v>
                </c:pt>
                <c:pt idx="147">
                  <c:v>44</c:v>
                </c:pt>
                <c:pt idx="148">
                  <c:v>47</c:v>
                </c:pt>
                <c:pt idx="149">
                  <c:v>45</c:v>
                </c:pt>
                <c:pt idx="150">
                  <c:v>47</c:v>
                </c:pt>
                <c:pt idx="151">
                  <c:v>65</c:v>
                </c:pt>
                <c:pt idx="152">
                  <c:v>43</c:v>
                </c:pt>
                <c:pt idx="153">
                  <c:v>47</c:v>
                </c:pt>
                <c:pt idx="154">
                  <c:v>57</c:v>
                </c:pt>
                <c:pt idx="155">
                  <c:v>68</c:v>
                </c:pt>
                <c:pt idx="156">
                  <c:v>52</c:v>
                </c:pt>
                <c:pt idx="157">
                  <c:v>42</c:v>
                </c:pt>
                <c:pt idx="158">
                  <c:v>42</c:v>
                </c:pt>
                <c:pt idx="159">
                  <c:v>66</c:v>
                </c:pt>
                <c:pt idx="160">
                  <c:v>47</c:v>
                </c:pt>
                <c:pt idx="161">
                  <c:v>57</c:v>
                </c:pt>
                <c:pt idx="162">
                  <c:v>47</c:v>
                </c:pt>
                <c:pt idx="163">
                  <c:v>57</c:v>
                </c:pt>
                <c:pt idx="164">
                  <c:v>52</c:v>
                </c:pt>
                <c:pt idx="165">
                  <c:v>44</c:v>
                </c:pt>
                <c:pt idx="166">
                  <c:v>50</c:v>
                </c:pt>
                <c:pt idx="167">
                  <c:v>39</c:v>
                </c:pt>
                <c:pt idx="168">
                  <c:v>57</c:v>
                </c:pt>
                <c:pt idx="169">
                  <c:v>57</c:v>
                </c:pt>
                <c:pt idx="170">
                  <c:v>42</c:v>
                </c:pt>
                <c:pt idx="171">
                  <c:v>47</c:v>
                </c:pt>
                <c:pt idx="172">
                  <c:v>42</c:v>
                </c:pt>
                <c:pt idx="173">
                  <c:v>60</c:v>
                </c:pt>
                <c:pt idx="174">
                  <c:v>44</c:v>
                </c:pt>
                <c:pt idx="175">
                  <c:v>63</c:v>
                </c:pt>
                <c:pt idx="176">
                  <c:v>65</c:v>
                </c:pt>
                <c:pt idx="177">
                  <c:v>39</c:v>
                </c:pt>
                <c:pt idx="178">
                  <c:v>50</c:v>
                </c:pt>
                <c:pt idx="179">
                  <c:v>52</c:v>
                </c:pt>
                <c:pt idx="180">
                  <c:v>60</c:v>
                </c:pt>
                <c:pt idx="181">
                  <c:v>44</c:v>
                </c:pt>
                <c:pt idx="182">
                  <c:v>52</c:v>
                </c:pt>
                <c:pt idx="183">
                  <c:v>55</c:v>
                </c:pt>
                <c:pt idx="184">
                  <c:v>50</c:v>
                </c:pt>
                <c:pt idx="185">
                  <c:v>65</c:v>
                </c:pt>
                <c:pt idx="186">
                  <c:v>52</c:v>
                </c:pt>
                <c:pt idx="187">
                  <c:v>47</c:v>
                </c:pt>
                <c:pt idx="188">
                  <c:v>63</c:v>
                </c:pt>
                <c:pt idx="189">
                  <c:v>50</c:v>
                </c:pt>
                <c:pt idx="190">
                  <c:v>42</c:v>
                </c:pt>
                <c:pt idx="191">
                  <c:v>36</c:v>
                </c:pt>
                <c:pt idx="192">
                  <c:v>50</c:v>
                </c:pt>
                <c:pt idx="193">
                  <c:v>41</c:v>
                </c:pt>
                <c:pt idx="194">
                  <c:v>47</c:v>
                </c:pt>
                <c:pt idx="195">
                  <c:v>55</c:v>
                </c:pt>
                <c:pt idx="196">
                  <c:v>42</c:v>
                </c:pt>
                <c:pt idx="197">
                  <c:v>57</c:v>
                </c:pt>
                <c:pt idx="198">
                  <c:v>55</c:v>
                </c:pt>
                <c:pt idx="199">
                  <c:v>63</c:v>
                </c:pt>
              </c:numCache>
            </c:numRef>
          </c:xVal>
          <c:yVal>
            <c:numRef>
              <c:f>'Customer Data'!$I$2:$I$201</c:f>
              <c:numCache>
                <c:formatCode>General</c:formatCode>
                <c:ptCount val="200"/>
                <c:pt idx="0">
                  <c:v>57.2</c:v>
                </c:pt>
                <c:pt idx="1">
                  <c:v>64.900000000000006</c:v>
                </c:pt>
                <c:pt idx="2">
                  <c:v>36.299999999999997</c:v>
                </c:pt>
                <c:pt idx="3">
                  <c:v>48.4</c:v>
                </c:pt>
                <c:pt idx="4">
                  <c:v>57.2</c:v>
                </c:pt>
                <c:pt idx="5">
                  <c:v>57.2</c:v>
                </c:pt>
                <c:pt idx="6">
                  <c:v>64.900000000000006</c:v>
                </c:pt>
                <c:pt idx="7">
                  <c:v>50.6</c:v>
                </c:pt>
                <c:pt idx="8">
                  <c:v>62.7</c:v>
                </c:pt>
                <c:pt idx="9">
                  <c:v>60.5</c:v>
                </c:pt>
                <c:pt idx="10">
                  <c:v>50.6</c:v>
                </c:pt>
                <c:pt idx="11">
                  <c:v>71.5</c:v>
                </c:pt>
                <c:pt idx="12">
                  <c:v>66</c:v>
                </c:pt>
                <c:pt idx="13">
                  <c:v>69.3</c:v>
                </c:pt>
                <c:pt idx="14">
                  <c:v>62.7</c:v>
                </c:pt>
                <c:pt idx="15">
                  <c:v>53.9</c:v>
                </c:pt>
                <c:pt idx="16">
                  <c:v>57.2</c:v>
                </c:pt>
                <c:pt idx="17">
                  <c:v>62.7</c:v>
                </c:pt>
                <c:pt idx="18">
                  <c:v>71.5</c:v>
                </c:pt>
                <c:pt idx="19">
                  <c:v>42.9</c:v>
                </c:pt>
                <c:pt idx="20">
                  <c:v>53.9</c:v>
                </c:pt>
                <c:pt idx="21">
                  <c:v>69.3</c:v>
                </c:pt>
                <c:pt idx="22">
                  <c:v>44</c:v>
                </c:pt>
                <c:pt idx="23">
                  <c:v>57.2</c:v>
                </c:pt>
                <c:pt idx="24">
                  <c:v>48.4</c:v>
                </c:pt>
                <c:pt idx="25">
                  <c:v>40.700000000000003</c:v>
                </c:pt>
                <c:pt idx="26">
                  <c:v>71.5</c:v>
                </c:pt>
                <c:pt idx="27">
                  <c:v>62.7</c:v>
                </c:pt>
                <c:pt idx="28">
                  <c:v>41.8</c:v>
                </c:pt>
                <c:pt idx="29">
                  <c:v>48.4</c:v>
                </c:pt>
                <c:pt idx="30">
                  <c:v>34.1</c:v>
                </c:pt>
                <c:pt idx="31">
                  <c:v>57.2</c:v>
                </c:pt>
                <c:pt idx="32">
                  <c:v>73.7</c:v>
                </c:pt>
                <c:pt idx="33">
                  <c:v>45.1</c:v>
                </c:pt>
                <c:pt idx="34">
                  <c:v>64.900000000000006</c:v>
                </c:pt>
                <c:pt idx="35">
                  <c:v>71.5</c:v>
                </c:pt>
                <c:pt idx="36">
                  <c:v>59.4</c:v>
                </c:pt>
                <c:pt idx="37">
                  <c:v>68.2</c:v>
                </c:pt>
                <c:pt idx="38">
                  <c:v>34.1</c:v>
                </c:pt>
                <c:pt idx="39">
                  <c:v>34.1</c:v>
                </c:pt>
                <c:pt idx="40">
                  <c:v>51.7</c:v>
                </c:pt>
                <c:pt idx="41">
                  <c:v>64.900000000000006</c:v>
                </c:pt>
                <c:pt idx="42">
                  <c:v>59.4</c:v>
                </c:pt>
                <c:pt idx="43">
                  <c:v>45.1</c:v>
                </c:pt>
                <c:pt idx="44">
                  <c:v>71.5</c:v>
                </c:pt>
                <c:pt idx="45">
                  <c:v>64.900000000000006</c:v>
                </c:pt>
                <c:pt idx="46">
                  <c:v>44</c:v>
                </c:pt>
                <c:pt idx="47">
                  <c:v>64.900000000000006</c:v>
                </c:pt>
                <c:pt idx="48">
                  <c:v>64.900000000000006</c:v>
                </c:pt>
                <c:pt idx="49">
                  <c:v>59.4</c:v>
                </c:pt>
                <c:pt idx="50">
                  <c:v>67.099999999999994</c:v>
                </c:pt>
                <c:pt idx="51">
                  <c:v>36.299999999999997</c:v>
                </c:pt>
                <c:pt idx="52">
                  <c:v>48.4</c:v>
                </c:pt>
                <c:pt idx="53">
                  <c:v>64.900000000000006</c:v>
                </c:pt>
                <c:pt idx="54">
                  <c:v>68.2</c:v>
                </c:pt>
                <c:pt idx="55">
                  <c:v>42.9</c:v>
                </c:pt>
                <c:pt idx="56">
                  <c:v>40.700000000000003</c:v>
                </c:pt>
                <c:pt idx="57">
                  <c:v>42.9</c:v>
                </c:pt>
                <c:pt idx="58">
                  <c:v>62.7</c:v>
                </c:pt>
                <c:pt idx="59">
                  <c:v>53.9</c:v>
                </c:pt>
                <c:pt idx="60">
                  <c:v>50.6</c:v>
                </c:pt>
                <c:pt idx="61">
                  <c:v>68.2</c:v>
                </c:pt>
                <c:pt idx="62">
                  <c:v>48.4</c:v>
                </c:pt>
                <c:pt idx="63">
                  <c:v>36.299999999999997</c:v>
                </c:pt>
                <c:pt idx="64">
                  <c:v>46.2</c:v>
                </c:pt>
                <c:pt idx="65">
                  <c:v>45.1</c:v>
                </c:pt>
                <c:pt idx="66">
                  <c:v>59.4</c:v>
                </c:pt>
                <c:pt idx="67">
                  <c:v>42.9</c:v>
                </c:pt>
                <c:pt idx="68">
                  <c:v>47.3</c:v>
                </c:pt>
                <c:pt idx="69">
                  <c:v>36.299999999999997</c:v>
                </c:pt>
                <c:pt idx="70">
                  <c:v>48.4</c:v>
                </c:pt>
                <c:pt idx="71">
                  <c:v>59.4</c:v>
                </c:pt>
                <c:pt idx="72">
                  <c:v>73.7</c:v>
                </c:pt>
                <c:pt idx="73">
                  <c:v>64.900000000000006</c:v>
                </c:pt>
                <c:pt idx="74">
                  <c:v>49.5</c:v>
                </c:pt>
                <c:pt idx="75">
                  <c:v>44</c:v>
                </c:pt>
                <c:pt idx="76">
                  <c:v>67.099999999999994</c:v>
                </c:pt>
                <c:pt idx="77">
                  <c:v>64.900000000000006</c:v>
                </c:pt>
                <c:pt idx="78">
                  <c:v>39.6</c:v>
                </c:pt>
                <c:pt idx="79">
                  <c:v>45.1</c:v>
                </c:pt>
                <c:pt idx="80">
                  <c:v>64.900000000000006</c:v>
                </c:pt>
                <c:pt idx="81">
                  <c:v>53.9</c:v>
                </c:pt>
                <c:pt idx="82">
                  <c:v>64.900000000000006</c:v>
                </c:pt>
                <c:pt idx="83">
                  <c:v>71.5</c:v>
                </c:pt>
                <c:pt idx="84">
                  <c:v>45.1</c:v>
                </c:pt>
                <c:pt idx="85">
                  <c:v>68.2</c:v>
                </c:pt>
                <c:pt idx="86">
                  <c:v>45.1</c:v>
                </c:pt>
                <c:pt idx="87">
                  <c:v>53.9</c:v>
                </c:pt>
                <c:pt idx="88">
                  <c:v>34.1</c:v>
                </c:pt>
                <c:pt idx="89">
                  <c:v>53.9</c:v>
                </c:pt>
                <c:pt idx="90">
                  <c:v>68.2</c:v>
                </c:pt>
                <c:pt idx="91">
                  <c:v>53.9</c:v>
                </c:pt>
                <c:pt idx="92">
                  <c:v>68.2</c:v>
                </c:pt>
                <c:pt idx="93">
                  <c:v>48.4</c:v>
                </c:pt>
                <c:pt idx="94">
                  <c:v>48.4</c:v>
                </c:pt>
                <c:pt idx="95">
                  <c:v>68.2</c:v>
                </c:pt>
                <c:pt idx="96">
                  <c:v>71.5</c:v>
                </c:pt>
                <c:pt idx="97">
                  <c:v>71.5</c:v>
                </c:pt>
                <c:pt idx="98">
                  <c:v>48.4</c:v>
                </c:pt>
                <c:pt idx="99">
                  <c:v>69.3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50.6</c:v>
                </c:pt>
                <c:pt idx="103">
                  <c:v>57.2</c:v>
                </c:pt>
                <c:pt idx="104">
                  <c:v>64.900000000000006</c:v>
                </c:pt>
                <c:pt idx="105">
                  <c:v>59.4</c:v>
                </c:pt>
                <c:pt idx="106">
                  <c:v>68.2</c:v>
                </c:pt>
                <c:pt idx="107">
                  <c:v>38.5</c:v>
                </c:pt>
                <c:pt idx="108">
                  <c:v>59.4</c:v>
                </c:pt>
                <c:pt idx="109">
                  <c:v>71.5</c:v>
                </c:pt>
                <c:pt idx="110">
                  <c:v>57.2</c:v>
                </c:pt>
                <c:pt idx="111">
                  <c:v>55</c:v>
                </c:pt>
                <c:pt idx="112">
                  <c:v>64.900000000000006</c:v>
                </c:pt>
                <c:pt idx="113">
                  <c:v>71.5</c:v>
                </c:pt>
                <c:pt idx="114">
                  <c:v>67.099999999999994</c:v>
                </c:pt>
                <c:pt idx="115">
                  <c:v>48.4</c:v>
                </c:pt>
                <c:pt idx="116">
                  <c:v>59.4</c:v>
                </c:pt>
                <c:pt idx="117">
                  <c:v>73.7</c:v>
                </c:pt>
                <c:pt idx="118">
                  <c:v>62.7</c:v>
                </c:pt>
                <c:pt idx="119">
                  <c:v>51.7</c:v>
                </c:pt>
                <c:pt idx="120">
                  <c:v>59.4</c:v>
                </c:pt>
                <c:pt idx="121">
                  <c:v>57.2</c:v>
                </c:pt>
                <c:pt idx="122">
                  <c:v>57.2</c:v>
                </c:pt>
                <c:pt idx="123">
                  <c:v>50.6</c:v>
                </c:pt>
                <c:pt idx="124">
                  <c:v>68.2</c:v>
                </c:pt>
                <c:pt idx="125">
                  <c:v>62.7</c:v>
                </c:pt>
                <c:pt idx="126">
                  <c:v>45.1</c:v>
                </c:pt>
                <c:pt idx="127">
                  <c:v>58.3</c:v>
                </c:pt>
                <c:pt idx="128">
                  <c:v>53.9</c:v>
                </c:pt>
                <c:pt idx="129">
                  <c:v>38.5</c:v>
                </c:pt>
                <c:pt idx="130">
                  <c:v>64.900000000000006</c:v>
                </c:pt>
                <c:pt idx="131">
                  <c:v>71.5</c:v>
                </c:pt>
                <c:pt idx="132">
                  <c:v>68.2</c:v>
                </c:pt>
                <c:pt idx="133">
                  <c:v>59.4</c:v>
                </c:pt>
                <c:pt idx="134">
                  <c:v>64.900000000000006</c:v>
                </c:pt>
                <c:pt idx="135">
                  <c:v>69.3</c:v>
                </c:pt>
                <c:pt idx="136">
                  <c:v>64.900000000000006</c:v>
                </c:pt>
                <c:pt idx="137">
                  <c:v>57.2</c:v>
                </c:pt>
                <c:pt idx="138">
                  <c:v>45.1</c:v>
                </c:pt>
                <c:pt idx="139">
                  <c:v>53.9</c:v>
                </c:pt>
                <c:pt idx="140">
                  <c:v>50.6</c:v>
                </c:pt>
                <c:pt idx="141">
                  <c:v>59.4</c:v>
                </c:pt>
                <c:pt idx="142">
                  <c:v>46.2</c:v>
                </c:pt>
                <c:pt idx="143">
                  <c:v>62.7</c:v>
                </c:pt>
                <c:pt idx="144">
                  <c:v>64.900000000000006</c:v>
                </c:pt>
                <c:pt idx="145">
                  <c:v>57.2</c:v>
                </c:pt>
                <c:pt idx="146">
                  <c:v>68.2</c:v>
                </c:pt>
                <c:pt idx="147">
                  <c:v>57.2</c:v>
                </c:pt>
                <c:pt idx="148">
                  <c:v>45.1</c:v>
                </c:pt>
                <c:pt idx="149">
                  <c:v>60.5</c:v>
                </c:pt>
                <c:pt idx="150">
                  <c:v>40.700000000000003</c:v>
                </c:pt>
                <c:pt idx="151">
                  <c:v>59.4</c:v>
                </c:pt>
                <c:pt idx="152">
                  <c:v>62.7</c:v>
                </c:pt>
                <c:pt idx="153">
                  <c:v>59.4</c:v>
                </c:pt>
                <c:pt idx="154">
                  <c:v>68.2</c:v>
                </c:pt>
                <c:pt idx="155">
                  <c:v>64.900000000000006</c:v>
                </c:pt>
                <c:pt idx="156">
                  <c:v>60.5</c:v>
                </c:pt>
                <c:pt idx="157">
                  <c:v>62.7</c:v>
                </c:pt>
                <c:pt idx="158">
                  <c:v>42.9</c:v>
                </c:pt>
                <c:pt idx="159">
                  <c:v>73.7</c:v>
                </c:pt>
                <c:pt idx="160">
                  <c:v>68.2</c:v>
                </c:pt>
                <c:pt idx="161">
                  <c:v>55</c:v>
                </c:pt>
                <c:pt idx="162">
                  <c:v>67.099999999999994</c:v>
                </c:pt>
                <c:pt idx="163">
                  <c:v>68.2</c:v>
                </c:pt>
                <c:pt idx="164">
                  <c:v>64.900000000000006</c:v>
                </c:pt>
                <c:pt idx="165">
                  <c:v>48.4</c:v>
                </c:pt>
                <c:pt idx="166">
                  <c:v>64.900000000000006</c:v>
                </c:pt>
                <c:pt idx="167">
                  <c:v>59.4</c:v>
                </c:pt>
                <c:pt idx="168">
                  <c:v>68.2</c:v>
                </c:pt>
                <c:pt idx="169">
                  <c:v>66</c:v>
                </c:pt>
                <c:pt idx="170">
                  <c:v>62.7</c:v>
                </c:pt>
                <c:pt idx="171">
                  <c:v>50.6</c:v>
                </c:pt>
                <c:pt idx="172">
                  <c:v>39.6</c:v>
                </c:pt>
                <c:pt idx="173">
                  <c:v>64.900000000000006</c:v>
                </c:pt>
                <c:pt idx="174">
                  <c:v>53.9</c:v>
                </c:pt>
                <c:pt idx="175">
                  <c:v>66</c:v>
                </c:pt>
                <c:pt idx="176">
                  <c:v>73.7</c:v>
                </c:pt>
                <c:pt idx="177">
                  <c:v>59.4</c:v>
                </c:pt>
                <c:pt idx="178">
                  <c:v>57.2</c:v>
                </c:pt>
                <c:pt idx="179">
                  <c:v>71.5</c:v>
                </c:pt>
                <c:pt idx="180">
                  <c:v>68.2</c:v>
                </c:pt>
                <c:pt idx="181">
                  <c:v>53.9</c:v>
                </c:pt>
                <c:pt idx="182">
                  <c:v>73.7</c:v>
                </c:pt>
                <c:pt idx="183">
                  <c:v>71.5</c:v>
                </c:pt>
                <c:pt idx="184">
                  <c:v>73.7</c:v>
                </c:pt>
                <c:pt idx="185">
                  <c:v>71.5</c:v>
                </c:pt>
                <c:pt idx="186">
                  <c:v>59.4</c:v>
                </c:pt>
                <c:pt idx="187">
                  <c:v>48.4</c:v>
                </c:pt>
                <c:pt idx="188">
                  <c:v>68.2</c:v>
                </c:pt>
                <c:pt idx="189">
                  <c:v>50.6</c:v>
                </c:pt>
                <c:pt idx="190">
                  <c:v>59.4</c:v>
                </c:pt>
                <c:pt idx="191">
                  <c:v>62.7</c:v>
                </c:pt>
                <c:pt idx="192">
                  <c:v>57.2</c:v>
                </c:pt>
                <c:pt idx="193">
                  <c:v>64.900000000000006</c:v>
                </c:pt>
                <c:pt idx="194">
                  <c:v>71.5</c:v>
                </c:pt>
                <c:pt idx="195">
                  <c:v>64.900000000000006</c:v>
                </c:pt>
                <c:pt idx="196">
                  <c:v>50.6</c:v>
                </c:pt>
                <c:pt idx="197">
                  <c:v>45.1</c:v>
                </c:pt>
                <c:pt idx="198">
                  <c:v>68.2</c:v>
                </c:pt>
                <c:pt idx="199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3-4AE0-81D6-652A66F3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16063"/>
        <c:axId val="1244417983"/>
      </c:scatterChart>
      <c:valAx>
        <c:axId val="12444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7983"/>
        <c:crosses val="autoZero"/>
        <c:crossBetween val="midCat"/>
      </c:valAx>
      <c:valAx>
        <c:axId val="12444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EAD0EC5-EB47-4D17-87B8-7EE0148C8C96}">
          <cx:tx>
            <cx:txData>
              <cx:f>_xlchart.v1.0</cx:f>
              <cx:v>Latest_month_usage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</xdr:rowOff>
    </xdr:from>
    <xdr:to>
      <xdr:col>4</xdr:col>
      <xdr:colOff>457200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0F5D0-D376-7888-6A2A-1E82E64C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11</xdr:row>
      <xdr:rowOff>15240</xdr:rowOff>
    </xdr:from>
    <xdr:to>
      <xdr:col>10</xdr:col>
      <xdr:colOff>365760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2962C-50BE-3E86-2D6F-B3EBE43F7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33</xdr:row>
      <xdr:rowOff>22860</xdr:rowOff>
    </xdr:from>
    <xdr:to>
      <xdr:col>5</xdr:col>
      <xdr:colOff>190500</xdr:colOff>
      <xdr:row>46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F90A1-E4AB-41C6-10A5-8BA0BCB6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254000</xdr:colOff>
      <xdr:row>11</xdr:row>
      <xdr:rowOff>0</xdr:rowOff>
    </xdr:from>
    <xdr:to>
      <xdr:col>18</xdr:col>
      <xdr:colOff>304800</xdr:colOff>
      <xdr:row>23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75BEB6-44FC-4376-ABCA-27DEE7B47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0260" y="2011680"/>
              <a:ext cx="4318000" cy="221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558799</xdr:colOff>
      <xdr:row>65</xdr:row>
      <xdr:rowOff>177801</xdr:rowOff>
    </xdr:from>
    <xdr:to>
      <xdr:col>11</xdr:col>
      <xdr:colOff>457199</xdr:colOff>
      <xdr:row>80</xdr:row>
      <xdr:rowOff>127001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9885D-24AC-987C-BE21-E6570543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17</xdr:col>
      <xdr:colOff>465667</xdr:colOff>
      <xdr:row>64</xdr:row>
      <xdr:rowOff>135466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87A3-0024-4A18-AB4F-B85C94A0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al Dev" refreshedDate="45360.261645254628" createdVersion="8" refreshedVersion="8" minRefreshableVersion="3" recordCount="200" xr:uid="{0513A02A-527A-42B5-B1CE-0E4DE8650475}">
  <cacheSource type="worksheet">
    <worksheetSource ref="B1:B201" sheet="Measure Data"/>
  </cacheSource>
  <cacheFields count="1"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al Dev" refreshedDate="45360.766816435185" createdVersion="8" refreshedVersion="8" minRefreshableVersion="3" recordCount="200" xr:uid="{827638E0-A6F6-401C-8AFC-E5D20CE2F7ED}">
  <cacheSource type="worksheet">
    <worksheetSource ref="B1:G201" sheet="Customer Data"/>
  </cacheSource>
  <cacheFields count="6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qChannel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Region" numFmtId="0">
      <sharedItems containsSemiMixedTypes="0" containsString="0" containsNumber="1" containsInteger="1" minValue="1" maxValue="3"/>
    </cacheField>
    <cacheField name="Marital_status" numFmtId="0">
      <sharedItems containsSemiMixedTypes="0" containsString="0" containsNumber="1" containsInteger="1" minValue="1" maxValue="2" count="2">
        <n v="1"/>
        <n v="2"/>
      </sharedItems>
    </cacheField>
    <cacheField name="Segment" numFmtId="0">
      <sharedItems containsSemiMixedTypes="0" containsString="0" containsNumber="1" containsInteger="1" minValue="1" maxValue="3" count="3">
        <n v="1"/>
        <n v="3"/>
        <n v="2"/>
      </sharedItems>
    </cacheField>
    <cacheField name="Education_Qualitification" numFmtId="0">
      <sharedItems containsSemiMixedTypes="0" containsString="0" containsNumber="1" containsInteger="1" minValue="1" maxValue="4" count="4">
        <n v="1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al Dev" refreshedDate="45360.785476041667" createdVersion="8" refreshedVersion="8" minRefreshableVersion="3" recordCount="200" xr:uid="{03D93F2A-6C10-47ED-B184-59464E0E6887}">
  <cacheSource type="worksheet">
    <worksheetSource ref="A15:C215" sheet="Analysis"/>
  </cacheSource>
  <cacheFields count="3">
    <cacheField name="Custid" numFmtId="0">
      <sharedItems containsSemiMixedTypes="0" containsString="0" containsNumber="1" containsInteger="1" minValue="1" maxValue="200"/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Segment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al Dev" refreshedDate="45361.461263078701" createdVersion="8" refreshedVersion="8" minRefreshableVersion="3" recordCount="200" xr:uid="{A9807EF0-741A-4197-B871-FCA28EDBEA38}">
  <cacheSource type="worksheet">
    <worksheetSource ref="E26:G226" sheet="Analysis"/>
  </cacheSource>
  <cacheFields count="3">
    <cacheField name="Custid" numFmtId="0">
      <sharedItems containsSemiMixedTypes="0" containsString="0" containsNumber="1" containsInteger="1" minValue="1" maxValue="200"/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Avg_usage_3Months" numFmtId="0">
      <sharedItems containsSemiMixedTypes="0" containsString="0" containsNumber="1" containsInteger="1" minValue="3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al Dev" refreshedDate="45364.25737511574" createdVersion="8" refreshedVersion="8" minRefreshableVersion="3" recordCount="200" xr:uid="{085D38E3-7D0A-4CCB-99ED-6166B05DA03A}">
  <cacheSource type="worksheet">
    <worksheetSource ref="A1:K201" sheet="Customer Data"/>
  </cacheSource>
  <cacheFields count="11">
    <cacheField name="Custid" numFmtId="0">
      <sharedItems containsSemiMixedTypes="0" containsString="0" containsNumber="1" containsInteger="1" minValue="1" maxValue="200"/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qChannel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Marital_status" numFmtId="0">
      <sharedItems containsSemiMixedTypes="0" containsString="0" containsNumber="1" containsInteger="1" minValue="1" maxValue="2"/>
    </cacheField>
    <cacheField name="Segment" numFmtId="0">
      <sharedItems containsSemiMixedTypes="0" containsString="0" containsNumber="1" containsInteger="1" minValue="1" maxValue="3"/>
    </cacheField>
    <cacheField name="Education_Qualitification" numFmtId="0">
      <sharedItems containsSemiMixedTypes="0" containsString="0" containsNumber="1" containsInteger="1" minValue="1" maxValue="4"/>
    </cacheField>
    <cacheField name="Pre_usage" numFmtId="0">
      <sharedItems containsSemiMixedTypes="0" containsString="0" containsNumber="1" containsInteger="1" minValue="28" maxValue="76"/>
    </cacheField>
    <cacheField name="Post_usage_month" numFmtId="0">
      <sharedItems containsSemiMixedTypes="0" containsString="0" containsNumber="1" minValue="34.1" maxValue="73.7"/>
    </cacheField>
    <cacheField name="Avg_usage_3Months" numFmtId="0">
      <sharedItems containsSemiMixedTypes="0" containsString="0" containsNumber="1" containsInteger="1" minValue="31" maxValue="67"/>
    </cacheField>
    <cacheField name="Latest_month_usage" numFmtId="0">
      <sharedItems containsSemiMixedTypes="0" containsString="0" containsNumber="1" minValue="39.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0"/>
  </r>
  <r>
    <x v="1"/>
  </r>
  <r>
    <x v="1"/>
  </r>
  <r>
    <x v="1"/>
  </r>
  <r>
    <x v="1"/>
  </r>
  <r>
    <x v="0"/>
  </r>
  <r>
    <x v="2"/>
  </r>
  <r>
    <x v="0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0"/>
  </r>
  <r>
    <x v="1"/>
  </r>
  <r>
    <x v="2"/>
  </r>
  <r>
    <x v="2"/>
  </r>
  <r>
    <x v="2"/>
  </r>
  <r>
    <x v="1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2"/>
  </r>
  <r>
    <x v="2"/>
  </r>
  <r>
    <x v="2"/>
  </r>
  <r>
    <x v="0"/>
  </r>
  <r>
    <x v="2"/>
  </r>
  <r>
    <x v="1"/>
  </r>
  <r>
    <x v="1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2"/>
  </r>
  <r>
    <x v="2"/>
  </r>
  <r>
    <x v="0"/>
  </r>
  <r>
    <x v="0"/>
  </r>
  <r>
    <x v="1"/>
  </r>
  <r>
    <x v="1"/>
  </r>
  <r>
    <x v="2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1"/>
    <x v="0"/>
    <x v="0"/>
    <x v="0"/>
  </r>
  <r>
    <x v="1"/>
    <x v="0"/>
    <n v="2"/>
    <x v="0"/>
    <x v="1"/>
    <x v="1"/>
  </r>
  <r>
    <x v="0"/>
    <x v="0"/>
    <n v="3"/>
    <x v="0"/>
    <x v="0"/>
    <x v="0"/>
  </r>
  <r>
    <x v="0"/>
    <x v="0"/>
    <n v="3"/>
    <x v="0"/>
    <x v="1"/>
    <x v="0"/>
  </r>
  <r>
    <x v="0"/>
    <x v="0"/>
    <n v="2"/>
    <x v="0"/>
    <x v="2"/>
    <x v="2"/>
  </r>
  <r>
    <x v="0"/>
    <x v="0"/>
    <n v="2"/>
    <x v="0"/>
    <x v="2"/>
    <x v="1"/>
  </r>
  <r>
    <x v="0"/>
    <x v="1"/>
    <n v="2"/>
    <x v="0"/>
    <x v="0"/>
    <x v="2"/>
  </r>
  <r>
    <x v="0"/>
    <x v="2"/>
    <n v="2"/>
    <x v="0"/>
    <x v="2"/>
    <x v="0"/>
  </r>
  <r>
    <x v="0"/>
    <x v="0"/>
    <n v="2"/>
    <x v="0"/>
    <x v="0"/>
    <x v="3"/>
  </r>
  <r>
    <x v="0"/>
    <x v="1"/>
    <n v="2"/>
    <x v="0"/>
    <x v="2"/>
    <x v="3"/>
  </r>
  <r>
    <x v="0"/>
    <x v="0"/>
    <n v="2"/>
    <x v="0"/>
    <x v="1"/>
    <x v="0"/>
  </r>
  <r>
    <x v="0"/>
    <x v="0"/>
    <n v="2"/>
    <x v="0"/>
    <x v="2"/>
    <x v="2"/>
  </r>
  <r>
    <x v="0"/>
    <x v="0"/>
    <n v="3"/>
    <x v="0"/>
    <x v="2"/>
    <x v="1"/>
  </r>
  <r>
    <x v="0"/>
    <x v="0"/>
    <n v="3"/>
    <x v="0"/>
    <x v="2"/>
    <x v="2"/>
  </r>
  <r>
    <x v="0"/>
    <x v="1"/>
    <n v="1"/>
    <x v="0"/>
    <x v="2"/>
    <x v="2"/>
  </r>
  <r>
    <x v="0"/>
    <x v="0"/>
    <n v="1"/>
    <x v="0"/>
    <x v="0"/>
    <x v="2"/>
  </r>
  <r>
    <x v="0"/>
    <x v="0"/>
    <n v="3"/>
    <x v="0"/>
    <x v="2"/>
    <x v="1"/>
  </r>
  <r>
    <x v="0"/>
    <x v="0"/>
    <n v="2"/>
    <x v="1"/>
    <x v="0"/>
    <x v="0"/>
  </r>
  <r>
    <x v="0"/>
    <x v="0"/>
    <n v="3"/>
    <x v="0"/>
    <x v="2"/>
    <x v="0"/>
  </r>
  <r>
    <x v="0"/>
    <x v="0"/>
    <n v="2"/>
    <x v="0"/>
    <x v="0"/>
    <x v="1"/>
  </r>
  <r>
    <x v="0"/>
    <x v="0"/>
    <n v="2"/>
    <x v="0"/>
    <x v="0"/>
    <x v="2"/>
  </r>
  <r>
    <x v="0"/>
    <x v="0"/>
    <n v="2"/>
    <x v="0"/>
    <x v="1"/>
    <x v="2"/>
  </r>
  <r>
    <x v="0"/>
    <x v="1"/>
    <n v="2"/>
    <x v="0"/>
    <x v="2"/>
    <x v="0"/>
  </r>
  <r>
    <x v="0"/>
    <x v="2"/>
    <n v="3"/>
    <x v="0"/>
    <x v="2"/>
    <x v="2"/>
  </r>
  <r>
    <x v="0"/>
    <x v="2"/>
    <n v="2"/>
    <x v="0"/>
    <x v="1"/>
    <x v="2"/>
  </r>
  <r>
    <x v="0"/>
    <x v="1"/>
    <n v="2"/>
    <x v="0"/>
    <x v="1"/>
    <x v="2"/>
  </r>
  <r>
    <x v="0"/>
    <x v="0"/>
    <n v="3"/>
    <x v="0"/>
    <x v="2"/>
    <x v="2"/>
  </r>
  <r>
    <x v="0"/>
    <x v="0"/>
    <n v="2"/>
    <x v="1"/>
    <x v="1"/>
    <x v="3"/>
  </r>
  <r>
    <x v="0"/>
    <x v="0"/>
    <n v="3"/>
    <x v="1"/>
    <x v="2"/>
    <x v="2"/>
  </r>
  <r>
    <x v="0"/>
    <x v="3"/>
    <n v="1"/>
    <x v="0"/>
    <x v="0"/>
    <x v="2"/>
  </r>
  <r>
    <x v="0"/>
    <x v="0"/>
    <n v="2"/>
    <x v="0"/>
    <x v="0"/>
    <x v="3"/>
  </r>
  <r>
    <x v="0"/>
    <x v="0"/>
    <n v="3"/>
    <x v="0"/>
    <x v="2"/>
    <x v="2"/>
  </r>
  <r>
    <x v="0"/>
    <x v="0"/>
    <n v="3"/>
    <x v="1"/>
    <x v="2"/>
    <x v="1"/>
  </r>
  <r>
    <x v="0"/>
    <x v="0"/>
    <n v="2"/>
    <x v="0"/>
    <x v="1"/>
    <x v="2"/>
  </r>
  <r>
    <x v="0"/>
    <x v="0"/>
    <n v="3"/>
    <x v="1"/>
    <x v="2"/>
    <x v="0"/>
  </r>
  <r>
    <x v="0"/>
    <x v="0"/>
    <n v="3"/>
    <x v="0"/>
    <x v="0"/>
    <x v="0"/>
  </r>
  <r>
    <x v="0"/>
    <x v="0"/>
    <n v="2"/>
    <x v="1"/>
    <x v="2"/>
    <x v="3"/>
  </r>
  <r>
    <x v="0"/>
    <x v="0"/>
    <n v="3"/>
    <x v="0"/>
    <x v="2"/>
    <x v="3"/>
  </r>
  <r>
    <x v="0"/>
    <x v="2"/>
    <n v="1"/>
    <x v="0"/>
    <x v="1"/>
    <x v="3"/>
  </r>
  <r>
    <x v="0"/>
    <x v="0"/>
    <n v="2"/>
    <x v="0"/>
    <x v="1"/>
    <x v="0"/>
  </r>
  <r>
    <x v="0"/>
    <x v="0"/>
    <n v="2"/>
    <x v="1"/>
    <x v="2"/>
    <x v="3"/>
  </r>
  <r>
    <x v="0"/>
    <x v="0"/>
    <n v="2"/>
    <x v="1"/>
    <x v="2"/>
    <x v="3"/>
  </r>
  <r>
    <x v="0"/>
    <x v="0"/>
    <n v="2"/>
    <x v="0"/>
    <x v="2"/>
    <x v="2"/>
  </r>
  <r>
    <x v="0"/>
    <x v="1"/>
    <n v="1"/>
    <x v="0"/>
    <x v="0"/>
    <x v="2"/>
  </r>
  <r>
    <x v="0"/>
    <x v="0"/>
    <n v="3"/>
    <x v="0"/>
    <x v="0"/>
    <x v="3"/>
  </r>
  <r>
    <x v="0"/>
    <x v="0"/>
    <n v="1"/>
    <x v="0"/>
    <x v="0"/>
    <x v="0"/>
  </r>
  <r>
    <x v="0"/>
    <x v="1"/>
    <n v="3"/>
    <x v="0"/>
    <x v="1"/>
    <x v="1"/>
  </r>
  <r>
    <x v="0"/>
    <x v="0"/>
    <n v="2"/>
    <x v="0"/>
    <x v="2"/>
    <x v="2"/>
  </r>
  <r>
    <x v="0"/>
    <x v="0"/>
    <n v="2"/>
    <x v="1"/>
    <x v="2"/>
    <x v="1"/>
  </r>
  <r>
    <x v="0"/>
    <x v="2"/>
    <n v="2"/>
    <x v="0"/>
    <x v="2"/>
    <x v="2"/>
  </r>
  <r>
    <x v="0"/>
    <x v="3"/>
    <n v="2"/>
    <x v="0"/>
    <x v="2"/>
    <x v="1"/>
  </r>
  <r>
    <x v="0"/>
    <x v="0"/>
    <n v="3"/>
    <x v="0"/>
    <x v="2"/>
    <x v="0"/>
  </r>
  <r>
    <x v="0"/>
    <x v="2"/>
    <n v="2"/>
    <x v="0"/>
    <x v="0"/>
    <x v="1"/>
  </r>
  <r>
    <x v="0"/>
    <x v="0"/>
    <n v="2"/>
    <x v="1"/>
    <x v="2"/>
    <x v="2"/>
  </r>
  <r>
    <x v="0"/>
    <x v="0"/>
    <n v="2"/>
    <x v="0"/>
    <x v="2"/>
    <x v="0"/>
  </r>
  <r>
    <x v="0"/>
    <x v="2"/>
    <n v="3"/>
    <x v="0"/>
    <x v="1"/>
    <x v="2"/>
  </r>
  <r>
    <x v="0"/>
    <x v="0"/>
    <n v="1"/>
    <x v="0"/>
    <x v="1"/>
    <x v="2"/>
  </r>
  <r>
    <x v="0"/>
    <x v="2"/>
    <n v="2"/>
    <x v="0"/>
    <x v="1"/>
    <x v="2"/>
  </r>
  <r>
    <x v="0"/>
    <x v="0"/>
    <n v="2"/>
    <x v="1"/>
    <x v="2"/>
    <x v="2"/>
  </r>
  <r>
    <x v="0"/>
    <x v="2"/>
    <n v="2"/>
    <x v="0"/>
    <x v="1"/>
    <x v="2"/>
  </r>
  <r>
    <x v="0"/>
    <x v="0"/>
    <n v="2"/>
    <x v="1"/>
    <x v="2"/>
    <x v="2"/>
  </r>
  <r>
    <x v="0"/>
    <x v="0"/>
    <n v="3"/>
    <x v="0"/>
    <x v="2"/>
    <x v="0"/>
  </r>
  <r>
    <x v="0"/>
    <x v="0"/>
    <n v="1"/>
    <x v="0"/>
    <x v="0"/>
    <x v="0"/>
  </r>
  <r>
    <x v="0"/>
    <x v="0"/>
    <n v="2"/>
    <x v="0"/>
    <x v="0"/>
    <x v="0"/>
  </r>
  <r>
    <x v="0"/>
    <x v="0"/>
    <n v="3"/>
    <x v="1"/>
    <x v="2"/>
    <x v="0"/>
  </r>
  <r>
    <x v="0"/>
    <x v="0"/>
    <n v="2"/>
    <x v="0"/>
    <x v="1"/>
    <x v="2"/>
  </r>
  <r>
    <x v="0"/>
    <x v="0"/>
    <n v="2"/>
    <x v="0"/>
    <x v="2"/>
    <x v="2"/>
  </r>
  <r>
    <x v="0"/>
    <x v="0"/>
    <n v="1"/>
    <x v="0"/>
    <x v="1"/>
    <x v="2"/>
  </r>
  <r>
    <x v="0"/>
    <x v="0"/>
    <n v="1"/>
    <x v="0"/>
    <x v="2"/>
    <x v="2"/>
  </r>
  <r>
    <x v="0"/>
    <x v="2"/>
    <n v="2"/>
    <x v="0"/>
    <x v="1"/>
    <x v="3"/>
  </r>
  <r>
    <x v="0"/>
    <x v="0"/>
    <n v="2"/>
    <x v="0"/>
    <x v="0"/>
    <x v="3"/>
  </r>
  <r>
    <x v="0"/>
    <x v="0"/>
    <n v="3"/>
    <x v="0"/>
    <x v="2"/>
    <x v="3"/>
  </r>
  <r>
    <x v="0"/>
    <x v="0"/>
    <n v="2"/>
    <x v="0"/>
    <x v="2"/>
    <x v="2"/>
  </r>
  <r>
    <x v="0"/>
    <x v="0"/>
    <n v="2"/>
    <x v="0"/>
    <x v="0"/>
    <x v="1"/>
  </r>
  <r>
    <x v="0"/>
    <x v="0"/>
    <n v="2"/>
    <x v="0"/>
    <x v="1"/>
    <x v="0"/>
  </r>
  <r>
    <x v="0"/>
    <x v="2"/>
    <n v="1"/>
    <x v="0"/>
    <x v="2"/>
    <x v="3"/>
  </r>
  <r>
    <x v="0"/>
    <x v="0"/>
    <n v="3"/>
    <x v="0"/>
    <x v="2"/>
    <x v="3"/>
  </r>
  <r>
    <x v="0"/>
    <x v="0"/>
    <n v="3"/>
    <x v="0"/>
    <x v="0"/>
    <x v="2"/>
  </r>
  <r>
    <x v="0"/>
    <x v="0"/>
    <n v="2"/>
    <x v="0"/>
    <x v="1"/>
    <x v="2"/>
  </r>
  <r>
    <x v="0"/>
    <x v="2"/>
    <n v="3"/>
    <x v="0"/>
    <x v="2"/>
    <x v="0"/>
  </r>
  <r>
    <x v="0"/>
    <x v="0"/>
    <n v="3"/>
    <x v="0"/>
    <x v="2"/>
    <x v="1"/>
  </r>
  <r>
    <x v="0"/>
    <x v="0"/>
    <n v="1"/>
    <x v="0"/>
    <x v="1"/>
    <x v="1"/>
  </r>
  <r>
    <x v="0"/>
    <x v="0"/>
    <n v="2"/>
    <x v="1"/>
    <x v="2"/>
    <x v="2"/>
  </r>
  <r>
    <x v="0"/>
    <x v="2"/>
    <n v="1"/>
    <x v="0"/>
    <x v="2"/>
    <x v="1"/>
  </r>
  <r>
    <x v="0"/>
    <x v="0"/>
    <n v="2"/>
    <x v="0"/>
    <x v="1"/>
    <x v="3"/>
  </r>
  <r>
    <x v="0"/>
    <x v="0"/>
    <n v="3"/>
    <x v="0"/>
    <x v="2"/>
    <x v="0"/>
  </r>
  <r>
    <x v="0"/>
    <x v="0"/>
    <n v="3"/>
    <x v="0"/>
    <x v="2"/>
    <x v="3"/>
  </r>
  <r>
    <x v="0"/>
    <x v="0"/>
    <n v="3"/>
    <x v="0"/>
    <x v="1"/>
    <x v="3"/>
  </r>
  <r>
    <x v="0"/>
    <x v="0"/>
    <n v="2"/>
    <x v="0"/>
    <x v="1"/>
    <x v="2"/>
  </r>
  <r>
    <x v="0"/>
    <x v="0"/>
    <n v="3"/>
    <x v="0"/>
    <x v="2"/>
    <x v="0"/>
  </r>
  <r>
    <x v="0"/>
    <x v="3"/>
    <n v="2"/>
    <x v="0"/>
    <x v="2"/>
    <x v="3"/>
  </r>
  <r>
    <x v="0"/>
    <x v="0"/>
    <n v="1"/>
    <x v="0"/>
    <x v="0"/>
    <x v="3"/>
  </r>
  <r>
    <x v="1"/>
    <x v="0"/>
    <n v="3"/>
    <x v="0"/>
    <x v="2"/>
    <x v="0"/>
  </r>
  <r>
    <x v="1"/>
    <x v="2"/>
    <n v="1"/>
    <x v="0"/>
    <x v="2"/>
    <x v="3"/>
  </r>
  <r>
    <x v="1"/>
    <x v="0"/>
    <n v="1"/>
    <x v="0"/>
    <x v="0"/>
    <x v="0"/>
  </r>
  <r>
    <x v="1"/>
    <x v="0"/>
    <n v="1"/>
    <x v="0"/>
    <x v="0"/>
    <x v="3"/>
  </r>
  <r>
    <x v="1"/>
    <x v="0"/>
    <n v="2"/>
    <x v="0"/>
    <x v="2"/>
    <x v="3"/>
  </r>
  <r>
    <x v="1"/>
    <x v="0"/>
    <n v="3"/>
    <x v="0"/>
    <x v="2"/>
    <x v="1"/>
  </r>
  <r>
    <x v="1"/>
    <x v="2"/>
    <n v="1"/>
    <x v="0"/>
    <x v="1"/>
    <x v="3"/>
  </r>
  <r>
    <x v="1"/>
    <x v="0"/>
    <n v="3"/>
    <x v="1"/>
    <x v="2"/>
    <x v="2"/>
  </r>
  <r>
    <x v="1"/>
    <x v="0"/>
    <n v="3"/>
    <x v="0"/>
    <x v="2"/>
    <x v="2"/>
  </r>
  <r>
    <x v="1"/>
    <x v="0"/>
    <n v="3"/>
    <x v="0"/>
    <x v="0"/>
    <x v="0"/>
  </r>
  <r>
    <x v="1"/>
    <x v="1"/>
    <n v="1"/>
    <x v="0"/>
    <x v="2"/>
    <x v="0"/>
  </r>
  <r>
    <x v="1"/>
    <x v="0"/>
    <n v="3"/>
    <x v="0"/>
    <x v="2"/>
    <x v="1"/>
  </r>
  <r>
    <x v="1"/>
    <x v="0"/>
    <n v="2"/>
    <x v="0"/>
    <x v="2"/>
    <x v="0"/>
  </r>
  <r>
    <x v="1"/>
    <x v="0"/>
    <n v="2"/>
    <x v="0"/>
    <x v="2"/>
    <x v="3"/>
  </r>
  <r>
    <x v="1"/>
    <x v="0"/>
    <n v="3"/>
    <x v="0"/>
    <x v="2"/>
    <x v="3"/>
  </r>
  <r>
    <x v="1"/>
    <x v="0"/>
    <n v="1"/>
    <x v="0"/>
    <x v="1"/>
    <x v="0"/>
  </r>
  <r>
    <x v="1"/>
    <x v="1"/>
    <n v="1"/>
    <x v="1"/>
    <x v="0"/>
    <x v="3"/>
  </r>
  <r>
    <x v="1"/>
    <x v="0"/>
    <n v="3"/>
    <x v="1"/>
    <x v="2"/>
    <x v="3"/>
  </r>
  <r>
    <x v="1"/>
    <x v="0"/>
    <n v="2"/>
    <x v="0"/>
    <x v="1"/>
    <x v="2"/>
  </r>
  <r>
    <x v="1"/>
    <x v="2"/>
    <n v="1"/>
    <x v="0"/>
    <x v="2"/>
    <x v="1"/>
  </r>
  <r>
    <x v="1"/>
    <x v="0"/>
    <n v="3"/>
    <x v="0"/>
    <x v="2"/>
    <x v="0"/>
  </r>
  <r>
    <x v="1"/>
    <x v="0"/>
    <n v="1"/>
    <x v="0"/>
    <x v="2"/>
    <x v="2"/>
  </r>
  <r>
    <x v="1"/>
    <x v="2"/>
    <n v="3"/>
    <x v="1"/>
    <x v="2"/>
    <x v="3"/>
  </r>
  <r>
    <x v="1"/>
    <x v="0"/>
    <n v="2"/>
    <x v="0"/>
    <x v="1"/>
    <x v="0"/>
  </r>
  <r>
    <x v="1"/>
    <x v="0"/>
    <n v="3"/>
    <x v="0"/>
    <x v="0"/>
    <x v="2"/>
  </r>
  <r>
    <x v="1"/>
    <x v="0"/>
    <n v="3"/>
    <x v="0"/>
    <x v="2"/>
    <x v="2"/>
  </r>
  <r>
    <x v="1"/>
    <x v="0"/>
    <n v="1"/>
    <x v="0"/>
    <x v="2"/>
    <x v="0"/>
  </r>
  <r>
    <x v="1"/>
    <x v="1"/>
    <n v="1"/>
    <x v="0"/>
    <x v="1"/>
    <x v="2"/>
  </r>
  <r>
    <x v="1"/>
    <x v="2"/>
    <n v="1"/>
    <x v="1"/>
    <x v="0"/>
    <x v="3"/>
  </r>
  <r>
    <x v="1"/>
    <x v="0"/>
    <n v="2"/>
    <x v="0"/>
    <x v="0"/>
    <x v="1"/>
  </r>
  <r>
    <x v="1"/>
    <x v="0"/>
    <n v="2"/>
    <x v="0"/>
    <x v="2"/>
    <x v="0"/>
  </r>
  <r>
    <x v="1"/>
    <x v="0"/>
    <n v="2"/>
    <x v="0"/>
    <x v="1"/>
    <x v="0"/>
  </r>
  <r>
    <x v="1"/>
    <x v="1"/>
    <n v="1"/>
    <x v="0"/>
    <x v="1"/>
    <x v="0"/>
  </r>
  <r>
    <x v="1"/>
    <x v="0"/>
    <n v="3"/>
    <x v="0"/>
    <x v="2"/>
    <x v="3"/>
  </r>
  <r>
    <x v="1"/>
    <x v="0"/>
    <n v="2"/>
    <x v="0"/>
    <x v="2"/>
    <x v="3"/>
  </r>
  <r>
    <x v="1"/>
    <x v="3"/>
    <n v="2"/>
    <x v="0"/>
    <x v="0"/>
    <x v="0"/>
  </r>
  <r>
    <x v="1"/>
    <x v="0"/>
    <n v="3"/>
    <x v="0"/>
    <x v="1"/>
    <x v="2"/>
  </r>
  <r>
    <x v="1"/>
    <x v="1"/>
    <n v="1"/>
    <x v="0"/>
    <x v="1"/>
    <x v="3"/>
  </r>
  <r>
    <x v="1"/>
    <x v="0"/>
    <n v="2"/>
    <x v="0"/>
    <x v="2"/>
    <x v="0"/>
  </r>
  <r>
    <x v="1"/>
    <x v="3"/>
    <n v="1"/>
    <x v="0"/>
    <x v="2"/>
    <x v="1"/>
  </r>
  <r>
    <x v="1"/>
    <x v="0"/>
    <n v="2"/>
    <x v="0"/>
    <x v="1"/>
    <x v="3"/>
  </r>
  <r>
    <x v="1"/>
    <x v="0"/>
    <n v="2"/>
    <x v="0"/>
    <x v="1"/>
    <x v="1"/>
  </r>
  <r>
    <x v="1"/>
    <x v="0"/>
    <n v="1"/>
    <x v="0"/>
    <x v="2"/>
    <x v="1"/>
  </r>
  <r>
    <x v="1"/>
    <x v="0"/>
    <n v="3"/>
    <x v="0"/>
    <x v="2"/>
    <x v="1"/>
  </r>
  <r>
    <x v="1"/>
    <x v="0"/>
    <n v="2"/>
    <x v="1"/>
    <x v="2"/>
    <x v="3"/>
  </r>
  <r>
    <x v="1"/>
    <x v="1"/>
    <n v="2"/>
    <x v="0"/>
    <x v="1"/>
    <x v="1"/>
  </r>
  <r>
    <x v="1"/>
    <x v="2"/>
    <n v="2"/>
    <x v="0"/>
    <x v="1"/>
    <x v="1"/>
  </r>
  <r>
    <x v="1"/>
    <x v="1"/>
    <n v="2"/>
    <x v="1"/>
    <x v="2"/>
    <x v="3"/>
  </r>
  <r>
    <x v="1"/>
    <x v="2"/>
    <n v="1"/>
    <x v="0"/>
    <x v="0"/>
    <x v="0"/>
  </r>
  <r>
    <x v="1"/>
    <x v="0"/>
    <n v="3"/>
    <x v="0"/>
    <x v="2"/>
    <x v="1"/>
  </r>
  <r>
    <x v="1"/>
    <x v="0"/>
    <n v="2"/>
    <x v="0"/>
    <x v="1"/>
    <x v="2"/>
  </r>
  <r>
    <x v="1"/>
    <x v="2"/>
    <n v="2"/>
    <x v="0"/>
    <x v="2"/>
    <x v="2"/>
  </r>
  <r>
    <x v="1"/>
    <x v="0"/>
    <n v="2"/>
    <x v="0"/>
    <x v="2"/>
    <x v="0"/>
  </r>
  <r>
    <x v="1"/>
    <x v="0"/>
    <n v="3"/>
    <x v="1"/>
    <x v="2"/>
    <x v="3"/>
  </r>
  <r>
    <x v="1"/>
    <x v="0"/>
    <n v="2"/>
    <x v="0"/>
    <x v="1"/>
    <x v="0"/>
  </r>
  <r>
    <x v="1"/>
    <x v="0"/>
    <n v="2"/>
    <x v="1"/>
    <x v="2"/>
    <x v="2"/>
  </r>
  <r>
    <x v="1"/>
    <x v="2"/>
    <n v="1"/>
    <x v="0"/>
    <x v="2"/>
    <x v="1"/>
  </r>
  <r>
    <x v="1"/>
    <x v="1"/>
    <n v="1"/>
    <x v="0"/>
    <x v="2"/>
    <x v="2"/>
  </r>
  <r>
    <x v="1"/>
    <x v="1"/>
    <n v="1"/>
    <x v="0"/>
    <x v="2"/>
    <x v="1"/>
  </r>
  <r>
    <x v="1"/>
    <x v="0"/>
    <n v="3"/>
    <x v="0"/>
    <x v="2"/>
    <x v="2"/>
  </r>
  <r>
    <x v="1"/>
    <x v="0"/>
    <n v="2"/>
    <x v="0"/>
    <x v="1"/>
    <x v="1"/>
  </r>
  <r>
    <x v="1"/>
    <x v="2"/>
    <n v="2"/>
    <x v="0"/>
    <x v="0"/>
    <x v="0"/>
  </r>
  <r>
    <x v="1"/>
    <x v="0"/>
    <n v="2"/>
    <x v="0"/>
    <x v="0"/>
    <x v="2"/>
  </r>
  <r>
    <x v="1"/>
    <x v="0"/>
    <n v="2"/>
    <x v="0"/>
    <x v="2"/>
    <x v="3"/>
  </r>
  <r>
    <x v="1"/>
    <x v="0"/>
    <n v="2"/>
    <x v="0"/>
    <x v="1"/>
    <x v="0"/>
  </r>
  <r>
    <x v="1"/>
    <x v="0"/>
    <n v="2"/>
    <x v="0"/>
    <x v="1"/>
    <x v="2"/>
  </r>
  <r>
    <x v="1"/>
    <x v="0"/>
    <n v="2"/>
    <x v="0"/>
    <x v="0"/>
    <x v="0"/>
  </r>
  <r>
    <x v="1"/>
    <x v="1"/>
    <n v="3"/>
    <x v="0"/>
    <x v="2"/>
    <x v="2"/>
  </r>
  <r>
    <x v="1"/>
    <x v="0"/>
    <n v="1"/>
    <x v="0"/>
    <x v="2"/>
    <x v="0"/>
  </r>
  <r>
    <x v="1"/>
    <x v="0"/>
    <n v="2"/>
    <x v="0"/>
    <x v="2"/>
    <x v="2"/>
  </r>
  <r>
    <x v="1"/>
    <x v="0"/>
    <n v="3"/>
    <x v="1"/>
    <x v="2"/>
    <x v="1"/>
  </r>
  <r>
    <x v="1"/>
    <x v="0"/>
    <n v="1"/>
    <x v="0"/>
    <x v="2"/>
    <x v="1"/>
  </r>
  <r>
    <x v="1"/>
    <x v="0"/>
    <n v="2"/>
    <x v="0"/>
    <x v="2"/>
    <x v="2"/>
  </r>
  <r>
    <x v="1"/>
    <x v="0"/>
    <n v="1"/>
    <x v="0"/>
    <x v="1"/>
    <x v="2"/>
  </r>
  <r>
    <x v="1"/>
    <x v="0"/>
    <n v="2"/>
    <x v="0"/>
    <x v="2"/>
    <x v="1"/>
  </r>
  <r>
    <x v="1"/>
    <x v="0"/>
    <n v="1"/>
    <x v="0"/>
    <x v="0"/>
    <x v="0"/>
  </r>
  <r>
    <x v="1"/>
    <x v="0"/>
    <n v="2"/>
    <x v="1"/>
    <x v="2"/>
    <x v="1"/>
  </r>
  <r>
    <x v="1"/>
    <x v="0"/>
    <n v="1"/>
    <x v="0"/>
    <x v="1"/>
    <x v="3"/>
  </r>
  <r>
    <x v="1"/>
    <x v="0"/>
    <n v="1"/>
    <x v="0"/>
    <x v="0"/>
    <x v="1"/>
  </r>
  <r>
    <x v="1"/>
    <x v="2"/>
    <n v="2"/>
    <x v="0"/>
    <x v="1"/>
    <x v="2"/>
  </r>
  <r>
    <x v="1"/>
    <x v="1"/>
    <n v="3"/>
    <x v="0"/>
    <x v="0"/>
    <x v="0"/>
  </r>
  <r>
    <x v="1"/>
    <x v="3"/>
    <n v="3"/>
    <x v="0"/>
    <x v="2"/>
    <x v="1"/>
  </r>
  <r>
    <x v="1"/>
    <x v="1"/>
    <n v="1"/>
    <x v="0"/>
    <x v="0"/>
    <x v="0"/>
  </r>
  <r>
    <x v="1"/>
    <x v="0"/>
    <n v="1"/>
    <x v="0"/>
    <x v="2"/>
    <x v="3"/>
  </r>
  <r>
    <x v="1"/>
    <x v="0"/>
    <n v="2"/>
    <x v="0"/>
    <x v="2"/>
    <x v="3"/>
  </r>
  <r>
    <x v="1"/>
    <x v="0"/>
    <n v="2"/>
    <x v="0"/>
    <x v="2"/>
    <x v="0"/>
  </r>
  <r>
    <x v="1"/>
    <x v="0"/>
    <n v="3"/>
    <x v="0"/>
    <x v="1"/>
    <x v="3"/>
  </r>
  <r>
    <x v="1"/>
    <x v="0"/>
    <n v="1"/>
    <x v="0"/>
    <x v="0"/>
    <x v="0"/>
  </r>
  <r>
    <x v="1"/>
    <x v="0"/>
    <n v="2"/>
    <x v="0"/>
    <x v="2"/>
    <x v="0"/>
  </r>
  <r>
    <x v="1"/>
    <x v="0"/>
    <n v="2"/>
    <x v="1"/>
    <x v="2"/>
    <x v="0"/>
  </r>
  <r>
    <x v="1"/>
    <x v="0"/>
    <n v="3"/>
    <x v="0"/>
    <x v="0"/>
    <x v="3"/>
  </r>
  <r>
    <x v="1"/>
    <x v="0"/>
    <n v="2"/>
    <x v="0"/>
    <x v="2"/>
    <x v="0"/>
  </r>
  <r>
    <x v="1"/>
    <x v="3"/>
    <n v="3"/>
    <x v="0"/>
    <x v="1"/>
    <x v="3"/>
  </r>
  <r>
    <x v="1"/>
    <x v="3"/>
    <n v="1"/>
    <x v="0"/>
    <x v="2"/>
    <x v="0"/>
  </r>
  <r>
    <x v="1"/>
    <x v="0"/>
    <n v="2"/>
    <x v="0"/>
    <x v="0"/>
    <x v="1"/>
  </r>
  <r>
    <x v="1"/>
    <x v="3"/>
    <n v="2"/>
    <x v="0"/>
    <x v="0"/>
    <x v="0"/>
  </r>
  <r>
    <x v="1"/>
    <x v="0"/>
    <n v="3"/>
    <x v="1"/>
    <x v="2"/>
    <x v="3"/>
  </r>
  <r>
    <x v="1"/>
    <x v="1"/>
    <n v="1"/>
    <x v="0"/>
    <x v="2"/>
    <x v="0"/>
  </r>
  <r>
    <x v="1"/>
    <x v="0"/>
    <n v="1"/>
    <x v="0"/>
    <x v="1"/>
    <x v="2"/>
  </r>
  <r>
    <x v="1"/>
    <x v="0"/>
    <n v="3"/>
    <x v="1"/>
    <x v="0"/>
    <x v="1"/>
  </r>
  <r>
    <x v="1"/>
    <x v="0"/>
    <n v="2"/>
    <x v="1"/>
    <x v="1"/>
    <x v="1"/>
  </r>
  <r>
    <x v="1"/>
    <x v="3"/>
    <n v="3"/>
    <x v="0"/>
    <x v="2"/>
    <x v="3"/>
  </r>
  <r>
    <x v="1"/>
    <x v="0"/>
    <n v="2"/>
    <x v="1"/>
    <x v="2"/>
    <x v="2"/>
  </r>
  <r>
    <x v="1"/>
    <x v="3"/>
    <n v="2"/>
    <x v="1"/>
    <x v="0"/>
    <x v="3"/>
  </r>
  <r>
    <x v="1"/>
    <x v="0"/>
    <n v="2"/>
    <x v="0"/>
    <x v="1"/>
    <x v="1"/>
  </r>
  <r>
    <x v="1"/>
    <x v="0"/>
    <n v="2"/>
    <x v="1"/>
    <x v="0"/>
    <x v="0"/>
  </r>
  <r>
    <x v="1"/>
    <x v="0"/>
    <n v="2"/>
    <x v="0"/>
    <x v="0"/>
    <x v="2"/>
  </r>
  <r>
    <x v="1"/>
    <x v="0"/>
    <n v="3"/>
    <x v="0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</r>
  <r>
    <n v="2"/>
    <x v="1"/>
    <x v="1"/>
  </r>
  <r>
    <n v="3"/>
    <x v="2"/>
    <x v="0"/>
  </r>
  <r>
    <n v="4"/>
    <x v="2"/>
    <x v="1"/>
  </r>
  <r>
    <n v="5"/>
    <x v="1"/>
    <x v="2"/>
  </r>
  <r>
    <n v="6"/>
    <x v="1"/>
    <x v="2"/>
  </r>
  <r>
    <n v="7"/>
    <x v="1"/>
    <x v="0"/>
  </r>
  <r>
    <n v="8"/>
    <x v="1"/>
    <x v="2"/>
  </r>
  <r>
    <n v="9"/>
    <x v="1"/>
    <x v="0"/>
  </r>
  <r>
    <n v="10"/>
    <x v="1"/>
    <x v="2"/>
  </r>
  <r>
    <n v="11"/>
    <x v="1"/>
    <x v="1"/>
  </r>
  <r>
    <n v="12"/>
    <x v="1"/>
    <x v="2"/>
  </r>
  <r>
    <n v="13"/>
    <x v="2"/>
    <x v="2"/>
  </r>
  <r>
    <n v="14"/>
    <x v="2"/>
    <x v="2"/>
  </r>
  <r>
    <n v="15"/>
    <x v="0"/>
    <x v="2"/>
  </r>
  <r>
    <n v="16"/>
    <x v="0"/>
    <x v="0"/>
  </r>
  <r>
    <n v="17"/>
    <x v="2"/>
    <x v="2"/>
  </r>
  <r>
    <n v="18"/>
    <x v="1"/>
    <x v="0"/>
  </r>
  <r>
    <n v="19"/>
    <x v="2"/>
    <x v="2"/>
  </r>
  <r>
    <n v="20"/>
    <x v="1"/>
    <x v="0"/>
  </r>
  <r>
    <n v="21"/>
    <x v="1"/>
    <x v="0"/>
  </r>
  <r>
    <n v="22"/>
    <x v="1"/>
    <x v="1"/>
  </r>
  <r>
    <n v="23"/>
    <x v="1"/>
    <x v="2"/>
  </r>
  <r>
    <n v="24"/>
    <x v="2"/>
    <x v="2"/>
  </r>
  <r>
    <n v="25"/>
    <x v="1"/>
    <x v="1"/>
  </r>
  <r>
    <n v="26"/>
    <x v="1"/>
    <x v="1"/>
  </r>
  <r>
    <n v="27"/>
    <x v="2"/>
    <x v="2"/>
  </r>
  <r>
    <n v="28"/>
    <x v="1"/>
    <x v="1"/>
  </r>
  <r>
    <n v="29"/>
    <x v="2"/>
    <x v="2"/>
  </r>
  <r>
    <n v="30"/>
    <x v="0"/>
    <x v="0"/>
  </r>
  <r>
    <n v="31"/>
    <x v="1"/>
    <x v="0"/>
  </r>
  <r>
    <n v="32"/>
    <x v="2"/>
    <x v="2"/>
  </r>
  <r>
    <n v="33"/>
    <x v="2"/>
    <x v="2"/>
  </r>
  <r>
    <n v="34"/>
    <x v="1"/>
    <x v="1"/>
  </r>
  <r>
    <n v="35"/>
    <x v="2"/>
    <x v="2"/>
  </r>
  <r>
    <n v="36"/>
    <x v="2"/>
    <x v="0"/>
  </r>
  <r>
    <n v="37"/>
    <x v="1"/>
    <x v="2"/>
  </r>
  <r>
    <n v="38"/>
    <x v="2"/>
    <x v="2"/>
  </r>
  <r>
    <n v="39"/>
    <x v="0"/>
    <x v="1"/>
  </r>
  <r>
    <n v="40"/>
    <x v="1"/>
    <x v="1"/>
  </r>
  <r>
    <n v="41"/>
    <x v="1"/>
    <x v="2"/>
  </r>
  <r>
    <n v="42"/>
    <x v="1"/>
    <x v="2"/>
  </r>
  <r>
    <n v="43"/>
    <x v="1"/>
    <x v="2"/>
  </r>
  <r>
    <n v="44"/>
    <x v="0"/>
    <x v="0"/>
  </r>
  <r>
    <n v="45"/>
    <x v="2"/>
    <x v="0"/>
  </r>
  <r>
    <n v="46"/>
    <x v="0"/>
    <x v="0"/>
  </r>
  <r>
    <n v="47"/>
    <x v="2"/>
    <x v="1"/>
  </r>
  <r>
    <n v="48"/>
    <x v="1"/>
    <x v="2"/>
  </r>
  <r>
    <n v="49"/>
    <x v="1"/>
    <x v="2"/>
  </r>
  <r>
    <n v="50"/>
    <x v="1"/>
    <x v="2"/>
  </r>
  <r>
    <n v="51"/>
    <x v="1"/>
    <x v="2"/>
  </r>
  <r>
    <n v="52"/>
    <x v="2"/>
    <x v="2"/>
  </r>
  <r>
    <n v="53"/>
    <x v="1"/>
    <x v="0"/>
  </r>
  <r>
    <n v="54"/>
    <x v="1"/>
    <x v="2"/>
  </r>
  <r>
    <n v="55"/>
    <x v="1"/>
    <x v="2"/>
  </r>
  <r>
    <n v="56"/>
    <x v="2"/>
    <x v="1"/>
  </r>
  <r>
    <n v="57"/>
    <x v="0"/>
    <x v="1"/>
  </r>
  <r>
    <n v="58"/>
    <x v="1"/>
    <x v="1"/>
  </r>
  <r>
    <n v="59"/>
    <x v="1"/>
    <x v="2"/>
  </r>
  <r>
    <n v="60"/>
    <x v="1"/>
    <x v="1"/>
  </r>
  <r>
    <n v="61"/>
    <x v="1"/>
    <x v="2"/>
  </r>
  <r>
    <n v="62"/>
    <x v="2"/>
    <x v="2"/>
  </r>
  <r>
    <n v="63"/>
    <x v="0"/>
    <x v="0"/>
  </r>
  <r>
    <n v="64"/>
    <x v="1"/>
    <x v="0"/>
  </r>
  <r>
    <n v="65"/>
    <x v="2"/>
    <x v="2"/>
  </r>
  <r>
    <n v="66"/>
    <x v="1"/>
    <x v="1"/>
  </r>
  <r>
    <n v="67"/>
    <x v="1"/>
    <x v="2"/>
  </r>
  <r>
    <n v="68"/>
    <x v="0"/>
    <x v="1"/>
  </r>
  <r>
    <n v="69"/>
    <x v="0"/>
    <x v="2"/>
  </r>
  <r>
    <n v="70"/>
    <x v="1"/>
    <x v="1"/>
  </r>
  <r>
    <n v="71"/>
    <x v="1"/>
    <x v="0"/>
  </r>
  <r>
    <n v="72"/>
    <x v="2"/>
    <x v="2"/>
  </r>
  <r>
    <n v="73"/>
    <x v="1"/>
    <x v="2"/>
  </r>
  <r>
    <n v="74"/>
    <x v="1"/>
    <x v="0"/>
  </r>
  <r>
    <n v="75"/>
    <x v="1"/>
    <x v="1"/>
  </r>
  <r>
    <n v="76"/>
    <x v="0"/>
    <x v="2"/>
  </r>
  <r>
    <n v="77"/>
    <x v="2"/>
    <x v="2"/>
  </r>
  <r>
    <n v="78"/>
    <x v="2"/>
    <x v="0"/>
  </r>
  <r>
    <n v="79"/>
    <x v="1"/>
    <x v="1"/>
  </r>
  <r>
    <n v="80"/>
    <x v="2"/>
    <x v="2"/>
  </r>
  <r>
    <n v="81"/>
    <x v="2"/>
    <x v="2"/>
  </r>
  <r>
    <n v="82"/>
    <x v="0"/>
    <x v="1"/>
  </r>
  <r>
    <n v="83"/>
    <x v="1"/>
    <x v="2"/>
  </r>
  <r>
    <n v="84"/>
    <x v="0"/>
    <x v="2"/>
  </r>
  <r>
    <n v="85"/>
    <x v="1"/>
    <x v="1"/>
  </r>
  <r>
    <n v="86"/>
    <x v="2"/>
    <x v="2"/>
  </r>
  <r>
    <n v="87"/>
    <x v="2"/>
    <x v="2"/>
  </r>
  <r>
    <n v="88"/>
    <x v="2"/>
    <x v="1"/>
  </r>
  <r>
    <n v="89"/>
    <x v="1"/>
    <x v="1"/>
  </r>
  <r>
    <n v="90"/>
    <x v="2"/>
    <x v="2"/>
  </r>
  <r>
    <n v="91"/>
    <x v="1"/>
    <x v="2"/>
  </r>
  <r>
    <n v="92"/>
    <x v="0"/>
    <x v="0"/>
  </r>
  <r>
    <n v="93"/>
    <x v="2"/>
    <x v="2"/>
  </r>
  <r>
    <n v="94"/>
    <x v="0"/>
    <x v="2"/>
  </r>
  <r>
    <n v="95"/>
    <x v="0"/>
    <x v="0"/>
  </r>
  <r>
    <n v="96"/>
    <x v="0"/>
    <x v="0"/>
  </r>
  <r>
    <n v="97"/>
    <x v="1"/>
    <x v="2"/>
  </r>
  <r>
    <n v="98"/>
    <x v="2"/>
    <x v="2"/>
  </r>
  <r>
    <n v="99"/>
    <x v="0"/>
    <x v="1"/>
  </r>
  <r>
    <n v="100"/>
    <x v="2"/>
    <x v="2"/>
  </r>
  <r>
    <n v="101"/>
    <x v="2"/>
    <x v="2"/>
  </r>
  <r>
    <n v="102"/>
    <x v="2"/>
    <x v="0"/>
  </r>
  <r>
    <n v="103"/>
    <x v="0"/>
    <x v="2"/>
  </r>
  <r>
    <n v="104"/>
    <x v="2"/>
    <x v="2"/>
  </r>
  <r>
    <n v="105"/>
    <x v="1"/>
    <x v="2"/>
  </r>
  <r>
    <n v="106"/>
    <x v="1"/>
    <x v="2"/>
  </r>
  <r>
    <n v="107"/>
    <x v="2"/>
    <x v="2"/>
  </r>
  <r>
    <n v="108"/>
    <x v="0"/>
    <x v="1"/>
  </r>
  <r>
    <n v="109"/>
    <x v="0"/>
    <x v="0"/>
  </r>
  <r>
    <n v="110"/>
    <x v="2"/>
    <x v="2"/>
  </r>
  <r>
    <n v="111"/>
    <x v="1"/>
    <x v="1"/>
  </r>
  <r>
    <n v="112"/>
    <x v="0"/>
    <x v="2"/>
  </r>
  <r>
    <n v="113"/>
    <x v="2"/>
    <x v="2"/>
  </r>
  <r>
    <n v="114"/>
    <x v="0"/>
    <x v="2"/>
  </r>
  <r>
    <n v="115"/>
    <x v="2"/>
    <x v="2"/>
  </r>
  <r>
    <n v="116"/>
    <x v="1"/>
    <x v="1"/>
  </r>
  <r>
    <n v="117"/>
    <x v="2"/>
    <x v="0"/>
  </r>
  <r>
    <n v="118"/>
    <x v="2"/>
    <x v="2"/>
  </r>
  <r>
    <n v="119"/>
    <x v="0"/>
    <x v="2"/>
  </r>
  <r>
    <n v="120"/>
    <x v="0"/>
    <x v="1"/>
  </r>
  <r>
    <n v="121"/>
    <x v="0"/>
    <x v="0"/>
  </r>
  <r>
    <n v="122"/>
    <x v="1"/>
    <x v="0"/>
  </r>
  <r>
    <n v="123"/>
    <x v="1"/>
    <x v="2"/>
  </r>
  <r>
    <n v="124"/>
    <x v="1"/>
    <x v="1"/>
  </r>
  <r>
    <n v="125"/>
    <x v="0"/>
    <x v="1"/>
  </r>
  <r>
    <n v="126"/>
    <x v="2"/>
    <x v="2"/>
  </r>
  <r>
    <n v="127"/>
    <x v="1"/>
    <x v="2"/>
  </r>
  <r>
    <n v="128"/>
    <x v="1"/>
    <x v="0"/>
  </r>
  <r>
    <n v="129"/>
    <x v="2"/>
    <x v="1"/>
  </r>
  <r>
    <n v="130"/>
    <x v="0"/>
    <x v="1"/>
  </r>
  <r>
    <n v="131"/>
    <x v="1"/>
    <x v="2"/>
  </r>
  <r>
    <n v="132"/>
    <x v="0"/>
    <x v="2"/>
  </r>
  <r>
    <n v="133"/>
    <x v="1"/>
    <x v="1"/>
  </r>
  <r>
    <n v="134"/>
    <x v="1"/>
    <x v="1"/>
  </r>
  <r>
    <n v="135"/>
    <x v="0"/>
    <x v="2"/>
  </r>
  <r>
    <n v="136"/>
    <x v="2"/>
    <x v="2"/>
  </r>
  <r>
    <n v="137"/>
    <x v="1"/>
    <x v="2"/>
  </r>
  <r>
    <n v="138"/>
    <x v="1"/>
    <x v="1"/>
  </r>
  <r>
    <n v="139"/>
    <x v="1"/>
    <x v="1"/>
  </r>
  <r>
    <n v="140"/>
    <x v="1"/>
    <x v="2"/>
  </r>
  <r>
    <n v="141"/>
    <x v="0"/>
    <x v="0"/>
  </r>
  <r>
    <n v="142"/>
    <x v="2"/>
    <x v="2"/>
  </r>
  <r>
    <n v="143"/>
    <x v="1"/>
    <x v="1"/>
  </r>
  <r>
    <n v="144"/>
    <x v="1"/>
    <x v="2"/>
  </r>
  <r>
    <n v="145"/>
    <x v="1"/>
    <x v="2"/>
  </r>
  <r>
    <n v="146"/>
    <x v="2"/>
    <x v="2"/>
  </r>
  <r>
    <n v="147"/>
    <x v="1"/>
    <x v="1"/>
  </r>
  <r>
    <n v="148"/>
    <x v="1"/>
    <x v="2"/>
  </r>
  <r>
    <n v="149"/>
    <x v="0"/>
    <x v="2"/>
  </r>
  <r>
    <n v="150"/>
    <x v="0"/>
    <x v="2"/>
  </r>
  <r>
    <n v="151"/>
    <x v="0"/>
    <x v="2"/>
  </r>
  <r>
    <n v="152"/>
    <x v="2"/>
    <x v="2"/>
  </r>
  <r>
    <n v="153"/>
    <x v="1"/>
    <x v="1"/>
  </r>
  <r>
    <n v="154"/>
    <x v="1"/>
    <x v="0"/>
  </r>
  <r>
    <n v="155"/>
    <x v="1"/>
    <x v="0"/>
  </r>
  <r>
    <n v="156"/>
    <x v="1"/>
    <x v="2"/>
  </r>
  <r>
    <n v="157"/>
    <x v="1"/>
    <x v="1"/>
  </r>
  <r>
    <n v="158"/>
    <x v="1"/>
    <x v="1"/>
  </r>
  <r>
    <n v="159"/>
    <x v="1"/>
    <x v="0"/>
  </r>
  <r>
    <n v="160"/>
    <x v="2"/>
    <x v="2"/>
  </r>
  <r>
    <n v="161"/>
    <x v="0"/>
    <x v="2"/>
  </r>
  <r>
    <n v="162"/>
    <x v="1"/>
    <x v="2"/>
  </r>
  <r>
    <n v="163"/>
    <x v="2"/>
    <x v="2"/>
  </r>
  <r>
    <n v="164"/>
    <x v="0"/>
    <x v="2"/>
  </r>
  <r>
    <n v="165"/>
    <x v="1"/>
    <x v="2"/>
  </r>
  <r>
    <n v="166"/>
    <x v="0"/>
    <x v="1"/>
  </r>
  <r>
    <n v="167"/>
    <x v="1"/>
    <x v="2"/>
  </r>
  <r>
    <n v="168"/>
    <x v="0"/>
    <x v="0"/>
  </r>
  <r>
    <n v="169"/>
    <x v="1"/>
    <x v="2"/>
  </r>
  <r>
    <n v="170"/>
    <x v="0"/>
    <x v="1"/>
  </r>
  <r>
    <n v="171"/>
    <x v="0"/>
    <x v="0"/>
  </r>
  <r>
    <n v="172"/>
    <x v="1"/>
    <x v="1"/>
  </r>
  <r>
    <n v="173"/>
    <x v="2"/>
    <x v="0"/>
  </r>
  <r>
    <n v="174"/>
    <x v="2"/>
    <x v="2"/>
  </r>
  <r>
    <n v="175"/>
    <x v="0"/>
    <x v="0"/>
  </r>
  <r>
    <n v="176"/>
    <x v="0"/>
    <x v="2"/>
  </r>
  <r>
    <n v="177"/>
    <x v="1"/>
    <x v="2"/>
  </r>
  <r>
    <n v="178"/>
    <x v="1"/>
    <x v="2"/>
  </r>
  <r>
    <n v="179"/>
    <x v="2"/>
    <x v="1"/>
  </r>
  <r>
    <n v="180"/>
    <x v="0"/>
    <x v="0"/>
  </r>
  <r>
    <n v="181"/>
    <x v="1"/>
    <x v="2"/>
  </r>
  <r>
    <n v="182"/>
    <x v="1"/>
    <x v="2"/>
  </r>
  <r>
    <n v="183"/>
    <x v="2"/>
    <x v="0"/>
  </r>
  <r>
    <n v="184"/>
    <x v="1"/>
    <x v="2"/>
  </r>
  <r>
    <n v="185"/>
    <x v="2"/>
    <x v="1"/>
  </r>
  <r>
    <n v="186"/>
    <x v="0"/>
    <x v="2"/>
  </r>
  <r>
    <n v="187"/>
    <x v="1"/>
    <x v="0"/>
  </r>
  <r>
    <n v="188"/>
    <x v="1"/>
    <x v="0"/>
  </r>
  <r>
    <n v="189"/>
    <x v="2"/>
    <x v="2"/>
  </r>
  <r>
    <n v="190"/>
    <x v="0"/>
    <x v="2"/>
  </r>
  <r>
    <n v="191"/>
    <x v="0"/>
    <x v="1"/>
  </r>
  <r>
    <n v="192"/>
    <x v="2"/>
    <x v="0"/>
  </r>
  <r>
    <n v="193"/>
    <x v="1"/>
    <x v="1"/>
  </r>
  <r>
    <n v="194"/>
    <x v="2"/>
    <x v="2"/>
  </r>
  <r>
    <n v="195"/>
    <x v="1"/>
    <x v="2"/>
  </r>
  <r>
    <n v="196"/>
    <x v="1"/>
    <x v="0"/>
  </r>
  <r>
    <n v="197"/>
    <x v="1"/>
    <x v="1"/>
  </r>
  <r>
    <n v="198"/>
    <x v="1"/>
    <x v="0"/>
  </r>
  <r>
    <n v="199"/>
    <x v="1"/>
    <x v="0"/>
  </r>
  <r>
    <n v="200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52"/>
  </r>
  <r>
    <n v="2"/>
    <x v="1"/>
    <n v="59"/>
  </r>
  <r>
    <n v="3"/>
    <x v="2"/>
    <n v="33"/>
  </r>
  <r>
    <n v="4"/>
    <x v="2"/>
    <n v="44"/>
  </r>
  <r>
    <n v="5"/>
    <x v="1"/>
    <n v="52"/>
  </r>
  <r>
    <n v="6"/>
    <x v="1"/>
    <n v="52"/>
  </r>
  <r>
    <n v="7"/>
    <x v="1"/>
    <n v="59"/>
  </r>
  <r>
    <n v="8"/>
    <x v="1"/>
    <n v="46"/>
  </r>
  <r>
    <n v="9"/>
    <x v="1"/>
    <n v="57"/>
  </r>
  <r>
    <n v="10"/>
    <x v="1"/>
    <n v="55"/>
  </r>
  <r>
    <n v="11"/>
    <x v="1"/>
    <n v="46"/>
  </r>
  <r>
    <n v="12"/>
    <x v="1"/>
    <n v="65"/>
  </r>
  <r>
    <n v="13"/>
    <x v="2"/>
    <n v="60"/>
  </r>
  <r>
    <n v="14"/>
    <x v="2"/>
    <n v="63"/>
  </r>
  <r>
    <n v="15"/>
    <x v="0"/>
    <n v="57"/>
  </r>
  <r>
    <n v="16"/>
    <x v="0"/>
    <n v="49"/>
  </r>
  <r>
    <n v="17"/>
    <x v="2"/>
    <n v="52"/>
  </r>
  <r>
    <n v="18"/>
    <x v="1"/>
    <n v="57"/>
  </r>
  <r>
    <n v="19"/>
    <x v="2"/>
    <n v="65"/>
  </r>
  <r>
    <n v="20"/>
    <x v="1"/>
    <n v="39"/>
  </r>
  <r>
    <n v="21"/>
    <x v="1"/>
    <n v="49"/>
  </r>
  <r>
    <n v="22"/>
    <x v="1"/>
    <n v="63"/>
  </r>
  <r>
    <n v="23"/>
    <x v="1"/>
    <n v="40"/>
  </r>
  <r>
    <n v="24"/>
    <x v="2"/>
    <n v="52"/>
  </r>
  <r>
    <n v="25"/>
    <x v="1"/>
    <n v="44"/>
  </r>
  <r>
    <n v="26"/>
    <x v="1"/>
    <n v="37"/>
  </r>
  <r>
    <n v="27"/>
    <x v="2"/>
    <n v="65"/>
  </r>
  <r>
    <n v="28"/>
    <x v="1"/>
    <n v="57"/>
  </r>
  <r>
    <n v="29"/>
    <x v="2"/>
    <n v="38"/>
  </r>
  <r>
    <n v="30"/>
    <x v="0"/>
    <n v="44"/>
  </r>
  <r>
    <n v="31"/>
    <x v="1"/>
    <n v="31"/>
  </r>
  <r>
    <n v="32"/>
    <x v="2"/>
    <n v="52"/>
  </r>
  <r>
    <n v="33"/>
    <x v="2"/>
    <n v="67"/>
  </r>
  <r>
    <n v="34"/>
    <x v="1"/>
    <n v="41"/>
  </r>
  <r>
    <n v="35"/>
    <x v="2"/>
    <n v="59"/>
  </r>
  <r>
    <n v="36"/>
    <x v="2"/>
    <n v="65"/>
  </r>
  <r>
    <n v="37"/>
    <x v="1"/>
    <n v="54"/>
  </r>
  <r>
    <n v="38"/>
    <x v="2"/>
    <n v="62"/>
  </r>
  <r>
    <n v="39"/>
    <x v="0"/>
    <n v="31"/>
  </r>
  <r>
    <n v="40"/>
    <x v="1"/>
    <n v="31"/>
  </r>
  <r>
    <n v="41"/>
    <x v="1"/>
    <n v="47"/>
  </r>
  <r>
    <n v="42"/>
    <x v="1"/>
    <n v="59"/>
  </r>
  <r>
    <n v="43"/>
    <x v="1"/>
    <n v="54"/>
  </r>
  <r>
    <n v="44"/>
    <x v="0"/>
    <n v="41"/>
  </r>
  <r>
    <n v="45"/>
    <x v="2"/>
    <n v="65"/>
  </r>
  <r>
    <n v="46"/>
    <x v="0"/>
    <n v="59"/>
  </r>
  <r>
    <n v="47"/>
    <x v="2"/>
    <n v="40"/>
  </r>
  <r>
    <n v="48"/>
    <x v="1"/>
    <n v="59"/>
  </r>
  <r>
    <n v="49"/>
    <x v="1"/>
    <n v="59"/>
  </r>
  <r>
    <n v="50"/>
    <x v="1"/>
    <n v="54"/>
  </r>
  <r>
    <n v="51"/>
    <x v="1"/>
    <n v="61"/>
  </r>
  <r>
    <n v="52"/>
    <x v="2"/>
    <n v="33"/>
  </r>
  <r>
    <n v="53"/>
    <x v="1"/>
    <n v="44"/>
  </r>
  <r>
    <n v="54"/>
    <x v="1"/>
    <n v="59"/>
  </r>
  <r>
    <n v="55"/>
    <x v="1"/>
    <n v="62"/>
  </r>
  <r>
    <n v="56"/>
    <x v="2"/>
    <n v="39"/>
  </r>
  <r>
    <n v="57"/>
    <x v="0"/>
    <n v="37"/>
  </r>
  <r>
    <n v="58"/>
    <x v="1"/>
    <n v="39"/>
  </r>
  <r>
    <n v="59"/>
    <x v="1"/>
    <n v="57"/>
  </r>
  <r>
    <n v="60"/>
    <x v="1"/>
    <n v="49"/>
  </r>
  <r>
    <n v="61"/>
    <x v="1"/>
    <n v="46"/>
  </r>
  <r>
    <n v="62"/>
    <x v="2"/>
    <n v="62"/>
  </r>
  <r>
    <n v="63"/>
    <x v="0"/>
    <n v="44"/>
  </r>
  <r>
    <n v="64"/>
    <x v="1"/>
    <n v="33"/>
  </r>
  <r>
    <n v="65"/>
    <x v="2"/>
    <n v="42"/>
  </r>
  <r>
    <n v="66"/>
    <x v="1"/>
    <n v="41"/>
  </r>
  <r>
    <n v="67"/>
    <x v="1"/>
    <n v="54"/>
  </r>
  <r>
    <n v="68"/>
    <x v="0"/>
    <n v="39"/>
  </r>
  <r>
    <n v="69"/>
    <x v="0"/>
    <n v="43"/>
  </r>
  <r>
    <n v="70"/>
    <x v="1"/>
    <n v="33"/>
  </r>
  <r>
    <n v="71"/>
    <x v="1"/>
    <n v="44"/>
  </r>
  <r>
    <n v="72"/>
    <x v="2"/>
    <n v="54"/>
  </r>
  <r>
    <n v="73"/>
    <x v="1"/>
    <n v="67"/>
  </r>
  <r>
    <n v="74"/>
    <x v="1"/>
    <n v="59"/>
  </r>
  <r>
    <n v="75"/>
    <x v="1"/>
    <n v="45"/>
  </r>
  <r>
    <n v="76"/>
    <x v="0"/>
    <n v="40"/>
  </r>
  <r>
    <n v="77"/>
    <x v="2"/>
    <n v="61"/>
  </r>
  <r>
    <n v="78"/>
    <x v="2"/>
    <n v="59"/>
  </r>
  <r>
    <n v="79"/>
    <x v="1"/>
    <n v="36"/>
  </r>
  <r>
    <n v="80"/>
    <x v="2"/>
    <n v="41"/>
  </r>
  <r>
    <n v="81"/>
    <x v="2"/>
    <n v="59"/>
  </r>
  <r>
    <n v="82"/>
    <x v="0"/>
    <n v="49"/>
  </r>
  <r>
    <n v="83"/>
    <x v="1"/>
    <n v="59"/>
  </r>
  <r>
    <n v="84"/>
    <x v="0"/>
    <n v="65"/>
  </r>
  <r>
    <n v="85"/>
    <x v="1"/>
    <n v="41"/>
  </r>
  <r>
    <n v="86"/>
    <x v="2"/>
    <n v="62"/>
  </r>
  <r>
    <n v="87"/>
    <x v="2"/>
    <n v="41"/>
  </r>
  <r>
    <n v="88"/>
    <x v="2"/>
    <n v="49"/>
  </r>
  <r>
    <n v="89"/>
    <x v="1"/>
    <n v="31"/>
  </r>
  <r>
    <n v="90"/>
    <x v="2"/>
    <n v="49"/>
  </r>
  <r>
    <n v="91"/>
    <x v="1"/>
    <n v="62"/>
  </r>
  <r>
    <n v="92"/>
    <x v="0"/>
    <n v="49"/>
  </r>
  <r>
    <n v="93"/>
    <x v="2"/>
    <n v="62"/>
  </r>
  <r>
    <n v="94"/>
    <x v="0"/>
    <n v="44"/>
  </r>
  <r>
    <n v="95"/>
    <x v="0"/>
    <n v="44"/>
  </r>
  <r>
    <n v="96"/>
    <x v="0"/>
    <n v="62"/>
  </r>
  <r>
    <n v="97"/>
    <x v="1"/>
    <n v="65"/>
  </r>
  <r>
    <n v="98"/>
    <x v="2"/>
    <n v="65"/>
  </r>
  <r>
    <n v="99"/>
    <x v="0"/>
    <n v="44"/>
  </r>
  <r>
    <n v="100"/>
    <x v="2"/>
    <n v="63"/>
  </r>
  <r>
    <n v="101"/>
    <x v="2"/>
    <n v="60"/>
  </r>
  <r>
    <n v="102"/>
    <x v="2"/>
    <n v="59"/>
  </r>
  <r>
    <n v="103"/>
    <x v="0"/>
    <n v="46"/>
  </r>
  <r>
    <n v="104"/>
    <x v="2"/>
    <n v="52"/>
  </r>
  <r>
    <n v="105"/>
    <x v="1"/>
    <n v="59"/>
  </r>
  <r>
    <n v="106"/>
    <x v="1"/>
    <n v="54"/>
  </r>
  <r>
    <n v="107"/>
    <x v="2"/>
    <n v="62"/>
  </r>
  <r>
    <n v="108"/>
    <x v="0"/>
    <n v="35"/>
  </r>
  <r>
    <n v="109"/>
    <x v="0"/>
    <n v="54"/>
  </r>
  <r>
    <n v="110"/>
    <x v="2"/>
    <n v="65"/>
  </r>
  <r>
    <n v="111"/>
    <x v="1"/>
    <n v="52"/>
  </r>
  <r>
    <n v="112"/>
    <x v="0"/>
    <n v="50"/>
  </r>
  <r>
    <n v="113"/>
    <x v="2"/>
    <n v="59"/>
  </r>
  <r>
    <n v="114"/>
    <x v="0"/>
    <n v="65"/>
  </r>
  <r>
    <n v="115"/>
    <x v="2"/>
    <n v="61"/>
  </r>
  <r>
    <n v="116"/>
    <x v="1"/>
    <n v="44"/>
  </r>
  <r>
    <n v="117"/>
    <x v="2"/>
    <n v="54"/>
  </r>
  <r>
    <n v="118"/>
    <x v="2"/>
    <n v="67"/>
  </r>
  <r>
    <n v="119"/>
    <x v="0"/>
    <n v="57"/>
  </r>
  <r>
    <n v="120"/>
    <x v="0"/>
    <n v="47"/>
  </r>
  <r>
    <n v="121"/>
    <x v="0"/>
    <n v="54"/>
  </r>
  <r>
    <n v="122"/>
    <x v="1"/>
    <n v="52"/>
  </r>
  <r>
    <n v="123"/>
    <x v="1"/>
    <n v="52"/>
  </r>
  <r>
    <n v="124"/>
    <x v="1"/>
    <n v="46"/>
  </r>
  <r>
    <n v="125"/>
    <x v="0"/>
    <n v="62"/>
  </r>
  <r>
    <n v="126"/>
    <x v="2"/>
    <n v="57"/>
  </r>
  <r>
    <n v="127"/>
    <x v="1"/>
    <n v="41"/>
  </r>
  <r>
    <n v="128"/>
    <x v="1"/>
    <n v="53"/>
  </r>
  <r>
    <n v="129"/>
    <x v="2"/>
    <n v="49"/>
  </r>
  <r>
    <n v="130"/>
    <x v="0"/>
    <n v="35"/>
  </r>
  <r>
    <n v="131"/>
    <x v="1"/>
    <n v="59"/>
  </r>
  <r>
    <n v="132"/>
    <x v="0"/>
    <n v="65"/>
  </r>
  <r>
    <n v="133"/>
    <x v="1"/>
    <n v="62"/>
  </r>
  <r>
    <n v="134"/>
    <x v="1"/>
    <n v="54"/>
  </r>
  <r>
    <n v="135"/>
    <x v="0"/>
    <n v="59"/>
  </r>
  <r>
    <n v="136"/>
    <x v="2"/>
    <n v="63"/>
  </r>
  <r>
    <n v="137"/>
    <x v="1"/>
    <n v="59"/>
  </r>
  <r>
    <n v="138"/>
    <x v="1"/>
    <n v="52"/>
  </r>
  <r>
    <n v="139"/>
    <x v="1"/>
    <n v="41"/>
  </r>
  <r>
    <n v="140"/>
    <x v="1"/>
    <n v="49"/>
  </r>
  <r>
    <n v="141"/>
    <x v="0"/>
    <n v="46"/>
  </r>
  <r>
    <n v="142"/>
    <x v="2"/>
    <n v="54"/>
  </r>
  <r>
    <n v="143"/>
    <x v="1"/>
    <n v="42"/>
  </r>
  <r>
    <n v="144"/>
    <x v="1"/>
    <n v="57"/>
  </r>
  <r>
    <n v="145"/>
    <x v="1"/>
    <n v="59"/>
  </r>
  <r>
    <n v="146"/>
    <x v="2"/>
    <n v="52"/>
  </r>
  <r>
    <n v="147"/>
    <x v="1"/>
    <n v="62"/>
  </r>
  <r>
    <n v="148"/>
    <x v="1"/>
    <n v="52"/>
  </r>
  <r>
    <n v="149"/>
    <x v="0"/>
    <n v="41"/>
  </r>
  <r>
    <n v="150"/>
    <x v="0"/>
    <n v="55"/>
  </r>
  <r>
    <n v="151"/>
    <x v="0"/>
    <n v="37"/>
  </r>
  <r>
    <n v="152"/>
    <x v="2"/>
    <n v="54"/>
  </r>
  <r>
    <n v="153"/>
    <x v="1"/>
    <n v="57"/>
  </r>
  <r>
    <n v="154"/>
    <x v="1"/>
    <n v="54"/>
  </r>
  <r>
    <n v="155"/>
    <x v="1"/>
    <n v="62"/>
  </r>
  <r>
    <n v="156"/>
    <x v="1"/>
    <n v="59"/>
  </r>
  <r>
    <n v="157"/>
    <x v="1"/>
    <n v="55"/>
  </r>
  <r>
    <n v="158"/>
    <x v="1"/>
    <n v="57"/>
  </r>
  <r>
    <n v="159"/>
    <x v="1"/>
    <n v="39"/>
  </r>
  <r>
    <n v="160"/>
    <x v="2"/>
    <n v="67"/>
  </r>
  <r>
    <n v="161"/>
    <x v="0"/>
    <n v="62"/>
  </r>
  <r>
    <n v="162"/>
    <x v="1"/>
    <n v="50"/>
  </r>
  <r>
    <n v="163"/>
    <x v="2"/>
    <n v="61"/>
  </r>
  <r>
    <n v="164"/>
    <x v="0"/>
    <n v="62"/>
  </r>
  <r>
    <n v="165"/>
    <x v="1"/>
    <n v="59"/>
  </r>
  <r>
    <n v="166"/>
    <x v="0"/>
    <n v="44"/>
  </r>
  <r>
    <n v="167"/>
    <x v="1"/>
    <n v="59"/>
  </r>
  <r>
    <n v="168"/>
    <x v="0"/>
    <n v="54"/>
  </r>
  <r>
    <n v="169"/>
    <x v="1"/>
    <n v="62"/>
  </r>
  <r>
    <n v="170"/>
    <x v="0"/>
    <n v="60"/>
  </r>
  <r>
    <n v="171"/>
    <x v="0"/>
    <n v="57"/>
  </r>
  <r>
    <n v="172"/>
    <x v="1"/>
    <n v="46"/>
  </r>
  <r>
    <n v="173"/>
    <x v="2"/>
    <n v="36"/>
  </r>
  <r>
    <n v="174"/>
    <x v="2"/>
    <n v="59"/>
  </r>
  <r>
    <n v="175"/>
    <x v="0"/>
    <n v="49"/>
  </r>
  <r>
    <n v="176"/>
    <x v="0"/>
    <n v="60"/>
  </r>
  <r>
    <n v="177"/>
    <x v="1"/>
    <n v="67"/>
  </r>
  <r>
    <n v="178"/>
    <x v="1"/>
    <n v="54"/>
  </r>
  <r>
    <n v="179"/>
    <x v="2"/>
    <n v="52"/>
  </r>
  <r>
    <n v="180"/>
    <x v="0"/>
    <n v="65"/>
  </r>
  <r>
    <n v="181"/>
    <x v="1"/>
    <n v="62"/>
  </r>
  <r>
    <n v="182"/>
    <x v="1"/>
    <n v="49"/>
  </r>
  <r>
    <n v="183"/>
    <x v="2"/>
    <n v="67"/>
  </r>
  <r>
    <n v="184"/>
    <x v="1"/>
    <n v="65"/>
  </r>
  <r>
    <n v="185"/>
    <x v="2"/>
    <n v="67"/>
  </r>
  <r>
    <n v="186"/>
    <x v="0"/>
    <n v="65"/>
  </r>
  <r>
    <n v="187"/>
    <x v="1"/>
    <n v="54"/>
  </r>
  <r>
    <n v="188"/>
    <x v="1"/>
    <n v="44"/>
  </r>
  <r>
    <n v="189"/>
    <x v="2"/>
    <n v="62"/>
  </r>
  <r>
    <n v="190"/>
    <x v="0"/>
    <n v="46"/>
  </r>
  <r>
    <n v="191"/>
    <x v="0"/>
    <n v="54"/>
  </r>
  <r>
    <n v="192"/>
    <x v="2"/>
    <n v="57"/>
  </r>
  <r>
    <n v="193"/>
    <x v="1"/>
    <n v="52"/>
  </r>
  <r>
    <n v="194"/>
    <x v="2"/>
    <n v="59"/>
  </r>
  <r>
    <n v="195"/>
    <x v="1"/>
    <n v="65"/>
  </r>
  <r>
    <n v="196"/>
    <x v="1"/>
    <n v="59"/>
  </r>
  <r>
    <n v="197"/>
    <x v="1"/>
    <n v="46"/>
  </r>
  <r>
    <n v="198"/>
    <x v="1"/>
    <n v="41"/>
  </r>
  <r>
    <n v="199"/>
    <x v="1"/>
    <n v="62"/>
  </r>
  <r>
    <n v="200"/>
    <x v="2"/>
    <n v="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n v="1"/>
    <n v="1"/>
    <n v="1"/>
    <n v="57"/>
    <n v="57.2"/>
    <n v="52"/>
    <n v="49.2"/>
  </r>
  <r>
    <n v="2"/>
    <x v="1"/>
    <x v="0"/>
    <x v="1"/>
    <n v="1"/>
    <n v="3"/>
    <n v="3"/>
    <n v="68"/>
    <n v="64.900000000000006"/>
    <n v="59"/>
    <n v="63.6"/>
  </r>
  <r>
    <n v="3"/>
    <x v="0"/>
    <x v="0"/>
    <x v="2"/>
    <n v="1"/>
    <n v="1"/>
    <n v="1"/>
    <n v="44"/>
    <n v="36.299999999999997"/>
    <n v="33"/>
    <n v="64.8"/>
  </r>
  <r>
    <n v="4"/>
    <x v="0"/>
    <x v="0"/>
    <x v="2"/>
    <n v="1"/>
    <n v="3"/>
    <n v="1"/>
    <n v="63"/>
    <n v="48.4"/>
    <n v="44"/>
    <n v="56.4"/>
  </r>
  <r>
    <n v="5"/>
    <x v="0"/>
    <x v="0"/>
    <x v="1"/>
    <n v="1"/>
    <n v="2"/>
    <n v="4"/>
    <n v="47"/>
    <n v="57.2"/>
    <n v="52"/>
    <n v="68.400000000000006"/>
  </r>
  <r>
    <n v="6"/>
    <x v="0"/>
    <x v="0"/>
    <x v="1"/>
    <n v="1"/>
    <n v="2"/>
    <n v="3"/>
    <n v="44"/>
    <n v="57.2"/>
    <n v="52"/>
    <n v="61.2"/>
  </r>
  <r>
    <n v="7"/>
    <x v="0"/>
    <x v="1"/>
    <x v="1"/>
    <n v="1"/>
    <n v="1"/>
    <n v="4"/>
    <n v="50"/>
    <n v="64.900000000000006"/>
    <n v="59"/>
    <n v="50.4"/>
  </r>
  <r>
    <n v="8"/>
    <x v="0"/>
    <x v="2"/>
    <x v="1"/>
    <n v="1"/>
    <n v="2"/>
    <n v="1"/>
    <n v="34"/>
    <n v="50.6"/>
    <n v="46"/>
    <n v="54"/>
  </r>
  <r>
    <n v="9"/>
    <x v="0"/>
    <x v="0"/>
    <x v="1"/>
    <n v="1"/>
    <n v="1"/>
    <n v="2"/>
    <n v="63"/>
    <n v="62.7"/>
    <n v="57"/>
    <n v="64.8"/>
  </r>
  <r>
    <n v="10"/>
    <x v="0"/>
    <x v="1"/>
    <x v="1"/>
    <n v="1"/>
    <n v="2"/>
    <n v="2"/>
    <n v="57"/>
    <n v="60.5"/>
    <n v="55"/>
    <n v="62.4"/>
  </r>
  <r>
    <n v="11"/>
    <x v="0"/>
    <x v="0"/>
    <x v="1"/>
    <n v="1"/>
    <n v="3"/>
    <n v="1"/>
    <n v="60"/>
    <n v="50.6"/>
    <n v="46"/>
    <n v="61.2"/>
  </r>
  <r>
    <n v="12"/>
    <x v="0"/>
    <x v="0"/>
    <x v="1"/>
    <n v="1"/>
    <n v="2"/>
    <n v="4"/>
    <n v="57"/>
    <n v="71.5"/>
    <n v="65"/>
    <n v="61.2"/>
  </r>
  <r>
    <n v="13"/>
    <x v="0"/>
    <x v="0"/>
    <x v="2"/>
    <n v="1"/>
    <n v="2"/>
    <n v="3"/>
    <n v="73"/>
    <n v="66"/>
    <n v="60"/>
    <n v="85.2"/>
  </r>
  <r>
    <n v="14"/>
    <x v="0"/>
    <x v="0"/>
    <x v="2"/>
    <n v="1"/>
    <n v="2"/>
    <n v="4"/>
    <n v="54"/>
    <n v="69.3"/>
    <n v="63"/>
    <n v="68.400000000000006"/>
  </r>
  <r>
    <n v="15"/>
    <x v="0"/>
    <x v="1"/>
    <x v="0"/>
    <n v="1"/>
    <n v="2"/>
    <n v="4"/>
    <n v="45"/>
    <n v="62.7"/>
    <n v="57"/>
    <n v="60"/>
  </r>
  <r>
    <n v="16"/>
    <x v="0"/>
    <x v="0"/>
    <x v="0"/>
    <n v="1"/>
    <n v="1"/>
    <n v="4"/>
    <n v="42"/>
    <n v="53.9"/>
    <n v="49"/>
    <n v="51.6"/>
  </r>
  <r>
    <n v="17"/>
    <x v="0"/>
    <x v="0"/>
    <x v="2"/>
    <n v="1"/>
    <n v="2"/>
    <n v="3"/>
    <n v="47"/>
    <n v="57.2"/>
    <n v="52"/>
    <n v="61.2"/>
  </r>
  <r>
    <n v="18"/>
    <x v="0"/>
    <x v="0"/>
    <x v="1"/>
    <n v="2"/>
    <n v="1"/>
    <n v="1"/>
    <n v="57"/>
    <n v="62.7"/>
    <n v="57"/>
    <n v="72"/>
  </r>
  <r>
    <n v="19"/>
    <x v="0"/>
    <x v="0"/>
    <x v="2"/>
    <n v="1"/>
    <n v="2"/>
    <n v="1"/>
    <n v="68"/>
    <n v="71.5"/>
    <n v="65"/>
    <n v="74.400000000000006"/>
  </r>
  <r>
    <n v="20"/>
    <x v="0"/>
    <x v="0"/>
    <x v="1"/>
    <n v="1"/>
    <n v="1"/>
    <n v="3"/>
    <n v="55"/>
    <n v="42.9"/>
    <n v="39"/>
    <n v="68.400000000000006"/>
  </r>
  <r>
    <n v="21"/>
    <x v="0"/>
    <x v="0"/>
    <x v="1"/>
    <n v="1"/>
    <n v="1"/>
    <n v="4"/>
    <n v="63"/>
    <n v="53.9"/>
    <n v="49"/>
    <n v="42"/>
  </r>
  <r>
    <n v="22"/>
    <x v="0"/>
    <x v="0"/>
    <x v="1"/>
    <n v="1"/>
    <n v="3"/>
    <n v="4"/>
    <n v="63"/>
    <n v="69.3"/>
    <n v="63"/>
    <n v="90"/>
  </r>
  <r>
    <n v="23"/>
    <x v="0"/>
    <x v="1"/>
    <x v="1"/>
    <n v="1"/>
    <n v="2"/>
    <n v="1"/>
    <n v="50"/>
    <n v="44"/>
    <n v="40"/>
    <n v="54"/>
  </r>
  <r>
    <n v="24"/>
    <x v="0"/>
    <x v="2"/>
    <x v="2"/>
    <n v="1"/>
    <n v="2"/>
    <n v="4"/>
    <n v="60"/>
    <n v="57.2"/>
    <n v="52"/>
    <n v="68.400000000000006"/>
  </r>
  <r>
    <n v="25"/>
    <x v="0"/>
    <x v="2"/>
    <x v="1"/>
    <n v="1"/>
    <n v="3"/>
    <n v="4"/>
    <n v="37"/>
    <n v="48.4"/>
    <n v="44"/>
    <n v="54"/>
  </r>
  <r>
    <n v="26"/>
    <x v="0"/>
    <x v="1"/>
    <x v="1"/>
    <n v="1"/>
    <n v="3"/>
    <n v="4"/>
    <n v="34"/>
    <n v="40.700000000000003"/>
    <n v="37"/>
    <n v="55.2"/>
  </r>
  <r>
    <n v="27"/>
    <x v="0"/>
    <x v="0"/>
    <x v="2"/>
    <n v="1"/>
    <n v="2"/>
    <n v="4"/>
    <n v="65"/>
    <n v="71.5"/>
    <n v="65"/>
    <n v="79.2"/>
  </r>
  <r>
    <n v="28"/>
    <x v="0"/>
    <x v="0"/>
    <x v="1"/>
    <n v="2"/>
    <n v="3"/>
    <n v="2"/>
    <n v="47"/>
    <n v="62.7"/>
    <n v="57"/>
    <n v="68.400000000000006"/>
  </r>
  <r>
    <n v="29"/>
    <x v="0"/>
    <x v="0"/>
    <x v="2"/>
    <n v="2"/>
    <n v="2"/>
    <n v="4"/>
    <n v="44"/>
    <n v="41.8"/>
    <n v="38"/>
    <n v="58.8"/>
  </r>
  <r>
    <n v="30"/>
    <x v="0"/>
    <x v="3"/>
    <x v="0"/>
    <n v="1"/>
    <n v="1"/>
    <n v="4"/>
    <n v="52"/>
    <n v="48.4"/>
    <n v="44"/>
    <n v="58.8"/>
  </r>
  <r>
    <n v="31"/>
    <x v="0"/>
    <x v="0"/>
    <x v="1"/>
    <n v="1"/>
    <n v="1"/>
    <n v="2"/>
    <n v="42"/>
    <n v="34.1"/>
    <n v="31"/>
    <n v="68.400000000000006"/>
  </r>
  <r>
    <n v="32"/>
    <x v="0"/>
    <x v="0"/>
    <x v="2"/>
    <n v="1"/>
    <n v="2"/>
    <n v="4"/>
    <n v="76"/>
    <n v="57.2"/>
    <n v="52"/>
    <n v="76.8"/>
  </r>
  <r>
    <n v="33"/>
    <x v="0"/>
    <x v="0"/>
    <x v="2"/>
    <n v="2"/>
    <n v="2"/>
    <n v="3"/>
    <n v="65"/>
    <n v="73.7"/>
    <n v="67"/>
    <n v="75.599999999999994"/>
  </r>
  <r>
    <n v="34"/>
    <x v="0"/>
    <x v="0"/>
    <x v="1"/>
    <n v="1"/>
    <n v="3"/>
    <n v="4"/>
    <n v="42"/>
    <n v="45.1"/>
    <n v="41"/>
    <n v="68.400000000000006"/>
  </r>
  <r>
    <n v="35"/>
    <x v="0"/>
    <x v="0"/>
    <x v="2"/>
    <n v="2"/>
    <n v="2"/>
    <n v="1"/>
    <n v="52"/>
    <n v="64.900000000000006"/>
    <n v="59"/>
    <n v="60"/>
  </r>
  <r>
    <n v="36"/>
    <x v="0"/>
    <x v="0"/>
    <x v="2"/>
    <n v="1"/>
    <n v="1"/>
    <n v="1"/>
    <n v="60"/>
    <n v="71.5"/>
    <n v="65"/>
    <n v="69.599999999999994"/>
  </r>
  <r>
    <n v="37"/>
    <x v="0"/>
    <x v="0"/>
    <x v="1"/>
    <n v="2"/>
    <n v="2"/>
    <n v="2"/>
    <n v="68"/>
    <n v="59.4"/>
    <n v="54"/>
    <n v="90"/>
  </r>
  <r>
    <n v="38"/>
    <x v="0"/>
    <x v="0"/>
    <x v="2"/>
    <n v="1"/>
    <n v="2"/>
    <n v="2"/>
    <n v="65"/>
    <n v="68.2"/>
    <n v="62"/>
    <n v="81.599999999999994"/>
  </r>
  <r>
    <n v="39"/>
    <x v="0"/>
    <x v="2"/>
    <x v="0"/>
    <n v="1"/>
    <n v="3"/>
    <n v="2"/>
    <n v="47"/>
    <n v="34.1"/>
    <n v="31"/>
    <n v="52.8"/>
  </r>
  <r>
    <n v="40"/>
    <x v="0"/>
    <x v="0"/>
    <x v="1"/>
    <n v="1"/>
    <n v="3"/>
    <n v="1"/>
    <n v="39"/>
    <n v="34.1"/>
    <n v="31"/>
    <n v="48"/>
  </r>
  <r>
    <n v="41"/>
    <x v="0"/>
    <x v="0"/>
    <x v="1"/>
    <n v="2"/>
    <n v="2"/>
    <n v="2"/>
    <n v="47"/>
    <n v="51.7"/>
    <n v="47"/>
    <n v="49.2"/>
  </r>
  <r>
    <n v="42"/>
    <x v="0"/>
    <x v="0"/>
    <x v="1"/>
    <n v="2"/>
    <n v="2"/>
    <n v="2"/>
    <n v="55"/>
    <n v="64.900000000000006"/>
    <n v="59"/>
    <n v="74.400000000000006"/>
  </r>
  <r>
    <n v="43"/>
    <x v="0"/>
    <x v="0"/>
    <x v="1"/>
    <n v="1"/>
    <n v="2"/>
    <n v="4"/>
    <n v="52"/>
    <n v="59.4"/>
    <n v="54"/>
    <n v="68.400000000000006"/>
  </r>
  <r>
    <n v="44"/>
    <x v="0"/>
    <x v="1"/>
    <x v="0"/>
    <n v="1"/>
    <n v="1"/>
    <n v="4"/>
    <n v="42"/>
    <n v="45.1"/>
    <n v="41"/>
    <n v="51.6"/>
  </r>
  <r>
    <n v="45"/>
    <x v="0"/>
    <x v="0"/>
    <x v="2"/>
    <n v="1"/>
    <n v="1"/>
    <n v="2"/>
    <n v="65"/>
    <n v="71.5"/>
    <n v="65"/>
    <n v="57.6"/>
  </r>
  <r>
    <n v="46"/>
    <x v="0"/>
    <x v="0"/>
    <x v="0"/>
    <n v="1"/>
    <n v="1"/>
    <n v="1"/>
    <n v="55"/>
    <n v="64.900000000000006"/>
    <n v="59"/>
    <n v="75.599999999999994"/>
  </r>
  <r>
    <n v="47"/>
    <x v="0"/>
    <x v="1"/>
    <x v="2"/>
    <n v="1"/>
    <n v="3"/>
    <n v="3"/>
    <n v="50"/>
    <n v="44"/>
    <n v="40"/>
    <n v="46.8"/>
  </r>
  <r>
    <n v="48"/>
    <x v="0"/>
    <x v="0"/>
    <x v="1"/>
    <n v="1"/>
    <n v="2"/>
    <n v="4"/>
    <n v="65"/>
    <n v="64.900000000000006"/>
    <n v="59"/>
    <n v="84"/>
  </r>
  <r>
    <n v="49"/>
    <x v="0"/>
    <x v="0"/>
    <x v="1"/>
    <n v="2"/>
    <n v="2"/>
    <n v="3"/>
    <n v="47"/>
    <n v="64.900000000000006"/>
    <n v="59"/>
    <n v="75.599999999999994"/>
  </r>
  <r>
    <n v="50"/>
    <x v="0"/>
    <x v="2"/>
    <x v="1"/>
    <n v="1"/>
    <n v="2"/>
    <n v="4"/>
    <n v="57"/>
    <n v="59.4"/>
    <n v="54"/>
    <n v="70.8"/>
  </r>
  <r>
    <n v="51"/>
    <x v="0"/>
    <x v="3"/>
    <x v="1"/>
    <n v="1"/>
    <n v="2"/>
    <n v="3"/>
    <n v="53"/>
    <n v="67.099999999999994"/>
    <n v="61"/>
    <n v="73.2"/>
  </r>
  <r>
    <n v="52"/>
    <x v="0"/>
    <x v="0"/>
    <x v="2"/>
    <n v="1"/>
    <n v="2"/>
    <n v="1"/>
    <n v="39"/>
    <n v="36.299999999999997"/>
    <n v="33"/>
    <n v="45.6"/>
  </r>
  <r>
    <n v="53"/>
    <x v="0"/>
    <x v="2"/>
    <x v="1"/>
    <n v="1"/>
    <n v="1"/>
    <n v="3"/>
    <n v="44"/>
    <n v="48.4"/>
    <n v="44"/>
    <n v="73.2"/>
  </r>
  <r>
    <n v="54"/>
    <x v="0"/>
    <x v="0"/>
    <x v="1"/>
    <n v="2"/>
    <n v="2"/>
    <n v="4"/>
    <n v="63"/>
    <n v="64.900000000000006"/>
    <n v="59"/>
    <n v="58.8"/>
  </r>
  <r>
    <n v="55"/>
    <x v="0"/>
    <x v="0"/>
    <x v="1"/>
    <n v="1"/>
    <n v="2"/>
    <n v="1"/>
    <n v="73"/>
    <n v="68.2"/>
    <n v="62"/>
    <n v="87.6"/>
  </r>
  <r>
    <n v="56"/>
    <x v="0"/>
    <x v="2"/>
    <x v="2"/>
    <n v="1"/>
    <n v="3"/>
    <n v="4"/>
    <n v="39"/>
    <n v="42.9"/>
    <n v="39"/>
    <n v="52.8"/>
  </r>
  <r>
    <n v="57"/>
    <x v="0"/>
    <x v="0"/>
    <x v="0"/>
    <n v="1"/>
    <n v="3"/>
    <n v="4"/>
    <n v="37"/>
    <n v="40.700000000000003"/>
    <n v="37"/>
    <n v="50.4"/>
  </r>
  <r>
    <n v="58"/>
    <x v="0"/>
    <x v="2"/>
    <x v="1"/>
    <n v="1"/>
    <n v="3"/>
    <n v="4"/>
    <n v="42"/>
    <n v="42.9"/>
    <n v="39"/>
    <n v="46.8"/>
  </r>
  <r>
    <n v="59"/>
    <x v="0"/>
    <x v="0"/>
    <x v="1"/>
    <n v="2"/>
    <n v="2"/>
    <n v="4"/>
    <n v="63"/>
    <n v="62.7"/>
    <n v="57"/>
    <n v="66"/>
  </r>
  <r>
    <n v="60"/>
    <x v="0"/>
    <x v="2"/>
    <x v="1"/>
    <n v="1"/>
    <n v="3"/>
    <n v="4"/>
    <n v="48"/>
    <n v="53.9"/>
    <n v="49"/>
    <n v="62.4"/>
  </r>
  <r>
    <n v="61"/>
    <x v="0"/>
    <x v="0"/>
    <x v="1"/>
    <n v="2"/>
    <n v="2"/>
    <n v="4"/>
    <n v="50"/>
    <n v="50.6"/>
    <n v="46"/>
    <n v="54"/>
  </r>
  <r>
    <n v="62"/>
    <x v="0"/>
    <x v="0"/>
    <x v="2"/>
    <n v="1"/>
    <n v="2"/>
    <n v="1"/>
    <n v="47"/>
    <n v="68.2"/>
    <n v="62"/>
    <n v="73.2"/>
  </r>
  <r>
    <n v="63"/>
    <x v="0"/>
    <x v="0"/>
    <x v="0"/>
    <n v="1"/>
    <n v="1"/>
    <n v="1"/>
    <n v="44"/>
    <n v="48.4"/>
    <n v="44"/>
    <n v="46.8"/>
  </r>
  <r>
    <n v="64"/>
    <x v="0"/>
    <x v="0"/>
    <x v="1"/>
    <n v="1"/>
    <n v="1"/>
    <n v="1"/>
    <n v="34"/>
    <n v="36.299999999999997"/>
    <n v="33"/>
    <n v="49.2"/>
  </r>
  <r>
    <n v="65"/>
    <x v="0"/>
    <x v="0"/>
    <x v="2"/>
    <n v="2"/>
    <n v="2"/>
    <n v="1"/>
    <n v="50"/>
    <n v="46.2"/>
    <n v="42"/>
    <n v="60"/>
  </r>
  <r>
    <n v="66"/>
    <x v="0"/>
    <x v="0"/>
    <x v="1"/>
    <n v="1"/>
    <n v="3"/>
    <n v="4"/>
    <n v="44"/>
    <n v="45.1"/>
    <n v="41"/>
    <n v="48"/>
  </r>
  <r>
    <n v="67"/>
    <x v="0"/>
    <x v="0"/>
    <x v="1"/>
    <n v="1"/>
    <n v="2"/>
    <n v="4"/>
    <n v="60"/>
    <n v="59.4"/>
    <n v="54"/>
    <n v="72"/>
  </r>
  <r>
    <n v="68"/>
    <x v="0"/>
    <x v="0"/>
    <x v="0"/>
    <n v="1"/>
    <n v="3"/>
    <n v="4"/>
    <n v="47"/>
    <n v="42.9"/>
    <n v="39"/>
    <n v="56.4"/>
  </r>
  <r>
    <n v="69"/>
    <x v="0"/>
    <x v="0"/>
    <x v="0"/>
    <n v="1"/>
    <n v="2"/>
    <n v="4"/>
    <n v="63"/>
    <n v="47.3"/>
    <n v="43"/>
    <n v="70.8"/>
  </r>
  <r>
    <n v="70"/>
    <x v="0"/>
    <x v="2"/>
    <x v="1"/>
    <n v="1"/>
    <n v="3"/>
    <n v="2"/>
    <n v="50"/>
    <n v="36.299999999999997"/>
    <n v="33"/>
    <n v="58.8"/>
  </r>
  <r>
    <n v="71"/>
    <x v="0"/>
    <x v="0"/>
    <x v="1"/>
    <n v="1"/>
    <n v="1"/>
    <n v="2"/>
    <n v="44"/>
    <n v="48.4"/>
    <n v="44"/>
    <n v="55.2"/>
  </r>
  <r>
    <n v="72"/>
    <x v="0"/>
    <x v="0"/>
    <x v="2"/>
    <n v="1"/>
    <n v="2"/>
    <n v="2"/>
    <n v="60"/>
    <n v="59.4"/>
    <n v="54"/>
    <n v="69.599999999999994"/>
  </r>
  <r>
    <n v="73"/>
    <x v="0"/>
    <x v="0"/>
    <x v="1"/>
    <n v="1"/>
    <n v="2"/>
    <n v="4"/>
    <n v="73"/>
    <n v="73.7"/>
    <n v="67"/>
    <n v="85.2"/>
  </r>
  <r>
    <n v="74"/>
    <x v="0"/>
    <x v="0"/>
    <x v="1"/>
    <n v="1"/>
    <n v="1"/>
    <n v="3"/>
    <n v="68"/>
    <n v="64.900000000000006"/>
    <n v="59"/>
    <n v="69.599999999999994"/>
  </r>
  <r>
    <n v="75"/>
    <x v="0"/>
    <x v="0"/>
    <x v="1"/>
    <n v="1"/>
    <n v="3"/>
    <n v="1"/>
    <n v="55"/>
    <n v="49.5"/>
    <n v="45"/>
    <n v="55.2"/>
  </r>
  <r>
    <n v="76"/>
    <x v="0"/>
    <x v="2"/>
    <x v="0"/>
    <n v="1"/>
    <n v="2"/>
    <n v="2"/>
    <n v="47"/>
    <n v="44"/>
    <n v="40"/>
    <n v="51.6"/>
  </r>
  <r>
    <n v="77"/>
    <x v="0"/>
    <x v="0"/>
    <x v="2"/>
    <n v="1"/>
    <n v="2"/>
    <n v="2"/>
    <n v="55"/>
    <n v="67.099999999999994"/>
    <n v="61"/>
    <n v="64.8"/>
  </r>
  <r>
    <n v="78"/>
    <x v="0"/>
    <x v="0"/>
    <x v="2"/>
    <n v="1"/>
    <n v="1"/>
    <n v="4"/>
    <n v="68"/>
    <n v="64.900000000000006"/>
    <n v="59"/>
    <n v="67.2"/>
  </r>
  <r>
    <n v="79"/>
    <x v="0"/>
    <x v="0"/>
    <x v="1"/>
    <n v="1"/>
    <n v="3"/>
    <n v="4"/>
    <n v="31"/>
    <n v="39.6"/>
    <n v="36"/>
    <n v="55.2"/>
  </r>
  <r>
    <n v="80"/>
    <x v="0"/>
    <x v="2"/>
    <x v="2"/>
    <n v="1"/>
    <n v="2"/>
    <n v="1"/>
    <n v="47"/>
    <n v="45.1"/>
    <n v="41"/>
    <n v="64.8"/>
  </r>
  <r>
    <n v="81"/>
    <x v="0"/>
    <x v="0"/>
    <x v="2"/>
    <n v="1"/>
    <n v="2"/>
    <n v="3"/>
    <n v="63"/>
    <n v="64.900000000000006"/>
    <n v="59"/>
    <n v="68.400000000000006"/>
  </r>
  <r>
    <n v="82"/>
    <x v="0"/>
    <x v="0"/>
    <x v="0"/>
    <n v="1"/>
    <n v="3"/>
    <n v="3"/>
    <n v="36"/>
    <n v="53.9"/>
    <n v="49"/>
    <n v="64.8"/>
  </r>
  <r>
    <n v="83"/>
    <x v="0"/>
    <x v="0"/>
    <x v="1"/>
    <n v="2"/>
    <n v="2"/>
    <n v="4"/>
    <n v="68"/>
    <n v="64.900000000000006"/>
    <n v="59"/>
    <n v="85.2"/>
  </r>
  <r>
    <n v="84"/>
    <x v="0"/>
    <x v="2"/>
    <x v="0"/>
    <n v="1"/>
    <n v="2"/>
    <n v="3"/>
    <n v="63"/>
    <n v="71.5"/>
    <n v="65"/>
    <n v="57.6"/>
  </r>
  <r>
    <n v="85"/>
    <x v="0"/>
    <x v="0"/>
    <x v="1"/>
    <n v="1"/>
    <n v="3"/>
    <n v="2"/>
    <n v="55"/>
    <n v="45.1"/>
    <n v="41"/>
    <n v="48"/>
  </r>
  <r>
    <n v="86"/>
    <x v="0"/>
    <x v="0"/>
    <x v="2"/>
    <n v="1"/>
    <n v="2"/>
    <n v="1"/>
    <n v="55"/>
    <n v="68.2"/>
    <n v="62"/>
    <n v="76.8"/>
  </r>
  <r>
    <n v="87"/>
    <x v="0"/>
    <x v="0"/>
    <x v="2"/>
    <n v="1"/>
    <n v="2"/>
    <n v="2"/>
    <n v="52"/>
    <n v="45.1"/>
    <n v="41"/>
    <n v="61.2"/>
  </r>
  <r>
    <n v="88"/>
    <x v="0"/>
    <x v="0"/>
    <x v="2"/>
    <n v="1"/>
    <n v="3"/>
    <n v="2"/>
    <n v="34"/>
    <n v="53.9"/>
    <n v="49"/>
    <n v="46.8"/>
  </r>
  <r>
    <n v="89"/>
    <x v="0"/>
    <x v="0"/>
    <x v="1"/>
    <n v="1"/>
    <n v="3"/>
    <n v="4"/>
    <n v="50"/>
    <n v="34.1"/>
    <n v="31"/>
    <n v="48"/>
  </r>
  <r>
    <n v="90"/>
    <x v="0"/>
    <x v="0"/>
    <x v="2"/>
    <n v="1"/>
    <n v="2"/>
    <n v="1"/>
    <n v="55"/>
    <n v="53.9"/>
    <n v="49"/>
    <n v="73.2"/>
  </r>
  <r>
    <n v="91"/>
    <x v="0"/>
    <x v="3"/>
    <x v="1"/>
    <n v="1"/>
    <n v="2"/>
    <n v="2"/>
    <n v="52"/>
    <n v="68.2"/>
    <n v="62"/>
    <n v="79.2"/>
  </r>
  <r>
    <n v="92"/>
    <x v="0"/>
    <x v="0"/>
    <x v="0"/>
    <n v="1"/>
    <n v="1"/>
    <n v="2"/>
    <n v="63"/>
    <n v="53.9"/>
    <n v="49"/>
    <n v="58.8"/>
  </r>
  <r>
    <n v="93"/>
    <x v="1"/>
    <x v="0"/>
    <x v="2"/>
    <n v="1"/>
    <n v="2"/>
    <n v="1"/>
    <n v="68"/>
    <n v="68.2"/>
    <n v="62"/>
    <n v="78"/>
  </r>
  <r>
    <n v="94"/>
    <x v="1"/>
    <x v="2"/>
    <x v="0"/>
    <n v="1"/>
    <n v="2"/>
    <n v="2"/>
    <n v="39"/>
    <n v="48.4"/>
    <n v="44"/>
    <n v="62.4"/>
  </r>
  <r>
    <n v="95"/>
    <x v="1"/>
    <x v="0"/>
    <x v="0"/>
    <n v="1"/>
    <n v="1"/>
    <n v="1"/>
    <n v="44"/>
    <n v="48.4"/>
    <n v="44"/>
    <n v="55.2"/>
  </r>
  <r>
    <n v="96"/>
    <x v="1"/>
    <x v="0"/>
    <x v="0"/>
    <n v="1"/>
    <n v="1"/>
    <n v="2"/>
    <n v="50"/>
    <n v="68.2"/>
    <n v="62"/>
    <n v="73.2"/>
  </r>
  <r>
    <n v="97"/>
    <x v="1"/>
    <x v="0"/>
    <x v="1"/>
    <n v="1"/>
    <n v="2"/>
    <n v="2"/>
    <n v="71"/>
    <n v="71.5"/>
    <n v="65"/>
    <n v="86.4"/>
  </r>
  <r>
    <n v="98"/>
    <x v="1"/>
    <x v="0"/>
    <x v="2"/>
    <n v="1"/>
    <n v="2"/>
    <n v="3"/>
    <n v="63"/>
    <n v="71.5"/>
    <n v="65"/>
    <n v="85.2"/>
  </r>
  <r>
    <n v="99"/>
    <x v="1"/>
    <x v="2"/>
    <x v="0"/>
    <n v="1"/>
    <n v="3"/>
    <n v="2"/>
    <n v="34"/>
    <n v="48.4"/>
    <n v="44"/>
    <n v="48"/>
  </r>
  <r>
    <n v="100"/>
    <x v="1"/>
    <x v="0"/>
    <x v="2"/>
    <n v="2"/>
    <n v="2"/>
    <n v="4"/>
    <n v="63"/>
    <n v="69.3"/>
    <n v="63"/>
    <n v="82.8"/>
  </r>
  <r>
    <n v="101"/>
    <x v="1"/>
    <x v="0"/>
    <x v="2"/>
    <n v="1"/>
    <n v="2"/>
    <n v="4"/>
    <n v="68"/>
    <n v="66"/>
    <n v="60"/>
    <n v="76.8"/>
  </r>
  <r>
    <n v="102"/>
    <x v="1"/>
    <x v="0"/>
    <x v="2"/>
    <n v="1"/>
    <n v="1"/>
    <n v="1"/>
    <n v="47"/>
    <n v="64.900000000000006"/>
    <n v="59"/>
    <n v="67.2"/>
  </r>
  <r>
    <n v="103"/>
    <x v="1"/>
    <x v="1"/>
    <x v="0"/>
    <n v="1"/>
    <n v="2"/>
    <n v="1"/>
    <n v="47"/>
    <n v="50.6"/>
    <n v="46"/>
    <n v="58.8"/>
  </r>
  <r>
    <n v="104"/>
    <x v="1"/>
    <x v="0"/>
    <x v="2"/>
    <n v="1"/>
    <n v="2"/>
    <n v="3"/>
    <n v="63"/>
    <n v="57.2"/>
    <n v="52"/>
    <n v="64.8"/>
  </r>
  <r>
    <n v="105"/>
    <x v="1"/>
    <x v="0"/>
    <x v="1"/>
    <n v="1"/>
    <n v="2"/>
    <n v="1"/>
    <n v="52"/>
    <n v="64.900000000000006"/>
    <n v="59"/>
    <n v="63.6"/>
  </r>
  <r>
    <n v="106"/>
    <x v="1"/>
    <x v="0"/>
    <x v="1"/>
    <n v="1"/>
    <n v="2"/>
    <n v="2"/>
    <n v="55"/>
    <n v="59.4"/>
    <n v="54"/>
    <n v="79.2"/>
  </r>
  <r>
    <n v="107"/>
    <x v="1"/>
    <x v="0"/>
    <x v="2"/>
    <n v="1"/>
    <n v="2"/>
    <n v="2"/>
    <n v="60"/>
    <n v="68.2"/>
    <n v="62"/>
    <n v="80.400000000000006"/>
  </r>
  <r>
    <n v="108"/>
    <x v="1"/>
    <x v="0"/>
    <x v="0"/>
    <n v="1"/>
    <n v="3"/>
    <n v="1"/>
    <n v="35"/>
    <n v="38.5"/>
    <n v="35"/>
    <n v="48"/>
  </r>
  <r>
    <n v="109"/>
    <x v="1"/>
    <x v="1"/>
    <x v="0"/>
    <n v="2"/>
    <n v="1"/>
    <n v="2"/>
    <n v="47"/>
    <n v="59.4"/>
    <n v="54"/>
    <n v="55.2"/>
  </r>
  <r>
    <n v="110"/>
    <x v="1"/>
    <x v="0"/>
    <x v="2"/>
    <n v="2"/>
    <n v="2"/>
    <n v="2"/>
    <n v="71"/>
    <n v="71.5"/>
    <n v="65"/>
    <n v="82.8"/>
  </r>
  <r>
    <n v="111"/>
    <x v="1"/>
    <x v="0"/>
    <x v="1"/>
    <n v="1"/>
    <n v="3"/>
    <n v="4"/>
    <n v="57"/>
    <n v="57.2"/>
    <n v="52"/>
    <n v="48"/>
  </r>
  <r>
    <n v="112"/>
    <x v="1"/>
    <x v="2"/>
    <x v="0"/>
    <n v="1"/>
    <n v="2"/>
    <n v="3"/>
    <n v="44"/>
    <n v="55"/>
    <n v="50"/>
    <n v="49.2"/>
  </r>
  <r>
    <n v="113"/>
    <x v="1"/>
    <x v="0"/>
    <x v="2"/>
    <n v="1"/>
    <n v="2"/>
    <n v="1"/>
    <n v="65"/>
    <n v="64.900000000000006"/>
    <n v="59"/>
    <n v="68.400000000000006"/>
  </r>
  <r>
    <n v="114"/>
    <x v="1"/>
    <x v="0"/>
    <x v="0"/>
    <n v="1"/>
    <n v="2"/>
    <n v="4"/>
    <n v="68"/>
    <n v="71.5"/>
    <n v="65"/>
    <n v="69.599999999999994"/>
  </r>
  <r>
    <n v="115"/>
    <x v="1"/>
    <x v="2"/>
    <x v="2"/>
    <n v="2"/>
    <n v="2"/>
    <n v="2"/>
    <n v="73"/>
    <n v="67.099999999999994"/>
    <n v="61"/>
    <n v="68.400000000000006"/>
  </r>
  <r>
    <n v="116"/>
    <x v="1"/>
    <x v="0"/>
    <x v="1"/>
    <n v="1"/>
    <n v="3"/>
    <n v="1"/>
    <n v="36"/>
    <n v="48.4"/>
    <n v="44"/>
    <n v="44.4"/>
  </r>
  <r>
    <n v="117"/>
    <x v="1"/>
    <x v="0"/>
    <x v="2"/>
    <n v="1"/>
    <n v="1"/>
    <n v="4"/>
    <n v="43"/>
    <n v="59.4"/>
    <n v="54"/>
    <n v="66"/>
  </r>
  <r>
    <n v="118"/>
    <x v="1"/>
    <x v="0"/>
    <x v="2"/>
    <n v="1"/>
    <n v="2"/>
    <n v="4"/>
    <n v="73"/>
    <n v="73.7"/>
    <n v="67"/>
    <n v="74.400000000000006"/>
  </r>
  <r>
    <n v="119"/>
    <x v="1"/>
    <x v="0"/>
    <x v="0"/>
    <n v="1"/>
    <n v="2"/>
    <n v="1"/>
    <n v="52"/>
    <n v="62.7"/>
    <n v="57"/>
    <n v="76.8"/>
  </r>
  <r>
    <n v="120"/>
    <x v="1"/>
    <x v="1"/>
    <x v="0"/>
    <n v="1"/>
    <n v="3"/>
    <n v="4"/>
    <n v="41"/>
    <n v="51.7"/>
    <n v="47"/>
    <n v="48"/>
  </r>
  <r>
    <n v="121"/>
    <x v="1"/>
    <x v="2"/>
    <x v="0"/>
    <n v="2"/>
    <n v="1"/>
    <n v="2"/>
    <n v="60"/>
    <n v="59.4"/>
    <n v="54"/>
    <n v="60"/>
  </r>
  <r>
    <n v="122"/>
    <x v="1"/>
    <x v="0"/>
    <x v="1"/>
    <n v="1"/>
    <n v="1"/>
    <n v="3"/>
    <n v="50"/>
    <n v="57.2"/>
    <n v="52"/>
    <n v="55.2"/>
  </r>
  <r>
    <n v="123"/>
    <x v="1"/>
    <x v="0"/>
    <x v="1"/>
    <n v="1"/>
    <n v="2"/>
    <n v="1"/>
    <n v="50"/>
    <n v="57.2"/>
    <n v="52"/>
    <n v="63.6"/>
  </r>
  <r>
    <n v="124"/>
    <x v="1"/>
    <x v="0"/>
    <x v="1"/>
    <n v="1"/>
    <n v="3"/>
    <n v="1"/>
    <n v="47"/>
    <n v="50.6"/>
    <n v="46"/>
    <n v="62.4"/>
  </r>
  <r>
    <n v="125"/>
    <x v="1"/>
    <x v="1"/>
    <x v="0"/>
    <n v="1"/>
    <n v="3"/>
    <n v="1"/>
    <n v="47"/>
    <n v="68.2"/>
    <n v="62"/>
    <n v="54"/>
  </r>
  <r>
    <n v="126"/>
    <x v="1"/>
    <x v="0"/>
    <x v="2"/>
    <n v="1"/>
    <n v="2"/>
    <n v="2"/>
    <n v="55"/>
    <n v="62.7"/>
    <n v="57"/>
    <n v="67.2"/>
  </r>
  <r>
    <n v="127"/>
    <x v="1"/>
    <x v="0"/>
    <x v="1"/>
    <n v="1"/>
    <n v="2"/>
    <n v="2"/>
    <n v="50"/>
    <n v="45.1"/>
    <n v="41"/>
    <n v="54"/>
  </r>
  <r>
    <n v="128"/>
    <x v="1"/>
    <x v="3"/>
    <x v="1"/>
    <n v="1"/>
    <n v="1"/>
    <n v="1"/>
    <n v="39"/>
    <n v="58.3"/>
    <n v="53"/>
    <n v="64.8"/>
  </r>
  <r>
    <n v="129"/>
    <x v="1"/>
    <x v="0"/>
    <x v="2"/>
    <n v="1"/>
    <n v="3"/>
    <n v="4"/>
    <n v="50"/>
    <n v="53.9"/>
    <n v="49"/>
    <n v="67.2"/>
  </r>
  <r>
    <n v="130"/>
    <x v="1"/>
    <x v="1"/>
    <x v="0"/>
    <n v="1"/>
    <n v="3"/>
    <n v="2"/>
    <n v="34"/>
    <n v="38.5"/>
    <n v="35"/>
    <n v="49.2"/>
  </r>
  <r>
    <n v="131"/>
    <x v="1"/>
    <x v="0"/>
    <x v="1"/>
    <n v="1"/>
    <n v="2"/>
    <n v="1"/>
    <n v="57"/>
    <n v="64.900000000000006"/>
    <n v="59"/>
    <n v="64.8"/>
  </r>
  <r>
    <n v="132"/>
    <x v="1"/>
    <x v="3"/>
    <x v="0"/>
    <n v="1"/>
    <n v="2"/>
    <n v="3"/>
    <n v="57"/>
    <n v="71.5"/>
    <n v="65"/>
    <n v="86.4"/>
  </r>
  <r>
    <n v="133"/>
    <x v="1"/>
    <x v="0"/>
    <x v="1"/>
    <n v="1"/>
    <n v="3"/>
    <n v="2"/>
    <n v="68"/>
    <n v="68.2"/>
    <n v="62"/>
    <n v="67.2"/>
  </r>
  <r>
    <n v="134"/>
    <x v="1"/>
    <x v="0"/>
    <x v="1"/>
    <n v="1"/>
    <n v="3"/>
    <n v="3"/>
    <n v="42"/>
    <n v="59.4"/>
    <n v="54"/>
    <n v="56.4"/>
  </r>
  <r>
    <n v="135"/>
    <x v="1"/>
    <x v="0"/>
    <x v="0"/>
    <n v="1"/>
    <n v="2"/>
    <n v="3"/>
    <n v="61"/>
    <n v="64.900000000000006"/>
    <n v="59"/>
    <n v="58.8"/>
  </r>
  <r>
    <n v="136"/>
    <x v="1"/>
    <x v="0"/>
    <x v="2"/>
    <n v="1"/>
    <n v="2"/>
    <n v="3"/>
    <n v="76"/>
    <n v="69.3"/>
    <n v="63"/>
    <n v="72"/>
  </r>
  <r>
    <n v="137"/>
    <x v="1"/>
    <x v="0"/>
    <x v="1"/>
    <n v="2"/>
    <n v="2"/>
    <n v="2"/>
    <n v="47"/>
    <n v="64.900000000000006"/>
    <n v="59"/>
    <n v="64.8"/>
  </r>
  <r>
    <n v="138"/>
    <x v="1"/>
    <x v="1"/>
    <x v="1"/>
    <n v="1"/>
    <n v="3"/>
    <n v="3"/>
    <n v="46"/>
    <n v="57.2"/>
    <n v="52"/>
    <n v="66"/>
  </r>
  <r>
    <n v="139"/>
    <x v="1"/>
    <x v="2"/>
    <x v="1"/>
    <n v="1"/>
    <n v="3"/>
    <n v="3"/>
    <n v="39"/>
    <n v="45.1"/>
    <n v="41"/>
    <n v="39.6"/>
  </r>
  <r>
    <n v="140"/>
    <x v="1"/>
    <x v="1"/>
    <x v="1"/>
    <n v="2"/>
    <n v="2"/>
    <n v="2"/>
    <n v="52"/>
    <n v="53.9"/>
    <n v="49"/>
    <n v="58.8"/>
  </r>
  <r>
    <n v="141"/>
    <x v="1"/>
    <x v="2"/>
    <x v="0"/>
    <n v="1"/>
    <n v="1"/>
    <n v="1"/>
    <n v="28"/>
    <n v="50.6"/>
    <n v="46"/>
    <n v="51.6"/>
  </r>
  <r>
    <n v="142"/>
    <x v="1"/>
    <x v="0"/>
    <x v="2"/>
    <n v="1"/>
    <n v="2"/>
    <n v="3"/>
    <n v="42"/>
    <n v="59.4"/>
    <n v="54"/>
    <n v="60"/>
  </r>
  <r>
    <n v="143"/>
    <x v="1"/>
    <x v="0"/>
    <x v="1"/>
    <n v="1"/>
    <n v="3"/>
    <n v="4"/>
    <n v="47"/>
    <n v="46.2"/>
    <n v="42"/>
    <n v="62.4"/>
  </r>
  <r>
    <n v="144"/>
    <x v="1"/>
    <x v="2"/>
    <x v="1"/>
    <n v="1"/>
    <n v="2"/>
    <n v="4"/>
    <n v="47"/>
    <n v="62.7"/>
    <n v="57"/>
    <n v="57.6"/>
  </r>
  <r>
    <n v="145"/>
    <x v="1"/>
    <x v="0"/>
    <x v="1"/>
    <n v="1"/>
    <n v="2"/>
    <n v="1"/>
    <n v="52"/>
    <n v="64.900000000000006"/>
    <n v="59"/>
    <n v="69.599999999999994"/>
  </r>
  <r>
    <n v="146"/>
    <x v="1"/>
    <x v="0"/>
    <x v="2"/>
    <n v="2"/>
    <n v="2"/>
    <n v="2"/>
    <n v="47"/>
    <n v="57.2"/>
    <n v="52"/>
    <n v="51.6"/>
  </r>
  <r>
    <n v="147"/>
    <x v="1"/>
    <x v="0"/>
    <x v="1"/>
    <n v="1"/>
    <n v="3"/>
    <n v="1"/>
    <n v="50"/>
    <n v="68.2"/>
    <n v="62"/>
    <n v="49.2"/>
  </r>
  <r>
    <n v="148"/>
    <x v="1"/>
    <x v="0"/>
    <x v="1"/>
    <n v="2"/>
    <n v="2"/>
    <n v="4"/>
    <n v="44"/>
    <n v="57.2"/>
    <n v="52"/>
    <n v="51.6"/>
  </r>
  <r>
    <n v="149"/>
    <x v="1"/>
    <x v="2"/>
    <x v="0"/>
    <n v="1"/>
    <n v="2"/>
    <n v="3"/>
    <n v="47"/>
    <n v="45.1"/>
    <n v="41"/>
    <n v="55.2"/>
  </r>
  <r>
    <n v="150"/>
    <x v="1"/>
    <x v="1"/>
    <x v="0"/>
    <n v="1"/>
    <n v="2"/>
    <n v="4"/>
    <n v="45"/>
    <n v="60.5"/>
    <n v="55"/>
    <n v="52.8"/>
  </r>
  <r>
    <n v="151"/>
    <x v="1"/>
    <x v="1"/>
    <x v="0"/>
    <n v="1"/>
    <n v="2"/>
    <n v="3"/>
    <n v="47"/>
    <n v="40.700000000000003"/>
    <n v="37"/>
    <n v="51.6"/>
  </r>
  <r>
    <n v="152"/>
    <x v="1"/>
    <x v="0"/>
    <x v="2"/>
    <n v="1"/>
    <n v="2"/>
    <n v="4"/>
    <n v="65"/>
    <n v="59.4"/>
    <n v="54"/>
    <n v="73.2"/>
  </r>
  <r>
    <n v="153"/>
    <x v="1"/>
    <x v="0"/>
    <x v="1"/>
    <n v="1"/>
    <n v="3"/>
    <n v="3"/>
    <n v="43"/>
    <n v="62.7"/>
    <n v="57"/>
    <n v="48"/>
  </r>
  <r>
    <n v="154"/>
    <x v="1"/>
    <x v="2"/>
    <x v="1"/>
    <n v="1"/>
    <n v="1"/>
    <n v="1"/>
    <n v="47"/>
    <n v="59.4"/>
    <n v="54"/>
    <n v="58.8"/>
  </r>
  <r>
    <n v="155"/>
    <x v="1"/>
    <x v="0"/>
    <x v="1"/>
    <n v="1"/>
    <n v="1"/>
    <n v="4"/>
    <n v="57"/>
    <n v="68.2"/>
    <n v="62"/>
    <n v="67.2"/>
  </r>
  <r>
    <n v="156"/>
    <x v="1"/>
    <x v="0"/>
    <x v="1"/>
    <n v="1"/>
    <n v="2"/>
    <n v="2"/>
    <n v="68"/>
    <n v="64.900000000000006"/>
    <n v="59"/>
    <n v="73.2"/>
  </r>
  <r>
    <n v="157"/>
    <x v="1"/>
    <x v="0"/>
    <x v="1"/>
    <n v="1"/>
    <n v="3"/>
    <n v="1"/>
    <n v="52"/>
    <n v="60.5"/>
    <n v="55"/>
    <n v="60"/>
  </r>
  <r>
    <n v="158"/>
    <x v="1"/>
    <x v="0"/>
    <x v="1"/>
    <n v="1"/>
    <n v="3"/>
    <n v="4"/>
    <n v="42"/>
    <n v="62.7"/>
    <n v="57"/>
    <n v="61.2"/>
  </r>
  <r>
    <n v="159"/>
    <x v="1"/>
    <x v="0"/>
    <x v="1"/>
    <n v="1"/>
    <n v="1"/>
    <n v="1"/>
    <n v="42"/>
    <n v="42.9"/>
    <n v="39"/>
    <n v="50.4"/>
  </r>
  <r>
    <n v="160"/>
    <x v="1"/>
    <x v="1"/>
    <x v="2"/>
    <n v="1"/>
    <n v="2"/>
    <n v="4"/>
    <n v="66"/>
    <n v="73.7"/>
    <n v="67"/>
    <n v="80.400000000000006"/>
  </r>
  <r>
    <n v="161"/>
    <x v="1"/>
    <x v="0"/>
    <x v="0"/>
    <n v="1"/>
    <n v="2"/>
    <n v="1"/>
    <n v="47"/>
    <n v="68.2"/>
    <n v="62"/>
    <n v="63.6"/>
  </r>
  <r>
    <n v="162"/>
    <x v="1"/>
    <x v="0"/>
    <x v="1"/>
    <n v="1"/>
    <n v="2"/>
    <n v="4"/>
    <n v="57"/>
    <n v="55"/>
    <n v="50"/>
    <n v="60"/>
  </r>
  <r>
    <n v="163"/>
    <x v="1"/>
    <x v="0"/>
    <x v="2"/>
    <n v="2"/>
    <n v="2"/>
    <n v="3"/>
    <n v="47"/>
    <n v="67.099999999999994"/>
    <n v="61"/>
    <n v="61.2"/>
  </r>
  <r>
    <n v="164"/>
    <x v="1"/>
    <x v="0"/>
    <x v="0"/>
    <n v="1"/>
    <n v="2"/>
    <n v="3"/>
    <n v="57"/>
    <n v="68.2"/>
    <n v="62"/>
    <n v="86.4"/>
  </r>
  <r>
    <n v="165"/>
    <x v="1"/>
    <x v="0"/>
    <x v="1"/>
    <n v="1"/>
    <n v="2"/>
    <n v="4"/>
    <n v="52"/>
    <n v="64.900000000000006"/>
    <n v="59"/>
    <n v="57.6"/>
  </r>
  <r>
    <n v="166"/>
    <x v="1"/>
    <x v="0"/>
    <x v="0"/>
    <n v="1"/>
    <n v="3"/>
    <n v="4"/>
    <n v="44"/>
    <n v="48.4"/>
    <n v="44"/>
    <n v="48"/>
  </r>
  <r>
    <n v="167"/>
    <x v="1"/>
    <x v="0"/>
    <x v="1"/>
    <n v="1"/>
    <n v="2"/>
    <n v="3"/>
    <n v="50"/>
    <n v="64.900000000000006"/>
    <n v="59"/>
    <n v="63.6"/>
  </r>
  <r>
    <n v="168"/>
    <x v="1"/>
    <x v="0"/>
    <x v="0"/>
    <n v="1"/>
    <n v="1"/>
    <n v="1"/>
    <n v="39"/>
    <n v="59.4"/>
    <n v="54"/>
    <n v="46.8"/>
  </r>
  <r>
    <n v="169"/>
    <x v="1"/>
    <x v="0"/>
    <x v="1"/>
    <n v="2"/>
    <n v="2"/>
    <n v="3"/>
    <n v="57"/>
    <n v="68.2"/>
    <n v="62"/>
    <n v="75.599999999999994"/>
  </r>
  <r>
    <n v="170"/>
    <x v="1"/>
    <x v="0"/>
    <x v="0"/>
    <n v="1"/>
    <n v="3"/>
    <n v="2"/>
    <n v="57"/>
    <n v="66"/>
    <n v="60"/>
    <n v="61.2"/>
  </r>
  <r>
    <n v="171"/>
    <x v="1"/>
    <x v="0"/>
    <x v="0"/>
    <n v="1"/>
    <n v="1"/>
    <n v="3"/>
    <n v="42"/>
    <n v="62.7"/>
    <n v="57"/>
    <n v="54"/>
  </r>
  <r>
    <n v="172"/>
    <x v="1"/>
    <x v="2"/>
    <x v="1"/>
    <n v="1"/>
    <n v="3"/>
    <n v="4"/>
    <n v="47"/>
    <n v="50.6"/>
    <n v="46"/>
    <n v="46.8"/>
  </r>
  <r>
    <n v="173"/>
    <x v="1"/>
    <x v="1"/>
    <x v="2"/>
    <n v="1"/>
    <n v="1"/>
    <n v="1"/>
    <n v="42"/>
    <n v="39.6"/>
    <n v="36"/>
    <n v="50.4"/>
  </r>
  <r>
    <n v="174"/>
    <x v="1"/>
    <x v="3"/>
    <x v="2"/>
    <n v="1"/>
    <n v="2"/>
    <n v="3"/>
    <n v="60"/>
    <n v="64.900000000000006"/>
    <n v="59"/>
    <n v="74.400000000000006"/>
  </r>
  <r>
    <n v="175"/>
    <x v="1"/>
    <x v="1"/>
    <x v="0"/>
    <n v="1"/>
    <n v="1"/>
    <n v="1"/>
    <n v="44"/>
    <n v="53.9"/>
    <n v="49"/>
    <n v="52.8"/>
  </r>
  <r>
    <n v="176"/>
    <x v="1"/>
    <x v="0"/>
    <x v="0"/>
    <n v="1"/>
    <n v="2"/>
    <n v="2"/>
    <n v="63"/>
    <n v="66"/>
    <n v="60"/>
    <n v="78"/>
  </r>
  <r>
    <n v="177"/>
    <x v="1"/>
    <x v="0"/>
    <x v="1"/>
    <n v="1"/>
    <n v="2"/>
    <n v="2"/>
    <n v="65"/>
    <n v="73.7"/>
    <n v="67"/>
    <n v="75.599999999999994"/>
  </r>
  <r>
    <n v="178"/>
    <x v="1"/>
    <x v="0"/>
    <x v="1"/>
    <n v="1"/>
    <n v="2"/>
    <n v="1"/>
    <n v="39"/>
    <n v="59.4"/>
    <n v="54"/>
    <n v="64.8"/>
  </r>
  <r>
    <n v="179"/>
    <x v="1"/>
    <x v="0"/>
    <x v="2"/>
    <n v="1"/>
    <n v="3"/>
    <n v="2"/>
    <n v="50"/>
    <n v="57.2"/>
    <n v="52"/>
    <n v="54"/>
  </r>
  <r>
    <n v="180"/>
    <x v="1"/>
    <x v="0"/>
    <x v="0"/>
    <n v="1"/>
    <n v="1"/>
    <n v="1"/>
    <n v="52"/>
    <n v="71.5"/>
    <n v="65"/>
    <n v="72"/>
  </r>
  <r>
    <n v="181"/>
    <x v="1"/>
    <x v="0"/>
    <x v="1"/>
    <n v="1"/>
    <n v="2"/>
    <n v="1"/>
    <n v="60"/>
    <n v="68.2"/>
    <n v="62"/>
    <n v="58.8"/>
  </r>
  <r>
    <n v="182"/>
    <x v="1"/>
    <x v="0"/>
    <x v="1"/>
    <n v="2"/>
    <n v="2"/>
    <n v="1"/>
    <n v="44"/>
    <n v="53.9"/>
    <n v="49"/>
    <n v="57.6"/>
  </r>
  <r>
    <n v="183"/>
    <x v="1"/>
    <x v="0"/>
    <x v="2"/>
    <n v="1"/>
    <n v="1"/>
    <n v="2"/>
    <n v="52"/>
    <n v="73.7"/>
    <n v="67"/>
    <n v="68.400000000000006"/>
  </r>
  <r>
    <n v="184"/>
    <x v="1"/>
    <x v="0"/>
    <x v="1"/>
    <n v="1"/>
    <n v="2"/>
    <n v="1"/>
    <n v="55"/>
    <n v="71.5"/>
    <n v="65"/>
    <n v="66"/>
  </r>
  <r>
    <n v="185"/>
    <x v="1"/>
    <x v="3"/>
    <x v="2"/>
    <n v="1"/>
    <n v="3"/>
    <n v="2"/>
    <n v="50"/>
    <n v="73.7"/>
    <n v="67"/>
    <n v="79.2"/>
  </r>
  <r>
    <n v="186"/>
    <x v="1"/>
    <x v="3"/>
    <x v="0"/>
    <n v="1"/>
    <n v="2"/>
    <n v="1"/>
    <n v="65"/>
    <n v="71.5"/>
    <n v="65"/>
    <n v="76.8"/>
  </r>
  <r>
    <n v="187"/>
    <x v="1"/>
    <x v="0"/>
    <x v="1"/>
    <n v="1"/>
    <n v="1"/>
    <n v="3"/>
    <n v="52"/>
    <n v="59.4"/>
    <n v="54"/>
    <n v="66"/>
  </r>
  <r>
    <n v="188"/>
    <x v="1"/>
    <x v="3"/>
    <x v="1"/>
    <n v="1"/>
    <n v="1"/>
    <n v="1"/>
    <n v="47"/>
    <n v="48.4"/>
    <n v="44"/>
    <n v="50.4"/>
  </r>
  <r>
    <n v="189"/>
    <x v="1"/>
    <x v="0"/>
    <x v="2"/>
    <n v="2"/>
    <n v="2"/>
    <n v="2"/>
    <n v="63"/>
    <n v="68.2"/>
    <n v="62"/>
    <n v="67.2"/>
  </r>
  <r>
    <n v="190"/>
    <x v="1"/>
    <x v="1"/>
    <x v="0"/>
    <n v="1"/>
    <n v="2"/>
    <n v="1"/>
    <n v="50"/>
    <n v="50.6"/>
    <n v="46"/>
    <n v="63.6"/>
  </r>
  <r>
    <n v="191"/>
    <x v="1"/>
    <x v="0"/>
    <x v="0"/>
    <n v="1"/>
    <n v="3"/>
    <n v="4"/>
    <n v="42"/>
    <n v="59.4"/>
    <n v="54"/>
    <n v="49.2"/>
  </r>
  <r>
    <n v="192"/>
    <x v="1"/>
    <x v="0"/>
    <x v="2"/>
    <n v="2"/>
    <n v="1"/>
    <n v="3"/>
    <n v="36"/>
    <n v="62.7"/>
    <n v="57"/>
    <n v="50.4"/>
  </r>
  <r>
    <n v="193"/>
    <x v="1"/>
    <x v="0"/>
    <x v="1"/>
    <n v="2"/>
    <n v="3"/>
    <n v="3"/>
    <n v="50"/>
    <n v="57.2"/>
    <n v="52"/>
    <n v="63.6"/>
  </r>
  <r>
    <n v="194"/>
    <x v="1"/>
    <x v="3"/>
    <x v="2"/>
    <n v="1"/>
    <n v="2"/>
    <n v="2"/>
    <n v="41"/>
    <n v="64.900000000000006"/>
    <n v="59"/>
    <n v="50.4"/>
  </r>
  <r>
    <n v="195"/>
    <x v="1"/>
    <x v="0"/>
    <x v="1"/>
    <n v="2"/>
    <n v="2"/>
    <n v="4"/>
    <n v="47"/>
    <n v="71.5"/>
    <n v="65"/>
    <n v="72"/>
  </r>
  <r>
    <n v="196"/>
    <x v="1"/>
    <x v="3"/>
    <x v="1"/>
    <n v="2"/>
    <n v="1"/>
    <n v="2"/>
    <n v="55"/>
    <n v="64.900000000000006"/>
    <n v="59"/>
    <n v="62.4"/>
  </r>
  <r>
    <n v="197"/>
    <x v="1"/>
    <x v="0"/>
    <x v="1"/>
    <n v="1"/>
    <n v="3"/>
    <n v="3"/>
    <n v="42"/>
    <n v="50.6"/>
    <n v="46"/>
    <n v="45.6"/>
  </r>
  <r>
    <n v="198"/>
    <x v="1"/>
    <x v="0"/>
    <x v="1"/>
    <n v="2"/>
    <n v="1"/>
    <n v="1"/>
    <n v="57"/>
    <n v="45.1"/>
    <n v="41"/>
    <n v="68.400000000000006"/>
  </r>
  <r>
    <n v="199"/>
    <x v="1"/>
    <x v="0"/>
    <x v="1"/>
    <n v="1"/>
    <n v="1"/>
    <n v="4"/>
    <n v="55"/>
    <n v="68.2"/>
    <n v="62"/>
    <n v="69.599999999999994"/>
  </r>
  <r>
    <n v="200"/>
    <x v="1"/>
    <x v="0"/>
    <x v="2"/>
    <n v="1"/>
    <n v="2"/>
    <n v="1"/>
    <n v="63"/>
    <n v="71.5"/>
    <n v="65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D2DB7-DB46-44D9-9540-48F26C1ED4E8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58:K64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Total" baseField="2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23471-5706-4FCA-9DD9-83E4011EBE6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2:P25" firstHeaderRow="0" firstDataRow="1" firstDataCol="1"/>
  <pivotFields count="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004A2-0854-405C-AD31-1FA19DE54D0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0:P55" firstHeaderRow="0" firstDataRow="1" firstDataCol="1"/>
  <pivotFields count="6"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ducation_Qualitification" fld="5" subtotal="count" baseField="5" baseItem="0"/>
    <dataField name="Count of Education_Qualitification2" fld="5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4F323-24E9-468C-A819-3D154D70EF3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4:P48" firstHeaderRow="0" firstDataRow="1" firstDataCol="1"/>
  <pivotFields count="6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gment" fld="4" subtotal="count" baseField="4" baseItem="0"/>
    <dataField name="Count of Segment2" fld="4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07657-3035-4BC2-A23F-B401B98BB23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8:P42" firstHeaderRow="0" firstDataRow="1" firstDataCol="1"/>
  <pivotFields count="6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gment" fld="4" subtotal="count" baseField="4" baseItem="0"/>
    <dataField name="Count of Segment2" fld="4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70D6C-B18E-4F56-BF34-3A3EF934684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3:P36" firstHeaderRow="0" firstDataRow="1" firstDataCol="1"/>
  <pivotFields count="6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rital_status2" fld="3" subtotal="count" baseField="3" baseItem="0"/>
    <dataField name="Count of Marital_status" fld="3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ECE54-E002-4E82-812A-6DC4F9C5C3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824B7-45F1-4D97-B616-26CC673A42B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 colHeaderCaption="Region">
  <location ref="K16:O21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id" fld="0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20A3A-D303-40CF-89CD-898EEE159EB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6:N30" firstHeaderRow="0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" fld="2" baseField="0" baseItem="0"/>
    <dataField name="Average" fld="2" subtotal="average" baseField="1" baseItem="0"/>
    <dataField name="StdDev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03B01-32EB-45B2-BDB1-EB9810EFF054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 colHeaderCaption="Region">
  <location ref="E16:I21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C79A-3F25-4B18-BD5A-6F2A705D0F9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 colHeaderCaption="Region">
  <location ref="N6:R11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5673C-B20D-4386-8EF1-888BC51EC22E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50:K56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Row" baseField="2" baseItem="0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4106C-57DD-4594-A7A1-7A812411F4D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2:K48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C03E7-4963-46E7-B72B-7336118CCDF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4:K40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C0B3B-1C31-4EB9-847D-8FD5D07D3A6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11"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baseField="2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8E9C7-A6E2-4AC1-94F4-2B8813B65443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6:B31" firstHeaderRow="1" firstDataRow="1" firstDataCol="1"/>
  <pivotFields count="11">
    <pivotField dataField="1" showAll="0"/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Custid" fld="0" subtotal="count" baseField="2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4A5AE-6A7E-4710-95AD-4EDC79CCD254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:H6" firstHeaderRow="1" firstDataRow="1" firstDataCol="1"/>
  <pivotFields count="11"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showDataAs="percentOfCol" baseField="2" baseItem="0" numFmtId="1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787A4-092F-4094-B759-514AB98CEC3E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6" firstHeaderRow="1" firstDataRow="1" firstDataCol="1"/>
  <pivotFields count="11"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showDataAs="percentOfCol" baseField="2" baseItem="0" numFmtId="1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DF731-34D8-444C-828D-4484A28E563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P31" firstHeaderRow="0" firstDataRow="1" firstDataCol="1"/>
  <pivotFields count="6"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qChannel" fld="1" subtotal="count" baseField="1" baseItem="0"/>
    <dataField name="Count of AqChannel2" fld="1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9E15-4BCD-4953-ADD8-AA8EBFBE489F}">
  <dimension ref="A1:K251"/>
  <sheetViews>
    <sheetView tabSelected="1" topLeftCell="B43" zoomScale="90" zoomScaleNormal="90" workbookViewId="0">
      <selection activeCell="T59" sqref="T59"/>
    </sheetView>
  </sheetViews>
  <sheetFormatPr defaultRowHeight="14.4" x14ac:dyDescent="0.3"/>
  <cols>
    <col min="1" max="1" width="12.44140625" bestFit="1" customWidth="1"/>
    <col min="2" max="2" width="13.6640625" bestFit="1" customWidth="1"/>
    <col min="4" max="4" width="12.44140625" bestFit="1" customWidth="1"/>
    <col min="5" max="5" width="13.6640625" bestFit="1" customWidth="1"/>
    <col min="8" max="8" width="14.6640625" bestFit="1" customWidth="1"/>
    <col min="9" max="9" width="16.77734375" bestFit="1" customWidth="1"/>
    <col min="10" max="10" width="7.77734375" bestFit="1" customWidth="1"/>
    <col min="11" max="11" width="11.109375" bestFit="1" customWidth="1"/>
    <col min="12" max="12" width="19.44140625" bestFit="1" customWidth="1"/>
    <col min="13" max="13" width="22.109375" bestFit="1" customWidth="1"/>
    <col min="14" max="14" width="11.109375" bestFit="1" customWidth="1"/>
  </cols>
  <sheetData>
    <row r="1" spans="1:8" x14ac:dyDescent="0.3">
      <c r="A1" s="4" t="s">
        <v>11</v>
      </c>
      <c r="B1" t="s">
        <v>98</v>
      </c>
      <c r="D1" s="4" t="s">
        <v>11</v>
      </c>
      <c r="E1" t="s">
        <v>98</v>
      </c>
      <c r="G1" s="4" t="s">
        <v>11</v>
      </c>
      <c r="H1" t="s">
        <v>98</v>
      </c>
    </row>
    <row r="2" spans="1:8" x14ac:dyDescent="0.3">
      <c r="A2" s="5">
        <v>1</v>
      </c>
      <c r="B2">
        <v>24</v>
      </c>
      <c r="D2" s="5">
        <v>1</v>
      </c>
      <c r="E2" s="10">
        <v>0.12</v>
      </c>
      <c r="G2" s="5">
        <v>1</v>
      </c>
      <c r="H2" s="10">
        <v>0.12</v>
      </c>
    </row>
    <row r="3" spans="1:8" x14ac:dyDescent="0.3">
      <c r="A3" s="5">
        <v>2</v>
      </c>
      <c r="B3">
        <v>11</v>
      </c>
      <c r="D3" s="5">
        <v>2</v>
      </c>
      <c r="E3" s="10">
        <v>5.5E-2</v>
      </c>
      <c r="G3" s="5">
        <v>2</v>
      </c>
      <c r="H3" s="10">
        <v>5.5E-2</v>
      </c>
    </row>
    <row r="4" spans="1:8" x14ac:dyDescent="0.3">
      <c r="A4" s="5">
        <v>3</v>
      </c>
      <c r="B4">
        <v>20</v>
      </c>
      <c r="D4" s="5">
        <v>3</v>
      </c>
      <c r="E4" s="10">
        <v>0.1</v>
      </c>
      <c r="G4" s="5">
        <v>3</v>
      </c>
      <c r="H4" s="10">
        <v>0.1</v>
      </c>
    </row>
    <row r="5" spans="1:8" x14ac:dyDescent="0.3">
      <c r="A5" s="5">
        <v>4</v>
      </c>
      <c r="B5">
        <v>145</v>
      </c>
      <c r="D5" s="5">
        <v>4</v>
      </c>
      <c r="E5" s="10">
        <v>0.72499999999999998</v>
      </c>
      <c r="G5" s="5">
        <v>4</v>
      </c>
      <c r="H5" s="10">
        <v>0.72499999999999998</v>
      </c>
    </row>
    <row r="6" spans="1:8" x14ac:dyDescent="0.3">
      <c r="A6" s="5" t="s">
        <v>12</v>
      </c>
      <c r="B6">
        <v>200</v>
      </c>
      <c r="D6" s="5" t="s">
        <v>12</v>
      </c>
      <c r="E6" s="10">
        <v>1</v>
      </c>
      <c r="G6" s="5" t="s">
        <v>12</v>
      </c>
      <c r="H6" s="10">
        <v>1</v>
      </c>
    </row>
    <row r="11" spans="1:8" x14ac:dyDescent="0.3">
      <c r="A11" t="s">
        <v>121</v>
      </c>
      <c r="F11" t="s">
        <v>122</v>
      </c>
    </row>
    <row r="25" spans="1:2" x14ac:dyDescent="0.3">
      <c r="A25" t="s">
        <v>123</v>
      </c>
    </row>
    <row r="26" spans="1:2" x14ac:dyDescent="0.3">
      <c r="A26" s="4" t="s">
        <v>11</v>
      </c>
      <c r="B26" t="s">
        <v>98</v>
      </c>
    </row>
    <row r="27" spans="1:2" x14ac:dyDescent="0.3">
      <c r="A27" s="5">
        <v>4</v>
      </c>
      <c r="B27">
        <v>145</v>
      </c>
    </row>
    <row r="28" spans="1:2" x14ac:dyDescent="0.3">
      <c r="A28" s="5">
        <v>1</v>
      </c>
      <c r="B28">
        <v>24</v>
      </c>
    </row>
    <row r="29" spans="1:2" x14ac:dyDescent="0.3">
      <c r="A29" s="5">
        <v>3</v>
      </c>
      <c r="B29">
        <v>20</v>
      </c>
    </row>
    <row r="30" spans="1:2" x14ac:dyDescent="0.3">
      <c r="A30" s="5">
        <v>2</v>
      </c>
      <c r="B30">
        <v>11</v>
      </c>
    </row>
    <row r="31" spans="1:2" x14ac:dyDescent="0.3">
      <c r="A31" s="5" t="s">
        <v>12</v>
      </c>
      <c r="B31">
        <v>200</v>
      </c>
    </row>
    <row r="34" spans="8:11" x14ac:dyDescent="0.3">
      <c r="H34" s="4" t="s">
        <v>98</v>
      </c>
      <c r="I34" s="4" t="s">
        <v>131</v>
      </c>
    </row>
    <row r="35" spans="8:11" x14ac:dyDescent="0.3">
      <c r="H35" s="4" t="s">
        <v>11</v>
      </c>
      <c r="I35">
        <v>0</v>
      </c>
      <c r="J35">
        <v>1</v>
      </c>
      <c r="K35" t="s">
        <v>12</v>
      </c>
    </row>
    <row r="36" spans="8:11" x14ac:dyDescent="0.3">
      <c r="H36" s="5">
        <v>1</v>
      </c>
      <c r="I36" s="13">
        <v>13</v>
      </c>
      <c r="J36" s="13">
        <v>11</v>
      </c>
      <c r="K36" s="13">
        <v>24</v>
      </c>
    </row>
    <row r="37" spans="8:11" x14ac:dyDescent="0.3">
      <c r="H37" s="5">
        <v>2</v>
      </c>
      <c r="I37" s="13">
        <v>3</v>
      </c>
      <c r="J37" s="13">
        <v>8</v>
      </c>
      <c r="K37" s="13">
        <v>11</v>
      </c>
    </row>
    <row r="38" spans="8:11" x14ac:dyDescent="0.3">
      <c r="H38" s="5">
        <v>3</v>
      </c>
      <c r="I38" s="13">
        <v>7</v>
      </c>
      <c r="J38" s="13">
        <v>13</v>
      </c>
      <c r="K38" s="13">
        <v>20</v>
      </c>
    </row>
    <row r="39" spans="8:11" x14ac:dyDescent="0.3">
      <c r="H39" s="5">
        <v>4</v>
      </c>
      <c r="I39" s="13">
        <v>68</v>
      </c>
      <c r="J39" s="13">
        <v>77</v>
      </c>
      <c r="K39" s="13">
        <v>145</v>
      </c>
    </row>
    <row r="40" spans="8:11" x14ac:dyDescent="0.3">
      <c r="H40" s="5" t="s">
        <v>12</v>
      </c>
      <c r="I40" s="13">
        <v>91</v>
      </c>
      <c r="J40" s="13">
        <v>109</v>
      </c>
      <c r="K40" s="13">
        <v>200</v>
      </c>
    </row>
    <row r="42" spans="8:11" x14ac:dyDescent="0.3">
      <c r="H42" s="4" t="s">
        <v>98</v>
      </c>
      <c r="I42" s="4" t="s">
        <v>131</v>
      </c>
    </row>
    <row r="43" spans="8:11" x14ac:dyDescent="0.3">
      <c r="H43" s="4" t="s">
        <v>11</v>
      </c>
      <c r="I43">
        <v>0</v>
      </c>
      <c r="J43">
        <v>1</v>
      </c>
      <c r="K43" t="s">
        <v>12</v>
      </c>
    </row>
    <row r="44" spans="8:11" x14ac:dyDescent="0.3">
      <c r="H44" s="5">
        <v>1</v>
      </c>
      <c r="I44" s="10">
        <v>0.14285714285714285</v>
      </c>
      <c r="J44" s="10">
        <v>0.10091743119266056</v>
      </c>
      <c r="K44" s="10">
        <v>0.12</v>
      </c>
    </row>
    <row r="45" spans="8:11" x14ac:dyDescent="0.3">
      <c r="H45" s="5">
        <v>2</v>
      </c>
      <c r="I45" s="10">
        <v>3.2967032967032968E-2</v>
      </c>
      <c r="J45" s="10">
        <v>7.3394495412844041E-2</v>
      </c>
      <c r="K45" s="10">
        <v>5.5E-2</v>
      </c>
    </row>
    <row r="46" spans="8:11" x14ac:dyDescent="0.3">
      <c r="H46" s="5">
        <v>3</v>
      </c>
      <c r="I46" s="10">
        <v>7.6923076923076927E-2</v>
      </c>
      <c r="J46" s="10">
        <v>0.11926605504587157</v>
      </c>
      <c r="K46" s="10">
        <v>0.1</v>
      </c>
    </row>
    <row r="47" spans="8:11" x14ac:dyDescent="0.3">
      <c r="H47" s="5">
        <v>4</v>
      </c>
      <c r="I47" s="10">
        <v>0.74725274725274726</v>
      </c>
      <c r="J47" s="10">
        <v>0.70642201834862384</v>
      </c>
      <c r="K47" s="10">
        <v>0.72499999999999998</v>
      </c>
    </row>
    <row r="48" spans="8:11" x14ac:dyDescent="0.3">
      <c r="H48" s="5" t="s">
        <v>12</v>
      </c>
      <c r="I48" s="10">
        <v>1</v>
      </c>
      <c r="J48" s="10">
        <v>1</v>
      </c>
      <c r="K48" s="10">
        <v>1</v>
      </c>
    </row>
    <row r="50" spans="1:11" x14ac:dyDescent="0.3">
      <c r="H50" s="4" t="s">
        <v>98</v>
      </c>
      <c r="I50" s="4" t="s">
        <v>131</v>
      </c>
    </row>
    <row r="51" spans="1:11" x14ac:dyDescent="0.3">
      <c r="A51" t="s">
        <v>9</v>
      </c>
      <c r="H51" s="4" t="s">
        <v>11</v>
      </c>
      <c r="I51">
        <v>0</v>
      </c>
      <c r="J51">
        <v>1</v>
      </c>
      <c r="K51" t="s">
        <v>12</v>
      </c>
    </row>
    <row r="52" spans="1:11" x14ac:dyDescent="0.3">
      <c r="A52">
        <v>52</v>
      </c>
      <c r="C52" t="s">
        <v>124</v>
      </c>
      <c r="D52">
        <f>MIN(A52:A251)</f>
        <v>10</v>
      </c>
      <c r="H52" s="5">
        <v>1</v>
      </c>
      <c r="I52" s="10">
        <v>0.54166666666666663</v>
      </c>
      <c r="J52" s="10">
        <v>0.45833333333333331</v>
      </c>
      <c r="K52" s="10">
        <v>1</v>
      </c>
    </row>
    <row r="53" spans="1:11" x14ac:dyDescent="0.3">
      <c r="A53">
        <v>59</v>
      </c>
      <c r="C53" t="s">
        <v>125</v>
      </c>
      <c r="D53">
        <f>_xlfn.QUARTILE.EXC(A52:A251,1)</f>
        <v>45.25</v>
      </c>
      <c r="H53" s="5">
        <v>2</v>
      </c>
      <c r="I53" s="10">
        <v>0.27272727272727271</v>
      </c>
      <c r="J53" s="10">
        <v>0.72727272727272729</v>
      </c>
      <c r="K53" s="10">
        <v>1</v>
      </c>
    </row>
    <row r="54" spans="1:11" x14ac:dyDescent="0.3">
      <c r="A54">
        <v>33</v>
      </c>
      <c r="C54" t="s">
        <v>126</v>
      </c>
      <c r="D54">
        <f>_xlfn.QUARTILE.EXC(A52:A251,2)</f>
        <v>54</v>
      </c>
      <c r="H54" s="5">
        <v>3</v>
      </c>
      <c r="I54" s="10">
        <v>0.35</v>
      </c>
      <c r="J54" s="10">
        <v>0.65</v>
      </c>
      <c r="K54" s="10">
        <v>1</v>
      </c>
    </row>
    <row r="55" spans="1:11" x14ac:dyDescent="0.3">
      <c r="A55">
        <v>100</v>
      </c>
      <c r="C55" t="s">
        <v>127</v>
      </c>
      <c r="D55">
        <f>_xlfn.QUARTILE.EXC(A52:A251,3)</f>
        <v>60.75</v>
      </c>
      <c r="H55" s="5">
        <v>4</v>
      </c>
      <c r="I55" s="10">
        <v>0.4689655172413793</v>
      </c>
      <c r="J55" s="10">
        <v>0.53103448275862064</v>
      </c>
      <c r="K55" s="10">
        <v>1</v>
      </c>
    </row>
    <row r="56" spans="1:11" x14ac:dyDescent="0.3">
      <c r="A56">
        <v>52</v>
      </c>
      <c r="C56" t="s">
        <v>128</v>
      </c>
      <c r="D56">
        <f>MAX(A52:A251)</f>
        <v>150</v>
      </c>
      <c r="H56" s="5" t="s">
        <v>12</v>
      </c>
      <c r="I56" s="10">
        <v>0.45500000000000002</v>
      </c>
      <c r="J56" s="10">
        <v>0.54500000000000004</v>
      </c>
      <c r="K56" s="10">
        <v>1</v>
      </c>
    </row>
    <row r="57" spans="1:11" x14ac:dyDescent="0.3">
      <c r="A57">
        <v>52</v>
      </c>
    </row>
    <row r="58" spans="1:11" x14ac:dyDescent="0.3">
      <c r="A58">
        <v>59</v>
      </c>
      <c r="H58" s="4" t="s">
        <v>98</v>
      </c>
      <c r="I58" s="4" t="s">
        <v>131</v>
      </c>
    </row>
    <row r="59" spans="1:11" x14ac:dyDescent="0.3">
      <c r="A59">
        <v>46</v>
      </c>
      <c r="C59" t="s">
        <v>129</v>
      </c>
      <c r="D59">
        <f>D55+1.5*(D55-D53)</f>
        <v>84</v>
      </c>
      <c r="H59" s="4" t="s">
        <v>11</v>
      </c>
      <c r="I59">
        <v>0</v>
      </c>
      <c r="J59">
        <v>1</v>
      </c>
      <c r="K59" t="s">
        <v>12</v>
      </c>
    </row>
    <row r="60" spans="1:11" x14ac:dyDescent="0.3">
      <c r="A60">
        <v>57</v>
      </c>
      <c r="C60" t="s">
        <v>130</v>
      </c>
      <c r="D60">
        <f>D53-1.5*(D55-D53)</f>
        <v>22</v>
      </c>
      <c r="H60" s="5">
        <v>1</v>
      </c>
      <c r="I60" s="10">
        <v>6.5000000000000002E-2</v>
      </c>
      <c r="J60" s="10">
        <v>5.5E-2</v>
      </c>
      <c r="K60" s="10">
        <v>0.12</v>
      </c>
    </row>
    <row r="61" spans="1:11" x14ac:dyDescent="0.3">
      <c r="A61">
        <v>55</v>
      </c>
      <c r="H61" s="5">
        <v>2</v>
      </c>
      <c r="I61" s="10">
        <v>1.4999999999999999E-2</v>
      </c>
      <c r="J61" s="10">
        <v>0.04</v>
      </c>
      <c r="K61" s="10">
        <v>5.5E-2</v>
      </c>
    </row>
    <row r="62" spans="1:11" x14ac:dyDescent="0.3">
      <c r="A62">
        <v>46</v>
      </c>
      <c r="H62" s="5">
        <v>3</v>
      </c>
      <c r="I62" s="10">
        <v>3.5000000000000003E-2</v>
      </c>
      <c r="J62" s="10">
        <v>6.5000000000000002E-2</v>
      </c>
      <c r="K62" s="10">
        <v>0.1</v>
      </c>
    </row>
    <row r="63" spans="1:11" x14ac:dyDescent="0.3">
      <c r="A63">
        <v>150</v>
      </c>
      <c r="H63" s="5">
        <v>4</v>
      </c>
      <c r="I63" s="10">
        <v>0.34</v>
      </c>
      <c r="J63" s="10">
        <v>0.38500000000000001</v>
      </c>
      <c r="K63" s="10">
        <v>0.72499999999999998</v>
      </c>
    </row>
    <row r="64" spans="1:11" x14ac:dyDescent="0.3">
      <c r="A64">
        <v>60</v>
      </c>
      <c r="H64" s="5" t="s">
        <v>12</v>
      </c>
      <c r="I64" s="10">
        <v>0.45500000000000002</v>
      </c>
      <c r="J64" s="10">
        <v>0.54500000000000004</v>
      </c>
      <c r="K64" s="10">
        <v>1</v>
      </c>
    </row>
    <row r="65" spans="1:1" x14ac:dyDescent="0.3">
      <c r="A65">
        <v>63</v>
      </c>
    </row>
    <row r="66" spans="1:1" x14ac:dyDescent="0.3">
      <c r="A66">
        <v>57</v>
      </c>
    </row>
    <row r="67" spans="1:1" x14ac:dyDescent="0.3">
      <c r="A67">
        <v>49</v>
      </c>
    </row>
    <row r="68" spans="1:1" x14ac:dyDescent="0.3">
      <c r="A68">
        <v>10</v>
      </c>
    </row>
    <row r="69" spans="1:1" x14ac:dyDescent="0.3">
      <c r="A69">
        <v>57</v>
      </c>
    </row>
    <row r="70" spans="1:1" x14ac:dyDescent="0.3">
      <c r="A70">
        <v>65</v>
      </c>
    </row>
    <row r="71" spans="1:1" x14ac:dyDescent="0.3">
      <c r="A71">
        <v>39</v>
      </c>
    </row>
    <row r="72" spans="1:1" x14ac:dyDescent="0.3">
      <c r="A72">
        <v>49</v>
      </c>
    </row>
    <row r="73" spans="1:1" x14ac:dyDescent="0.3">
      <c r="A73">
        <v>63</v>
      </c>
    </row>
    <row r="74" spans="1:1" x14ac:dyDescent="0.3">
      <c r="A74">
        <v>40</v>
      </c>
    </row>
    <row r="75" spans="1:1" x14ac:dyDescent="0.3">
      <c r="A75">
        <v>52</v>
      </c>
    </row>
    <row r="76" spans="1:1" x14ac:dyDescent="0.3">
      <c r="A76">
        <v>44</v>
      </c>
    </row>
    <row r="77" spans="1:1" x14ac:dyDescent="0.3">
      <c r="A77">
        <v>37</v>
      </c>
    </row>
    <row r="78" spans="1:1" x14ac:dyDescent="0.3">
      <c r="A78">
        <v>65</v>
      </c>
    </row>
    <row r="79" spans="1:1" x14ac:dyDescent="0.3">
      <c r="A79">
        <v>57</v>
      </c>
    </row>
    <row r="80" spans="1:1" x14ac:dyDescent="0.3">
      <c r="A80">
        <v>38</v>
      </c>
    </row>
    <row r="81" spans="1:1" x14ac:dyDescent="0.3">
      <c r="A81">
        <v>44</v>
      </c>
    </row>
    <row r="82" spans="1:1" x14ac:dyDescent="0.3">
      <c r="A82">
        <v>31</v>
      </c>
    </row>
    <row r="83" spans="1:1" x14ac:dyDescent="0.3">
      <c r="A83">
        <v>52</v>
      </c>
    </row>
    <row r="84" spans="1:1" x14ac:dyDescent="0.3">
      <c r="A84">
        <v>67</v>
      </c>
    </row>
    <row r="85" spans="1:1" x14ac:dyDescent="0.3">
      <c r="A85">
        <v>41</v>
      </c>
    </row>
    <row r="86" spans="1:1" x14ac:dyDescent="0.3">
      <c r="A86">
        <v>59</v>
      </c>
    </row>
    <row r="87" spans="1:1" x14ac:dyDescent="0.3">
      <c r="A87">
        <v>65</v>
      </c>
    </row>
    <row r="88" spans="1:1" x14ac:dyDescent="0.3">
      <c r="A88">
        <v>54</v>
      </c>
    </row>
    <row r="89" spans="1:1" x14ac:dyDescent="0.3">
      <c r="A89">
        <v>62</v>
      </c>
    </row>
    <row r="90" spans="1:1" x14ac:dyDescent="0.3">
      <c r="A90">
        <v>31</v>
      </c>
    </row>
    <row r="91" spans="1:1" x14ac:dyDescent="0.3">
      <c r="A91">
        <v>31</v>
      </c>
    </row>
    <row r="92" spans="1:1" x14ac:dyDescent="0.3">
      <c r="A92">
        <v>47</v>
      </c>
    </row>
    <row r="93" spans="1:1" x14ac:dyDescent="0.3">
      <c r="A93">
        <v>59</v>
      </c>
    </row>
    <row r="94" spans="1:1" x14ac:dyDescent="0.3">
      <c r="A94">
        <v>54</v>
      </c>
    </row>
    <row r="95" spans="1:1" x14ac:dyDescent="0.3">
      <c r="A95">
        <v>41</v>
      </c>
    </row>
    <row r="96" spans="1:1" x14ac:dyDescent="0.3">
      <c r="A96">
        <v>65</v>
      </c>
    </row>
    <row r="97" spans="1:1" x14ac:dyDescent="0.3">
      <c r="A97">
        <v>59</v>
      </c>
    </row>
    <row r="98" spans="1:1" x14ac:dyDescent="0.3">
      <c r="A98">
        <v>40</v>
      </c>
    </row>
    <row r="99" spans="1:1" x14ac:dyDescent="0.3">
      <c r="A99">
        <v>59</v>
      </c>
    </row>
    <row r="100" spans="1:1" x14ac:dyDescent="0.3">
      <c r="A100">
        <v>59</v>
      </c>
    </row>
    <row r="101" spans="1:1" x14ac:dyDescent="0.3">
      <c r="A101">
        <v>54</v>
      </c>
    </row>
    <row r="102" spans="1:1" x14ac:dyDescent="0.3">
      <c r="A102">
        <v>61</v>
      </c>
    </row>
    <row r="103" spans="1:1" x14ac:dyDescent="0.3">
      <c r="A103">
        <v>33</v>
      </c>
    </row>
    <row r="104" spans="1:1" x14ac:dyDescent="0.3">
      <c r="A104">
        <v>44</v>
      </c>
    </row>
    <row r="105" spans="1:1" x14ac:dyDescent="0.3">
      <c r="A105">
        <v>59</v>
      </c>
    </row>
    <row r="106" spans="1:1" x14ac:dyDescent="0.3">
      <c r="A106">
        <v>62</v>
      </c>
    </row>
    <row r="107" spans="1:1" x14ac:dyDescent="0.3">
      <c r="A107">
        <v>39</v>
      </c>
    </row>
    <row r="108" spans="1:1" x14ac:dyDescent="0.3">
      <c r="A108">
        <v>37</v>
      </c>
    </row>
    <row r="109" spans="1:1" x14ac:dyDescent="0.3">
      <c r="A109">
        <v>39</v>
      </c>
    </row>
    <row r="110" spans="1:1" x14ac:dyDescent="0.3">
      <c r="A110">
        <v>57</v>
      </c>
    </row>
    <row r="111" spans="1:1" x14ac:dyDescent="0.3">
      <c r="A111">
        <v>49</v>
      </c>
    </row>
    <row r="112" spans="1:1" x14ac:dyDescent="0.3">
      <c r="A112">
        <v>46</v>
      </c>
    </row>
    <row r="113" spans="1:1" x14ac:dyDescent="0.3">
      <c r="A113">
        <v>62</v>
      </c>
    </row>
    <row r="114" spans="1:1" x14ac:dyDescent="0.3">
      <c r="A114">
        <v>44</v>
      </c>
    </row>
    <row r="115" spans="1:1" x14ac:dyDescent="0.3">
      <c r="A115">
        <v>33</v>
      </c>
    </row>
    <row r="116" spans="1:1" x14ac:dyDescent="0.3">
      <c r="A116">
        <v>42</v>
      </c>
    </row>
    <row r="117" spans="1:1" x14ac:dyDescent="0.3">
      <c r="A117">
        <v>41</v>
      </c>
    </row>
    <row r="118" spans="1:1" x14ac:dyDescent="0.3">
      <c r="A118">
        <v>54</v>
      </c>
    </row>
    <row r="119" spans="1:1" x14ac:dyDescent="0.3">
      <c r="A119">
        <v>39</v>
      </c>
    </row>
    <row r="120" spans="1:1" x14ac:dyDescent="0.3">
      <c r="A120">
        <v>43</v>
      </c>
    </row>
    <row r="121" spans="1:1" x14ac:dyDescent="0.3">
      <c r="A121">
        <v>33</v>
      </c>
    </row>
    <row r="122" spans="1:1" x14ac:dyDescent="0.3">
      <c r="A122">
        <v>44</v>
      </c>
    </row>
    <row r="123" spans="1:1" x14ac:dyDescent="0.3">
      <c r="A123">
        <v>54</v>
      </c>
    </row>
    <row r="124" spans="1:1" x14ac:dyDescent="0.3">
      <c r="A124">
        <v>67</v>
      </c>
    </row>
    <row r="125" spans="1:1" x14ac:dyDescent="0.3">
      <c r="A125">
        <v>59</v>
      </c>
    </row>
    <row r="126" spans="1:1" x14ac:dyDescent="0.3">
      <c r="A126">
        <v>45</v>
      </c>
    </row>
    <row r="127" spans="1:1" x14ac:dyDescent="0.3">
      <c r="A127">
        <v>40</v>
      </c>
    </row>
    <row r="128" spans="1:1" x14ac:dyDescent="0.3">
      <c r="A128">
        <v>61</v>
      </c>
    </row>
    <row r="129" spans="1:1" x14ac:dyDescent="0.3">
      <c r="A129">
        <v>59</v>
      </c>
    </row>
    <row r="130" spans="1:1" x14ac:dyDescent="0.3">
      <c r="A130">
        <v>36</v>
      </c>
    </row>
    <row r="131" spans="1:1" x14ac:dyDescent="0.3">
      <c r="A131">
        <v>41</v>
      </c>
    </row>
    <row r="132" spans="1:1" x14ac:dyDescent="0.3">
      <c r="A132">
        <v>59</v>
      </c>
    </row>
    <row r="133" spans="1:1" x14ac:dyDescent="0.3">
      <c r="A133">
        <v>49</v>
      </c>
    </row>
    <row r="134" spans="1:1" x14ac:dyDescent="0.3">
      <c r="A134">
        <v>59</v>
      </c>
    </row>
    <row r="135" spans="1:1" x14ac:dyDescent="0.3">
      <c r="A135">
        <v>65</v>
      </c>
    </row>
    <row r="136" spans="1:1" x14ac:dyDescent="0.3">
      <c r="A136">
        <v>41</v>
      </c>
    </row>
    <row r="137" spans="1:1" x14ac:dyDescent="0.3">
      <c r="A137">
        <v>62</v>
      </c>
    </row>
    <row r="138" spans="1:1" x14ac:dyDescent="0.3">
      <c r="A138">
        <v>41</v>
      </c>
    </row>
    <row r="139" spans="1:1" x14ac:dyDescent="0.3">
      <c r="A139">
        <v>49</v>
      </c>
    </row>
    <row r="140" spans="1:1" x14ac:dyDescent="0.3">
      <c r="A140">
        <v>31</v>
      </c>
    </row>
    <row r="141" spans="1:1" x14ac:dyDescent="0.3">
      <c r="A141">
        <v>49</v>
      </c>
    </row>
    <row r="142" spans="1:1" x14ac:dyDescent="0.3">
      <c r="A142">
        <v>62</v>
      </c>
    </row>
    <row r="143" spans="1:1" x14ac:dyDescent="0.3">
      <c r="A143">
        <v>49</v>
      </c>
    </row>
    <row r="144" spans="1:1" x14ac:dyDescent="0.3">
      <c r="A144">
        <v>62</v>
      </c>
    </row>
    <row r="145" spans="1:1" x14ac:dyDescent="0.3">
      <c r="A145">
        <v>44</v>
      </c>
    </row>
    <row r="146" spans="1:1" x14ac:dyDescent="0.3">
      <c r="A146">
        <v>44</v>
      </c>
    </row>
    <row r="147" spans="1:1" x14ac:dyDescent="0.3">
      <c r="A147">
        <v>62</v>
      </c>
    </row>
    <row r="148" spans="1:1" x14ac:dyDescent="0.3">
      <c r="A148">
        <v>65</v>
      </c>
    </row>
    <row r="149" spans="1:1" x14ac:dyDescent="0.3">
      <c r="A149">
        <v>65</v>
      </c>
    </row>
    <row r="150" spans="1:1" x14ac:dyDescent="0.3">
      <c r="A150">
        <v>44</v>
      </c>
    </row>
    <row r="151" spans="1:1" x14ac:dyDescent="0.3">
      <c r="A151">
        <v>63</v>
      </c>
    </row>
    <row r="152" spans="1:1" x14ac:dyDescent="0.3">
      <c r="A152">
        <v>60</v>
      </c>
    </row>
    <row r="153" spans="1:1" x14ac:dyDescent="0.3">
      <c r="A153">
        <v>59</v>
      </c>
    </row>
    <row r="154" spans="1:1" x14ac:dyDescent="0.3">
      <c r="A154">
        <v>46</v>
      </c>
    </row>
    <row r="155" spans="1:1" x14ac:dyDescent="0.3">
      <c r="A155">
        <v>52</v>
      </c>
    </row>
    <row r="156" spans="1:1" x14ac:dyDescent="0.3">
      <c r="A156">
        <v>59</v>
      </c>
    </row>
    <row r="157" spans="1:1" x14ac:dyDescent="0.3">
      <c r="A157">
        <v>54</v>
      </c>
    </row>
    <row r="158" spans="1:1" x14ac:dyDescent="0.3">
      <c r="A158">
        <v>62</v>
      </c>
    </row>
    <row r="159" spans="1:1" x14ac:dyDescent="0.3">
      <c r="A159">
        <v>35</v>
      </c>
    </row>
    <row r="160" spans="1:1" x14ac:dyDescent="0.3">
      <c r="A160">
        <v>54</v>
      </c>
    </row>
    <row r="161" spans="1:1" x14ac:dyDescent="0.3">
      <c r="A161">
        <v>65</v>
      </c>
    </row>
    <row r="162" spans="1:1" x14ac:dyDescent="0.3">
      <c r="A162">
        <v>52</v>
      </c>
    </row>
    <row r="163" spans="1:1" x14ac:dyDescent="0.3">
      <c r="A163">
        <v>50</v>
      </c>
    </row>
    <row r="164" spans="1:1" x14ac:dyDescent="0.3">
      <c r="A164">
        <v>59</v>
      </c>
    </row>
    <row r="165" spans="1:1" x14ac:dyDescent="0.3">
      <c r="A165">
        <v>65</v>
      </c>
    </row>
    <row r="166" spans="1:1" x14ac:dyDescent="0.3">
      <c r="A166">
        <v>61</v>
      </c>
    </row>
    <row r="167" spans="1:1" x14ac:dyDescent="0.3">
      <c r="A167">
        <v>44</v>
      </c>
    </row>
    <row r="168" spans="1:1" x14ac:dyDescent="0.3">
      <c r="A168">
        <v>54</v>
      </c>
    </row>
    <row r="169" spans="1:1" x14ac:dyDescent="0.3">
      <c r="A169">
        <v>67</v>
      </c>
    </row>
    <row r="170" spans="1:1" x14ac:dyDescent="0.3">
      <c r="A170">
        <v>57</v>
      </c>
    </row>
    <row r="171" spans="1:1" x14ac:dyDescent="0.3">
      <c r="A171">
        <v>47</v>
      </c>
    </row>
    <row r="172" spans="1:1" x14ac:dyDescent="0.3">
      <c r="A172">
        <v>54</v>
      </c>
    </row>
    <row r="173" spans="1:1" x14ac:dyDescent="0.3">
      <c r="A173">
        <v>52</v>
      </c>
    </row>
    <row r="174" spans="1:1" x14ac:dyDescent="0.3">
      <c r="A174">
        <v>52</v>
      </c>
    </row>
    <row r="175" spans="1:1" x14ac:dyDescent="0.3">
      <c r="A175">
        <v>46</v>
      </c>
    </row>
    <row r="176" spans="1:1" x14ac:dyDescent="0.3">
      <c r="A176">
        <v>62</v>
      </c>
    </row>
    <row r="177" spans="1:1" x14ac:dyDescent="0.3">
      <c r="A177">
        <v>57</v>
      </c>
    </row>
    <row r="178" spans="1:1" x14ac:dyDescent="0.3">
      <c r="A178">
        <v>41</v>
      </c>
    </row>
    <row r="179" spans="1:1" x14ac:dyDescent="0.3">
      <c r="A179">
        <v>53</v>
      </c>
    </row>
    <row r="180" spans="1:1" x14ac:dyDescent="0.3">
      <c r="A180">
        <v>49</v>
      </c>
    </row>
    <row r="181" spans="1:1" x14ac:dyDescent="0.3">
      <c r="A181">
        <v>35</v>
      </c>
    </row>
    <row r="182" spans="1:1" x14ac:dyDescent="0.3">
      <c r="A182">
        <v>59</v>
      </c>
    </row>
    <row r="183" spans="1:1" x14ac:dyDescent="0.3">
      <c r="A183">
        <v>65</v>
      </c>
    </row>
    <row r="184" spans="1:1" x14ac:dyDescent="0.3">
      <c r="A184">
        <v>62</v>
      </c>
    </row>
    <row r="185" spans="1:1" x14ac:dyDescent="0.3">
      <c r="A185">
        <v>54</v>
      </c>
    </row>
    <row r="186" spans="1:1" x14ac:dyDescent="0.3">
      <c r="A186">
        <v>59</v>
      </c>
    </row>
    <row r="187" spans="1:1" x14ac:dyDescent="0.3">
      <c r="A187">
        <v>63</v>
      </c>
    </row>
    <row r="188" spans="1:1" x14ac:dyDescent="0.3">
      <c r="A188">
        <v>59</v>
      </c>
    </row>
    <row r="189" spans="1:1" x14ac:dyDescent="0.3">
      <c r="A189">
        <v>52</v>
      </c>
    </row>
    <row r="190" spans="1:1" x14ac:dyDescent="0.3">
      <c r="A190">
        <v>41</v>
      </c>
    </row>
    <row r="191" spans="1:1" x14ac:dyDescent="0.3">
      <c r="A191">
        <v>49</v>
      </c>
    </row>
    <row r="192" spans="1:1" x14ac:dyDescent="0.3">
      <c r="A192">
        <v>46</v>
      </c>
    </row>
    <row r="193" spans="1:1" x14ac:dyDescent="0.3">
      <c r="A193">
        <v>54</v>
      </c>
    </row>
    <row r="194" spans="1:1" x14ac:dyDescent="0.3">
      <c r="A194">
        <v>42</v>
      </c>
    </row>
    <row r="195" spans="1:1" x14ac:dyDescent="0.3">
      <c r="A195">
        <v>57</v>
      </c>
    </row>
    <row r="196" spans="1:1" x14ac:dyDescent="0.3">
      <c r="A196">
        <v>59</v>
      </c>
    </row>
    <row r="197" spans="1:1" x14ac:dyDescent="0.3">
      <c r="A197">
        <v>52</v>
      </c>
    </row>
    <row r="198" spans="1:1" x14ac:dyDescent="0.3">
      <c r="A198">
        <v>62</v>
      </c>
    </row>
    <row r="199" spans="1:1" x14ac:dyDescent="0.3">
      <c r="A199">
        <v>52</v>
      </c>
    </row>
    <row r="200" spans="1:1" x14ac:dyDescent="0.3">
      <c r="A200">
        <v>41</v>
      </c>
    </row>
    <row r="201" spans="1:1" x14ac:dyDescent="0.3">
      <c r="A201">
        <v>55</v>
      </c>
    </row>
    <row r="202" spans="1:1" x14ac:dyDescent="0.3">
      <c r="A202">
        <v>37</v>
      </c>
    </row>
    <row r="203" spans="1:1" x14ac:dyDescent="0.3">
      <c r="A203">
        <v>54</v>
      </c>
    </row>
    <row r="204" spans="1:1" x14ac:dyDescent="0.3">
      <c r="A204">
        <v>57</v>
      </c>
    </row>
    <row r="205" spans="1:1" x14ac:dyDescent="0.3">
      <c r="A205">
        <v>54</v>
      </c>
    </row>
    <row r="206" spans="1:1" x14ac:dyDescent="0.3">
      <c r="A206">
        <v>62</v>
      </c>
    </row>
    <row r="207" spans="1:1" x14ac:dyDescent="0.3">
      <c r="A207">
        <v>59</v>
      </c>
    </row>
    <row r="208" spans="1:1" x14ac:dyDescent="0.3">
      <c r="A208">
        <v>55</v>
      </c>
    </row>
    <row r="209" spans="1:1" x14ac:dyDescent="0.3">
      <c r="A209">
        <v>57</v>
      </c>
    </row>
    <row r="210" spans="1:1" x14ac:dyDescent="0.3">
      <c r="A210">
        <v>39</v>
      </c>
    </row>
    <row r="211" spans="1:1" x14ac:dyDescent="0.3">
      <c r="A211">
        <v>67</v>
      </c>
    </row>
    <row r="212" spans="1:1" x14ac:dyDescent="0.3">
      <c r="A212">
        <v>62</v>
      </c>
    </row>
    <row r="213" spans="1:1" x14ac:dyDescent="0.3">
      <c r="A213">
        <v>50</v>
      </c>
    </row>
    <row r="214" spans="1:1" x14ac:dyDescent="0.3">
      <c r="A214">
        <v>61</v>
      </c>
    </row>
    <row r="215" spans="1:1" x14ac:dyDescent="0.3">
      <c r="A215">
        <v>62</v>
      </c>
    </row>
    <row r="216" spans="1:1" x14ac:dyDescent="0.3">
      <c r="A216">
        <v>59</v>
      </c>
    </row>
    <row r="217" spans="1:1" x14ac:dyDescent="0.3">
      <c r="A217">
        <v>44</v>
      </c>
    </row>
    <row r="218" spans="1:1" x14ac:dyDescent="0.3">
      <c r="A218">
        <v>59</v>
      </c>
    </row>
    <row r="219" spans="1:1" x14ac:dyDescent="0.3">
      <c r="A219">
        <v>54</v>
      </c>
    </row>
    <row r="220" spans="1:1" x14ac:dyDescent="0.3">
      <c r="A220">
        <v>62</v>
      </c>
    </row>
    <row r="221" spans="1:1" x14ac:dyDescent="0.3">
      <c r="A221">
        <v>60</v>
      </c>
    </row>
    <row r="222" spans="1:1" x14ac:dyDescent="0.3">
      <c r="A222">
        <v>57</v>
      </c>
    </row>
    <row r="223" spans="1:1" x14ac:dyDescent="0.3">
      <c r="A223">
        <v>46</v>
      </c>
    </row>
    <row r="224" spans="1:1" x14ac:dyDescent="0.3">
      <c r="A224">
        <v>36</v>
      </c>
    </row>
    <row r="225" spans="1:1" x14ac:dyDescent="0.3">
      <c r="A225">
        <v>59</v>
      </c>
    </row>
    <row r="226" spans="1:1" x14ac:dyDescent="0.3">
      <c r="A226">
        <v>49</v>
      </c>
    </row>
    <row r="227" spans="1:1" x14ac:dyDescent="0.3">
      <c r="A227">
        <v>60</v>
      </c>
    </row>
    <row r="228" spans="1:1" x14ac:dyDescent="0.3">
      <c r="A228">
        <v>67</v>
      </c>
    </row>
    <row r="229" spans="1:1" x14ac:dyDescent="0.3">
      <c r="A229">
        <v>54</v>
      </c>
    </row>
    <row r="230" spans="1:1" x14ac:dyDescent="0.3">
      <c r="A230">
        <v>52</v>
      </c>
    </row>
    <row r="231" spans="1:1" x14ac:dyDescent="0.3">
      <c r="A231">
        <v>65</v>
      </c>
    </row>
    <row r="232" spans="1:1" x14ac:dyDescent="0.3">
      <c r="A232">
        <v>62</v>
      </c>
    </row>
    <row r="233" spans="1:1" x14ac:dyDescent="0.3">
      <c r="A233">
        <v>49</v>
      </c>
    </row>
    <row r="234" spans="1:1" x14ac:dyDescent="0.3">
      <c r="A234">
        <v>67</v>
      </c>
    </row>
    <row r="235" spans="1:1" x14ac:dyDescent="0.3">
      <c r="A235">
        <v>65</v>
      </c>
    </row>
    <row r="236" spans="1:1" x14ac:dyDescent="0.3">
      <c r="A236">
        <v>67</v>
      </c>
    </row>
    <row r="237" spans="1:1" x14ac:dyDescent="0.3">
      <c r="A237">
        <v>65</v>
      </c>
    </row>
    <row r="238" spans="1:1" x14ac:dyDescent="0.3">
      <c r="A238">
        <v>54</v>
      </c>
    </row>
    <row r="239" spans="1:1" x14ac:dyDescent="0.3">
      <c r="A239">
        <v>44</v>
      </c>
    </row>
    <row r="240" spans="1:1" x14ac:dyDescent="0.3">
      <c r="A240">
        <v>62</v>
      </c>
    </row>
    <row r="241" spans="1:1" x14ac:dyDescent="0.3">
      <c r="A241">
        <v>46</v>
      </c>
    </row>
    <row r="242" spans="1:1" x14ac:dyDescent="0.3">
      <c r="A242">
        <v>54</v>
      </c>
    </row>
    <row r="243" spans="1:1" x14ac:dyDescent="0.3">
      <c r="A243">
        <v>57</v>
      </c>
    </row>
    <row r="244" spans="1:1" x14ac:dyDescent="0.3">
      <c r="A244">
        <v>52</v>
      </c>
    </row>
    <row r="245" spans="1:1" x14ac:dyDescent="0.3">
      <c r="A245">
        <v>59</v>
      </c>
    </row>
    <row r="246" spans="1:1" x14ac:dyDescent="0.3">
      <c r="A246">
        <v>65</v>
      </c>
    </row>
    <row r="247" spans="1:1" x14ac:dyDescent="0.3">
      <c r="A247">
        <v>59</v>
      </c>
    </row>
    <row r="248" spans="1:1" x14ac:dyDescent="0.3">
      <c r="A248">
        <v>46</v>
      </c>
    </row>
    <row r="249" spans="1:1" x14ac:dyDescent="0.3">
      <c r="A249">
        <v>41</v>
      </c>
    </row>
    <row r="250" spans="1:1" x14ac:dyDescent="0.3">
      <c r="A250">
        <v>62</v>
      </c>
    </row>
    <row r="251" spans="1:1" x14ac:dyDescent="0.3">
      <c r="A251">
        <v>65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1F0F-796B-4CB7-B9AC-0BEE9268D095}">
  <dimension ref="A1:Z201"/>
  <sheetViews>
    <sheetView topLeftCell="A175" workbookViewId="0">
      <selection activeCell="H1" sqref="H1:I201"/>
    </sheetView>
  </sheetViews>
  <sheetFormatPr defaultRowHeight="14.4" x14ac:dyDescent="0.3"/>
  <cols>
    <col min="1" max="1" width="6.109375" bestFit="1" customWidth="1"/>
    <col min="2" max="2" width="7" bestFit="1" customWidth="1"/>
    <col min="3" max="3" width="9.77734375" bestFit="1" customWidth="1"/>
    <col min="4" max="4" width="6.44140625" bestFit="1" customWidth="1"/>
    <col min="5" max="5" width="12.21875" bestFit="1" customWidth="1"/>
    <col min="6" max="6" width="8" bestFit="1" customWidth="1"/>
    <col min="7" max="7" width="21.33203125" bestFit="1" customWidth="1"/>
    <col min="8" max="8" width="9.33203125" bestFit="1" customWidth="1"/>
    <col min="9" max="9" width="16.109375" bestFit="1" customWidth="1"/>
    <col min="10" max="10" width="17.21875" bestFit="1" customWidth="1"/>
    <col min="11" max="11" width="17.5546875" bestFit="1" customWidth="1"/>
    <col min="14" max="14" width="12.44140625" bestFit="1" customWidth="1"/>
    <col min="15" max="15" width="29.77734375" bestFit="1" customWidth="1"/>
    <col min="16" max="16" width="30.77734375" bestFit="1" customWidth="1"/>
    <col min="19" max="19" width="21.109375" bestFit="1" customWidth="1"/>
    <col min="20" max="20" width="12.6640625" bestFit="1" customWidth="1"/>
    <col min="21" max="21" width="21.109375" bestFit="1" customWidth="1"/>
    <col min="22" max="22" width="12.6640625" bestFit="1" customWidth="1"/>
    <col min="23" max="23" width="21.109375" bestFit="1" customWidth="1"/>
    <col min="24" max="24" width="12.6640625" bestFit="1" customWidth="1"/>
    <col min="25" max="25" width="21.109375" bestFit="1" customWidth="1"/>
    <col min="26" max="26" width="12.6640625" bestFit="1" customWidth="1"/>
  </cols>
  <sheetData>
    <row r="1" spans="1:20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3">
      <c r="A2">
        <v>1</v>
      </c>
      <c r="B2">
        <v>0</v>
      </c>
      <c r="C2">
        <v>4</v>
      </c>
      <c r="D2">
        <v>1</v>
      </c>
      <c r="E2">
        <v>1</v>
      </c>
      <c r="F2">
        <v>1</v>
      </c>
      <c r="G2">
        <v>1</v>
      </c>
      <c r="H2">
        <v>57</v>
      </c>
      <c r="I2">
        <v>57.2</v>
      </c>
      <c r="J2">
        <v>52</v>
      </c>
      <c r="K2">
        <v>49.2</v>
      </c>
      <c r="N2" s="9" t="s">
        <v>7</v>
      </c>
      <c r="O2" s="9"/>
      <c r="P2" s="9" t="s">
        <v>8</v>
      </c>
      <c r="Q2" s="9"/>
      <c r="R2" s="9" t="s">
        <v>9</v>
      </c>
      <c r="S2" s="9"/>
      <c r="T2" s="9" t="s">
        <v>10</v>
      </c>
    </row>
    <row r="3" spans="1:20" x14ac:dyDescent="0.3">
      <c r="A3">
        <v>2</v>
      </c>
      <c r="B3">
        <v>1</v>
      </c>
      <c r="C3">
        <v>4</v>
      </c>
      <c r="D3">
        <v>2</v>
      </c>
      <c r="E3">
        <v>1</v>
      </c>
      <c r="F3">
        <v>3</v>
      </c>
      <c r="G3">
        <v>3</v>
      </c>
      <c r="H3">
        <v>68</v>
      </c>
      <c r="I3">
        <v>64.900000000000006</v>
      </c>
      <c r="J3">
        <v>59</v>
      </c>
      <c r="K3">
        <v>63.6</v>
      </c>
    </row>
    <row r="4" spans="1:20" x14ac:dyDescent="0.3">
      <c r="A4">
        <v>3</v>
      </c>
      <c r="B4">
        <v>0</v>
      </c>
      <c r="C4">
        <v>4</v>
      </c>
      <c r="D4">
        <v>3</v>
      </c>
      <c r="E4">
        <v>1</v>
      </c>
      <c r="F4">
        <v>1</v>
      </c>
      <c r="G4">
        <v>1</v>
      </c>
      <c r="H4">
        <v>44</v>
      </c>
      <c r="I4">
        <v>36.299999999999997</v>
      </c>
      <c r="J4">
        <v>33</v>
      </c>
      <c r="K4">
        <v>64.8</v>
      </c>
      <c r="N4" t="s">
        <v>21</v>
      </c>
      <c r="O4">
        <v>52.23</v>
      </c>
      <c r="P4" t="s">
        <v>21</v>
      </c>
      <c r="Q4">
        <v>58.05250000000003</v>
      </c>
      <c r="R4" t="s">
        <v>21</v>
      </c>
      <c r="S4">
        <v>52.774999999999999</v>
      </c>
      <c r="T4" t="s">
        <v>21</v>
      </c>
    </row>
    <row r="5" spans="1:20" x14ac:dyDescent="0.3">
      <c r="A5">
        <v>4</v>
      </c>
      <c r="B5">
        <v>0</v>
      </c>
      <c r="C5">
        <v>4</v>
      </c>
      <c r="D5">
        <v>3</v>
      </c>
      <c r="E5">
        <v>1</v>
      </c>
      <c r="F5">
        <v>3</v>
      </c>
      <c r="G5">
        <v>1</v>
      </c>
      <c r="H5">
        <v>63</v>
      </c>
      <c r="I5">
        <v>48.4</v>
      </c>
      <c r="J5">
        <v>44</v>
      </c>
      <c r="K5">
        <v>56.4</v>
      </c>
      <c r="N5" t="s">
        <v>63</v>
      </c>
      <c r="O5">
        <v>0.72499211570829991</v>
      </c>
      <c r="P5" t="s">
        <v>63</v>
      </c>
      <c r="Q5">
        <v>0.73726096969605726</v>
      </c>
      <c r="R5" t="s">
        <v>63</v>
      </c>
      <c r="S5">
        <v>0.67023724517824323</v>
      </c>
      <c r="T5" t="s">
        <v>63</v>
      </c>
    </row>
    <row r="6" spans="1:20" x14ac:dyDescent="0.3">
      <c r="A6">
        <v>5</v>
      </c>
      <c r="B6">
        <v>0</v>
      </c>
      <c r="C6">
        <v>4</v>
      </c>
      <c r="D6">
        <v>2</v>
      </c>
      <c r="E6">
        <v>1</v>
      </c>
      <c r="F6">
        <v>2</v>
      </c>
      <c r="G6">
        <v>4</v>
      </c>
      <c r="H6">
        <v>47</v>
      </c>
      <c r="I6">
        <v>57.2</v>
      </c>
      <c r="J6">
        <v>52</v>
      </c>
      <c r="K6">
        <v>68.400000000000006</v>
      </c>
      <c r="N6" t="s">
        <v>22</v>
      </c>
      <c r="O6">
        <v>50</v>
      </c>
      <c r="P6" t="s">
        <v>22</v>
      </c>
      <c r="Q6">
        <v>59.4</v>
      </c>
      <c r="R6" t="s">
        <v>22</v>
      </c>
      <c r="S6">
        <v>54</v>
      </c>
      <c r="T6" t="s">
        <v>22</v>
      </c>
    </row>
    <row r="7" spans="1:20" x14ac:dyDescent="0.3">
      <c r="A7">
        <v>6</v>
      </c>
      <c r="B7">
        <v>0</v>
      </c>
      <c r="C7">
        <v>4</v>
      </c>
      <c r="D7">
        <v>2</v>
      </c>
      <c r="E7">
        <v>1</v>
      </c>
      <c r="F7">
        <v>2</v>
      </c>
      <c r="G7">
        <v>3</v>
      </c>
      <c r="H7">
        <v>44</v>
      </c>
      <c r="I7">
        <v>57.2</v>
      </c>
      <c r="J7">
        <v>52</v>
      </c>
      <c r="K7">
        <v>61.2</v>
      </c>
      <c r="N7" t="s">
        <v>64</v>
      </c>
      <c r="O7">
        <v>47</v>
      </c>
      <c r="P7" t="s">
        <v>64</v>
      </c>
      <c r="Q7">
        <v>64.900000000000006</v>
      </c>
      <c r="R7" t="s">
        <v>64</v>
      </c>
      <c r="S7">
        <v>59</v>
      </c>
      <c r="T7" t="s">
        <v>64</v>
      </c>
    </row>
    <row r="8" spans="1:20" x14ac:dyDescent="0.3">
      <c r="A8">
        <v>7</v>
      </c>
      <c r="B8">
        <v>0</v>
      </c>
      <c r="C8">
        <v>3</v>
      </c>
      <c r="D8">
        <v>2</v>
      </c>
      <c r="E8">
        <v>1</v>
      </c>
      <c r="F8">
        <v>1</v>
      </c>
      <c r="G8">
        <v>4</v>
      </c>
      <c r="H8">
        <v>50</v>
      </c>
      <c r="I8">
        <v>64.900000000000006</v>
      </c>
      <c r="J8">
        <v>59</v>
      </c>
      <c r="K8">
        <v>50.4</v>
      </c>
      <c r="N8" t="s">
        <v>52</v>
      </c>
      <c r="O8">
        <v>10.25293682648242</v>
      </c>
      <c r="P8" t="s">
        <v>52</v>
      </c>
      <c r="Q8">
        <v>10.426444623525036</v>
      </c>
      <c r="R8" t="s">
        <v>52</v>
      </c>
      <c r="S8">
        <v>9.4785860213865298</v>
      </c>
      <c r="T8" t="s">
        <v>52</v>
      </c>
    </row>
    <row r="9" spans="1:20" x14ac:dyDescent="0.3">
      <c r="A9">
        <v>8</v>
      </c>
      <c r="B9">
        <v>0</v>
      </c>
      <c r="C9">
        <v>1</v>
      </c>
      <c r="D9">
        <v>2</v>
      </c>
      <c r="E9">
        <v>1</v>
      </c>
      <c r="F9">
        <v>2</v>
      </c>
      <c r="G9">
        <v>1</v>
      </c>
      <c r="H9">
        <v>34</v>
      </c>
      <c r="I9">
        <v>50.6</v>
      </c>
      <c r="J9">
        <v>46</v>
      </c>
      <c r="K9">
        <v>54</v>
      </c>
      <c r="N9" t="s">
        <v>65</v>
      </c>
      <c r="O9">
        <v>105.12271356783941</v>
      </c>
      <c r="P9" t="s">
        <v>65</v>
      </c>
      <c r="Q9">
        <v>108.71074748743412</v>
      </c>
      <c r="R9" t="s">
        <v>65</v>
      </c>
      <c r="S9">
        <v>89.843592964824126</v>
      </c>
      <c r="T9" t="s">
        <v>65</v>
      </c>
    </row>
    <row r="10" spans="1:20" x14ac:dyDescent="0.3">
      <c r="A10">
        <v>9</v>
      </c>
      <c r="B10">
        <v>0</v>
      </c>
      <c r="C10">
        <v>4</v>
      </c>
      <c r="D10">
        <v>2</v>
      </c>
      <c r="E10">
        <v>1</v>
      </c>
      <c r="F10">
        <v>1</v>
      </c>
      <c r="G10">
        <v>2</v>
      </c>
      <c r="H10">
        <v>63</v>
      </c>
      <c r="I10">
        <v>62.7</v>
      </c>
      <c r="J10">
        <v>57</v>
      </c>
      <c r="K10">
        <v>64.8</v>
      </c>
      <c r="N10" t="s">
        <v>66</v>
      </c>
      <c r="O10">
        <v>-0.62255251629592046</v>
      </c>
      <c r="P10" t="s">
        <v>66</v>
      </c>
      <c r="Q10">
        <v>-0.75024756459428321</v>
      </c>
      <c r="R10" t="s">
        <v>66</v>
      </c>
      <c r="S10">
        <v>-0.75024756459428987</v>
      </c>
      <c r="T10" t="s">
        <v>66</v>
      </c>
    </row>
    <row r="11" spans="1:20" x14ac:dyDescent="0.3">
      <c r="A11">
        <v>10</v>
      </c>
      <c r="B11">
        <v>0</v>
      </c>
      <c r="C11">
        <v>3</v>
      </c>
      <c r="D11">
        <v>2</v>
      </c>
      <c r="E11">
        <v>1</v>
      </c>
      <c r="F11">
        <v>2</v>
      </c>
      <c r="G11">
        <v>2</v>
      </c>
      <c r="H11">
        <v>57</v>
      </c>
      <c r="I11">
        <v>60.5</v>
      </c>
      <c r="J11">
        <v>55</v>
      </c>
      <c r="K11">
        <v>62.4</v>
      </c>
      <c r="N11" t="s">
        <v>67</v>
      </c>
      <c r="O11">
        <v>0.19631271446787241</v>
      </c>
      <c r="P11" t="s">
        <v>67</v>
      </c>
      <c r="Q11">
        <v>-0.48203861446923102</v>
      </c>
      <c r="R11" t="s">
        <v>67</v>
      </c>
      <c r="S11">
        <v>-0.48203861446922364</v>
      </c>
      <c r="T11" t="s">
        <v>67</v>
      </c>
    </row>
    <row r="12" spans="1:20" x14ac:dyDescent="0.3">
      <c r="A12">
        <v>11</v>
      </c>
      <c r="B12">
        <v>0</v>
      </c>
      <c r="C12">
        <v>4</v>
      </c>
      <c r="D12">
        <v>2</v>
      </c>
      <c r="E12">
        <v>1</v>
      </c>
      <c r="F12">
        <v>3</v>
      </c>
      <c r="G12">
        <v>1</v>
      </c>
      <c r="H12">
        <v>60</v>
      </c>
      <c r="I12">
        <v>50.6</v>
      </c>
      <c r="J12">
        <v>46</v>
      </c>
      <c r="K12">
        <v>61.2</v>
      </c>
      <c r="N12" t="s">
        <v>58</v>
      </c>
      <c r="O12">
        <v>48</v>
      </c>
      <c r="P12" t="s">
        <v>58</v>
      </c>
      <c r="Q12">
        <v>39.6</v>
      </c>
      <c r="R12" t="s">
        <v>58</v>
      </c>
      <c r="S12">
        <v>36</v>
      </c>
      <c r="T12" t="s">
        <v>58</v>
      </c>
    </row>
    <row r="13" spans="1:20" x14ac:dyDescent="0.3">
      <c r="A13">
        <v>12</v>
      </c>
      <c r="B13">
        <v>0</v>
      </c>
      <c r="C13">
        <v>4</v>
      </c>
      <c r="D13">
        <v>2</v>
      </c>
      <c r="E13">
        <v>1</v>
      </c>
      <c r="F13">
        <v>2</v>
      </c>
      <c r="G13">
        <v>4</v>
      </c>
      <c r="H13">
        <v>57</v>
      </c>
      <c r="I13">
        <v>71.5</v>
      </c>
      <c r="J13">
        <v>65</v>
      </c>
      <c r="K13">
        <v>61.2</v>
      </c>
      <c r="N13" t="s">
        <v>68</v>
      </c>
      <c r="O13">
        <v>28</v>
      </c>
      <c r="P13" t="s">
        <v>68</v>
      </c>
      <c r="Q13">
        <v>34.1</v>
      </c>
      <c r="R13" t="s">
        <v>68</v>
      </c>
      <c r="S13">
        <v>31</v>
      </c>
      <c r="T13" t="s">
        <v>68</v>
      </c>
    </row>
    <row r="14" spans="1:20" x14ac:dyDescent="0.3">
      <c r="A14">
        <v>13</v>
      </c>
      <c r="B14">
        <v>0</v>
      </c>
      <c r="C14">
        <v>4</v>
      </c>
      <c r="D14">
        <v>3</v>
      </c>
      <c r="E14">
        <v>1</v>
      </c>
      <c r="F14">
        <v>2</v>
      </c>
      <c r="G14">
        <v>3</v>
      </c>
      <c r="H14">
        <v>73</v>
      </c>
      <c r="I14">
        <v>66</v>
      </c>
      <c r="J14">
        <v>60</v>
      </c>
      <c r="K14">
        <v>85.2</v>
      </c>
      <c r="N14" t="s">
        <v>69</v>
      </c>
      <c r="O14">
        <v>76</v>
      </c>
      <c r="P14" t="s">
        <v>69</v>
      </c>
      <c r="Q14">
        <v>73.7</v>
      </c>
      <c r="R14" t="s">
        <v>69</v>
      </c>
      <c r="S14">
        <v>67</v>
      </c>
      <c r="T14" t="s">
        <v>69</v>
      </c>
    </row>
    <row r="15" spans="1:20" x14ac:dyDescent="0.3">
      <c r="A15">
        <v>14</v>
      </c>
      <c r="B15">
        <v>0</v>
      </c>
      <c r="C15">
        <v>4</v>
      </c>
      <c r="D15">
        <v>3</v>
      </c>
      <c r="E15">
        <v>1</v>
      </c>
      <c r="F15">
        <v>2</v>
      </c>
      <c r="G15">
        <v>4</v>
      </c>
      <c r="H15">
        <v>54</v>
      </c>
      <c r="I15">
        <v>69.3</v>
      </c>
      <c r="J15">
        <v>63</v>
      </c>
      <c r="K15">
        <v>68.400000000000006</v>
      </c>
      <c r="N15" t="s">
        <v>70</v>
      </c>
      <c r="O15">
        <v>10446</v>
      </c>
      <c r="P15" t="s">
        <v>70</v>
      </c>
      <c r="Q15">
        <v>11610.500000000005</v>
      </c>
      <c r="R15" t="s">
        <v>70</v>
      </c>
      <c r="S15">
        <v>10555</v>
      </c>
      <c r="T15" t="s">
        <v>70</v>
      </c>
    </row>
    <row r="16" spans="1:20" x14ac:dyDescent="0.3">
      <c r="A16">
        <v>15</v>
      </c>
      <c r="B16">
        <v>0</v>
      </c>
      <c r="C16">
        <v>3</v>
      </c>
      <c r="D16">
        <v>1</v>
      </c>
      <c r="E16">
        <v>1</v>
      </c>
      <c r="F16">
        <v>2</v>
      </c>
      <c r="G16">
        <v>4</v>
      </c>
      <c r="H16">
        <v>45</v>
      </c>
      <c r="I16">
        <v>62.7</v>
      </c>
      <c r="J16">
        <v>57</v>
      </c>
      <c r="K16">
        <v>60</v>
      </c>
      <c r="N16" t="s">
        <v>71</v>
      </c>
      <c r="O16">
        <v>200</v>
      </c>
      <c r="P16" t="s">
        <v>71</v>
      </c>
      <c r="Q16">
        <v>200</v>
      </c>
      <c r="R16" t="s">
        <v>71</v>
      </c>
      <c r="S16">
        <v>200</v>
      </c>
      <c r="T16" t="s">
        <v>71</v>
      </c>
    </row>
    <row r="17" spans="1:20" x14ac:dyDescent="0.3">
      <c r="A17">
        <v>16</v>
      </c>
      <c r="B17">
        <v>0</v>
      </c>
      <c r="C17">
        <v>4</v>
      </c>
      <c r="D17">
        <v>1</v>
      </c>
      <c r="E17">
        <v>1</v>
      </c>
      <c r="F17">
        <v>1</v>
      </c>
      <c r="G17">
        <v>4</v>
      </c>
      <c r="H17">
        <v>42</v>
      </c>
      <c r="I17">
        <v>53.9</v>
      </c>
      <c r="J17">
        <v>49</v>
      </c>
      <c r="K17">
        <v>51.6</v>
      </c>
      <c r="N17" t="s">
        <v>72</v>
      </c>
      <c r="O17">
        <v>76</v>
      </c>
      <c r="P17" t="s">
        <v>72</v>
      </c>
      <c r="Q17">
        <v>73.7</v>
      </c>
      <c r="R17" t="s">
        <v>72</v>
      </c>
      <c r="S17">
        <v>67</v>
      </c>
      <c r="T17" t="s">
        <v>72</v>
      </c>
    </row>
    <row r="18" spans="1:20" x14ac:dyDescent="0.3">
      <c r="A18">
        <v>17</v>
      </c>
      <c r="B18">
        <v>0</v>
      </c>
      <c r="C18">
        <v>4</v>
      </c>
      <c r="D18">
        <v>3</v>
      </c>
      <c r="E18">
        <v>1</v>
      </c>
      <c r="F18">
        <v>2</v>
      </c>
      <c r="G18">
        <v>3</v>
      </c>
      <c r="H18">
        <v>47</v>
      </c>
      <c r="I18">
        <v>57.2</v>
      </c>
      <c r="J18">
        <v>52</v>
      </c>
      <c r="K18">
        <v>61.2</v>
      </c>
      <c r="N18" t="s">
        <v>73</v>
      </c>
      <c r="O18">
        <v>28</v>
      </c>
      <c r="P18" t="s">
        <v>73</v>
      </c>
      <c r="Q18">
        <v>34.1</v>
      </c>
      <c r="R18" t="s">
        <v>73</v>
      </c>
      <c r="S18">
        <v>31</v>
      </c>
      <c r="T18" t="s">
        <v>73</v>
      </c>
    </row>
    <row r="19" spans="1:20" ht="15" thickBot="1" x14ac:dyDescent="0.35">
      <c r="A19">
        <v>18</v>
      </c>
      <c r="B19">
        <v>0</v>
      </c>
      <c r="C19">
        <v>4</v>
      </c>
      <c r="D19">
        <v>2</v>
      </c>
      <c r="E19">
        <v>2</v>
      </c>
      <c r="F19">
        <v>1</v>
      </c>
      <c r="G19">
        <v>1</v>
      </c>
      <c r="H19">
        <v>57</v>
      </c>
      <c r="I19">
        <v>62.7</v>
      </c>
      <c r="J19">
        <v>57</v>
      </c>
      <c r="K19">
        <v>72</v>
      </c>
      <c r="N19" s="8" t="s">
        <v>74</v>
      </c>
      <c r="O19" s="8">
        <v>1.4296529471019077</v>
      </c>
      <c r="P19" s="8" t="s">
        <v>74</v>
      </c>
      <c r="Q19" s="8">
        <v>1.4538465940135352</v>
      </c>
      <c r="R19" s="8" t="s">
        <v>74</v>
      </c>
      <c r="S19" s="8">
        <v>1.3216787218305051</v>
      </c>
      <c r="T19" s="8" t="s">
        <v>74</v>
      </c>
    </row>
    <row r="20" spans="1:20" x14ac:dyDescent="0.3">
      <c r="A20">
        <v>19</v>
      </c>
      <c r="B20">
        <v>0</v>
      </c>
      <c r="C20">
        <v>4</v>
      </c>
      <c r="D20">
        <v>3</v>
      </c>
      <c r="E20">
        <v>1</v>
      </c>
      <c r="F20">
        <v>2</v>
      </c>
      <c r="G20">
        <v>1</v>
      </c>
      <c r="H20">
        <v>68</v>
      </c>
      <c r="I20">
        <v>71.5</v>
      </c>
      <c r="J20">
        <v>65</v>
      </c>
      <c r="K20">
        <v>74.400000000000006</v>
      </c>
    </row>
    <row r="21" spans="1:20" x14ac:dyDescent="0.3">
      <c r="A21">
        <v>20</v>
      </c>
      <c r="B21">
        <v>0</v>
      </c>
      <c r="C21">
        <v>4</v>
      </c>
      <c r="D21">
        <v>2</v>
      </c>
      <c r="E21">
        <v>1</v>
      </c>
      <c r="F21">
        <v>1</v>
      </c>
      <c r="G21">
        <v>3</v>
      </c>
      <c r="H21">
        <v>55</v>
      </c>
      <c r="I21">
        <v>42.9</v>
      </c>
      <c r="J21">
        <v>39</v>
      </c>
      <c r="K21">
        <v>68.400000000000006</v>
      </c>
    </row>
    <row r="22" spans="1:20" x14ac:dyDescent="0.3">
      <c r="A22">
        <v>21</v>
      </c>
      <c r="B22">
        <v>0</v>
      </c>
      <c r="C22">
        <v>4</v>
      </c>
      <c r="D22">
        <v>2</v>
      </c>
      <c r="E22">
        <v>1</v>
      </c>
      <c r="F22">
        <v>1</v>
      </c>
      <c r="G22">
        <v>4</v>
      </c>
      <c r="H22">
        <v>63</v>
      </c>
      <c r="I22">
        <v>53.9</v>
      </c>
      <c r="J22">
        <v>49</v>
      </c>
      <c r="K22">
        <v>42</v>
      </c>
      <c r="N22" s="4" t="s">
        <v>11</v>
      </c>
      <c r="O22" t="s">
        <v>75</v>
      </c>
      <c r="P22" t="s">
        <v>76</v>
      </c>
    </row>
    <row r="23" spans="1:20" x14ac:dyDescent="0.3">
      <c r="A23">
        <v>22</v>
      </c>
      <c r="B23">
        <v>0</v>
      </c>
      <c r="C23">
        <v>4</v>
      </c>
      <c r="D23">
        <v>2</v>
      </c>
      <c r="E23">
        <v>1</v>
      </c>
      <c r="F23">
        <v>3</v>
      </c>
      <c r="G23">
        <v>4</v>
      </c>
      <c r="H23">
        <v>63</v>
      </c>
      <c r="I23">
        <v>69.3</v>
      </c>
      <c r="J23">
        <v>63</v>
      </c>
      <c r="K23">
        <v>90</v>
      </c>
      <c r="N23" s="5">
        <v>0</v>
      </c>
      <c r="O23">
        <v>91</v>
      </c>
      <c r="P23" s="10">
        <v>0.45500000000000002</v>
      </c>
    </row>
    <row r="24" spans="1:20" x14ac:dyDescent="0.3">
      <c r="A24">
        <v>23</v>
      </c>
      <c r="B24">
        <v>0</v>
      </c>
      <c r="C24">
        <v>3</v>
      </c>
      <c r="D24">
        <v>2</v>
      </c>
      <c r="E24">
        <v>1</v>
      </c>
      <c r="F24">
        <v>2</v>
      </c>
      <c r="G24">
        <v>1</v>
      </c>
      <c r="H24">
        <v>50</v>
      </c>
      <c r="I24">
        <v>44</v>
      </c>
      <c r="J24">
        <v>40</v>
      </c>
      <c r="K24">
        <v>54</v>
      </c>
      <c r="N24" s="5">
        <v>1</v>
      </c>
      <c r="O24">
        <v>109</v>
      </c>
      <c r="P24" s="10">
        <v>0.54500000000000004</v>
      </c>
    </row>
    <row r="25" spans="1:20" x14ac:dyDescent="0.3">
      <c r="A25">
        <v>24</v>
      </c>
      <c r="B25">
        <v>0</v>
      </c>
      <c r="C25">
        <v>1</v>
      </c>
      <c r="D25">
        <v>3</v>
      </c>
      <c r="E25">
        <v>1</v>
      </c>
      <c r="F25">
        <v>2</v>
      </c>
      <c r="G25">
        <v>4</v>
      </c>
      <c r="H25">
        <v>60</v>
      </c>
      <c r="I25">
        <v>57.2</v>
      </c>
      <c r="J25">
        <v>52</v>
      </c>
      <c r="K25">
        <v>68.400000000000006</v>
      </c>
      <c r="N25" s="5" t="s">
        <v>12</v>
      </c>
      <c r="O25">
        <v>200</v>
      </c>
      <c r="P25" s="10">
        <v>1</v>
      </c>
    </row>
    <row r="26" spans="1:20" x14ac:dyDescent="0.3">
      <c r="A26">
        <v>25</v>
      </c>
      <c r="B26">
        <v>0</v>
      </c>
      <c r="C26">
        <v>1</v>
      </c>
      <c r="D26">
        <v>2</v>
      </c>
      <c r="E26">
        <v>1</v>
      </c>
      <c r="F26">
        <v>3</v>
      </c>
      <c r="G26">
        <v>4</v>
      </c>
      <c r="H26">
        <v>37</v>
      </c>
      <c r="I26">
        <v>48.4</v>
      </c>
      <c r="J26">
        <v>44</v>
      </c>
      <c r="K26">
        <v>54</v>
      </c>
      <c r="N26" s="4" t="s">
        <v>11</v>
      </c>
      <c r="O26" t="s">
        <v>77</v>
      </c>
      <c r="P26" t="s">
        <v>78</v>
      </c>
    </row>
    <row r="27" spans="1:20" x14ac:dyDescent="0.3">
      <c r="A27">
        <v>26</v>
      </c>
      <c r="B27">
        <v>0</v>
      </c>
      <c r="C27">
        <v>3</v>
      </c>
      <c r="D27">
        <v>2</v>
      </c>
      <c r="E27">
        <v>1</v>
      </c>
      <c r="F27">
        <v>3</v>
      </c>
      <c r="G27">
        <v>4</v>
      </c>
      <c r="H27">
        <v>34</v>
      </c>
      <c r="I27">
        <v>40.700000000000003</v>
      </c>
      <c r="J27">
        <v>37</v>
      </c>
      <c r="K27">
        <v>55.2</v>
      </c>
      <c r="N27" s="5">
        <v>1</v>
      </c>
      <c r="O27">
        <v>24</v>
      </c>
      <c r="P27" s="10">
        <v>0.12</v>
      </c>
    </row>
    <row r="28" spans="1:20" x14ac:dyDescent="0.3">
      <c r="A28">
        <v>27</v>
      </c>
      <c r="B28">
        <v>0</v>
      </c>
      <c r="C28">
        <v>4</v>
      </c>
      <c r="D28">
        <v>3</v>
      </c>
      <c r="E28">
        <v>1</v>
      </c>
      <c r="F28">
        <v>2</v>
      </c>
      <c r="G28">
        <v>4</v>
      </c>
      <c r="H28">
        <v>65</v>
      </c>
      <c r="I28">
        <v>71.5</v>
      </c>
      <c r="J28">
        <v>65</v>
      </c>
      <c r="K28">
        <v>79.2</v>
      </c>
      <c r="N28" s="5">
        <v>2</v>
      </c>
      <c r="O28">
        <v>11</v>
      </c>
      <c r="P28" s="10">
        <v>5.5E-2</v>
      </c>
    </row>
    <row r="29" spans="1:20" x14ac:dyDescent="0.3">
      <c r="A29">
        <v>28</v>
      </c>
      <c r="B29">
        <v>0</v>
      </c>
      <c r="C29">
        <v>4</v>
      </c>
      <c r="D29">
        <v>2</v>
      </c>
      <c r="E29">
        <v>2</v>
      </c>
      <c r="F29">
        <v>3</v>
      </c>
      <c r="G29">
        <v>2</v>
      </c>
      <c r="H29">
        <v>47</v>
      </c>
      <c r="I29">
        <v>62.7</v>
      </c>
      <c r="J29">
        <v>57</v>
      </c>
      <c r="K29">
        <v>68.400000000000006</v>
      </c>
      <c r="N29" s="5">
        <v>3</v>
      </c>
      <c r="O29">
        <v>20</v>
      </c>
      <c r="P29" s="10">
        <v>0.1</v>
      </c>
    </row>
    <row r="30" spans="1:20" x14ac:dyDescent="0.3">
      <c r="A30">
        <v>29</v>
      </c>
      <c r="B30">
        <v>0</v>
      </c>
      <c r="C30">
        <v>4</v>
      </c>
      <c r="D30">
        <v>3</v>
      </c>
      <c r="E30">
        <v>2</v>
      </c>
      <c r="F30">
        <v>2</v>
      </c>
      <c r="G30">
        <v>4</v>
      </c>
      <c r="H30">
        <v>44</v>
      </c>
      <c r="I30">
        <v>41.8</v>
      </c>
      <c r="J30">
        <v>38</v>
      </c>
      <c r="K30">
        <v>58.8</v>
      </c>
      <c r="N30" s="5">
        <v>4</v>
      </c>
      <c r="O30">
        <v>145</v>
      </c>
      <c r="P30" s="10">
        <v>0.72499999999999998</v>
      </c>
    </row>
    <row r="31" spans="1:20" x14ac:dyDescent="0.3">
      <c r="A31">
        <v>30</v>
      </c>
      <c r="B31">
        <v>0</v>
      </c>
      <c r="C31">
        <v>2</v>
      </c>
      <c r="D31">
        <v>1</v>
      </c>
      <c r="E31">
        <v>1</v>
      </c>
      <c r="F31">
        <v>1</v>
      </c>
      <c r="G31">
        <v>4</v>
      </c>
      <c r="H31">
        <v>52</v>
      </c>
      <c r="I31">
        <v>48.4</v>
      </c>
      <c r="J31">
        <v>44</v>
      </c>
      <c r="K31">
        <v>58.8</v>
      </c>
      <c r="N31" s="5" t="s">
        <v>12</v>
      </c>
      <c r="O31">
        <v>200</v>
      </c>
      <c r="P31" s="10">
        <v>1</v>
      </c>
    </row>
    <row r="32" spans="1:20" x14ac:dyDescent="0.3">
      <c r="A32">
        <v>31</v>
      </c>
      <c r="B32">
        <v>0</v>
      </c>
      <c r="C32">
        <v>4</v>
      </c>
      <c r="D32">
        <v>2</v>
      </c>
      <c r="E32">
        <v>1</v>
      </c>
      <c r="F32">
        <v>1</v>
      </c>
      <c r="G32">
        <v>2</v>
      </c>
      <c r="H32">
        <v>42</v>
      </c>
      <c r="I32">
        <v>34.1</v>
      </c>
      <c r="J32">
        <v>31</v>
      </c>
      <c r="K32">
        <v>68.400000000000006</v>
      </c>
    </row>
    <row r="33" spans="1:16" x14ac:dyDescent="0.3">
      <c r="A33">
        <v>32</v>
      </c>
      <c r="B33">
        <v>0</v>
      </c>
      <c r="C33">
        <v>4</v>
      </c>
      <c r="D33">
        <v>3</v>
      </c>
      <c r="E33">
        <v>1</v>
      </c>
      <c r="F33">
        <v>2</v>
      </c>
      <c r="G33">
        <v>4</v>
      </c>
      <c r="H33">
        <v>76</v>
      </c>
      <c r="I33">
        <v>57.2</v>
      </c>
      <c r="J33">
        <v>52</v>
      </c>
      <c r="K33">
        <v>76.8</v>
      </c>
      <c r="N33" s="4" t="s">
        <v>11</v>
      </c>
      <c r="O33" t="s">
        <v>80</v>
      </c>
      <c r="P33" t="s">
        <v>79</v>
      </c>
    </row>
    <row r="34" spans="1:16" x14ac:dyDescent="0.3">
      <c r="A34">
        <v>33</v>
      </c>
      <c r="B34">
        <v>0</v>
      </c>
      <c r="C34">
        <v>4</v>
      </c>
      <c r="D34">
        <v>3</v>
      </c>
      <c r="E34">
        <v>2</v>
      </c>
      <c r="F34">
        <v>2</v>
      </c>
      <c r="G34">
        <v>3</v>
      </c>
      <c r="H34">
        <v>65</v>
      </c>
      <c r="I34">
        <v>73.7</v>
      </c>
      <c r="J34">
        <v>67</v>
      </c>
      <c r="K34">
        <v>75.599999999999994</v>
      </c>
      <c r="N34" s="5">
        <v>1</v>
      </c>
      <c r="O34">
        <v>168</v>
      </c>
      <c r="P34" s="10">
        <v>0.84</v>
      </c>
    </row>
    <row r="35" spans="1:16" x14ac:dyDescent="0.3">
      <c r="A35">
        <v>34</v>
      </c>
      <c r="B35">
        <v>0</v>
      </c>
      <c r="C35">
        <v>4</v>
      </c>
      <c r="D35">
        <v>2</v>
      </c>
      <c r="E35">
        <v>1</v>
      </c>
      <c r="F35">
        <v>3</v>
      </c>
      <c r="G35">
        <v>4</v>
      </c>
      <c r="H35">
        <v>42</v>
      </c>
      <c r="I35">
        <v>45.1</v>
      </c>
      <c r="J35">
        <v>41</v>
      </c>
      <c r="K35">
        <v>68.400000000000006</v>
      </c>
      <c r="N35" s="5">
        <v>2</v>
      </c>
      <c r="O35">
        <v>32</v>
      </c>
      <c r="P35" s="10">
        <v>0.16</v>
      </c>
    </row>
    <row r="36" spans="1:16" x14ac:dyDescent="0.3">
      <c r="A36">
        <v>35</v>
      </c>
      <c r="B36">
        <v>0</v>
      </c>
      <c r="C36">
        <v>4</v>
      </c>
      <c r="D36">
        <v>3</v>
      </c>
      <c r="E36">
        <v>2</v>
      </c>
      <c r="F36">
        <v>2</v>
      </c>
      <c r="G36">
        <v>1</v>
      </c>
      <c r="H36">
        <v>52</v>
      </c>
      <c r="I36">
        <v>64.900000000000006</v>
      </c>
      <c r="J36">
        <v>59</v>
      </c>
      <c r="K36">
        <v>60</v>
      </c>
      <c r="N36" s="5" t="s">
        <v>12</v>
      </c>
      <c r="O36">
        <v>200</v>
      </c>
      <c r="P36" s="10">
        <v>1</v>
      </c>
    </row>
    <row r="37" spans="1:16" x14ac:dyDescent="0.3">
      <c r="A37">
        <v>36</v>
      </c>
      <c r="B37">
        <v>0</v>
      </c>
      <c r="C37">
        <v>4</v>
      </c>
      <c r="D37">
        <v>3</v>
      </c>
      <c r="E37">
        <v>1</v>
      </c>
      <c r="F37">
        <v>1</v>
      </c>
      <c r="G37">
        <v>1</v>
      </c>
      <c r="H37">
        <v>60</v>
      </c>
      <c r="I37">
        <v>71.5</v>
      </c>
      <c r="J37">
        <v>65</v>
      </c>
      <c r="K37">
        <v>69.599999999999994</v>
      </c>
    </row>
    <row r="38" spans="1:16" x14ac:dyDescent="0.3">
      <c r="A38">
        <v>37</v>
      </c>
      <c r="B38">
        <v>0</v>
      </c>
      <c r="C38">
        <v>4</v>
      </c>
      <c r="D38">
        <v>2</v>
      </c>
      <c r="E38">
        <v>2</v>
      </c>
      <c r="F38">
        <v>2</v>
      </c>
      <c r="G38">
        <v>2</v>
      </c>
      <c r="H38">
        <v>68</v>
      </c>
      <c r="I38">
        <v>59.4</v>
      </c>
      <c r="J38">
        <v>54</v>
      </c>
      <c r="K38">
        <v>90</v>
      </c>
      <c r="N38" s="4" t="s">
        <v>11</v>
      </c>
      <c r="O38" t="s">
        <v>81</v>
      </c>
      <c r="P38" t="s">
        <v>82</v>
      </c>
    </row>
    <row r="39" spans="1:16" x14ac:dyDescent="0.3">
      <c r="A39">
        <v>38</v>
      </c>
      <c r="B39">
        <v>0</v>
      </c>
      <c r="C39">
        <v>4</v>
      </c>
      <c r="D39">
        <v>3</v>
      </c>
      <c r="E39">
        <v>1</v>
      </c>
      <c r="F39">
        <v>2</v>
      </c>
      <c r="G39">
        <v>2</v>
      </c>
      <c r="H39">
        <v>65</v>
      </c>
      <c r="I39">
        <v>68.2</v>
      </c>
      <c r="J39">
        <v>62</v>
      </c>
      <c r="K39">
        <v>81.599999999999994</v>
      </c>
      <c r="N39" s="5">
        <v>1</v>
      </c>
      <c r="O39">
        <v>45</v>
      </c>
      <c r="P39" s="10">
        <v>0.22500000000000001</v>
      </c>
    </row>
    <row r="40" spans="1:16" x14ac:dyDescent="0.3">
      <c r="A40">
        <v>39</v>
      </c>
      <c r="B40">
        <v>0</v>
      </c>
      <c r="C40">
        <v>1</v>
      </c>
      <c r="D40">
        <v>1</v>
      </c>
      <c r="E40">
        <v>1</v>
      </c>
      <c r="F40">
        <v>3</v>
      </c>
      <c r="G40">
        <v>2</v>
      </c>
      <c r="H40">
        <v>47</v>
      </c>
      <c r="I40">
        <v>34.1</v>
      </c>
      <c r="J40">
        <v>31</v>
      </c>
      <c r="K40">
        <v>52.8</v>
      </c>
      <c r="N40" s="5">
        <v>2</v>
      </c>
      <c r="O40">
        <v>105</v>
      </c>
      <c r="P40" s="10">
        <v>0.52500000000000002</v>
      </c>
    </row>
    <row r="41" spans="1:16" x14ac:dyDescent="0.3">
      <c r="A41">
        <v>40</v>
      </c>
      <c r="B41">
        <v>0</v>
      </c>
      <c r="C41">
        <v>4</v>
      </c>
      <c r="D41">
        <v>2</v>
      </c>
      <c r="E41">
        <v>1</v>
      </c>
      <c r="F41">
        <v>3</v>
      </c>
      <c r="G41">
        <v>1</v>
      </c>
      <c r="H41">
        <v>39</v>
      </c>
      <c r="I41">
        <v>34.1</v>
      </c>
      <c r="J41">
        <v>31</v>
      </c>
      <c r="K41">
        <v>48</v>
      </c>
      <c r="N41" s="5">
        <v>3</v>
      </c>
      <c r="O41">
        <v>50</v>
      </c>
      <c r="P41" s="10">
        <v>0.25</v>
      </c>
    </row>
    <row r="42" spans="1:16" x14ac:dyDescent="0.3">
      <c r="A42">
        <v>41</v>
      </c>
      <c r="B42">
        <v>0</v>
      </c>
      <c r="C42">
        <v>4</v>
      </c>
      <c r="D42">
        <v>2</v>
      </c>
      <c r="E42">
        <v>2</v>
      </c>
      <c r="F42">
        <v>2</v>
      </c>
      <c r="G42">
        <v>2</v>
      </c>
      <c r="H42">
        <v>47</v>
      </c>
      <c r="I42">
        <v>51.7</v>
      </c>
      <c r="J42">
        <v>47</v>
      </c>
      <c r="K42">
        <v>49.2</v>
      </c>
      <c r="N42" s="5" t="s">
        <v>12</v>
      </c>
      <c r="O42">
        <v>200</v>
      </c>
      <c r="P42" s="10">
        <v>1</v>
      </c>
    </row>
    <row r="43" spans="1:16" x14ac:dyDescent="0.3">
      <c r="A43">
        <v>42</v>
      </c>
      <c r="B43">
        <v>0</v>
      </c>
      <c r="C43">
        <v>4</v>
      </c>
      <c r="D43">
        <v>2</v>
      </c>
      <c r="E43">
        <v>2</v>
      </c>
      <c r="F43">
        <v>2</v>
      </c>
      <c r="G43">
        <v>2</v>
      </c>
      <c r="H43">
        <v>55</v>
      </c>
      <c r="I43">
        <v>64.900000000000006</v>
      </c>
      <c r="J43">
        <v>59</v>
      </c>
      <c r="K43">
        <v>74.400000000000006</v>
      </c>
    </row>
    <row r="44" spans="1:16" x14ac:dyDescent="0.3">
      <c r="A44">
        <v>43</v>
      </c>
      <c r="B44">
        <v>0</v>
      </c>
      <c r="C44">
        <v>4</v>
      </c>
      <c r="D44">
        <v>2</v>
      </c>
      <c r="E44">
        <v>1</v>
      </c>
      <c r="F44">
        <v>2</v>
      </c>
      <c r="G44">
        <v>4</v>
      </c>
      <c r="H44">
        <v>52</v>
      </c>
      <c r="I44">
        <v>59.4</v>
      </c>
      <c r="J44">
        <v>54</v>
      </c>
      <c r="K44">
        <v>68.400000000000006</v>
      </c>
      <c r="N44" s="4" t="s">
        <v>11</v>
      </c>
      <c r="O44" t="s">
        <v>81</v>
      </c>
      <c r="P44" t="s">
        <v>82</v>
      </c>
    </row>
    <row r="45" spans="1:16" x14ac:dyDescent="0.3">
      <c r="A45">
        <v>44</v>
      </c>
      <c r="B45">
        <v>0</v>
      </c>
      <c r="C45">
        <v>3</v>
      </c>
      <c r="D45">
        <v>1</v>
      </c>
      <c r="E45">
        <v>1</v>
      </c>
      <c r="F45">
        <v>1</v>
      </c>
      <c r="G45">
        <v>4</v>
      </c>
      <c r="H45">
        <v>42</v>
      </c>
      <c r="I45">
        <v>45.1</v>
      </c>
      <c r="J45">
        <v>41</v>
      </c>
      <c r="K45">
        <v>51.6</v>
      </c>
      <c r="N45" s="5">
        <v>1</v>
      </c>
      <c r="O45">
        <v>45</v>
      </c>
      <c r="P45" s="10">
        <v>0.22500000000000001</v>
      </c>
    </row>
    <row r="46" spans="1:16" x14ac:dyDescent="0.3">
      <c r="A46">
        <v>45</v>
      </c>
      <c r="B46">
        <v>0</v>
      </c>
      <c r="C46">
        <v>4</v>
      </c>
      <c r="D46">
        <v>3</v>
      </c>
      <c r="E46">
        <v>1</v>
      </c>
      <c r="F46">
        <v>1</v>
      </c>
      <c r="G46">
        <v>2</v>
      </c>
      <c r="H46">
        <v>65</v>
      </c>
      <c r="I46">
        <v>71.5</v>
      </c>
      <c r="J46">
        <v>65</v>
      </c>
      <c r="K46">
        <v>57.6</v>
      </c>
      <c r="N46" s="5">
        <v>2</v>
      </c>
      <c r="O46">
        <v>105</v>
      </c>
      <c r="P46" s="10">
        <v>0.52500000000000002</v>
      </c>
    </row>
    <row r="47" spans="1:16" x14ac:dyDescent="0.3">
      <c r="A47">
        <v>46</v>
      </c>
      <c r="B47">
        <v>0</v>
      </c>
      <c r="C47">
        <v>4</v>
      </c>
      <c r="D47">
        <v>1</v>
      </c>
      <c r="E47">
        <v>1</v>
      </c>
      <c r="F47">
        <v>1</v>
      </c>
      <c r="G47">
        <v>1</v>
      </c>
      <c r="H47">
        <v>55</v>
      </c>
      <c r="I47">
        <v>64.900000000000006</v>
      </c>
      <c r="J47">
        <v>59</v>
      </c>
      <c r="K47">
        <v>75.599999999999994</v>
      </c>
      <c r="N47" s="5">
        <v>3</v>
      </c>
      <c r="O47">
        <v>50</v>
      </c>
      <c r="P47" s="10">
        <v>0.25</v>
      </c>
    </row>
    <row r="48" spans="1:16" x14ac:dyDescent="0.3">
      <c r="A48">
        <v>47</v>
      </c>
      <c r="B48">
        <v>0</v>
      </c>
      <c r="C48">
        <v>3</v>
      </c>
      <c r="D48">
        <v>3</v>
      </c>
      <c r="E48">
        <v>1</v>
      </c>
      <c r="F48">
        <v>3</v>
      </c>
      <c r="G48">
        <v>3</v>
      </c>
      <c r="H48">
        <v>50</v>
      </c>
      <c r="I48">
        <v>44</v>
      </c>
      <c r="J48">
        <v>40</v>
      </c>
      <c r="K48">
        <v>46.8</v>
      </c>
      <c r="N48" s="5" t="s">
        <v>12</v>
      </c>
      <c r="O48">
        <v>200</v>
      </c>
      <c r="P48" s="10">
        <v>1</v>
      </c>
    </row>
    <row r="49" spans="1:16" x14ac:dyDescent="0.3">
      <c r="A49">
        <v>48</v>
      </c>
      <c r="B49">
        <v>0</v>
      </c>
      <c r="C49">
        <v>4</v>
      </c>
      <c r="D49">
        <v>2</v>
      </c>
      <c r="E49">
        <v>1</v>
      </c>
      <c r="F49">
        <v>2</v>
      </c>
      <c r="G49">
        <v>4</v>
      </c>
      <c r="H49">
        <v>65</v>
      </c>
      <c r="I49">
        <v>64.900000000000006</v>
      </c>
      <c r="J49">
        <v>59</v>
      </c>
      <c r="K49">
        <v>84</v>
      </c>
    </row>
    <row r="50" spans="1:16" x14ac:dyDescent="0.3">
      <c r="A50">
        <v>49</v>
      </c>
      <c r="B50">
        <v>0</v>
      </c>
      <c r="C50">
        <v>4</v>
      </c>
      <c r="D50">
        <v>2</v>
      </c>
      <c r="E50">
        <v>2</v>
      </c>
      <c r="F50">
        <v>2</v>
      </c>
      <c r="G50">
        <v>3</v>
      </c>
      <c r="H50">
        <v>47</v>
      </c>
      <c r="I50">
        <v>64.900000000000006</v>
      </c>
      <c r="J50">
        <v>59</v>
      </c>
      <c r="K50">
        <v>75.599999999999994</v>
      </c>
      <c r="N50" s="4" t="s">
        <v>11</v>
      </c>
      <c r="O50" t="s">
        <v>83</v>
      </c>
      <c r="P50" t="s">
        <v>84</v>
      </c>
    </row>
    <row r="51" spans="1:16" x14ac:dyDescent="0.3">
      <c r="A51">
        <v>50</v>
      </c>
      <c r="B51">
        <v>0</v>
      </c>
      <c r="C51">
        <v>1</v>
      </c>
      <c r="D51">
        <v>2</v>
      </c>
      <c r="E51">
        <v>1</v>
      </c>
      <c r="F51">
        <v>2</v>
      </c>
      <c r="G51">
        <v>4</v>
      </c>
      <c r="H51">
        <v>57</v>
      </c>
      <c r="I51">
        <v>59.4</v>
      </c>
      <c r="J51">
        <v>54</v>
      </c>
      <c r="K51">
        <v>70.8</v>
      </c>
      <c r="N51" s="5">
        <v>1</v>
      </c>
      <c r="O51">
        <v>56</v>
      </c>
      <c r="P51" s="10">
        <v>0.28000000000000003</v>
      </c>
    </row>
    <row r="52" spans="1:16" x14ac:dyDescent="0.3">
      <c r="A52">
        <v>51</v>
      </c>
      <c r="B52">
        <v>0</v>
      </c>
      <c r="C52">
        <v>2</v>
      </c>
      <c r="D52">
        <v>2</v>
      </c>
      <c r="E52">
        <v>1</v>
      </c>
      <c r="F52">
        <v>2</v>
      </c>
      <c r="G52">
        <v>3</v>
      </c>
      <c r="H52">
        <v>53</v>
      </c>
      <c r="I52">
        <v>67.099999999999994</v>
      </c>
      <c r="J52">
        <v>61</v>
      </c>
      <c r="K52">
        <v>73.2</v>
      </c>
      <c r="N52" s="5">
        <v>2</v>
      </c>
      <c r="O52">
        <v>47</v>
      </c>
      <c r="P52" s="10">
        <v>0.23499999999999999</v>
      </c>
    </row>
    <row r="53" spans="1:16" x14ac:dyDescent="0.3">
      <c r="A53">
        <v>52</v>
      </c>
      <c r="B53">
        <v>0</v>
      </c>
      <c r="C53">
        <v>4</v>
      </c>
      <c r="D53">
        <v>3</v>
      </c>
      <c r="E53">
        <v>1</v>
      </c>
      <c r="F53">
        <v>2</v>
      </c>
      <c r="G53">
        <v>1</v>
      </c>
      <c r="H53">
        <v>39</v>
      </c>
      <c r="I53">
        <v>36.299999999999997</v>
      </c>
      <c r="J53">
        <v>33</v>
      </c>
      <c r="K53">
        <v>45.6</v>
      </c>
      <c r="N53" s="5">
        <v>3</v>
      </c>
      <c r="O53">
        <v>38</v>
      </c>
      <c r="P53" s="10">
        <v>0.19</v>
      </c>
    </row>
    <row r="54" spans="1:16" x14ac:dyDescent="0.3">
      <c r="A54">
        <v>53</v>
      </c>
      <c r="B54">
        <v>0</v>
      </c>
      <c r="C54">
        <v>1</v>
      </c>
      <c r="D54">
        <v>2</v>
      </c>
      <c r="E54">
        <v>1</v>
      </c>
      <c r="F54">
        <v>1</v>
      </c>
      <c r="G54">
        <v>3</v>
      </c>
      <c r="H54">
        <v>44</v>
      </c>
      <c r="I54">
        <v>48.4</v>
      </c>
      <c r="J54">
        <v>44</v>
      </c>
      <c r="K54">
        <v>73.2</v>
      </c>
      <c r="N54" s="5">
        <v>4</v>
      </c>
      <c r="O54">
        <v>59</v>
      </c>
      <c r="P54" s="10">
        <v>0.29499999999999998</v>
      </c>
    </row>
    <row r="55" spans="1:16" x14ac:dyDescent="0.3">
      <c r="A55">
        <v>54</v>
      </c>
      <c r="B55">
        <v>0</v>
      </c>
      <c r="C55">
        <v>4</v>
      </c>
      <c r="D55">
        <v>2</v>
      </c>
      <c r="E55">
        <v>2</v>
      </c>
      <c r="F55">
        <v>2</v>
      </c>
      <c r="G55">
        <v>4</v>
      </c>
      <c r="H55">
        <v>63</v>
      </c>
      <c r="I55">
        <v>64.900000000000006</v>
      </c>
      <c r="J55">
        <v>59</v>
      </c>
      <c r="K55">
        <v>58.8</v>
      </c>
      <c r="N55" s="5" t="s">
        <v>12</v>
      </c>
      <c r="O55">
        <v>200</v>
      </c>
      <c r="P55" s="10">
        <v>1</v>
      </c>
    </row>
    <row r="56" spans="1:16" x14ac:dyDescent="0.3">
      <c r="A56">
        <v>55</v>
      </c>
      <c r="B56">
        <v>0</v>
      </c>
      <c r="C56">
        <v>4</v>
      </c>
      <c r="D56">
        <v>2</v>
      </c>
      <c r="E56">
        <v>1</v>
      </c>
      <c r="F56">
        <v>2</v>
      </c>
      <c r="G56">
        <v>1</v>
      </c>
      <c r="H56">
        <v>73</v>
      </c>
      <c r="I56">
        <v>68.2</v>
      </c>
      <c r="J56">
        <v>62</v>
      </c>
      <c r="K56">
        <v>87.6</v>
      </c>
    </row>
    <row r="57" spans="1:16" x14ac:dyDescent="0.3">
      <c r="A57">
        <v>56</v>
      </c>
      <c r="B57">
        <v>0</v>
      </c>
      <c r="C57">
        <v>1</v>
      </c>
      <c r="D57">
        <v>3</v>
      </c>
      <c r="E57">
        <v>1</v>
      </c>
      <c r="F57">
        <v>3</v>
      </c>
      <c r="G57">
        <v>4</v>
      </c>
      <c r="H57">
        <v>39</v>
      </c>
      <c r="I57">
        <v>42.9</v>
      </c>
      <c r="J57">
        <v>39</v>
      </c>
      <c r="K57">
        <v>52.8</v>
      </c>
    </row>
    <row r="58" spans="1:16" x14ac:dyDescent="0.3">
      <c r="A58">
        <v>57</v>
      </c>
      <c r="B58">
        <v>0</v>
      </c>
      <c r="C58">
        <v>4</v>
      </c>
      <c r="D58">
        <v>1</v>
      </c>
      <c r="E58">
        <v>1</v>
      </c>
      <c r="F58">
        <v>3</v>
      </c>
      <c r="G58">
        <v>4</v>
      </c>
      <c r="H58">
        <v>37</v>
      </c>
      <c r="I58">
        <v>40.700000000000003</v>
      </c>
      <c r="J58">
        <v>37</v>
      </c>
      <c r="K58">
        <v>50.4</v>
      </c>
    </row>
    <row r="59" spans="1:16" x14ac:dyDescent="0.3">
      <c r="A59">
        <v>58</v>
      </c>
      <c r="B59">
        <v>0</v>
      </c>
      <c r="C59">
        <v>1</v>
      </c>
      <c r="D59">
        <v>2</v>
      </c>
      <c r="E59">
        <v>1</v>
      </c>
      <c r="F59">
        <v>3</v>
      </c>
      <c r="G59">
        <v>4</v>
      </c>
      <c r="H59">
        <v>42</v>
      </c>
      <c r="I59">
        <v>42.9</v>
      </c>
      <c r="J59">
        <v>39</v>
      </c>
      <c r="K59">
        <v>46.8</v>
      </c>
    </row>
    <row r="60" spans="1:16" x14ac:dyDescent="0.3">
      <c r="A60">
        <v>59</v>
      </c>
      <c r="B60">
        <v>0</v>
      </c>
      <c r="C60">
        <v>4</v>
      </c>
      <c r="D60">
        <v>2</v>
      </c>
      <c r="E60">
        <v>2</v>
      </c>
      <c r="F60">
        <v>2</v>
      </c>
      <c r="G60">
        <v>4</v>
      </c>
      <c r="H60">
        <v>63</v>
      </c>
      <c r="I60">
        <v>62.7</v>
      </c>
      <c r="J60">
        <v>57</v>
      </c>
      <c r="K60">
        <v>66</v>
      </c>
    </row>
    <row r="61" spans="1:16" x14ac:dyDescent="0.3">
      <c r="A61">
        <v>60</v>
      </c>
      <c r="B61">
        <v>0</v>
      </c>
      <c r="C61">
        <v>1</v>
      </c>
      <c r="D61">
        <v>2</v>
      </c>
      <c r="E61">
        <v>1</v>
      </c>
      <c r="F61">
        <v>3</v>
      </c>
      <c r="G61">
        <v>4</v>
      </c>
      <c r="H61">
        <v>48</v>
      </c>
      <c r="I61">
        <v>53.9</v>
      </c>
      <c r="J61">
        <v>49</v>
      </c>
      <c r="K61">
        <v>62.4</v>
      </c>
    </row>
    <row r="62" spans="1:16" x14ac:dyDescent="0.3">
      <c r="A62">
        <v>61</v>
      </c>
      <c r="B62">
        <v>0</v>
      </c>
      <c r="C62">
        <v>4</v>
      </c>
      <c r="D62">
        <v>2</v>
      </c>
      <c r="E62">
        <v>2</v>
      </c>
      <c r="F62">
        <v>2</v>
      </c>
      <c r="G62">
        <v>4</v>
      </c>
      <c r="H62">
        <v>50</v>
      </c>
      <c r="I62">
        <v>50.6</v>
      </c>
      <c r="J62">
        <v>46</v>
      </c>
      <c r="K62">
        <v>54</v>
      </c>
    </row>
    <row r="63" spans="1:16" x14ac:dyDescent="0.3">
      <c r="A63">
        <v>62</v>
      </c>
      <c r="B63">
        <v>0</v>
      </c>
      <c r="C63">
        <v>4</v>
      </c>
      <c r="D63">
        <v>3</v>
      </c>
      <c r="E63">
        <v>1</v>
      </c>
      <c r="F63">
        <v>2</v>
      </c>
      <c r="G63">
        <v>1</v>
      </c>
      <c r="H63">
        <v>47</v>
      </c>
      <c r="I63">
        <v>68.2</v>
      </c>
      <c r="J63">
        <v>62</v>
      </c>
      <c r="K63">
        <v>73.2</v>
      </c>
    </row>
    <row r="64" spans="1:16" x14ac:dyDescent="0.3">
      <c r="A64">
        <v>63</v>
      </c>
      <c r="B64">
        <v>0</v>
      </c>
      <c r="C64">
        <v>4</v>
      </c>
      <c r="D64">
        <v>1</v>
      </c>
      <c r="E64">
        <v>1</v>
      </c>
      <c r="F64">
        <v>1</v>
      </c>
      <c r="G64">
        <v>1</v>
      </c>
      <c r="H64">
        <v>44</v>
      </c>
      <c r="I64">
        <v>48.4</v>
      </c>
      <c r="J64">
        <v>44</v>
      </c>
      <c r="K64">
        <v>46.8</v>
      </c>
    </row>
    <row r="65" spans="1:11" x14ac:dyDescent="0.3">
      <c r="A65">
        <v>64</v>
      </c>
      <c r="B65">
        <v>0</v>
      </c>
      <c r="C65">
        <v>4</v>
      </c>
      <c r="D65">
        <v>2</v>
      </c>
      <c r="E65">
        <v>1</v>
      </c>
      <c r="F65">
        <v>1</v>
      </c>
      <c r="G65">
        <v>1</v>
      </c>
      <c r="H65">
        <v>34</v>
      </c>
      <c r="I65">
        <v>36.299999999999997</v>
      </c>
      <c r="J65">
        <v>33</v>
      </c>
      <c r="K65">
        <v>49.2</v>
      </c>
    </row>
    <row r="66" spans="1:11" x14ac:dyDescent="0.3">
      <c r="A66">
        <v>65</v>
      </c>
      <c r="B66">
        <v>0</v>
      </c>
      <c r="C66">
        <v>4</v>
      </c>
      <c r="D66">
        <v>3</v>
      </c>
      <c r="E66">
        <v>2</v>
      </c>
      <c r="F66">
        <v>2</v>
      </c>
      <c r="G66">
        <v>1</v>
      </c>
      <c r="H66">
        <v>50</v>
      </c>
      <c r="I66">
        <v>46.2</v>
      </c>
      <c r="J66">
        <v>42</v>
      </c>
      <c r="K66">
        <v>60</v>
      </c>
    </row>
    <row r="67" spans="1:11" x14ac:dyDescent="0.3">
      <c r="A67">
        <v>66</v>
      </c>
      <c r="B67">
        <v>0</v>
      </c>
      <c r="C67">
        <v>4</v>
      </c>
      <c r="D67">
        <v>2</v>
      </c>
      <c r="E67">
        <v>1</v>
      </c>
      <c r="F67">
        <v>3</v>
      </c>
      <c r="G67">
        <v>4</v>
      </c>
      <c r="H67">
        <v>44</v>
      </c>
      <c r="I67">
        <v>45.1</v>
      </c>
      <c r="J67">
        <v>41</v>
      </c>
      <c r="K67">
        <v>48</v>
      </c>
    </row>
    <row r="68" spans="1:11" x14ac:dyDescent="0.3">
      <c r="A68">
        <v>67</v>
      </c>
      <c r="B68">
        <v>0</v>
      </c>
      <c r="C68">
        <v>4</v>
      </c>
      <c r="D68">
        <v>2</v>
      </c>
      <c r="E68">
        <v>1</v>
      </c>
      <c r="F68">
        <v>2</v>
      </c>
      <c r="G68">
        <v>4</v>
      </c>
      <c r="H68">
        <v>60</v>
      </c>
      <c r="I68">
        <v>59.4</v>
      </c>
      <c r="J68">
        <v>54</v>
      </c>
      <c r="K68">
        <v>72</v>
      </c>
    </row>
    <row r="69" spans="1:11" x14ac:dyDescent="0.3">
      <c r="A69">
        <v>68</v>
      </c>
      <c r="B69">
        <v>0</v>
      </c>
      <c r="C69">
        <v>4</v>
      </c>
      <c r="D69">
        <v>1</v>
      </c>
      <c r="E69">
        <v>1</v>
      </c>
      <c r="F69">
        <v>3</v>
      </c>
      <c r="G69">
        <v>4</v>
      </c>
      <c r="H69">
        <v>47</v>
      </c>
      <c r="I69">
        <v>42.9</v>
      </c>
      <c r="J69">
        <v>39</v>
      </c>
      <c r="K69">
        <v>56.4</v>
      </c>
    </row>
    <row r="70" spans="1:11" x14ac:dyDescent="0.3">
      <c r="A70">
        <v>69</v>
      </c>
      <c r="B70">
        <v>0</v>
      </c>
      <c r="C70">
        <v>4</v>
      </c>
      <c r="D70">
        <v>1</v>
      </c>
      <c r="E70">
        <v>1</v>
      </c>
      <c r="F70">
        <v>2</v>
      </c>
      <c r="G70">
        <v>4</v>
      </c>
      <c r="H70">
        <v>63</v>
      </c>
      <c r="I70">
        <v>47.3</v>
      </c>
      <c r="J70">
        <v>43</v>
      </c>
      <c r="K70">
        <v>70.8</v>
      </c>
    </row>
    <row r="71" spans="1:11" x14ac:dyDescent="0.3">
      <c r="A71">
        <v>70</v>
      </c>
      <c r="B71">
        <v>0</v>
      </c>
      <c r="C71">
        <v>1</v>
      </c>
      <c r="D71">
        <v>2</v>
      </c>
      <c r="E71">
        <v>1</v>
      </c>
      <c r="F71">
        <v>3</v>
      </c>
      <c r="G71">
        <v>2</v>
      </c>
      <c r="H71">
        <v>50</v>
      </c>
      <c r="I71">
        <v>36.299999999999997</v>
      </c>
      <c r="J71">
        <v>33</v>
      </c>
      <c r="K71">
        <v>58.8</v>
      </c>
    </row>
    <row r="72" spans="1:11" x14ac:dyDescent="0.3">
      <c r="A72">
        <v>71</v>
      </c>
      <c r="B72">
        <v>0</v>
      </c>
      <c r="C72">
        <v>4</v>
      </c>
      <c r="D72">
        <v>2</v>
      </c>
      <c r="E72">
        <v>1</v>
      </c>
      <c r="F72">
        <v>1</v>
      </c>
      <c r="G72">
        <v>2</v>
      </c>
      <c r="H72">
        <v>44</v>
      </c>
      <c r="I72">
        <v>48.4</v>
      </c>
      <c r="J72">
        <v>44</v>
      </c>
      <c r="K72">
        <v>55.2</v>
      </c>
    </row>
    <row r="73" spans="1:11" x14ac:dyDescent="0.3">
      <c r="A73">
        <v>72</v>
      </c>
      <c r="B73">
        <v>0</v>
      </c>
      <c r="C73">
        <v>4</v>
      </c>
      <c r="D73">
        <v>3</v>
      </c>
      <c r="E73">
        <v>1</v>
      </c>
      <c r="F73">
        <v>2</v>
      </c>
      <c r="G73">
        <v>2</v>
      </c>
      <c r="H73">
        <v>60</v>
      </c>
      <c r="I73">
        <v>59.4</v>
      </c>
      <c r="J73">
        <v>54</v>
      </c>
      <c r="K73">
        <v>69.599999999999994</v>
      </c>
    </row>
    <row r="74" spans="1:11" x14ac:dyDescent="0.3">
      <c r="A74">
        <v>73</v>
      </c>
      <c r="B74">
        <v>0</v>
      </c>
      <c r="C74">
        <v>4</v>
      </c>
      <c r="D74">
        <v>2</v>
      </c>
      <c r="E74">
        <v>1</v>
      </c>
      <c r="F74">
        <v>2</v>
      </c>
      <c r="G74">
        <v>4</v>
      </c>
      <c r="H74">
        <v>73</v>
      </c>
      <c r="I74">
        <v>73.7</v>
      </c>
      <c r="J74">
        <v>67</v>
      </c>
      <c r="K74">
        <v>85.2</v>
      </c>
    </row>
    <row r="75" spans="1:11" x14ac:dyDescent="0.3">
      <c r="A75">
        <v>74</v>
      </c>
      <c r="B75">
        <v>0</v>
      </c>
      <c r="C75">
        <v>4</v>
      </c>
      <c r="D75">
        <v>2</v>
      </c>
      <c r="E75">
        <v>1</v>
      </c>
      <c r="F75">
        <v>1</v>
      </c>
      <c r="G75">
        <v>3</v>
      </c>
      <c r="H75">
        <v>68</v>
      </c>
      <c r="I75">
        <v>64.900000000000006</v>
      </c>
      <c r="J75">
        <v>59</v>
      </c>
      <c r="K75">
        <v>69.599999999999994</v>
      </c>
    </row>
    <row r="76" spans="1:11" x14ac:dyDescent="0.3">
      <c r="A76">
        <v>75</v>
      </c>
      <c r="B76">
        <v>0</v>
      </c>
      <c r="C76">
        <v>4</v>
      </c>
      <c r="D76">
        <v>2</v>
      </c>
      <c r="E76">
        <v>1</v>
      </c>
      <c r="F76">
        <v>3</v>
      </c>
      <c r="G76">
        <v>1</v>
      </c>
      <c r="H76">
        <v>55</v>
      </c>
      <c r="I76">
        <v>49.5</v>
      </c>
      <c r="J76">
        <v>45</v>
      </c>
      <c r="K76">
        <v>55.2</v>
      </c>
    </row>
    <row r="77" spans="1:11" x14ac:dyDescent="0.3">
      <c r="A77">
        <v>76</v>
      </c>
      <c r="B77">
        <v>0</v>
      </c>
      <c r="C77">
        <v>1</v>
      </c>
      <c r="D77">
        <v>1</v>
      </c>
      <c r="E77">
        <v>1</v>
      </c>
      <c r="F77">
        <v>2</v>
      </c>
      <c r="G77">
        <v>2</v>
      </c>
      <c r="H77">
        <v>47</v>
      </c>
      <c r="I77">
        <v>44</v>
      </c>
      <c r="J77">
        <v>40</v>
      </c>
      <c r="K77">
        <v>51.6</v>
      </c>
    </row>
    <row r="78" spans="1:11" x14ac:dyDescent="0.3">
      <c r="A78">
        <v>77</v>
      </c>
      <c r="B78">
        <v>0</v>
      </c>
      <c r="C78">
        <v>4</v>
      </c>
      <c r="D78">
        <v>3</v>
      </c>
      <c r="E78">
        <v>1</v>
      </c>
      <c r="F78">
        <v>2</v>
      </c>
      <c r="G78">
        <v>2</v>
      </c>
      <c r="H78">
        <v>55</v>
      </c>
      <c r="I78">
        <v>67.099999999999994</v>
      </c>
      <c r="J78">
        <v>61</v>
      </c>
      <c r="K78">
        <v>64.8</v>
      </c>
    </row>
    <row r="79" spans="1:11" x14ac:dyDescent="0.3">
      <c r="A79">
        <v>78</v>
      </c>
      <c r="B79">
        <v>0</v>
      </c>
      <c r="C79">
        <v>4</v>
      </c>
      <c r="D79">
        <v>3</v>
      </c>
      <c r="E79">
        <v>1</v>
      </c>
      <c r="F79">
        <v>1</v>
      </c>
      <c r="G79">
        <v>4</v>
      </c>
      <c r="H79">
        <v>68</v>
      </c>
      <c r="I79">
        <v>64.900000000000006</v>
      </c>
      <c r="J79">
        <v>59</v>
      </c>
      <c r="K79">
        <v>67.2</v>
      </c>
    </row>
    <row r="80" spans="1:11" x14ac:dyDescent="0.3">
      <c r="A80">
        <v>79</v>
      </c>
      <c r="B80">
        <v>0</v>
      </c>
      <c r="C80">
        <v>4</v>
      </c>
      <c r="D80">
        <v>2</v>
      </c>
      <c r="E80">
        <v>1</v>
      </c>
      <c r="F80">
        <v>3</v>
      </c>
      <c r="G80">
        <v>4</v>
      </c>
      <c r="H80">
        <v>31</v>
      </c>
      <c r="I80">
        <v>39.6</v>
      </c>
      <c r="J80">
        <v>36</v>
      </c>
      <c r="K80">
        <v>55.2</v>
      </c>
    </row>
    <row r="81" spans="1:11" x14ac:dyDescent="0.3">
      <c r="A81">
        <v>80</v>
      </c>
      <c r="B81">
        <v>0</v>
      </c>
      <c r="C81">
        <v>1</v>
      </c>
      <c r="D81">
        <v>3</v>
      </c>
      <c r="E81">
        <v>1</v>
      </c>
      <c r="F81">
        <v>2</v>
      </c>
      <c r="G81">
        <v>1</v>
      </c>
      <c r="H81">
        <v>47</v>
      </c>
      <c r="I81">
        <v>45.1</v>
      </c>
      <c r="J81">
        <v>41</v>
      </c>
      <c r="K81">
        <v>64.8</v>
      </c>
    </row>
    <row r="82" spans="1:11" x14ac:dyDescent="0.3">
      <c r="A82">
        <v>81</v>
      </c>
      <c r="B82">
        <v>0</v>
      </c>
      <c r="C82">
        <v>4</v>
      </c>
      <c r="D82">
        <v>3</v>
      </c>
      <c r="E82">
        <v>1</v>
      </c>
      <c r="F82">
        <v>2</v>
      </c>
      <c r="G82">
        <v>3</v>
      </c>
      <c r="H82">
        <v>63</v>
      </c>
      <c r="I82">
        <v>64.900000000000006</v>
      </c>
      <c r="J82">
        <v>59</v>
      </c>
      <c r="K82">
        <v>68.400000000000006</v>
      </c>
    </row>
    <row r="83" spans="1:11" x14ac:dyDescent="0.3">
      <c r="A83">
        <v>82</v>
      </c>
      <c r="B83">
        <v>0</v>
      </c>
      <c r="C83">
        <v>4</v>
      </c>
      <c r="D83">
        <v>1</v>
      </c>
      <c r="E83">
        <v>1</v>
      </c>
      <c r="F83">
        <v>3</v>
      </c>
      <c r="G83">
        <v>3</v>
      </c>
      <c r="H83">
        <v>36</v>
      </c>
      <c r="I83">
        <v>53.9</v>
      </c>
      <c r="J83">
        <v>49</v>
      </c>
      <c r="K83">
        <v>64.8</v>
      </c>
    </row>
    <row r="84" spans="1:11" x14ac:dyDescent="0.3">
      <c r="A84">
        <v>83</v>
      </c>
      <c r="B84">
        <v>0</v>
      </c>
      <c r="C84">
        <v>4</v>
      </c>
      <c r="D84">
        <v>2</v>
      </c>
      <c r="E84">
        <v>2</v>
      </c>
      <c r="F84">
        <v>2</v>
      </c>
      <c r="G84">
        <v>4</v>
      </c>
      <c r="H84">
        <v>68</v>
      </c>
      <c r="I84">
        <v>64.900000000000006</v>
      </c>
      <c r="J84">
        <v>59</v>
      </c>
      <c r="K84">
        <v>85.2</v>
      </c>
    </row>
    <row r="85" spans="1:11" x14ac:dyDescent="0.3">
      <c r="A85">
        <v>84</v>
      </c>
      <c r="B85">
        <v>0</v>
      </c>
      <c r="C85">
        <v>1</v>
      </c>
      <c r="D85">
        <v>1</v>
      </c>
      <c r="E85">
        <v>1</v>
      </c>
      <c r="F85">
        <v>2</v>
      </c>
      <c r="G85">
        <v>3</v>
      </c>
      <c r="H85">
        <v>63</v>
      </c>
      <c r="I85">
        <v>71.5</v>
      </c>
      <c r="J85">
        <v>65</v>
      </c>
      <c r="K85">
        <v>57.6</v>
      </c>
    </row>
    <row r="86" spans="1:11" x14ac:dyDescent="0.3">
      <c r="A86">
        <v>85</v>
      </c>
      <c r="B86">
        <v>0</v>
      </c>
      <c r="C86">
        <v>4</v>
      </c>
      <c r="D86">
        <v>2</v>
      </c>
      <c r="E86">
        <v>1</v>
      </c>
      <c r="F86">
        <v>3</v>
      </c>
      <c r="G86">
        <v>2</v>
      </c>
      <c r="H86">
        <v>55</v>
      </c>
      <c r="I86">
        <v>45.1</v>
      </c>
      <c r="J86">
        <v>41</v>
      </c>
      <c r="K86">
        <v>48</v>
      </c>
    </row>
    <row r="87" spans="1:11" x14ac:dyDescent="0.3">
      <c r="A87">
        <v>86</v>
      </c>
      <c r="B87">
        <v>0</v>
      </c>
      <c r="C87">
        <v>4</v>
      </c>
      <c r="D87">
        <v>3</v>
      </c>
      <c r="E87">
        <v>1</v>
      </c>
      <c r="F87">
        <v>2</v>
      </c>
      <c r="G87">
        <v>1</v>
      </c>
      <c r="H87">
        <v>55</v>
      </c>
      <c r="I87">
        <v>68.2</v>
      </c>
      <c r="J87">
        <v>62</v>
      </c>
      <c r="K87">
        <v>76.8</v>
      </c>
    </row>
    <row r="88" spans="1:11" x14ac:dyDescent="0.3">
      <c r="A88">
        <v>87</v>
      </c>
      <c r="B88">
        <v>0</v>
      </c>
      <c r="C88">
        <v>4</v>
      </c>
      <c r="D88">
        <v>3</v>
      </c>
      <c r="E88">
        <v>1</v>
      </c>
      <c r="F88">
        <v>2</v>
      </c>
      <c r="G88">
        <v>2</v>
      </c>
      <c r="H88">
        <v>52</v>
      </c>
      <c r="I88">
        <v>45.1</v>
      </c>
      <c r="J88">
        <v>41</v>
      </c>
      <c r="K88">
        <v>61.2</v>
      </c>
    </row>
    <row r="89" spans="1:11" x14ac:dyDescent="0.3">
      <c r="A89">
        <v>88</v>
      </c>
      <c r="B89">
        <v>0</v>
      </c>
      <c r="C89">
        <v>4</v>
      </c>
      <c r="D89">
        <v>3</v>
      </c>
      <c r="E89">
        <v>1</v>
      </c>
      <c r="F89">
        <v>3</v>
      </c>
      <c r="G89">
        <v>2</v>
      </c>
      <c r="H89">
        <v>34</v>
      </c>
      <c r="I89">
        <v>53.9</v>
      </c>
      <c r="J89">
        <v>49</v>
      </c>
      <c r="K89">
        <v>46.8</v>
      </c>
    </row>
    <row r="90" spans="1:11" x14ac:dyDescent="0.3">
      <c r="A90">
        <v>89</v>
      </c>
      <c r="B90">
        <v>0</v>
      </c>
      <c r="C90">
        <v>4</v>
      </c>
      <c r="D90">
        <v>2</v>
      </c>
      <c r="E90">
        <v>1</v>
      </c>
      <c r="F90">
        <v>3</v>
      </c>
      <c r="G90">
        <v>4</v>
      </c>
      <c r="H90">
        <v>50</v>
      </c>
      <c r="I90">
        <v>34.1</v>
      </c>
      <c r="J90">
        <v>31</v>
      </c>
      <c r="K90">
        <v>48</v>
      </c>
    </row>
    <row r="91" spans="1:11" x14ac:dyDescent="0.3">
      <c r="A91">
        <v>90</v>
      </c>
      <c r="B91">
        <v>0</v>
      </c>
      <c r="C91">
        <v>4</v>
      </c>
      <c r="D91">
        <v>3</v>
      </c>
      <c r="E91">
        <v>1</v>
      </c>
      <c r="F91">
        <v>2</v>
      </c>
      <c r="G91">
        <v>1</v>
      </c>
      <c r="H91">
        <v>55</v>
      </c>
      <c r="I91">
        <v>53.9</v>
      </c>
      <c r="J91">
        <v>49</v>
      </c>
      <c r="K91">
        <v>73.2</v>
      </c>
    </row>
    <row r="92" spans="1:11" x14ac:dyDescent="0.3">
      <c r="A92">
        <v>91</v>
      </c>
      <c r="B92">
        <v>0</v>
      </c>
      <c r="C92">
        <v>2</v>
      </c>
      <c r="D92">
        <v>2</v>
      </c>
      <c r="E92">
        <v>1</v>
      </c>
      <c r="F92">
        <v>2</v>
      </c>
      <c r="G92">
        <v>2</v>
      </c>
      <c r="H92">
        <v>52</v>
      </c>
      <c r="I92">
        <v>68.2</v>
      </c>
      <c r="J92">
        <v>62</v>
      </c>
      <c r="K92">
        <v>79.2</v>
      </c>
    </row>
    <row r="93" spans="1:11" x14ac:dyDescent="0.3">
      <c r="A93">
        <v>92</v>
      </c>
      <c r="B93">
        <v>0</v>
      </c>
      <c r="C93">
        <v>4</v>
      </c>
      <c r="D93">
        <v>1</v>
      </c>
      <c r="E93">
        <v>1</v>
      </c>
      <c r="F93">
        <v>1</v>
      </c>
      <c r="G93">
        <v>2</v>
      </c>
      <c r="H93">
        <v>63</v>
      </c>
      <c r="I93">
        <v>53.9</v>
      </c>
      <c r="J93">
        <v>49</v>
      </c>
      <c r="K93">
        <v>58.8</v>
      </c>
    </row>
    <row r="94" spans="1:11" x14ac:dyDescent="0.3">
      <c r="A94">
        <v>93</v>
      </c>
      <c r="B94">
        <v>1</v>
      </c>
      <c r="C94">
        <v>4</v>
      </c>
      <c r="D94">
        <v>3</v>
      </c>
      <c r="E94">
        <v>1</v>
      </c>
      <c r="F94">
        <v>2</v>
      </c>
      <c r="G94">
        <v>1</v>
      </c>
      <c r="H94">
        <v>68</v>
      </c>
      <c r="I94">
        <v>68.2</v>
      </c>
      <c r="J94">
        <v>62</v>
      </c>
      <c r="K94">
        <v>78</v>
      </c>
    </row>
    <row r="95" spans="1:11" x14ac:dyDescent="0.3">
      <c r="A95">
        <v>94</v>
      </c>
      <c r="B95">
        <v>1</v>
      </c>
      <c r="C95">
        <v>1</v>
      </c>
      <c r="D95">
        <v>1</v>
      </c>
      <c r="E95">
        <v>1</v>
      </c>
      <c r="F95">
        <v>2</v>
      </c>
      <c r="G95">
        <v>2</v>
      </c>
      <c r="H95">
        <v>39</v>
      </c>
      <c r="I95">
        <v>48.4</v>
      </c>
      <c r="J95">
        <v>44</v>
      </c>
      <c r="K95">
        <v>62.4</v>
      </c>
    </row>
    <row r="96" spans="1:11" x14ac:dyDescent="0.3">
      <c r="A96">
        <v>95</v>
      </c>
      <c r="B96">
        <v>1</v>
      </c>
      <c r="C96">
        <v>4</v>
      </c>
      <c r="D96">
        <v>1</v>
      </c>
      <c r="E96">
        <v>1</v>
      </c>
      <c r="F96">
        <v>1</v>
      </c>
      <c r="G96">
        <v>1</v>
      </c>
      <c r="H96">
        <v>44</v>
      </c>
      <c r="I96">
        <v>48.4</v>
      </c>
      <c r="J96">
        <v>44</v>
      </c>
      <c r="K96">
        <v>55.2</v>
      </c>
    </row>
    <row r="97" spans="1:11" x14ac:dyDescent="0.3">
      <c r="A97">
        <v>96</v>
      </c>
      <c r="B97">
        <v>1</v>
      </c>
      <c r="C97">
        <v>4</v>
      </c>
      <c r="D97">
        <v>1</v>
      </c>
      <c r="E97">
        <v>1</v>
      </c>
      <c r="F97">
        <v>1</v>
      </c>
      <c r="G97">
        <v>2</v>
      </c>
      <c r="H97">
        <v>50</v>
      </c>
      <c r="I97">
        <v>68.2</v>
      </c>
      <c r="J97">
        <v>62</v>
      </c>
      <c r="K97">
        <v>73.2</v>
      </c>
    </row>
    <row r="98" spans="1:11" x14ac:dyDescent="0.3">
      <c r="A98">
        <v>97</v>
      </c>
      <c r="B98">
        <v>1</v>
      </c>
      <c r="C98">
        <v>4</v>
      </c>
      <c r="D98">
        <v>2</v>
      </c>
      <c r="E98">
        <v>1</v>
      </c>
      <c r="F98">
        <v>2</v>
      </c>
      <c r="G98">
        <v>2</v>
      </c>
      <c r="H98">
        <v>71</v>
      </c>
      <c r="I98">
        <v>71.5</v>
      </c>
      <c r="J98">
        <v>65</v>
      </c>
      <c r="K98">
        <v>86.4</v>
      </c>
    </row>
    <row r="99" spans="1:11" x14ac:dyDescent="0.3">
      <c r="A99">
        <v>98</v>
      </c>
      <c r="B99">
        <v>1</v>
      </c>
      <c r="C99">
        <v>4</v>
      </c>
      <c r="D99">
        <v>3</v>
      </c>
      <c r="E99">
        <v>1</v>
      </c>
      <c r="F99">
        <v>2</v>
      </c>
      <c r="G99">
        <v>3</v>
      </c>
      <c r="H99">
        <v>63</v>
      </c>
      <c r="I99">
        <v>71.5</v>
      </c>
      <c r="J99">
        <v>65</v>
      </c>
      <c r="K99">
        <v>85.2</v>
      </c>
    </row>
    <row r="100" spans="1:11" x14ac:dyDescent="0.3">
      <c r="A100">
        <v>99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2</v>
      </c>
      <c r="H100">
        <v>34</v>
      </c>
      <c r="I100">
        <v>48.4</v>
      </c>
      <c r="J100">
        <v>44</v>
      </c>
      <c r="K100">
        <v>48</v>
      </c>
    </row>
    <row r="101" spans="1:11" x14ac:dyDescent="0.3">
      <c r="A101">
        <v>100</v>
      </c>
      <c r="B101">
        <v>1</v>
      </c>
      <c r="C101">
        <v>4</v>
      </c>
      <c r="D101">
        <v>3</v>
      </c>
      <c r="E101">
        <v>2</v>
      </c>
      <c r="F101">
        <v>2</v>
      </c>
      <c r="G101">
        <v>4</v>
      </c>
      <c r="H101">
        <v>63</v>
      </c>
      <c r="I101">
        <v>69.3</v>
      </c>
      <c r="J101">
        <v>63</v>
      </c>
      <c r="K101">
        <v>82.8</v>
      </c>
    </row>
    <row r="102" spans="1:11" x14ac:dyDescent="0.3">
      <c r="A102">
        <v>101</v>
      </c>
      <c r="B102">
        <v>1</v>
      </c>
      <c r="C102">
        <v>4</v>
      </c>
      <c r="D102">
        <v>3</v>
      </c>
      <c r="E102">
        <v>1</v>
      </c>
      <c r="F102">
        <v>2</v>
      </c>
      <c r="G102">
        <v>4</v>
      </c>
      <c r="H102">
        <v>68</v>
      </c>
      <c r="I102">
        <v>66</v>
      </c>
      <c r="J102">
        <v>60</v>
      </c>
      <c r="K102">
        <v>76.8</v>
      </c>
    </row>
    <row r="103" spans="1:11" x14ac:dyDescent="0.3">
      <c r="A103">
        <v>102</v>
      </c>
      <c r="B103">
        <v>1</v>
      </c>
      <c r="C103">
        <v>4</v>
      </c>
      <c r="D103">
        <v>3</v>
      </c>
      <c r="E103">
        <v>1</v>
      </c>
      <c r="F103">
        <v>1</v>
      </c>
      <c r="G103">
        <v>1</v>
      </c>
      <c r="H103">
        <v>47</v>
      </c>
      <c r="I103">
        <v>64.900000000000006</v>
      </c>
      <c r="J103">
        <v>59</v>
      </c>
      <c r="K103">
        <v>67.2</v>
      </c>
    </row>
    <row r="104" spans="1:11" x14ac:dyDescent="0.3">
      <c r="A104">
        <v>103</v>
      </c>
      <c r="B104">
        <v>1</v>
      </c>
      <c r="C104">
        <v>3</v>
      </c>
      <c r="D104">
        <v>1</v>
      </c>
      <c r="E104">
        <v>1</v>
      </c>
      <c r="F104">
        <v>2</v>
      </c>
      <c r="G104">
        <v>1</v>
      </c>
      <c r="H104">
        <v>47</v>
      </c>
      <c r="I104">
        <v>50.6</v>
      </c>
      <c r="J104">
        <v>46</v>
      </c>
      <c r="K104">
        <v>58.8</v>
      </c>
    </row>
    <row r="105" spans="1:11" x14ac:dyDescent="0.3">
      <c r="A105">
        <v>104</v>
      </c>
      <c r="B105">
        <v>1</v>
      </c>
      <c r="C105">
        <v>4</v>
      </c>
      <c r="D105">
        <v>3</v>
      </c>
      <c r="E105">
        <v>1</v>
      </c>
      <c r="F105">
        <v>2</v>
      </c>
      <c r="G105">
        <v>3</v>
      </c>
      <c r="H105">
        <v>63</v>
      </c>
      <c r="I105">
        <v>57.2</v>
      </c>
      <c r="J105">
        <v>52</v>
      </c>
      <c r="K105">
        <v>64.8</v>
      </c>
    </row>
    <row r="106" spans="1:11" x14ac:dyDescent="0.3">
      <c r="A106">
        <v>105</v>
      </c>
      <c r="B106">
        <v>1</v>
      </c>
      <c r="C106">
        <v>4</v>
      </c>
      <c r="D106">
        <v>2</v>
      </c>
      <c r="E106">
        <v>1</v>
      </c>
      <c r="F106">
        <v>2</v>
      </c>
      <c r="G106">
        <v>1</v>
      </c>
      <c r="H106">
        <v>52</v>
      </c>
      <c r="I106">
        <v>64.900000000000006</v>
      </c>
      <c r="J106">
        <v>59</v>
      </c>
      <c r="K106">
        <v>63.6</v>
      </c>
    </row>
    <row r="107" spans="1:11" x14ac:dyDescent="0.3">
      <c r="A107">
        <v>106</v>
      </c>
      <c r="B107">
        <v>1</v>
      </c>
      <c r="C107">
        <v>4</v>
      </c>
      <c r="D107">
        <v>2</v>
      </c>
      <c r="E107">
        <v>1</v>
      </c>
      <c r="F107">
        <v>2</v>
      </c>
      <c r="G107">
        <v>2</v>
      </c>
      <c r="H107">
        <v>55</v>
      </c>
      <c r="I107">
        <v>59.4</v>
      </c>
      <c r="J107">
        <v>54</v>
      </c>
      <c r="K107">
        <v>79.2</v>
      </c>
    </row>
    <row r="108" spans="1:11" x14ac:dyDescent="0.3">
      <c r="A108">
        <v>107</v>
      </c>
      <c r="B108">
        <v>1</v>
      </c>
      <c r="C108">
        <v>4</v>
      </c>
      <c r="D108">
        <v>3</v>
      </c>
      <c r="E108">
        <v>1</v>
      </c>
      <c r="F108">
        <v>2</v>
      </c>
      <c r="G108">
        <v>2</v>
      </c>
      <c r="H108">
        <v>60</v>
      </c>
      <c r="I108">
        <v>68.2</v>
      </c>
      <c r="J108">
        <v>62</v>
      </c>
      <c r="K108">
        <v>80.400000000000006</v>
      </c>
    </row>
    <row r="109" spans="1:11" x14ac:dyDescent="0.3">
      <c r="A109">
        <v>108</v>
      </c>
      <c r="B109">
        <v>1</v>
      </c>
      <c r="C109">
        <v>4</v>
      </c>
      <c r="D109">
        <v>1</v>
      </c>
      <c r="E109">
        <v>1</v>
      </c>
      <c r="F109">
        <v>3</v>
      </c>
      <c r="G109">
        <v>1</v>
      </c>
      <c r="H109">
        <v>35</v>
      </c>
      <c r="I109">
        <v>38.5</v>
      </c>
      <c r="J109">
        <v>35</v>
      </c>
      <c r="K109">
        <v>48</v>
      </c>
    </row>
    <row r="110" spans="1:11" x14ac:dyDescent="0.3">
      <c r="A110">
        <v>109</v>
      </c>
      <c r="B110">
        <v>1</v>
      </c>
      <c r="C110">
        <v>3</v>
      </c>
      <c r="D110">
        <v>1</v>
      </c>
      <c r="E110">
        <v>2</v>
      </c>
      <c r="F110">
        <v>1</v>
      </c>
      <c r="G110">
        <v>2</v>
      </c>
      <c r="H110">
        <v>47</v>
      </c>
      <c r="I110">
        <v>59.4</v>
      </c>
      <c r="J110">
        <v>54</v>
      </c>
      <c r="K110">
        <v>55.2</v>
      </c>
    </row>
    <row r="111" spans="1:11" x14ac:dyDescent="0.3">
      <c r="A111">
        <v>110</v>
      </c>
      <c r="B111">
        <v>1</v>
      </c>
      <c r="C111">
        <v>4</v>
      </c>
      <c r="D111">
        <v>3</v>
      </c>
      <c r="E111">
        <v>2</v>
      </c>
      <c r="F111">
        <v>2</v>
      </c>
      <c r="G111">
        <v>2</v>
      </c>
      <c r="H111">
        <v>71</v>
      </c>
      <c r="I111">
        <v>71.5</v>
      </c>
      <c r="J111">
        <v>65</v>
      </c>
      <c r="K111">
        <v>82.8</v>
      </c>
    </row>
    <row r="112" spans="1:11" x14ac:dyDescent="0.3">
      <c r="A112">
        <v>111</v>
      </c>
      <c r="B112">
        <v>1</v>
      </c>
      <c r="C112">
        <v>4</v>
      </c>
      <c r="D112">
        <v>2</v>
      </c>
      <c r="E112">
        <v>1</v>
      </c>
      <c r="F112">
        <v>3</v>
      </c>
      <c r="G112">
        <v>4</v>
      </c>
      <c r="H112">
        <v>57</v>
      </c>
      <c r="I112">
        <v>57.2</v>
      </c>
      <c r="J112">
        <v>52</v>
      </c>
      <c r="K112">
        <v>48</v>
      </c>
    </row>
    <row r="113" spans="1:11" x14ac:dyDescent="0.3">
      <c r="A113">
        <v>112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3</v>
      </c>
      <c r="H113">
        <v>44</v>
      </c>
      <c r="I113">
        <v>55</v>
      </c>
      <c r="J113">
        <v>50</v>
      </c>
      <c r="K113">
        <v>49.2</v>
      </c>
    </row>
    <row r="114" spans="1:11" x14ac:dyDescent="0.3">
      <c r="A114">
        <v>113</v>
      </c>
      <c r="B114">
        <v>1</v>
      </c>
      <c r="C114">
        <v>4</v>
      </c>
      <c r="D114">
        <v>3</v>
      </c>
      <c r="E114">
        <v>1</v>
      </c>
      <c r="F114">
        <v>2</v>
      </c>
      <c r="G114">
        <v>1</v>
      </c>
      <c r="H114">
        <v>65</v>
      </c>
      <c r="I114">
        <v>64.900000000000006</v>
      </c>
      <c r="J114">
        <v>59</v>
      </c>
      <c r="K114">
        <v>68.400000000000006</v>
      </c>
    </row>
    <row r="115" spans="1:11" x14ac:dyDescent="0.3">
      <c r="A115">
        <v>114</v>
      </c>
      <c r="B115">
        <v>1</v>
      </c>
      <c r="C115">
        <v>4</v>
      </c>
      <c r="D115">
        <v>1</v>
      </c>
      <c r="E115">
        <v>1</v>
      </c>
      <c r="F115">
        <v>2</v>
      </c>
      <c r="G115">
        <v>4</v>
      </c>
      <c r="H115">
        <v>68</v>
      </c>
      <c r="I115">
        <v>71.5</v>
      </c>
      <c r="J115">
        <v>65</v>
      </c>
      <c r="K115">
        <v>69.599999999999994</v>
      </c>
    </row>
    <row r="116" spans="1:11" x14ac:dyDescent="0.3">
      <c r="A116">
        <v>115</v>
      </c>
      <c r="B116">
        <v>1</v>
      </c>
      <c r="C116">
        <v>1</v>
      </c>
      <c r="D116">
        <v>3</v>
      </c>
      <c r="E116">
        <v>2</v>
      </c>
      <c r="F116">
        <v>2</v>
      </c>
      <c r="G116">
        <v>2</v>
      </c>
      <c r="H116">
        <v>73</v>
      </c>
      <c r="I116">
        <v>67.099999999999994</v>
      </c>
      <c r="J116">
        <v>61</v>
      </c>
      <c r="K116">
        <v>68.400000000000006</v>
      </c>
    </row>
    <row r="117" spans="1:11" x14ac:dyDescent="0.3">
      <c r="A117">
        <v>116</v>
      </c>
      <c r="B117">
        <v>1</v>
      </c>
      <c r="C117">
        <v>4</v>
      </c>
      <c r="D117">
        <v>2</v>
      </c>
      <c r="E117">
        <v>1</v>
      </c>
      <c r="F117">
        <v>3</v>
      </c>
      <c r="G117">
        <v>1</v>
      </c>
      <c r="H117">
        <v>36</v>
      </c>
      <c r="I117">
        <v>48.4</v>
      </c>
      <c r="J117">
        <v>44</v>
      </c>
      <c r="K117">
        <v>44.4</v>
      </c>
    </row>
    <row r="118" spans="1:11" x14ac:dyDescent="0.3">
      <c r="A118">
        <v>117</v>
      </c>
      <c r="B118">
        <v>1</v>
      </c>
      <c r="C118">
        <v>4</v>
      </c>
      <c r="D118">
        <v>3</v>
      </c>
      <c r="E118">
        <v>1</v>
      </c>
      <c r="F118">
        <v>1</v>
      </c>
      <c r="G118">
        <v>4</v>
      </c>
      <c r="H118">
        <v>43</v>
      </c>
      <c r="I118">
        <v>59.4</v>
      </c>
      <c r="J118">
        <v>54</v>
      </c>
      <c r="K118">
        <v>66</v>
      </c>
    </row>
    <row r="119" spans="1:11" x14ac:dyDescent="0.3">
      <c r="A119">
        <v>118</v>
      </c>
      <c r="B119">
        <v>1</v>
      </c>
      <c r="C119">
        <v>4</v>
      </c>
      <c r="D119">
        <v>3</v>
      </c>
      <c r="E119">
        <v>1</v>
      </c>
      <c r="F119">
        <v>2</v>
      </c>
      <c r="G119">
        <v>4</v>
      </c>
      <c r="H119">
        <v>73</v>
      </c>
      <c r="I119">
        <v>73.7</v>
      </c>
      <c r="J119">
        <v>67</v>
      </c>
      <c r="K119">
        <v>74.400000000000006</v>
      </c>
    </row>
    <row r="120" spans="1:11" x14ac:dyDescent="0.3">
      <c r="A120">
        <v>119</v>
      </c>
      <c r="B120">
        <v>1</v>
      </c>
      <c r="C120">
        <v>4</v>
      </c>
      <c r="D120">
        <v>1</v>
      </c>
      <c r="E120">
        <v>1</v>
      </c>
      <c r="F120">
        <v>2</v>
      </c>
      <c r="G120">
        <v>1</v>
      </c>
      <c r="H120">
        <v>52</v>
      </c>
      <c r="I120">
        <v>62.7</v>
      </c>
      <c r="J120">
        <v>57</v>
      </c>
      <c r="K120">
        <v>76.8</v>
      </c>
    </row>
    <row r="121" spans="1:11" x14ac:dyDescent="0.3">
      <c r="A121">
        <v>120</v>
      </c>
      <c r="B121">
        <v>1</v>
      </c>
      <c r="C121">
        <v>3</v>
      </c>
      <c r="D121">
        <v>1</v>
      </c>
      <c r="E121">
        <v>1</v>
      </c>
      <c r="F121">
        <v>3</v>
      </c>
      <c r="G121">
        <v>4</v>
      </c>
      <c r="H121">
        <v>41</v>
      </c>
      <c r="I121">
        <v>51.7</v>
      </c>
      <c r="J121">
        <v>47</v>
      </c>
      <c r="K121">
        <v>48</v>
      </c>
    </row>
    <row r="122" spans="1:11" x14ac:dyDescent="0.3">
      <c r="A122">
        <v>121</v>
      </c>
      <c r="B122">
        <v>1</v>
      </c>
      <c r="C122">
        <v>1</v>
      </c>
      <c r="D122">
        <v>1</v>
      </c>
      <c r="E122">
        <v>2</v>
      </c>
      <c r="F122">
        <v>1</v>
      </c>
      <c r="G122">
        <v>2</v>
      </c>
      <c r="H122">
        <v>60</v>
      </c>
      <c r="I122">
        <v>59.4</v>
      </c>
      <c r="J122">
        <v>54</v>
      </c>
      <c r="K122">
        <v>60</v>
      </c>
    </row>
    <row r="123" spans="1:11" x14ac:dyDescent="0.3">
      <c r="A123">
        <v>122</v>
      </c>
      <c r="B123">
        <v>1</v>
      </c>
      <c r="C123">
        <v>4</v>
      </c>
      <c r="D123">
        <v>2</v>
      </c>
      <c r="E123">
        <v>1</v>
      </c>
      <c r="F123">
        <v>1</v>
      </c>
      <c r="G123">
        <v>3</v>
      </c>
      <c r="H123">
        <v>50</v>
      </c>
      <c r="I123">
        <v>57.2</v>
      </c>
      <c r="J123">
        <v>52</v>
      </c>
      <c r="K123">
        <v>55.2</v>
      </c>
    </row>
    <row r="124" spans="1:11" x14ac:dyDescent="0.3">
      <c r="A124">
        <v>123</v>
      </c>
      <c r="B124">
        <v>1</v>
      </c>
      <c r="C124">
        <v>4</v>
      </c>
      <c r="D124">
        <v>2</v>
      </c>
      <c r="E124">
        <v>1</v>
      </c>
      <c r="F124">
        <v>2</v>
      </c>
      <c r="G124">
        <v>1</v>
      </c>
      <c r="H124">
        <v>50</v>
      </c>
      <c r="I124">
        <v>57.2</v>
      </c>
      <c r="J124">
        <v>52</v>
      </c>
      <c r="K124">
        <v>63.6</v>
      </c>
    </row>
    <row r="125" spans="1:11" x14ac:dyDescent="0.3">
      <c r="A125">
        <v>124</v>
      </c>
      <c r="B125">
        <v>1</v>
      </c>
      <c r="C125">
        <v>4</v>
      </c>
      <c r="D125">
        <v>2</v>
      </c>
      <c r="E125">
        <v>1</v>
      </c>
      <c r="F125">
        <v>3</v>
      </c>
      <c r="G125">
        <v>1</v>
      </c>
      <c r="H125">
        <v>47</v>
      </c>
      <c r="I125">
        <v>50.6</v>
      </c>
      <c r="J125">
        <v>46</v>
      </c>
      <c r="K125">
        <v>62.4</v>
      </c>
    </row>
    <row r="126" spans="1:11" x14ac:dyDescent="0.3">
      <c r="A126">
        <v>125</v>
      </c>
      <c r="B126">
        <v>1</v>
      </c>
      <c r="C126">
        <v>3</v>
      </c>
      <c r="D126">
        <v>1</v>
      </c>
      <c r="E126">
        <v>1</v>
      </c>
      <c r="F126">
        <v>3</v>
      </c>
      <c r="G126">
        <v>1</v>
      </c>
      <c r="H126">
        <v>47</v>
      </c>
      <c r="I126">
        <v>68.2</v>
      </c>
      <c r="J126">
        <v>62</v>
      </c>
      <c r="K126">
        <v>54</v>
      </c>
    </row>
    <row r="127" spans="1:11" x14ac:dyDescent="0.3">
      <c r="A127">
        <v>126</v>
      </c>
      <c r="B127">
        <v>1</v>
      </c>
      <c r="C127">
        <v>4</v>
      </c>
      <c r="D127">
        <v>3</v>
      </c>
      <c r="E127">
        <v>1</v>
      </c>
      <c r="F127">
        <v>2</v>
      </c>
      <c r="G127">
        <v>2</v>
      </c>
      <c r="H127">
        <v>55</v>
      </c>
      <c r="I127">
        <v>62.7</v>
      </c>
      <c r="J127">
        <v>57</v>
      </c>
      <c r="K127">
        <v>67.2</v>
      </c>
    </row>
    <row r="128" spans="1:11" x14ac:dyDescent="0.3">
      <c r="A128">
        <v>127</v>
      </c>
      <c r="B128">
        <v>1</v>
      </c>
      <c r="C128">
        <v>4</v>
      </c>
      <c r="D128">
        <v>2</v>
      </c>
      <c r="E128">
        <v>1</v>
      </c>
      <c r="F128">
        <v>2</v>
      </c>
      <c r="G128">
        <v>2</v>
      </c>
      <c r="H128">
        <v>50</v>
      </c>
      <c r="I128">
        <v>45.1</v>
      </c>
      <c r="J128">
        <v>41</v>
      </c>
      <c r="K128">
        <v>54</v>
      </c>
    </row>
    <row r="129" spans="1:11" x14ac:dyDescent="0.3">
      <c r="A129">
        <v>128</v>
      </c>
      <c r="B129">
        <v>1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39</v>
      </c>
      <c r="I129">
        <v>58.3</v>
      </c>
      <c r="J129">
        <v>53</v>
      </c>
      <c r="K129">
        <v>64.8</v>
      </c>
    </row>
    <row r="130" spans="1:11" x14ac:dyDescent="0.3">
      <c r="A130">
        <v>129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4</v>
      </c>
      <c r="H130">
        <v>50</v>
      </c>
      <c r="I130">
        <v>53.9</v>
      </c>
      <c r="J130">
        <v>49</v>
      </c>
      <c r="K130">
        <v>67.2</v>
      </c>
    </row>
    <row r="131" spans="1:11" x14ac:dyDescent="0.3">
      <c r="A131">
        <v>130</v>
      </c>
      <c r="B131">
        <v>1</v>
      </c>
      <c r="C131">
        <v>3</v>
      </c>
      <c r="D131">
        <v>1</v>
      </c>
      <c r="E131">
        <v>1</v>
      </c>
      <c r="F131">
        <v>3</v>
      </c>
      <c r="G131">
        <v>2</v>
      </c>
      <c r="H131">
        <v>34</v>
      </c>
      <c r="I131">
        <v>38.5</v>
      </c>
      <c r="J131">
        <v>35</v>
      </c>
      <c r="K131">
        <v>49.2</v>
      </c>
    </row>
    <row r="132" spans="1:11" x14ac:dyDescent="0.3">
      <c r="A132">
        <v>131</v>
      </c>
      <c r="B132">
        <v>1</v>
      </c>
      <c r="C132">
        <v>4</v>
      </c>
      <c r="D132">
        <v>2</v>
      </c>
      <c r="E132">
        <v>1</v>
      </c>
      <c r="F132">
        <v>2</v>
      </c>
      <c r="G132">
        <v>1</v>
      </c>
      <c r="H132">
        <v>57</v>
      </c>
      <c r="I132">
        <v>64.900000000000006</v>
      </c>
      <c r="J132">
        <v>59</v>
      </c>
      <c r="K132">
        <v>64.8</v>
      </c>
    </row>
    <row r="133" spans="1:11" x14ac:dyDescent="0.3">
      <c r="A133">
        <v>132</v>
      </c>
      <c r="B133">
        <v>1</v>
      </c>
      <c r="C133">
        <v>2</v>
      </c>
      <c r="D133">
        <v>1</v>
      </c>
      <c r="E133">
        <v>1</v>
      </c>
      <c r="F133">
        <v>2</v>
      </c>
      <c r="G133">
        <v>3</v>
      </c>
      <c r="H133">
        <v>57</v>
      </c>
      <c r="I133">
        <v>71.5</v>
      </c>
      <c r="J133">
        <v>65</v>
      </c>
      <c r="K133">
        <v>86.4</v>
      </c>
    </row>
    <row r="134" spans="1:11" x14ac:dyDescent="0.3">
      <c r="A134">
        <v>133</v>
      </c>
      <c r="B134">
        <v>1</v>
      </c>
      <c r="C134">
        <v>4</v>
      </c>
      <c r="D134">
        <v>2</v>
      </c>
      <c r="E134">
        <v>1</v>
      </c>
      <c r="F134">
        <v>3</v>
      </c>
      <c r="G134">
        <v>2</v>
      </c>
      <c r="H134">
        <v>68</v>
      </c>
      <c r="I134">
        <v>68.2</v>
      </c>
      <c r="J134">
        <v>62</v>
      </c>
      <c r="K134">
        <v>67.2</v>
      </c>
    </row>
    <row r="135" spans="1:11" x14ac:dyDescent="0.3">
      <c r="A135">
        <v>134</v>
      </c>
      <c r="B135">
        <v>1</v>
      </c>
      <c r="C135">
        <v>4</v>
      </c>
      <c r="D135">
        <v>2</v>
      </c>
      <c r="E135">
        <v>1</v>
      </c>
      <c r="F135">
        <v>3</v>
      </c>
      <c r="G135">
        <v>3</v>
      </c>
      <c r="H135">
        <v>42</v>
      </c>
      <c r="I135">
        <v>59.4</v>
      </c>
      <c r="J135">
        <v>54</v>
      </c>
      <c r="K135">
        <v>56.4</v>
      </c>
    </row>
    <row r="136" spans="1:11" x14ac:dyDescent="0.3">
      <c r="A136">
        <v>135</v>
      </c>
      <c r="B136">
        <v>1</v>
      </c>
      <c r="C136">
        <v>4</v>
      </c>
      <c r="D136">
        <v>1</v>
      </c>
      <c r="E136">
        <v>1</v>
      </c>
      <c r="F136">
        <v>2</v>
      </c>
      <c r="G136">
        <v>3</v>
      </c>
      <c r="H136">
        <v>61</v>
      </c>
      <c r="I136">
        <v>64.900000000000006</v>
      </c>
      <c r="J136">
        <v>59</v>
      </c>
      <c r="K136">
        <v>58.8</v>
      </c>
    </row>
    <row r="137" spans="1:11" x14ac:dyDescent="0.3">
      <c r="A137">
        <v>136</v>
      </c>
      <c r="B137">
        <v>1</v>
      </c>
      <c r="C137">
        <v>4</v>
      </c>
      <c r="D137">
        <v>3</v>
      </c>
      <c r="E137">
        <v>1</v>
      </c>
      <c r="F137">
        <v>2</v>
      </c>
      <c r="G137">
        <v>3</v>
      </c>
      <c r="H137">
        <v>76</v>
      </c>
      <c r="I137">
        <v>69.3</v>
      </c>
      <c r="J137">
        <v>63</v>
      </c>
      <c r="K137">
        <v>72</v>
      </c>
    </row>
    <row r="138" spans="1:11" x14ac:dyDescent="0.3">
      <c r="A138">
        <v>137</v>
      </c>
      <c r="B138">
        <v>1</v>
      </c>
      <c r="C138">
        <v>4</v>
      </c>
      <c r="D138">
        <v>2</v>
      </c>
      <c r="E138">
        <v>2</v>
      </c>
      <c r="F138">
        <v>2</v>
      </c>
      <c r="G138">
        <v>2</v>
      </c>
      <c r="H138">
        <v>47</v>
      </c>
      <c r="I138">
        <v>64.900000000000006</v>
      </c>
      <c r="J138">
        <v>59</v>
      </c>
      <c r="K138">
        <v>64.8</v>
      </c>
    </row>
    <row r="139" spans="1:11" x14ac:dyDescent="0.3">
      <c r="A139">
        <v>138</v>
      </c>
      <c r="B139">
        <v>1</v>
      </c>
      <c r="C139">
        <v>3</v>
      </c>
      <c r="D139">
        <v>2</v>
      </c>
      <c r="E139">
        <v>1</v>
      </c>
      <c r="F139">
        <v>3</v>
      </c>
      <c r="G139">
        <v>3</v>
      </c>
      <c r="H139">
        <v>46</v>
      </c>
      <c r="I139">
        <v>57.2</v>
      </c>
      <c r="J139">
        <v>52</v>
      </c>
      <c r="K139">
        <v>66</v>
      </c>
    </row>
    <row r="140" spans="1:11" x14ac:dyDescent="0.3">
      <c r="A140">
        <v>139</v>
      </c>
      <c r="B140">
        <v>1</v>
      </c>
      <c r="C140">
        <v>1</v>
      </c>
      <c r="D140">
        <v>2</v>
      </c>
      <c r="E140">
        <v>1</v>
      </c>
      <c r="F140">
        <v>3</v>
      </c>
      <c r="G140">
        <v>3</v>
      </c>
      <c r="H140">
        <v>39</v>
      </c>
      <c r="I140">
        <v>45.1</v>
      </c>
      <c r="J140">
        <v>41</v>
      </c>
      <c r="K140">
        <v>39.6</v>
      </c>
    </row>
    <row r="141" spans="1:11" x14ac:dyDescent="0.3">
      <c r="A141">
        <v>140</v>
      </c>
      <c r="B141">
        <v>1</v>
      </c>
      <c r="C141">
        <v>3</v>
      </c>
      <c r="D141">
        <v>2</v>
      </c>
      <c r="E141">
        <v>2</v>
      </c>
      <c r="F141">
        <v>2</v>
      </c>
      <c r="G141">
        <v>2</v>
      </c>
      <c r="H141">
        <v>52</v>
      </c>
      <c r="I141">
        <v>53.9</v>
      </c>
      <c r="J141">
        <v>49</v>
      </c>
      <c r="K141">
        <v>58.8</v>
      </c>
    </row>
    <row r="142" spans="1:11" x14ac:dyDescent="0.3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28</v>
      </c>
      <c r="I142">
        <v>50.6</v>
      </c>
      <c r="J142">
        <v>46</v>
      </c>
      <c r="K142">
        <v>51.6</v>
      </c>
    </row>
    <row r="143" spans="1:11" x14ac:dyDescent="0.3">
      <c r="A143">
        <v>142</v>
      </c>
      <c r="B143">
        <v>1</v>
      </c>
      <c r="C143">
        <v>4</v>
      </c>
      <c r="D143">
        <v>3</v>
      </c>
      <c r="E143">
        <v>1</v>
      </c>
      <c r="F143">
        <v>2</v>
      </c>
      <c r="G143">
        <v>3</v>
      </c>
      <c r="H143">
        <v>42</v>
      </c>
      <c r="I143">
        <v>59.4</v>
      </c>
      <c r="J143">
        <v>54</v>
      </c>
      <c r="K143">
        <v>60</v>
      </c>
    </row>
    <row r="144" spans="1:11" x14ac:dyDescent="0.3">
      <c r="A144">
        <v>143</v>
      </c>
      <c r="B144">
        <v>1</v>
      </c>
      <c r="C144">
        <v>4</v>
      </c>
      <c r="D144">
        <v>2</v>
      </c>
      <c r="E144">
        <v>1</v>
      </c>
      <c r="F144">
        <v>3</v>
      </c>
      <c r="G144">
        <v>4</v>
      </c>
      <c r="H144">
        <v>47</v>
      </c>
      <c r="I144">
        <v>46.2</v>
      </c>
      <c r="J144">
        <v>42</v>
      </c>
      <c r="K144">
        <v>62.4</v>
      </c>
    </row>
    <row r="145" spans="1:11" x14ac:dyDescent="0.3">
      <c r="A145">
        <v>144</v>
      </c>
      <c r="B145">
        <v>1</v>
      </c>
      <c r="C145">
        <v>1</v>
      </c>
      <c r="D145">
        <v>2</v>
      </c>
      <c r="E145">
        <v>1</v>
      </c>
      <c r="F145">
        <v>2</v>
      </c>
      <c r="G145">
        <v>4</v>
      </c>
      <c r="H145">
        <v>47</v>
      </c>
      <c r="I145">
        <v>62.7</v>
      </c>
      <c r="J145">
        <v>57</v>
      </c>
      <c r="K145">
        <v>57.6</v>
      </c>
    </row>
    <row r="146" spans="1:11" x14ac:dyDescent="0.3">
      <c r="A146">
        <v>145</v>
      </c>
      <c r="B146">
        <v>1</v>
      </c>
      <c r="C146">
        <v>4</v>
      </c>
      <c r="D146">
        <v>2</v>
      </c>
      <c r="E146">
        <v>1</v>
      </c>
      <c r="F146">
        <v>2</v>
      </c>
      <c r="G146">
        <v>1</v>
      </c>
      <c r="H146">
        <v>52</v>
      </c>
      <c r="I146">
        <v>64.900000000000006</v>
      </c>
      <c r="J146">
        <v>59</v>
      </c>
      <c r="K146">
        <v>69.599999999999994</v>
      </c>
    </row>
    <row r="147" spans="1:11" x14ac:dyDescent="0.3">
      <c r="A147">
        <v>146</v>
      </c>
      <c r="B147">
        <v>1</v>
      </c>
      <c r="C147">
        <v>4</v>
      </c>
      <c r="D147">
        <v>3</v>
      </c>
      <c r="E147">
        <v>2</v>
      </c>
      <c r="F147">
        <v>2</v>
      </c>
      <c r="G147">
        <v>2</v>
      </c>
      <c r="H147">
        <v>47</v>
      </c>
      <c r="I147">
        <v>57.2</v>
      </c>
      <c r="J147">
        <v>52</v>
      </c>
      <c r="K147">
        <v>51.6</v>
      </c>
    </row>
    <row r="148" spans="1:11" x14ac:dyDescent="0.3">
      <c r="A148">
        <v>147</v>
      </c>
      <c r="B148">
        <v>1</v>
      </c>
      <c r="C148">
        <v>4</v>
      </c>
      <c r="D148">
        <v>2</v>
      </c>
      <c r="E148">
        <v>1</v>
      </c>
      <c r="F148">
        <v>3</v>
      </c>
      <c r="G148">
        <v>1</v>
      </c>
      <c r="H148">
        <v>50</v>
      </c>
      <c r="I148">
        <v>68.2</v>
      </c>
      <c r="J148">
        <v>62</v>
      </c>
      <c r="K148">
        <v>49.2</v>
      </c>
    </row>
    <row r="149" spans="1:11" x14ac:dyDescent="0.3">
      <c r="A149">
        <v>148</v>
      </c>
      <c r="B149">
        <v>1</v>
      </c>
      <c r="C149">
        <v>4</v>
      </c>
      <c r="D149">
        <v>2</v>
      </c>
      <c r="E149">
        <v>2</v>
      </c>
      <c r="F149">
        <v>2</v>
      </c>
      <c r="G149">
        <v>4</v>
      </c>
      <c r="H149">
        <v>44</v>
      </c>
      <c r="I149">
        <v>57.2</v>
      </c>
      <c r="J149">
        <v>52</v>
      </c>
      <c r="K149">
        <v>51.6</v>
      </c>
    </row>
    <row r="150" spans="1:11" x14ac:dyDescent="0.3">
      <c r="A150">
        <v>149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3</v>
      </c>
      <c r="H150">
        <v>47</v>
      </c>
      <c r="I150">
        <v>45.1</v>
      </c>
      <c r="J150">
        <v>41</v>
      </c>
      <c r="K150">
        <v>55.2</v>
      </c>
    </row>
    <row r="151" spans="1:11" x14ac:dyDescent="0.3">
      <c r="A151">
        <v>150</v>
      </c>
      <c r="B151">
        <v>1</v>
      </c>
      <c r="C151">
        <v>3</v>
      </c>
      <c r="D151">
        <v>1</v>
      </c>
      <c r="E151">
        <v>1</v>
      </c>
      <c r="F151">
        <v>2</v>
      </c>
      <c r="G151">
        <v>4</v>
      </c>
      <c r="H151">
        <v>45</v>
      </c>
      <c r="I151">
        <v>60.5</v>
      </c>
      <c r="J151">
        <v>55</v>
      </c>
      <c r="K151">
        <v>52.8</v>
      </c>
    </row>
    <row r="152" spans="1:11" x14ac:dyDescent="0.3">
      <c r="A152">
        <v>151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3</v>
      </c>
      <c r="H152">
        <v>47</v>
      </c>
      <c r="I152">
        <v>40.700000000000003</v>
      </c>
      <c r="J152">
        <v>37</v>
      </c>
      <c r="K152">
        <v>51.6</v>
      </c>
    </row>
    <row r="153" spans="1:11" x14ac:dyDescent="0.3">
      <c r="A153">
        <v>152</v>
      </c>
      <c r="B153">
        <v>1</v>
      </c>
      <c r="C153">
        <v>4</v>
      </c>
      <c r="D153">
        <v>3</v>
      </c>
      <c r="E153">
        <v>1</v>
      </c>
      <c r="F153">
        <v>2</v>
      </c>
      <c r="G153">
        <v>4</v>
      </c>
      <c r="H153">
        <v>65</v>
      </c>
      <c r="I153">
        <v>59.4</v>
      </c>
      <c r="J153">
        <v>54</v>
      </c>
      <c r="K153">
        <v>73.2</v>
      </c>
    </row>
    <row r="154" spans="1:11" x14ac:dyDescent="0.3">
      <c r="A154">
        <v>153</v>
      </c>
      <c r="B154">
        <v>1</v>
      </c>
      <c r="C154">
        <v>4</v>
      </c>
      <c r="D154">
        <v>2</v>
      </c>
      <c r="E154">
        <v>1</v>
      </c>
      <c r="F154">
        <v>3</v>
      </c>
      <c r="G154">
        <v>3</v>
      </c>
      <c r="H154">
        <v>43</v>
      </c>
      <c r="I154">
        <v>62.7</v>
      </c>
      <c r="J154">
        <v>57</v>
      </c>
      <c r="K154">
        <v>48</v>
      </c>
    </row>
    <row r="155" spans="1:11" x14ac:dyDescent="0.3">
      <c r="A155">
        <v>154</v>
      </c>
      <c r="B155">
        <v>1</v>
      </c>
      <c r="C155">
        <v>1</v>
      </c>
      <c r="D155">
        <v>2</v>
      </c>
      <c r="E155">
        <v>1</v>
      </c>
      <c r="F155">
        <v>1</v>
      </c>
      <c r="G155">
        <v>1</v>
      </c>
      <c r="H155">
        <v>47</v>
      </c>
      <c r="I155">
        <v>59.4</v>
      </c>
      <c r="J155">
        <v>54</v>
      </c>
      <c r="K155">
        <v>58.8</v>
      </c>
    </row>
    <row r="156" spans="1:11" x14ac:dyDescent="0.3">
      <c r="A156">
        <v>155</v>
      </c>
      <c r="B156">
        <v>1</v>
      </c>
      <c r="C156">
        <v>4</v>
      </c>
      <c r="D156">
        <v>2</v>
      </c>
      <c r="E156">
        <v>1</v>
      </c>
      <c r="F156">
        <v>1</v>
      </c>
      <c r="G156">
        <v>4</v>
      </c>
      <c r="H156">
        <v>57</v>
      </c>
      <c r="I156">
        <v>68.2</v>
      </c>
      <c r="J156">
        <v>62</v>
      </c>
      <c r="K156">
        <v>67.2</v>
      </c>
    </row>
    <row r="157" spans="1:11" x14ac:dyDescent="0.3">
      <c r="A157">
        <v>156</v>
      </c>
      <c r="B157">
        <v>1</v>
      </c>
      <c r="C157">
        <v>4</v>
      </c>
      <c r="D157">
        <v>2</v>
      </c>
      <c r="E157">
        <v>1</v>
      </c>
      <c r="F157">
        <v>2</v>
      </c>
      <c r="G157">
        <v>2</v>
      </c>
      <c r="H157">
        <v>68</v>
      </c>
      <c r="I157">
        <v>64.900000000000006</v>
      </c>
      <c r="J157">
        <v>59</v>
      </c>
      <c r="K157">
        <v>73.2</v>
      </c>
    </row>
    <row r="158" spans="1:11" x14ac:dyDescent="0.3">
      <c r="A158">
        <v>157</v>
      </c>
      <c r="B158">
        <v>1</v>
      </c>
      <c r="C158">
        <v>4</v>
      </c>
      <c r="D158">
        <v>2</v>
      </c>
      <c r="E158">
        <v>1</v>
      </c>
      <c r="F158">
        <v>3</v>
      </c>
      <c r="G158">
        <v>1</v>
      </c>
      <c r="H158">
        <v>52</v>
      </c>
      <c r="I158">
        <v>60.5</v>
      </c>
      <c r="J158">
        <v>55</v>
      </c>
      <c r="K158">
        <v>60</v>
      </c>
    </row>
    <row r="159" spans="1:11" x14ac:dyDescent="0.3">
      <c r="A159">
        <v>158</v>
      </c>
      <c r="B159">
        <v>1</v>
      </c>
      <c r="C159">
        <v>4</v>
      </c>
      <c r="D159">
        <v>2</v>
      </c>
      <c r="E159">
        <v>1</v>
      </c>
      <c r="F159">
        <v>3</v>
      </c>
      <c r="G159">
        <v>4</v>
      </c>
      <c r="H159">
        <v>42</v>
      </c>
      <c r="I159">
        <v>62.7</v>
      </c>
      <c r="J159">
        <v>57</v>
      </c>
      <c r="K159">
        <v>61.2</v>
      </c>
    </row>
    <row r="160" spans="1:11" x14ac:dyDescent="0.3">
      <c r="A160">
        <v>159</v>
      </c>
      <c r="B160">
        <v>1</v>
      </c>
      <c r="C160">
        <v>4</v>
      </c>
      <c r="D160">
        <v>2</v>
      </c>
      <c r="E160">
        <v>1</v>
      </c>
      <c r="F160">
        <v>1</v>
      </c>
      <c r="G160">
        <v>1</v>
      </c>
      <c r="H160">
        <v>42</v>
      </c>
      <c r="I160">
        <v>42.9</v>
      </c>
      <c r="J160">
        <v>39</v>
      </c>
      <c r="K160">
        <v>50.4</v>
      </c>
    </row>
    <row r="161" spans="1:26" x14ac:dyDescent="0.3">
      <c r="A161">
        <v>160</v>
      </c>
      <c r="B161">
        <v>1</v>
      </c>
      <c r="C161">
        <v>3</v>
      </c>
      <c r="D161">
        <v>3</v>
      </c>
      <c r="E161">
        <v>1</v>
      </c>
      <c r="F161">
        <v>2</v>
      </c>
      <c r="G161">
        <v>4</v>
      </c>
      <c r="H161">
        <v>66</v>
      </c>
      <c r="I161">
        <v>73.7</v>
      </c>
      <c r="J161">
        <v>67</v>
      </c>
      <c r="K161">
        <v>80.400000000000006</v>
      </c>
    </row>
    <row r="162" spans="1:26" x14ac:dyDescent="0.3">
      <c r="A162">
        <v>161</v>
      </c>
      <c r="B162">
        <v>1</v>
      </c>
      <c r="C162">
        <v>4</v>
      </c>
      <c r="D162">
        <v>1</v>
      </c>
      <c r="E162">
        <v>1</v>
      </c>
      <c r="F162">
        <v>2</v>
      </c>
      <c r="G162">
        <v>1</v>
      </c>
      <c r="H162">
        <v>47</v>
      </c>
      <c r="I162">
        <v>68.2</v>
      </c>
      <c r="J162">
        <v>62</v>
      </c>
      <c r="K162">
        <v>63.6</v>
      </c>
    </row>
    <row r="163" spans="1:26" x14ac:dyDescent="0.3">
      <c r="A163">
        <v>162</v>
      </c>
      <c r="B163">
        <v>1</v>
      </c>
      <c r="C163">
        <v>4</v>
      </c>
      <c r="D163">
        <v>2</v>
      </c>
      <c r="E163">
        <v>1</v>
      </c>
      <c r="F163">
        <v>2</v>
      </c>
      <c r="G163">
        <v>4</v>
      </c>
      <c r="H163">
        <v>57</v>
      </c>
      <c r="I163">
        <v>55</v>
      </c>
      <c r="J163">
        <v>50</v>
      </c>
      <c r="K163">
        <v>60</v>
      </c>
    </row>
    <row r="164" spans="1:26" x14ac:dyDescent="0.3">
      <c r="A164">
        <v>163</v>
      </c>
      <c r="B164">
        <v>1</v>
      </c>
      <c r="C164">
        <v>4</v>
      </c>
      <c r="D164">
        <v>3</v>
      </c>
      <c r="E164">
        <v>2</v>
      </c>
      <c r="F164">
        <v>2</v>
      </c>
      <c r="G164">
        <v>3</v>
      </c>
      <c r="H164">
        <v>47</v>
      </c>
      <c r="I164">
        <v>67.099999999999994</v>
      </c>
      <c r="J164">
        <v>61</v>
      </c>
      <c r="K164">
        <v>61.2</v>
      </c>
    </row>
    <row r="165" spans="1:26" x14ac:dyDescent="0.3">
      <c r="A165">
        <v>164</v>
      </c>
      <c r="B165">
        <v>1</v>
      </c>
      <c r="C165">
        <v>4</v>
      </c>
      <c r="D165">
        <v>1</v>
      </c>
      <c r="E165">
        <v>1</v>
      </c>
      <c r="F165">
        <v>2</v>
      </c>
      <c r="G165">
        <v>3</v>
      </c>
      <c r="H165">
        <v>57</v>
      </c>
      <c r="I165">
        <v>68.2</v>
      </c>
      <c r="J165">
        <v>62</v>
      </c>
      <c r="K165">
        <v>86.4</v>
      </c>
    </row>
    <row r="166" spans="1:26" x14ac:dyDescent="0.3">
      <c r="A166">
        <v>165</v>
      </c>
      <c r="B166">
        <v>1</v>
      </c>
      <c r="C166">
        <v>4</v>
      </c>
      <c r="D166">
        <v>2</v>
      </c>
      <c r="E166">
        <v>1</v>
      </c>
      <c r="F166">
        <v>2</v>
      </c>
      <c r="G166">
        <v>4</v>
      </c>
      <c r="H166">
        <v>52</v>
      </c>
      <c r="I166">
        <v>64.900000000000006</v>
      </c>
      <c r="J166">
        <v>59</v>
      </c>
      <c r="K166">
        <v>57.6</v>
      </c>
    </row>
    <row r="167" spans="1:26" x14ac:dyDescent="0.3">
      <c r="A167">
        <v>166</v>
      </c>
      <c r="B167">
        <v>1</v>
      </c>
      <c r="C167">
        <v>4</v>
      </c>
      <c r="D167">
        <v>1</v>
      </c>
      <c r="E167">
        <v>1</v>
      </c>
      <c r="F167">
        <v>3</v>
      </c>
      <c r="G167">
        <v>4</v>
      </c>
      <c r="H167">
        <v>44</v>
      </c>
      <c r="I167">
        <v>48.4</v>
      </c>
      <c r="J167">
        <v>44</v>
      </c>
      <c r="K167">
        <v>48</v>
      </c>
    </row>
    <row r="168" spans="1:26" x14ac:dyDescent="0.3">
      <c r="A168">
        <v>167</v>
      </c>
      <c r="B168">
        <v>1</v>
      </c>
      <c r="C168">
        <v>4</v>
      </c>
      <c r="D168">
        <v>2</v>
      </c>
      <c r="E168">
        <v>1</v>
      </c>
      <c r="F168">
        <v>2</v>
      </c>
      <c r="G168">
        <v>3</v>
      </c>
      <c r="H168">
        <v>50</v>
      </c>
      <c r="I168">
        <v>64.900000000000006</v>
      </c>
      <c r="J168">
        <v>59</v>
      </c>
      <c r="K168">
        <v>63.6</v>
      </c>
    </row>
    <row r="169" spans="1:26" x14ac:dyDescent="0.3">
      <c r="A169">
        <v>168</v>
      </c>
      <c r="B169">
        <v>1</v>
      </c>
      <c r="C169">
        <v>4</v>
      </c>
      <c r="D169">
        <v>1</v>
      </c>
      <c r="E169">
        <v>1</v>
      </c>
      <c r="F169">
        <v>1</v>
      </c>
      <c r="G169">
        <v>1</v>
      </c>
      <c r="H169">
        <v>39</v>
      </c>
      <c r="I169">
        <v>59.4</v>
      </c>
      <c r="J169">
        <v>54</v>
      </c>
      <c r="K169">
        <v>46.8</v>
      </c>
    </row>
    <row r="170" spans="1:26" x14ac:dyDescent="0.3">
      <c r="A170">
        <v>169</v>
      </c>
      <c r="B170">
        <v>1</v>
      </c>
      <c r="C170">
        <v>4</v>
      </c>
      <c r="D170">
        <v>2</v>
      </c>
      <c r="E170">
        <v>2</v>
      </c>
      <c r="F170">
        <v>2</v>
      </c>
      <c r="G170">
        <v>3</v>
      </c>
      <c r="H170">
        <v>57</v>
      </c>
      <c r="I170">
        <v>68.2</v>
      </c>
      <c r="J170">
        <v>62</v>
      </c>
      <c r="K170">
        <v>75.599999999999994</v>
      </c>
    </row>
    <row r="171" spans="1:26" x14ac:dyDescent="0.3">
      <c r="A171">
        <v>170</v>
      </c>
      <c r="B171">
        <v>1</v>
      </c>
      <c r="C171">
        <v>4</v>
      </c>
      <c r="D171">
        <v>1</v>
      </c>
      <c r="E171">
        <v>1</v>
      </c>
      <c r="F171">
        <v>3</v>
      </c>
      <c r="G171">
        <v>2</v>
      </c>
      <c r="H171">
        <v>57</v>
      </c>
      <c r="I171">
        <v>66</v>
      </c>
      <c r="J171">
        <v>60</v>
      </c>
      <c r="K171">
        <v>61.2</v>
      </c>
    </row>
    <row r="172" spans="1:26" x14ac:dyDescent="0.3">
      <c r="A172">
        <v>171</v>
      </c>
      <c r="B172">
        <v>1</v>
      </c>
      <c r="C172">
        <v>4</v>
      </c>
      <c r="D172">
        <v>1</v>
      </c>
      <c r="E172">
        <v>1</v>
      </c>
      <c r="F172">
        <v>1</v>
      </c>
      <c r="G172">
        <v>3</v>
      </c>
      <c r="H172">
        <v>42</v>
      </c>
      <c r="I172">
        <v>62.7</v>
      </c>
      <c r="J172">
        <v>57</v>
      </c>
      <c r="K172">
        <v>54</v>
      </c>
    </row>
    <row r="173" spans="1:26" x14ac:dyDescent="0.3">
      <c r="A173">
        <v>172</v>
      </c>
      <c r="B173">
        <v>1</v>
      </c>
      <c r="C173">
        <v>1</v>
      </c>
      <c r="D173">
        <v>2</v>
      </c>
      <c r="E173">
        <v>1</v>
      </c>
      <c r="F173">
        <v>3</v>
      </c>
      <c r="G173">
        <v>4</v>
      </c>
      <c r="H173">
        <v>47</v>
      </c>
      <c r="I173">
        <v>50.6</v>
      </c>
      <c r="J173">
        <v>46</v>
      </c>
      <c r="K173">
        <v>46.8</v>
      </c>
    </row>
    <row r="174" spans="1:26" x14ac:dyDescent="0.3">
      <c r="A174">
        <v>173</v>
      </c>
      <c r="B174">
        <v>1</v>
      </c>
      <c r="C174">
        <v>3</v>
      </c>
      <c r="D174">
        <v>3</v>
      </c>
      <c r="E174">
        <v>1</v>
      </c>
      <c r="F174">
        <v>1</v>
      </c>
      <c r="G174">
        <v>1</v>
      </c>
      <c r="H174">
        <v>42</v>
      </c>
      <c r="I174">
        <v>39.6</v>
      </c>
      <c r="J174">
        <v>36</v>
      </c>
      <c r="K174">
        <v>50.4</v>
      </c>
    </row>
    <row r="175" spans="1:26" ht="15" thickBot="1" x14ac:dyDescent="0.35">
      <c r="A175">
        <v>174</v>
      </c>
      <c r="B175">
        <v>1</v>
      </c>
      <c r="C175">
        <v>2</v>
      </c>
      <c r="D175">
        <v>3</v>
      </c>
      <c r="E175">
        <v>1</v>
      </c>
      <c r="F175">
        <v>2</v>
      </c>
      <c r="G175">
        <v>3</v>
      </c>
      <c r="H175">
        <v>60</v>
      </c>
      <c r="I175">
        <v>64.900000000000006</v>
      </c>
      <c r="J175">
        <v>59</v>
      </c>
      <c r="K175">
        <v>74.400000000000006</v>
      </c>
    </row>
    <row r="176" spans="1:26" x14ac:dyDescent="0.3">
      <c r="A176">
        <v>175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44</v>
      </c>
      <c r="I176">
        <v>53.9</v>
      </c>
      <c r="J176">
        <v>49</v>
      </c>
      <c r="K176">
        <v>52.8</v>
      </c>
      <c r="Z176" s="9"/>
    </row>
    <row r="177" spans="1:26" x14ac:dyDescent="0.3">
      <c r="A177">
        <v>176</v>
      </c>
      <c r="B177">
        <v>1</v>
      </c>
      <c r="C177">
        <v>4</v>
      </c>
      <c r="D177">
        <v>1</v>
      </c>
      <c r="E177">
        <v>1</v>
      </c>
      <c r="F177">
        <v>2</v>
      </c>
      <c r="G177">
        <v>2</v>
      </c>
      <c r="H177">
        <v>63</v>
      </c>
      <c r="I177">
        <v>66</v>
      </c>
      <c r="J177">
        <v>60</v>
      </c>
      <c r="K177">
        <v>78</v>
      </c>
    </row>
    <row r="178" spans="1:26" x14ac:dyDescent="0.3">
      <c r="A178">
        <v>177</v>
      </c>
      <c r="B178">
        <v>1</v>
      </c>
      <c r="C178">
        <v>4</v>
      </c>
      <c r="D178">
        <v>2</v>
      </c>
      <c r="E178">
        <v>1</v>
      </c>
      <c r="F178">
        <v>2</v>
      </c>
      <c r="G178">
        <v>2</v>
      </c>
      <c r="H178">
        <v>65</v>
      </c>
      <c r="I178">
        <v>73.7</v>
      </c>
      <c r="J178">
        <v>67</v>
      </c>
      <c r="K178">
        <v>75.599999999999994</v>
      </c>
      <c r="Z178">
        <v>63.174000000000007</v>
      </c>
    </row>
    <row r="179" spans="1:26" x14ac:dyDescent="0.3">
      <c r="A179">
        <v>178</v>
      </c>
      <c r="B179">
        <v>1</v>
      </c>
      <c r="C179">
        <v>4</v>
      </c>
      <c r="D179">
        <v>2</v>
      </c>
      <c r="E179">
        <v>1</v>
      </c>
      <c r="F179">
        <v>2</v>
      </c>
      <c r="G179">
        <v>1</v>
      </c>
      <c r="H179">
        <v>39</v>
      </c>
      <c r="I179">
        <v>59.4</v>
      </c>
      <c r="J179">
        <v>54</v>
      </c>
      <c r="K179">
        <v>64.8</v>
      </c>
      <c r="Z179">
        <v>0.79493915572609741</v>
      </c>
    </row>
    <row r="180" spans="1:26" x14ac:dyDescent="0.3">
      <c r="A180">
        <v>179</v>
      </c>
      <c r="B180">
        <v>1</v>
      </c>
      <c r="C180">
        <v>4</v>
      </c>
      <c r="D180">
        <v>3</v>
      </c>
      <c r="E180">
        <v>1</v>
      </c>
      <c r="F180">
        <v>3</v>
      </c>
      <c r="G180">
        <v>2</v>
      </c>
      <c r="H180">
        <v>50</v>
      </c>
      <c r="I180">
        <v>57.2</v>
      </c>
      <c r="J180">
        <v>52</v>
      </c>
      <c r="K180">
        <v>54</v>
      </c>
      <c r="Z180">
        <v>62.4</v>
      </c>
    </row>
    <row r="181" spans="1:26" x14ac:dyDescent="0.3">
      <c r="A181">
        <v>180</v>
      </c>
      <c r="B181">
        <v>1</v>
      </c>
      <c r="C181">
        <v>4</v>
      </c>
      <c r="D181">
        <v>1</v>
      </c>
      <c r="E181">
        <v>1</v>
      </c>
      <c r="F181">
        <v>1</v>
      </c>
      <c r="G181">
        <v>1</v>
      </c>
      <c r="H181">
        <v>52</v>
      </c>
      <c r="I181">
        <v>71.5</v>
      </c>
      <c r="J181">
        <v>65</v>
      </c>
      <c r="K181">
        <v>72</v>
      </c>
      <c r="Z181">
        <v>68.400000000000006</v>
      </c>
    </row>
    <row r="182" spans="1:26" x14ac:dyDescent="0.3">
      <c r="A182">
        <v>181</v>
      </c>
      <c r="B182">
        <v>1</v>
      </c>
      <c r="C182">
        <v>4</v>
      </c>
      <c r="D182">
        <v>2</v>
      </c>
      <c r="E182">
        <v>1</v>
      </c>
      <c r="F182">
        <v>2</v>
      </c>
      <c r="G182">
        <v>1</v>
      </c>
      <c r="H182">
        <v>60</v>
      </c>
      <c r="I182">
        <v>68.2</v>
      </c>
      <c r="J182">
        <v>62</v>
      </c>
      <c r="K182">
        <v>58.8</v>
      </c>
      <c r="Z182">
        <v>11.242137352892648</v>
      </c>
    </row>
    <row r="183" spans="1:26" x14ac:dyDescent="0.3">
      <c r="A183">
        <v>182</v>
      </c>
      <c r="B183">
        <v>1</v>
      </c>
      <c r="C183">
        <v>4</v>
      </c>
      <c r="D183">
        <v>2</v>
      </c>
      <c r="E183">
        <v>2</v>
      </c>
      <c r="F183">
        <v>2</v>
      </c>
      <c r="G183">
        <v>1</v>
      </c>
      <c r="H183">
        <v>44</v>
      </c>
      <c r="I183">
        <v>53.9</v>
      </c>
      <c r="J183">
        <v>49</v>
      </c>
      <c r="K183">
        <v>57.6</v>
      </c>
      <c r="Z183">
        <v>126.38565226130412</v>
      </c>
    </row>
    <row r="184" spans="1:26" x14ac:dyDescent="0.3">
      <c r="A184">
        <v>183</v>
      </c>
      <c r="B184">
        <v>1</v>
      </c>
      <c r="C184">
        <v>4</v>
      </c>
      <c r="D184">
        <v>3</v>
      </c>
      <c r="E184">
        <v>1</v>
      </c>
      <c r="F184">
        <v>1</v>
      </c>
      <c r="G184">
        <v>2</v>
      </c>
      <c r="H184">
        <v>52</v>
      </c>
      <c r="I184">
        <v>73.7</v>
      </c>
      <c r="J184">
        <v>67</v>
      </c>
      <c r="K184">
        <v>68.400000000000006</v>
      </c>
      <c r="Z184">
        <v>-0.64894032618006214</v>
      </c>
    </row>
    <row r="185" spans="1:26" x14ac:dyDescent="0.3">
      <c r="A185">
        <v>184</v>
      </c>
      <c r="B185">
        <v>1</v>
      </c>
      <c r="C185">
        <v>4</v>
      </c>
      <c r="D185">
        <v>2</v>
      </c>
      <c r="E185">
        <v>1</v>
      </c>
      <c r="F185">
        <v>2</v>
      </c>
      <c r="G185">
        <v>1</v>
      </c>
      <c r="H185">
        <v>55</v>
      </c>
      <c r="I185">
        <v>71.5</v>
      </c>
      <c r="J185">
        <v>65</v>
      </c>
      <c r="K185">
        <v>66</v>
      </c>
      <c r="Z185">
        <v>0.28656522007849217</v>
      </c>
    </row>
    <row r="186" spans="1:26" x14ac:dyDescent="0.3">
      <c r="A186">
        <v>185</v>
      </c>
      <c r="B186">
        <v>1</v>
      </c>
      <c r="C186">
        <v>2</v>
      </c>
      <c r="D186">
        <v>3</v>
      </c>
      <c r="E186">
        <v>1</v>
      </c>
      <c r="F186">
        <v>3</v>
      </c>
      <c r="G186">
        <v>2</v>
      </c>
      <c r="H186">
        <v>50</v>
      </c>
      <c r="I186">
        <v>73.7</v>
      </c>
      <c r="J186">
        <v>67</v>
      </c>
      <c r="K186">
        <v>79.2</v>
      </c>
      <c r="Z186">
        <v>50.4</v>
      </c>
    </row>
    <row r="187" spans="1:26" x14ac:dyDescent="0.3">
      <c r="A187">
        <v>186</v>
      </c>
      <c r="B187">
        <v>1</v>
      </c>
      <c r="C187">
        <v>2</v>
      </c>
      <c r="D187">
        <v>1</v>
      </c>
      <c r="E187">
        <v>1</v>
      </c>
      <c r="F187">
        <v>2</v>
      </c>
      <c r="G187">
        <v>1</v>
      </c>
      <c r="H187">
        <v>65</v>
      </c>
      <c r="I187">
        <v>71.5</v>
      </c>
      <c r="J187">
        <v>65</v>
      </c>
      <c r="K187">
        <v>76.8</v>
      </c>
      <c r="Z187">
        <v>39.6</v>
      </c>
    </row>
    <row r="188" spans="1:26" x14ac:dyDescent="0.3">
      <c r="A188">
        <v>187</v>
      </c>
      <c r="B188">
        <v>1</v>
      </c>
      <c r="C188">
        <v>4</v>
      </c>
      <c r="D188">
        <v>2</v>
      </c>
      <c r="E188">
        <v>1</v>
      </c>
      <c r="F188">
        <v>1</v>
      </c>
      <c r="G188">
        <v>3</v>
      </c>
      <c r="H188">
        <v>52</v>
      </c>
      <c r="I188">
        <v>59.4</v>
      </c>
      <c r="J188">
        <v>54</v>
      </c>
      <c r="K188">
        <v>66</v>
      </c>
      <c r="Z188">
        <v>90</v>
      </c>
    </row>
    <row r="189" spans="1:26" x14ac:dyDescent="0.3">
      <c r="A189">
        <v>188</v>
      </c>
      <c r="B189">
        <v>1</v>
      </c>
      <c r="C189">
        <v>2</v>
      </c>
      <c r="D189">
        <v>2</v>
      </c>
      <c r="E189">
        <v>1</v>
      </c>
      <c r="F189">
        <v>1</v>
      </c>
      <c r="G189">
        <v>1</v>
      </c>
      <c r="H189">
        <v>47</v>
      </c>
      <c r="I189">
        <v>48.4</v>
      </c>
      <c r="J189">
        <v>44</v>
      </c>
      <c r="K189">
        <v>50.4</v>
      </c>
      <c r="Z189">
        <v>12634.800000000001</v>
      </c>
    </row>
    <row r="190" spans="1:26" x14ac:dyDescent="0.3">
      <c r="A190">
        <v>189</v>
      </c>
      <c r="B190">
        <v>1</v>
      </c>
      <c r="C190">
        <v>4</v>
      </c>
      <c r="D190">
        <v>3</v>
      </c>
      <c r="E190">
        <v>2</v>
      </c>
      <c r="F190">
        <v>2</v>
      </c>
      <c r="G190">
        <v>2</v>
      </c>
      <c r="H190">
        <v>63</v>
      </c>
      <c r="I190">
        <v>68.2</v>
      </c>
      <c r="J190">
        <v>62</v>
      </c>
      <c r="K190">
        <v>67.2</v>
      </c>
      <c r="Z190">
        <v>200</v>
      </c>
    </row>
    <row r="191" spans="1:26" x14ac:dyDescent="0.3">
      <c r="A191">
        <v>190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50</v>
      </c>
      <c r="I191">
        <v>50.6</v>
      </c>
      <c r="J191">
        <v>46</v>
      </c>
      <c r="K191">
        <v>63.6</v>
      </c>
      <c r="Z191">
        <v>90</v>
      </c>
    </row>
    <row r="192" spans="1:26" x14ac:dyDescent="0.3">
      <c r="A192">
        <v>191</v>
      </c>
      <c r="B192">
        <v>1</v>
      </c>
      <c r="C192">
        <v>4</v>
      </c>
      <c r="D192">
        <v>1</v>
      </c>
      <c r="E192">
        <v>1</v>
      </c>
      <c r="F192">
        <v>3</v>
      </c>
      <c r="G192">
        <v>4</v>
      </c>
      <c r="H192">
        <v>42</v>
      </c>
      <c r="I192">
        <v>59.4</v>
      </c>
      <c r="J192">
        <v>54</v>
      </c>
      <c r="K192">
        <v>49.2</v>
      </c>
      <c r="Z192">
        <v>39.6</v>
      </c>
    </row>
    <row r="193" spans="1:26" ht="15" thickBot="1" x14ac:dyDescent="0.35">
      <c r="A193">
        <v>192</v>
      </c>
      <c r="B193">
        <v>1</v>
      </c>
      <c r="C193">
        <v>4</v>
      </c>
      <c r="D193">
        <v>3</v>
      </c>
      <c r="E193">
        <v>2</v>
      </c>
      <c r="F193">
        <v>1</v>
      </c>
      <c r="G193">
        <v>3</v>
      </c>
      <c r="H193">
        <v>36</v>
      </c>
      <c r="I193">
        <v>62.7</v>
      </c>
      <c r="J193">
        <v>57</v>
      </c>
      <c r="K193">
        <v>50.4</v>
      </c>
      <c r="Z193" s="8">
        <v>1.567585470416043</v>
      </c>
    </row>
    <row r="194" spans="1:26" x14ac:dyDescent="0.3">
      <c r="A194">
        <v>193</v>
      </c>
      <c r="B194">
        <v>1</v>
      </c>
      <c r="C194">
        <v>4</v>
      </c>
      <c r="D194">
        <v>2</v>
      </c>
      <c r="E194">
        <v>2</v>
      </c>
      <c r="F194">
        <v>3</v>
      </c>
      <c r="G194">
        <v>3</v>
      </c>
      <c r="H194">
        <v>50</v>
      </c>
      <c r="I194">
        <v>57.2</v>
      </c>
      <c r="J194">
        <v>52</v>
      </c>
      <c r="K194">
        <v>63.6</v>
      </c>
    </row>
    <row r="195" spans="1:26" x14ac:dyDescent="0.3">
      <c r="A195">
        <v>194</v>
      </c>
      <c r="B195">
        <v>1</v>
      </c>
      <c r="C195">
        <v>2</v>
      </c>
      <c r="D195">
        <v>3</v>
      </c>
      <c r="E195">
        <v>1</v>
      </c>
      <c r="F195">
        <v>2</v>
      </c>
      <c r="G195">
        <v>2</v>
      </c>
      <c r="H195">
        <v>41</v>
      </c>
      <c r="I195">
        <v>64.900000000000006</v>
      </c>
      <c r="J195">
        <v>59</v>
      </c>
      <c r="K195">
        <v>50.4</v>
      </c>
    </row>
    <row r="196" spans="1:26" x14ac:dyDescent="0.3">
      <c r="A196">
        <v>195</v>
      </c>
      <c r="B196">
        <v>1</v>
      </c>
      <c r="C196">
        <v>4</v>
      </c>
      <c r="D196">
        <v>2</v>
      </c>
      <c r="E196">
        <v>2</v>
      </c>
      <c r="F196">
        <v>2</v>
      </c>
      <c r="G196">
        <v>4</v>
      </c>
      <c r="H196">
        <v>47</v>
      </c>
      <c r="I196">
        <v>71.5</v>
      </c>
      <c r="J196">
        <v>65</v>
      </c>
      <c r="K196">
        <v>72</v>
      </c>
    </row>
    <row r="197" spans="1:26" x14ac:dyDescent="0.3">
      <c r="A197">
        <v>196</v>
      </c>
      <c r="B197">
        <v>1</v>
      </c>
      <c r="C197">
        <v>2</v>
      </c>
      <c r="D197">
        <v>2</v>
      </c>
      <c r="E197">
        <v>2</v>
      </c>
      <c r="F197">
        <v>1</v>
      </c>
      <c r="G197">
        <v>2</v>
      </c>
      <c r="H197">
        <v>55</v>
      </c>
      <c r="I197">
        <v>64.900000000000006</v>
      </c>
      <c r="J197">
        <v>59</v>
      </c>
      <c r="K197">
        <v>62.4</v>
      </c>
    </row>
    <row r="198" spans="1:26" x14ac:dyDescent="0.3">
      <c r="A198">
        <v>197</v>
      </c>
      <c r="B198">
        <v>1</v>
      </c>
      <c r="C198">
        <v>4</v>
      </c>
      <c r="D198">
        <v>2</v>
      </c>
      <c r="E198">
        <v>1</v>
      </c>
      <c r="F198">
        <v>3</v>
      </c>
      <c r="G198">
        <v>3</v>
      </c>
      <c r="H198">
        <v>42</v>
      </c>
      <c r="I198">
        <v>50.6</v>
      </c>
      <c r="J198">
        <v>46</v>
      </c>
      <c r="K198">
        <v>45.6</v>
      </c>
    </row>
    <row r="199" spans="1:26" x14ac:dyDescent="0.3">
      <c r="A199">
        <v>198</v>
      </c>
      <c r="B199">
        <v>1</v>
      </c>
      <c r="C199">
        <v>4</v>
      </c>
      <c r="D199">
        <v>2</v>
      </c>
      <c r="E199">
        <v>2</v>
      </c>
      <c r="F199">
        <v>1</v>
      </c>
      <c r="G199">
        <v>1</v>
      </c>
      <c r="H199">
        <v>57</v>
      </c>
      <c r="I199">
        <v>45.1</v>
      </c>
      <c r="J199">
        <v>41</v>
      </c>
      <c r="K199">
        <v>68.400000000000006</v>
      </c>
    </row>
    <row r="200" spans="1:26" x14ac:dyDescent="0.3">
      <c r="A200">
        <v>199</v>
      </c>
      <c r="B200">
        <v>1</v>
      </c>
      <c r="C200">
        <v>4</v>
      </c>
      <c r="D200">
        <v>2</v>
      </c>
      <c r="E200">
        <v>1</v>
      </c>
      <c r="F200">
        <v>1</v>
      </c>
      <c r="G200">
        <v>4</v>
      </c>
      <c r="H200">
        <v>55</v>
      </c>
      <c r="I200">
        <v>68.2</v>
      </c>
      <c r="J200">
        <v>62</v>
      </c>
      <c r="K200">
        <v>69.599999999999994</v>
      </c>
    </row>
    <row r="201" spans="1:26" x14ac:dyDescent="0.3">
      <c r="A201">
        <v>200</v>
      </c>
      <c r="B201">
        <v>1</v>
      </c>
      <c r="C201">
        <v>4</v>
      </c>
      <c r="D201">
        <v>3</v>
      </c>
      <c r="E201">
        <v>1</v>
      </c>
      <c r="F201">
        <v>2</v>
      </c>
      <c r="G201">
        <v>1</v>
      </c>
      <c r="H201">
        <v>63</v>
      </c>
      <c r="I201">
        <v>71.5</v>
      </c>
      <c r="J201">
        <v>65</v>
      </c>
      <c r="K201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2555-6C36-42B6-8BDD-77D45E75DD19}">
  <dimension ref="A1:H208"/>
  <sheetViews>
    <sheetView workbookViewId="0">
      <selection activeCell="F208" sqref="F208:G208"/>
    </sheetView>
  </sheetViews>
  <sheetFormatPr defaultRowHeight="14.4" x14ac:dyDescent="0.3"/>
  <cols>
    <col min="1" max="1" width="6.109375" bestFit="1" customWidth="1"/>
    <col min="2" max="2" width="6.44140625" bestFit="1" customWidth="1"/>
    <col min="3" max="3" width="17.21875" bestFit="1" customWidth="1"/>
    <col min="6" max="6" width="11.77734375" bestFit="1" customWidth="1"/>
    <col min="7" max="7" width="11.44140625" bestFit="1" customWidth="1"/>
  </cols>
  <sheetData>
    <row r="1" spans="1:7" x14ac:dyDescent="0.3">
      <c r="A1" s="3" t="s">
        <v>0</v>
      </c>
      <c r="B1" s="3" t="s">
        <v>3</v>
      </c>
      <c r="C1" s="3" t="s">
        <v>9</v>
      </c>
      <c r="D1" s="3" t="s">
        <v>43</v>
      </c>
      <c r="E1" s="3" t="s">
        <v>44</v>
      </c>
      <c r="F1" s="3" t="s">
        <v>47</v>
      </c>
      <c r="G1" s="3" t="s">
        <v>48</v>
      </c>
    </row>
    <row r="2" spans="1:7" x14ac:dyDescent="0.3">
      <c r="A2">
        <v>1</v>
      </c>
      <c r="B2">
        <v>1</v>
      </c>
      <c r="C2">
        <v>52</v>
      </c>
      <c r="D2">
        <f>AVERAGE($C$2:$C$201)</f>
        <v>52.774999999999999</v>
      </c>
      <c r="E2">
        <f>C2-D2</f>
        <v>-0.77499999999999858</v>
      </c>
      <c r="F2">
        <f>ABS(E2)</f>
        <v>0.77499999999999858</v>
      </c>
      <c r="G2">
        <f>F2^2</f>
        <v>0.60062499999999774</v>
      </c>
    </row>
    <row r="3" spans="1:7" x14ac:dyDescent="0.3">
      <c r="A3">
        <v>2</v>
      </c>
      <c r="B3">
        <v>2</v>
      </c>
      <c r="C3">
        <v>59</v>
      </c>
      <c r="D3">
        <f t="shared" ref="D3:D66" si="0">AVERAGE($C$2:$C$201)</f>
        <v>52.774999999999999</v>
      </c>
      <c r="E3">
        <f t="shared" ref="E3:E66" si="1">C3-D3</f>
        <v>6.2250000000000014</v>
      </c>
      <c r="F3">
        <f t="shared" ref="F3:F66" si="2">ABS(E3)</f>
        <v>6.2250000000000014</v>
      </c>
      <c r="G3">
        <f t="shared" ref="G3:G66" si="3">F3^2</f>
        <v>38.750625000000021</v>
      </c>
    </row>
    <row r="4" spans="1:7" x14ac:dyDescent="0.3">
      <c r="A4">
        <v>3</v>
      </c>
      <c r="B4">
        <v>3</v>
      </c>
      <c r="C4">
        <v>33</v>
      </c>
      <c r="D4">
        <f t="shared" si="0"/>
        <v>52.774999999999999</v>
      </c>
      <c r="E4">
        <f t="shared" si="1"/>
        <v>-19.774999999999999</v>
      </c>
      <c r="F4">
        <f t="shared" si="2"/>
        <v>19.774999999999999</v>
      </c>
      <c r="G4">
        <f t="shared" si="3"/>
        <v>391.05062499999997</v>
      </c>
    </row>
    <row r="5" spans="1:7" x14ac:dyDescent="0.3">
      <c r="A5">
        <v>4</v>
      </c>
      <c r="B5">
        <v>3</v>
      </c>
      <c r="C5">
        <v>44</v>
      </c>
      <c r="D5">
        <f t="shared" si="0"/>
        <v>52.774999999999999</v>
      </c>
      <c r="E5">
        <f t="shared" si="1"/>
        <v>-8.7749999999999986</v>
      </c>
      <c r="F5">
        <f t="shared" si="2"/>
        <v>8.7749999999999986</v>
      </c>
      <c r="G5">
        <f t="shared" si="3"/>
        <v>77.000624999999971</v>
      </c>
    </row>
    <row r="6" spans="1:7" x14ac:dyDescent="0.3">
      <c r="A6">
        <v>5</v>
      </c>
      <c r="B6">
        <v>2</v>
      </c>
      <c r="C6">
        <v>52</v>
      </c>
      <c r="D6">
        <f t="shared" si="0"/>
        <v>52.774999999999999</v>
      </c>
      <c r="E6">
        <f t="shared" si="1"/>
        <v>-0.77499999999999858</v>
      </c>
      <c r="F6">
        <f t="shared" si="2"/>
        <v>0.77499999999999858</v>
      </c>
      <c r="G6">
        <f t="shared" si="3"/>
        <v>0.60062499999999774</v>
      </c>
    </row>
    <row r="7" spans="1:7" x14ac:dyDescent="0.3">
      <c r="A7">
        <v>6</v>
      </c>
      <c r="B7">
        <v>2</v>
      </c>
      <c r="C7">
        <v>52</v>
      </c>
      <c r="D7">
        <f t="shared" si="0"/>
        <v>52.774999999999999</v>
      </c>
      <c r="E7">
        <f t="shared" si="1"/>
        <v>-0.77499999999999858</v>
      </c>
      <c r="F7">
        <f t="shared" si="2"/>
        <v>0.77499999999999858</v>
      </c>
      <c r="G7">
        <f t="shared" si="3"/>
        <v>0.60062499999999774</v>
      </c>
    </row>
    <row r="8" spans="1:7" x14ac:dyDescent="0.3">
      <c r="A8">
        <v>7</v>
      </c>
      <c r="B8">
        <v>2</v>
      </c>
      <c r="C8">
        <v>59</v>
      </c>
      <c r="D8">
        <f t="shared" si="0"/>
        <v>52.774999999999999</v>
      </c>
      <c r="E8">
        <f t="shared" si="1"/>
        <v>6.2250000000000014</v>
      </c>
      <c r="F8">
        <f t="shared" si="2"/>
        <v>6.2250000000000014</v>
      </c>
      <c r="G8">
        <f t="shared" si="3"/>
        <v>38.750625000000021</v>
      </c>
    </row>
    <row r="9" spans="1:7" x14ac:dyDescent="0.3">
      <c r="A9">
        <v>8</v>
      </c>
      <c r="B9">
        <v>2</v>
      </c>
      <c r="C9">
        <v>46</v>
      </c>
      <c r="D9">
        <f t="shared" si="0"/>
        <v>52.774999999999999</v>
      </c>
      <c r="E9">
        <f t="shared" si="1"/>
        <v>-6.7749999999999986</v>
      </c>
      <c r="F9">
        <f t="shared" si="2"/>
        <v>6.7749999999999986</v>
      </c>
      <c r="G9">
        <f t="shared" si="3"/>
        <v>45.900624999999984</v>
      </c>
    </row>
    <row r="10" spans="1:7" x14ac:dyDescent="0.3">
      <c r="A10">
        <v>9</v>
      </c>
      <c r="B10">
        <v>2</v>
      </c>
      <c r="C10">
        <v>57</v>
      </c>
      <c r="D10">
        <f t="shared" si="0"/>
        <v>52.774999999999999</v>
      </c>
      <c r="E10">
        <f t="shared" si="1"/>
        <v>4.2250000000000014</v>
      </c>
      <c r="F10">
        <f t="shared" si="2"/>
        <v>4.2250000000000014</v>
      </c>
      <c r="G10">
        <f t="shared" si="3"/>
        <v>17.850625000000012</v>
      </c>
    </row>
    <row r="11" spans="1:7" x14ac:dyDescent="0.3">
      <c r="A11">
        <v>10</v>
      </c>
      <c r="B11">
        <v>2</v>
      </c>
      <c r="C11">
        <v>55</v>
      </c>
      <c r="D11">
        <f t="shared" si="0"/>
        <v>52.774999999999999</v>
      </c>
      <c r="E11">
        <f t="shared" si="1"/>
        <v>2.2250000000000014</v>
      </c>
      <c r="F11">
        <f t="shared" si="2"/>
        <v>2.2250000000000014</v>
      </c>
      <c r="G11">
        <f t="shared" si="3"/>
        <v>4.9506250000000067</v>
      </c>
    </row>
    <row r="12" spans="1:7" x14ac:dyDescent="0.3">
      <c r="A12">
        <v>11</v>
      </c>
      <c r="B12">
        <v>2</v>
      </c>
      <c r="C12">
        <v>46</v>
      </c>
      <c r="D12">
        <f t="shared" si="0"/>
        <v>52.774999999999999</v>
      </c>
      <c r="E12">
        <f t="shared" si="1"/>
        <v>-6.7749999999999986</v>
      </c>
      <c r="F12">
        <f t="shared" si="2"/>
        <v>6.7749999999999986</v>
      </c>
      <c r="G12">
        <f t="shared" si="3"/>
        <v>45.900624999999984</v>
      </c>
    </row>
    <row r="13" spans="1:7" x14ac:dyDescent="0.3">
      <c r="A13">
        <v>12</v>
      </c>
      <c r="B13">
        <v>2</v>
      </c>
      <c r="C13">
        <v>65</v>
      </c>
      <c r="D13">
        <f t="shared" si="0"/>
        <v>52.774999999999999</v>
      </c>
      <c r="E13">
        <f t="shared" si="1"/>
        <v>12.225000000000001</v>
      </c>
      <c r="F13">
        <f t="shared" si="2"/>
        <v>12.225000000000001</v>
      </c>
      <c r="G13">
        <f t="shared" si="3"/>
        <v>149.45062500000003</v>
      </c>
    </row>
    <row r="14" spans="1:7" x14ac:dyDescent="0.3">
      <c r="A14">
        <v>13</v>
      </c>
      <c r="B14">
        <v>3</v>
      </c>
      <c r="C14">
        <v>60</v>
      </c>
      <c r="D14">
        <f t="shared" si="0"/>
        <v>52.774999999999999</v>
      </c>
      <c r="E14">
        <f t="shared" si="1"/>
        <v>7.2250000000000014</v>
      </c>
      <c r="F14">
        <f t="shared" si="2"/>
        <v>7.2250000000000014</v>
      </c>
      <c r="G14">
        <f t="shared" si="3"/>
        <v>52.200625000000024</v>
      </c>
    </row>
    <row r="15" spans="1:7" x14ac:dyDescent="0.3">
      <c r="A15">
        <v>14</v>
      </c>
      <c r="B15">
        <v>3</v>
      </c>
      <c r="C15">
        <v>63</v>
      </c>
      <c r="D15">
        <f t="shared" si="0"/>
        <v>52.774999999999999</v>
      </c>
      <c r="E15">
        <f t="shared" si="1"/>
        <v>10.225000000000001</v>
      </c>
      <c r="F15">
        <f t="shared" si="2"/>
        <v>10.225000000000001</v>
      </c>
      <c r="G15">
        <f t="shared" si="3"/>
        <v>104.55062500000003</v>
      </c>
    </row>
    <row r="16" spans="1:7" x14ac:dyDescent="0.3">
      <c r="A16">
        <v>15</v>
      </c>
      <c r="B16">
        <v>1</v>
      </c>
      <c r="C16">
        <v>57</v>
      </c>
      <c r="D16">
        <f t="shared" si="0"/>
        <v>52.774999999999999</v>
      </c>
      <c r="E16">
        <f t="shared" si="1"/>
        <v>4.2250000000000014</v>
      </c>
      <c r="F16">
        <f t="shared" si="2"/>
        <v>4.2250000000000014</v>
      </c>
      <c r="G16">
        <f t="shared" si="3"/>
        <v>17.850625000000012</v>
      </c>
    </row>
    <row r="17" spans="1:7" x14ac:dyDescent="0.3">
      <c r="A17">
        <v>16</v>
      </c>
      <c r="B17">
        <v>1</v>
      </c>
      <c r="C17">
        <v>49</v>
      </c>
      <c r="D17">
        <f t="shared" si="0"/>
        <v>52.774999999999999</v>
      </c>
      <c r="E17">
        <f t="shared" si="1"/>
        <v>-3.7749999999999986</v>
      </c>
      <c r="F17">
        <f t="shared" si="2"/>
        <v>3.7749999999999986</v>
      </c>
      <c r="G17">
        <f t="shared" si="3"/>
        <v>14.250624999999989</v>
      </c>
    </row>
    <row r="18" spans="1:7" x14ac:dyDescent="0.3">
      <c r="A18">
        <v>17</v>
      </c>
      <c r="B18">
        <v>3</v>
      </c>
      <c r="C18">
        <v>52</v>
      </c>
      <c r="D18">
        <f t="shared" si="0"/>
        <v>52.774999999999999</v>
      </c>
      <c r="E18">
        <f t="shared" si="1"/>
        <v>-0.77499999999999858</v>
      </c>
      <c r="F18">
        <f t="shared" si="2"/>
        <v>0.77499999999999858</v>
      </c>
      <c r="G18">
        <f t="shared" si="3"/>
        <v>0.60062499999999774</v>
      </c>
    </row>
    <row r="19" spans="1:7" x14ac:dyDescent="0.3">
      <c r="A19">
        <v>18</v>
      </c>
      <c r="B19">
        <v>2</v>
      </c>
      <c r="C19">
        <v>57</v>
      </c>
      <c r="D19">
        <f t="shared" si="0"/>
        <v>52.774999999999999</v>
      </c>
      <c r="E19">
        <f t="shared" si="1"/>
        <v>4.2250000000000014</v>
      </c>
      <c r="F19">
        <f t="shared" si="2"/>
        <v>4.2250000000000014</v>
      </c>
      <c r="G19">
        <f t="shared" si="3"/>
        <v>17.850625000000012</v>
      </c>
    </row>
    <row r="20" spans="1:7" x14ac:dyDescent="0.3">
      <c r="A20">
        <v>19</v>
      </c>
      <c r="B20">
        <v>3</v>
      </c>
      <c r="C20">
        <v>65</v>
      </c>
      <c r="D20">
        <f t="shared" si="0"/>
        <v>52.774999999999999</v>
      </c>
      <c r="E20">
        <f t="shared" si="1"/>
        <v>12.225000000000001</v>
      </c>
      <c r="F20">
        <f t="shared" si="2"/>
        <v>12.225000000000001</v>
      </c>
      <c r="G20">
        <f t="shared" si="3"/>
        <v>149.45062500000003</v>
      </c>
    </row>
    <row r="21" spans="1:7" x14ac:dyDescent="0.3">
      <c r="A21">
        <v>20</v>
      </c>
      <c r="B21">
        <v>2</v>
      </c>
      <c r="C21">
        <v>39</v>
      </c>
      <c r="D21">
        <f t="shared" si="0"/>
        <v>52.774999999999999</v>
      </c>
      <c r="E21">
        <f t="shared" si="1"/>
        <v>-13.774999999999999</v>
      </c>
      <c r="F21">
        <f t="shared" si="2"/>
        <v>13.774999999999999</v>
      </c>
      <c r="G21">
        <f t="shared" si="3"/>
        <v>189.75062499999996</v>
      </c>
    </row>
    <row r="22" spans="1:7" x14ac:dyDescent="0.3">
      <c r="A22">
        <v>21</v>
      </c>
      <c r="B22">
        <v>2</v>
      </c>
      <c r="C22">
        <v>49</v>
      </c>
      <c r="D22">
        <f t="shared" si="0"/>
        <v>52.774999999999999</v>
      </c>
      <c r="E22">
        <f t="shared" si="1"/>
        <v>-3.7749999999999986</v>
      </c>
      <c r="F22">
        <f t="shared" si="2"/>
        <v>3.7749999999999986</v>
      </c>
      <c r="G22">
        <f t="shared" si="3"/>
        <v>14.250624999999989</v>
      </c>
    </row>
    <row r="23" spans="1:7" x14ac:dyDescent="0.3">
      <c r="A23">
        <v>22</v>
      </c>
      <c r="B23">
        <v>2</v>
      </c>
      <c r="C23">
        <v>63</v>
      </c>
      <c r="D23">
        <f t="shared" si="0"/>
        <v>52.774999999999999</v>
      </c>
      <c r="E23">
        <f t="shared" si="1"/>
        <v>10.225000000000001</v>
      </c>
      <c r="F23">
        <f t="shared" si="2"/>
        <v>10.225000000000001</v>
      </c>
      <c r="G23">
        <f t="shared" si="3"/>
        <v>104.55062500000003</v>
      </c>
    </row>
    <row r="24" spans="1:7" x14ac:dyDescent="0.3">
      <c r="A24">
        <v>23</v>
      </c>
      <c r="B24">
        <v>2</v>
      </c>
      <c r="C24">
        <v>40</v>
      </c>
      <c r="D24">
        <f t="shared" si="0"/>
        <v>52.774999999999999</v>
      </c>
      <c r="E24">
        <f t="shared" si="1"/>
        <v>-12.774999999999999</v>
      </c>
      <c r="F24">
        <f t="shared" si="2"/>
        <v>12.774999999999999</v>
      </c>
      <c r="G24">
        <f t="shared" si="3"/>
        <v>163.20062499999997</v>
      </c>
    </row>
    <row r="25" spans="1:7" x14ac:dyDescent="0.3">
      <c r="A25">
        <v>24</v>
      </c>
      <c r="B25">
        <v>3</v>
      </c>
      <c r="C25">
        <v>52</v>
      </c>
      <c r="D25">
        <f t="shared" si="0"/>
        <v>52.774999999999999</v>
      </c>
      <c r="E25">
        <f t="shared" si="1"/>
        <v>-0.77499999999999858</v>
      </c>
      <c r="F25">
        <f t="shared" si="2"/>
        <v>0.77499999999999858</v>
      </c>
      <c r="G25">
        <f t="shared" si="3"/>
        <v>0.60062499999999774</v>
      </c>
    </row>
    <row r="26" spans="1:7" x14ac:dyDescent="0.3">
      <c r="A26">
        <v>25</v>
      </c>
      <c r="B26">
        <v>2</v>
      </c>
      <c r="C26">
        <v>44</v>
      </c>
      <c r="D26">
        <f t="shared" si="0"/>
        <v>52.774999999999999</v>
      </c>
      <c r="E26">
        <f t="shared" si="1"/>
        <v>-8.7749999999999986</v>
      </c>
      <c r="F26">
        <f t="shared" si="2"/>
        <v>8.7749999999999986</v>
      </c>
      <c r="G26">
        <f t="shared" si="3"/>
        <v>77.000624999999971</v>
      </c>
    </row>
    <row r="27" spans="1:7" x14ac:dyDescent="0.3">
      <c r="A27">
        <v>26</v>
      </c>
      <c r="B27">
        <v>2</v>
      </c>
      <c r="C27">
        <v>37</v>
      </c>
      <c r="D27">
        <f t="shared" si="0"/>
        <v>52.774999999999999</v>
      </c>
      <c r="E27">
        <f t="shared" si="1"/>
        <v>-15.774999999999999</v>
      </c>
      <c r="F27">
        <f t="shared" si="2"/>
        <v>15.774999999999999</v>
      </c>
      <c r="G27">
        <f t="shared" si="3"/>
        <v>248.85062499999995</v>
      </c>
    </row>
    <row r="28" spans="1:7" x14ac:dyDescent="0.3">
      <c r="A28">
        <v>27</v>
      </c>
      <c r="B28">
        <v>3</v>
      </c>
      <c r="C28">
        <v>65</v>
      </c>
      <c r="D28">
        <f t="shared" si="0"/>
        <v>52.774999999999999</v>
      </c>
      <c r="E28">
        <f t="shared" si="1"/>
        <v>12.225000000000001</v>
      </c>
      <c r="F28">
        <f t="shared" si="2"/>
        <v>12.225000000000001</v>
      </c>
      <c r="G28">
        <f t="shared" si="3"/>
        <v>149.45062500000003</v>
      </c>
    </row>
    <row r="29" spans="1:7" x14ac:dyDescent="0.3">
      <c r="A29">
        <v>28</v>
      </c>
      <c r="B29">
        <v>2</v>
      </c>
      <c r="C29">
        <v>57</v>
      </c>
      <c r="D29">
        <f t="shared" si="0"/>
        <v>52.774999999999999</v>
      </c>
      <c r="E29">
        <f t="shared" si="1"/>
        <v>4.2250000000000014</v>
      </c>
      <c r="F29">
        <f t="shared" si="2"/>
        <v>4.2250000000000014</v>
      </c>
      <c r="G29">
        <f t="shared" si="3"/>
        <v>17.850625000000012</v>
      </c>
    </row>
    <row r="30" spans="1:7" x14ac:dyDescent="0.3">
      <c r="A30">
        <v>29</v>
      </c>
      <c r="B30">
        <v>3</v>
      </c>
      <c r="C30">
        <v>38</v>
      </c>
      <c r="D30">
        <f t="shared" si="0"/>
        <v>52.774999999999999</v>
      </c>
      <c r="E30">
        <f t="shared" si="1"/>
        <v>-14.774999999999999</v>
      </c>
      <c r="F30">
        <f t="shared" si="2"/>
        <v>14.774999999999999</v>
      </c>
      <c r="G30">
        <f t="shared" si="3"/>
        <v>218.30062499999997</v>
      </c>
    </row>
    <row r="31" spans="1:7" x14ac:dyDescent="0.3">
      <c r="A31">
        <v>30</v>
      </c>
      <c r="B31">
        <v>1</v>
      </c>
      <c r="C31">
        <v>44</v>
      </c>
      <c r="D31">
        <f t="shared" si="0"/>
        <v>52.774999999999999</v>
      </c>
      <c r="E31">
        <f t="shared" si="1"/>
        <v>-8.7749999999999986</v>
      </c>
      <c r="F31">
        <f t="shared" si="2"/>
        <v>8.7749999999999986</v>
      </c>
      <c r="G31">
        <f t="shared" si="3"/>
        <v>77.000624999999971</v>
      </c>
    </row>
    <row r="32" spans="1:7" x14ac:dyDescent="0.3">
      <c r="A32">
        <v>31</v>
      </c>
      <c r="B32">
        <v>2</v>
      </c>
      <c r="C32">
        <v>31</v>
      </c>
      <c r="D32">
        <f t="shared" si="0"/>
        <v>52.774999999999999</v>
      </c>
      <c r="E32">
        <f t="shared" si="1"/>
        <v>-21.774999999999999</v>
      </c>
      <c r="F32">
        <f t="shared" si="2"/>
        <v>21.774999999999999</v>
      </c>
      <c r="G32">
        <f t="shared" si="3"/>
        <v>474.15062499999993</v>
      </c>
    </row>
    <row r="33" spans="1:7" x14ac:dyDescent="0.3">
      <c r="A33">
        <v>32</v>
      </c>
      <c r="B33">
        <v>3</v>
      </c>
      <c r="C33">
        <v>52</v>
      </c>
      <c r="D33">
        <f t="shared" si="0"/>
        <v>52.774999999999999</v>
      </c>
      <c r="E33">
        <f t="shared" si="1"/>
        <v>-0.77499999999999858</v>
      </c>
      <c r="F33">
        <f t="shared" si="2"/>
        <v>0.77499999999999858</v>
      </c>
      <c r="G33">
        <f t="shared" si="3"/>
        <v>0.60062499999999774</v>
      </c>
    </row>
    <row r="34" spans="1:7" x14ac:dyDescent="0.3">
      <c r="A34">
        <v>33</v>
      </c>
      <c r="B34">
        <v>3</v>
      </c>
      <c r="C34">
        <v>67</v>
      </c>
      <c r="D34">
        <f t="shared" si="0"/>
        <v>52.774999999999999</v>
      </c>
      <c r="E34">
        <f t="shared" si="1"/>
        <v>14.225000000000001</v>
      </c>
      <c r="F34">
        <f t="shared" si="2"/>
        <v>14.225000000000001</v>
      </c>
      <c r="G34">
        <f t="shared" si="3"/>
        <v>202.35062500000004</v>
      </c>
    </row>
    <row r="35" spans="1:7" x14ac:dyDescent="0.3">
      <c r="A35">
        <v>34</v>
      </c>
      <c r="B35">
        <v>2</v>
      </c>
      <c r="C35">
        <v>41</v>
      </c>
      <c r="D35">
        <f t="shared" si="0"/>
        <v>52.774999999999999</v>
      </c>
      <c r="E35">
        <f t="shared" si="1"/>
        <v>-11.774999999999999</v>
      </c>
      <c r="F35">
        <f t="shared" si="2"/>
        <v>11.774999999999999</v>
      </c>
      <c r="G35">
        <f t="shared" si="3"/>
        <v>138.65062499999996</v>
      </c>
    </row>
    <row r="36" spans="1:7" x14ac:dyDescent="0.3">
      <c r="A36">
        <v>35</v>
      </c>
      <c r="B36">
        <v>3</v>
      </c>
      <c r="C36">
        <v>59</v>
      </c>
      <c r="D36">
        <f t="shared" si="0"/>
        <v>52.774999999999999</v>
      </c>
      <c r="E36">
        <f t="shared" si="1"/>
        <v>6.2250000000000014</v>
      </c>
      <c r="F36">
        <f t="shared" si="2"/>
        <v>6.2250000000000014</v>
      </c>
      <c r="G36">
        <f t="shared" si="3"/>
        <v>38.750625000000021</v>
      </c>
    </row>
    <row r="37" spans="1:7" x14ac:dyDescent="0.3">
      <c r="A37">
        <v>36</v>
      </c>
      <c r="B37">
        <v>3</v>
      </c>
      <c r="C37">
        <v>65</v>
      </c>
      <c r="D37">
        <f t="shared" si="0"/>
        <v>52.774999999999999</v>
      </c>
      <c r="E37">
        <f t="shared" si="1"/>
        <v>12.225000000000001</v>
      </c>
      <c r="F37">
        <f t="shared" si="2"/>
        <v>12.225000000000001</v>
      </c>
      <c r="G37">
        <f t="shared" si="3"/>
        <v>149.45062500000003</v>
      </c>
    </row>
    <row r="38" spans="1:7" x14ac:dyDescent="0.3">
      <c r="A38">
        <v>37</v>
      </c>
      <c r="B38">
        <v>2</v>
      </c>
      <c r="C38">
        <v>54</v>
      </c>
      <c r="D38">
        <f t="shared" si="0"/>
        <v>52.774999999999999</v>
      </c>
      <c r="E38">
        <f t="shared" si="1"/>
        <v>1.2250000000000014</v>
      </c>
      <c r="F38">
        <f t="shared" si="2"/>
        <v>1.2250000000000014</v>
      </c>
      <c r="G38">
        <f t="shared" si="3"/>
        <v>1.5006250000000034</v>
      </c>
    </row>
    <row r="39" spans="1:7" x14ac:dyDescent="0.3">
      <c r="A39">
        <v>38</v>
      </c>
      <c r="B39">
        <v>3</v>
      </c>
      <c r="C39">
        <v>62</v>
      </c>
      <c r="D39">
        <f t="shared" si="0"/>
        <v>52.774999999999999</v>
      </c>
      <c r="E39">
        <f t="shared" si="1"/>
        <v>9.2250000000000014</v>
      </c>
      <c r="F39">
        <f t="shared" si="2"/>
        <v>9.2250000000000014</v>
      </c>
      <c r="G39">
        <f t="shared" si="3"/>
        <v>85.100625000000022</v>
      </c>
    </row>
    <row r="40" spans="1:7" x14ac:dyDescent="0.3">
      <c r="A40">
        <v>39</v>
      </c>
      <c r="B40">
        <v>1</v>
      </c>
      <c r="C40">
        <v>31</v>
      </c>
      <c r="D40">
        <f t="shared" si="0"/>
        <v>52.774999999999999</v>
      </c>
      <c r="E40">
        <f t="shared" si="1"/>
        <v>-21.774999999999999</v>
      </c>
      <c r="F40">
        <f t="shared" si="2"/>
        <v>21.774999999999999</v>
      </c>
      <c r="G40">
        <f t="shared" si="3"/>
        <v>474.15062499999993</v>
      </c>
    </row>
    <row r="41" spans="1:7" x14ac:dyDescent="0.3">
      <c r="A41">
        <v>40</v>
      </c>
      <c r="B41">
        <v>2</v>
      </c>
      <c r="C41">
        <v>31</v>
      </c>
      <c r="D41">
        <f t="shared" si="0"/>
        <v>52.774999999999999</v>
      </c>
      <c r="E41">
        <f t="shared" si="1"/>
        <v>-21.774999999999999</v>
      </c>
      <c r="F41">
        <f t="shared" si="2"/>
        <v>21.774999999999999</v>
      </c>
      <c r="G41">
        <f t="shared" si="3"/>
        <v>474.15062499999993</v>
      </c>
    </row>
    <row r="42" spans="1:7" x14ac:dyDescent="0.3">
      <c r="A42">
        <v>41</v>
      </c>
      <c r="B42">
        <v>2</v>
      </c>
      <c r="C42">
        <v>47</v>
      </c>
      <c r="D42">
        <f t="shared" si="0"/>
        <v>52.774999999999999</v>
      </c>
      <c r="E42">
        <f t="shared" si="1"/>
        <v>-5.7749999999999986</v>
      </c>
      <c r="F42">
        <f t="shared" si="2"/>
        <v>5.7749999999999986</v>
      </c>
      <c r="G42">
        <f t="shared" si="3"/>
        <v>33.350624999999987</v>
      </c>
    </row>
    <row r="43" spans="1:7" x14ac:dyDescent="0.3">
      <c r="A43">
        <v>42</v>
      </c>
      <c r="B43">
        <v>2</v>
      </c>
      <c r="C43">
        <v>59</v>
      </c>
      <c r="D43">
        <f t="shared" si="0"/>
        <v>52.774999999999999</v>
      </c>
      <c r="E43">
        <f t="shared" si="1"/>
        <v>6.2250000000000014</v>
      </c>
      <c r="F43">
        <f t="shared" si="2"/>
        <v>6.2250000000000014</v>
      </c>
      <c r="G43">
        <f t="shared" si="3"/>
        <v>38.750625000000021</v>
      </c>
    </row>
    <row r="44" spans="1:7" x14ac:dyDescent="0.3">
      <c r="A44">
        <v>43</v>
      </c>
      <c r="B44">
        <v>2</v>
      </c>
      <c r="C44">
        <v>54</v>
      </c>
      <c r="D44">
        <f t="shared" si="0"/>
        <v>52.774999999999999</v>
      </c>
      <c r="E44">
        <f t="shared" si="1"/>
        <v>1.2250000000000014</v>
      </c>
      <c r="F44">
        <f t="shared" si="2"/>
        <v>1.2250000000000014</v>
      </c>
      <c r="G44">
        <f t="shared" si="3"/>
        <v>1.5006250000000034</v>
      </c>
    </row>
    <row r="45" spans="1:7" x14ac:dyDescent="0.3">
      <c r="A45">
        <v>44</v>
      </c>
      <c r="B45">
        <v>1</v>
      </c>
      <c r="C45">
        <v>41</v>
      </c>
      <c r="D45">
        <f t="shared" si="0"/>
        <v>52.774999999999999</v>
      </c>
      <c r="E45">
        <f t="shared" si="1"/>
        <v>-11.774999999999999</v>
      </c>
      <c r="F45">
        <f t="shared" si="2"/>
        <v>11.774999999999999</v>
      </c>
      <c r="G45">
        <f t="shared" si="3"/>
        <v>138.65062499999996</v>
      </c>
    </row>
    <row r="46" spans="1:7" x14ac:dyDescent="0.3">
      <c r="A46">
        <v>45</v>
      </c>
      <c r="B46">
        <v>3</v>
      </c>
      <c r="C46">
        <v>65</v>
      </c>
      <c r="D46">
        <f t="shared" si="0"/>
        <v>52.774999999999999</v>
      </c>
      <c r="E46">
        <f t="shared" si="1"/>
        <v>12.225000000000001</v>
      </c>
      <c r="F46">
        <f t="shared" si="2"/>
        <v>12.225000000000001</v>
      </c>
      <c r="G46">
        <f t="shared" si="3"/>
        <v>149.45062500000003</v>
      </c>
    </row>
    <row r="47" spans="1:7" x14ac:dyDescent="0.3">
      <c r="A47">
        <v>46</v>
      </c>
      <c r="B47">
        <v>1</v>
      </c>
      <c r="C47">
        <v>59</v>
      </c>
      <c r="D47">
        <f t="shared" si="0"/>
        <v>52.774999999999999</v>
      </c>
      <c r="E47">
        <f t="shared" si="1"/>
        <v>6.2250000000000014</v>
      </c>
      <c r="F47">
        <f t="shared" si="2"/>
        <v>6.2250000000000014</v>
      </c>
      <c r="G47">
        <f t="shared" si="3"/>
        <v>38.750625000000021</v>
      </c>
    </row>
    <row r="48" spans="1:7" x14ac:dyDescent="0.3">
      <c r="A48">
        <v>47</v>
      </c>
      <c r="B48">
        <v>3</v>
      </c>
      <c r="C48">
        <v>40</v>
      </c>
      <c r="D48">
        <f t="shared" si="0"/>
        <v>52.774999999999999</v>
      </c>
      <c r="E48">
        <f t="shared" si="1"/>
        <v>-12.774999999999999</v>
      </c>
      <c r="F48">
        <f t="shared" si="2"/>
        <v>12.774999999999999</v>
      </c>
      <c r="G48">
        <f t="shared" si="3"/>
        <v>163.20062499999997</v>
      </c>
    </row>
    <row r="49" spans="1:7" x14ac:dyDescent="0.3">
      <c r="A49">
        <v>48</v>
      </c>
      <c r="B49">
        <v>2</v>
      </c>
      <c r="C49">
        <v>59</v>
      </c>
      <c r="D49">
        <f t="shared" si="0"/>
        <v>52.774999999999999</v>
      </c>
      <c r="E49">
        <f t="shared" si="1"/>
        <v>6.2250000000000014</v>
      </c>
      <c r="F49">
        <f t="shared" si="2"/>
        <v>6.2250000000000014</v>
      </c>
      <c r="G49">
        <f t="shared" si="3"/>
        <v>38.750625000000021</v>
      </c>
    </row>
    <row r="50" spans="1:7" x14ac:dyDescent="0.3">
      <c r="A50">
        <v>49</v>
      </c>
      <c r="B50">
        <v>2</v>
      </c>
      <c r="C50">
        <v>59</v>
      </c>
      <c r="D50">
        <f t="shared" si="0"/>
        <v>52.774999999999999</v>
      </c>
      <c r="E50">
        <f t="shared" si="1"/>
        <v>6.2250000000000014</v>
      </c>
      <c r="F50">
        <f t="shared" si="2"/>
        <v>6.2250000000000014</v>
      </c>
      <c r="G50">
        <f t="shared" si="3"/>
        <v>38.750625000000021</v>
      </c>
    </row>
    <row r="51" spans="1:7" x14ac:dyDescent="0.3">
      <c r="A51">
        <v>50</v>
      </c>
      <c r="B51">
        <v>2</v>
      </c>
      <c r="C51">
        <v>54</v>
      </c>
      <c r="D51">
        <f t="shared" si="0"/>
        <v>52.774999999999999</v>
      </c>
      <c r="E51">
        <f t="shared" si="1"/>
        <v>1.2250000000000014</v>
      </c>
      <c r="F51">
        <f t="shared" si="2"/>
        <v>1.2250000000000014</v>
      </c>
      <c r="G51">
        <f t="shared" si="3"/>
        <v>1.5006250000000034</v>
      </c>
    </row>
    <row r="52" spans="1:7" x14ac:dyDescent="0.3">
      <c r="A52">
        <v>51</v>
      </c>
      <c r="B52">
        <v>2</v>
      </c>
      <c r="C52">
        <v>61</v>
      </c>
      <c r="D52">
        <f t="shared" si="0"/>
        <v>52.774999999999999</v>
      </c>
      <c r="E52">
        <f t="shared" si="1"/>
        <v>8.2250000000000014</v>
      </c>
      <c r="F52">
        <f t="shared" si="2"/>
        <v>8.2250000000000014</v>
      </c>
      <c r="G52">
        <f t="shared" si="3"/>
        <v>67.650625000000019</v>
      </c>
    </row>
    <row r="53" spans="1:7" x14ac:dyDescent="0.3">
      <c r="A53">
        <v>52</v>
      </c>
      <c r="B53">
        <v>3</v>
      </c>
      <c r="C53">
        <v>33</v>
      </c>
      <c r="D53">
        <f t="shared" si="0"/>
        <v>52.774999999999999</v>
      </c>
      <c r="E53">
        <f t="shared" si="1"/>
        <v>-19.774999999999999</v>
      </c>
      <c r="F53">
        <f t="shared" si="2"/>
        <v>19.774999999999999</v>
      </c>
      <c r="G53">
        <f t="shared" si="3"/>
        <v>391.05062499999997</v>
      </c>
    </row>
    <row r="54" spans="1:7" x14ac:dyDescent="0.3">
      <c r="A54">
        <v>53</v>
      </c>
      <c r="B54">
        <v>2</v>
      </c>
      <c r="C54">
        <v>44</v>
      </c>
      <c r="D54">
        <f t="shared" si="0"/>
        <v>52.774999999999999</v>
      </c>
      <c r="E54">
        <f t="shared" si="1"/>
        <v>-8.7749999999999986</v>
      </c>
      <c r="F54">
        <f t="shared" si="2"/>
        <v>8.7749999999999986</v>
      </c>
      <c r="G54">
        <f t="shared" si="3"/>
        <v>77.000624999999971</v>
      </c>
    </row>
    <row r="55" spans="1:7" x14ac:dyDescent="0.3">
      <c r="A55">
        <v>54</v>
      </c>
      <c r="B55">
        <v>2</v>
      </c>
      <c r="C55">
        <v>59</v>
      </c>
      <c r="D55">
        <f t="shared" si="0"/>
        <v>52.774999999999999</v>
      </c>
      <c r="E55">
        <f t="shared" si="1"/>
        <v>6.2250000000000014</v>
      </c>
      <c r="F55">
        <f t="shared" si="2"/>
        <v>6.2250000000000014</v>
      </c>
      <c r="G55">
        <f t="shared" si="3"/>
        <v>38.750625000000021</v>
      </c>
    </row>
    <row r="56" spans="1:7" x14ac:dyDescent="0.3">
      <c r="A56">
        <v>55</v>
      </c>
      <c r="B56">
        <v>2</v>
      </c>
      <c r="C56">
        <v>62</v>
      </c>
      <c r="D56">
        <f t="shared" si="0"/>
        <v>52.774999999999999</v>
      </c>
      <c r="E56">
        <f t="shared" si="1"/>
        <v>9.2250000000000014</v>
      </c>
      <c r="F56">
        <f t="shared" si="2"/>
        <v>9.2250000000000014</v>
      </c>
      <c r="G56">
        <f t="shared" si="3"/>
        <v>85.100625000000022</v>
      </c>
    </row>
    <row r="57" spans="1:7" x14ac:dyDescent="0.3">
      <c r="A57">
        <v>56</v>
      </c>
      <c r="B57">
        <v>3</v>
      </c>
      <c r="C57">
        <v>39</v>
      </c>
      <c r="D57">
        <f t="shared" si="0"/>
        <v>52.774999999999999</v>
      </c>
      <c r="E57">
        <f t="shared" si="1"/>
        <v>-13.774999999999999</v>
      </c>
      <c r="F57">
        <f t="shared" si="2"/>
        <v>13.774999999999999</v>
      </c>
      <c r="G57">
        <f t="shared" si="3"/>
        <v>189.75062499999996</v>
      </c>
    </row>
    <row r="58" spans="1:7" x14ac:dyDescent="0.3">
      <c r="A58">
        <v>57</v>
      </c>
      <c r="B58">
        <v>1</v>
      </c>
      <c r="C58">
        <v>37</v>
      </c>
      <c r="D58">
        <f t="shared" si="0"/>
        <v>52.774999999999999</v>
      </c>
      <c r="E58">
        <f t="shared" si="1"/>
        <v>-15.774999999999999</v>
      </c>
      <c r="F58">
        <f t="shared" si="2"/>
        <v>15.774999999999999</v>
      </c>
      <c r="G58">
        <f t="shared" si="3"/>
        <v>248.85062499999995</v>
      </c>
    </row>
    <row r="59" spans="1:7" x14ac:dyDescent="0.3">
      <c r="A59">
        <v>58</v>
      </c>
      <c r="B59">
        <v>2</v>
      </c>
      <c r="C59">
        <v>39</v>
      </c>
      <c r="D59">
        <f t="shared" si="0"/>
        <v>52.774999999999999</v>
      </c>
      <c r="E59">
        <f t="shared" si="1"/>
        <v>-13.774999999999999</v>
      </c>
      <c r="F59">
        <f t="shared" si="2"/>
        <v>13.774999999999999</v>
      </c>
      <c r="G59">
        <f t="shared" si="3"/>
        <v>189.75062499999996</v>
      </c>
    </row>
    <row r="60" spans="1:7" x14ac:dyDescent="0.3">
      <c r="A60">
        <v>59</v>
      </c>
      <c r="B60">
        <v>2</v>
      </c>
      <c r="C60">
        <v>57</v>
      </c>
      <c r="D60">
        <f t="shared" si="0"/>
        <v>52.774999999999999</v>
      </c>
      <c r="E60">
        <f t="shared" si="1"/>
        <v>4.2250000000000014</v>
      </c>
      <c r="F60">
        <f t="shared" si="2"/>
        <v>4.2250000000000014</v>
      </c>
      <c r="G60">
        <f t="shared" si="3"/>
        <v>17.850625000000012</v>
      </c>
    </row>
    <row r="61" spans="1:7" x14ac:dyDescent="0.3">
      <c r="A61">
        <v>60</v>
      </c>
      <c r="B61">
        <v>2</v>
      </c>
      <c r="C61">
        <v>49</v>
      </c>
      <c r="D61">
        <f t="shared" si="0"/>
        <v>52.774999999999999</v>
      </c>
      <c r="E61">
        <f t="shared" si="1"/>
        <v>-3.7749999999999986</v>
      </c>
      <c r="F61">
        <f t="shared" si="2"/>
        <v>3.7749999999999986</v>
      </c>
      <c r="G61">
        <f t="shared" si="3"/>
        <v>14.250624999999989</v>
      </c>
    </row>
    <row r="62" spans="1:7" x14ac:dyDescent="0.3">
      <c r="A62">
        <v>61</v>
      </c>
      <c r="B62">
        <v>2</v>
      </c>
      <c r="C62">
        <v>46</v>
      </c>
      <c r="D62">
        <f t="shared" si="0"/>
        <v>52.774999999999999</v>
      </c>
      <c r="E62">
        <f t="shared" si="1"/>
        <v>-6.7749999999999986</v>
      </c>
      <c r="F62">
        <f t="shared" si="2"/>
        <v>6.7749999999999986</v>
      </c>
      <c r="G62">
        <f t="shared" si="3"/>
        <v>45.900624999999984</v>
      </c>
    </row>
    <row r="63" spans="1:7" x14ac:dyDescent="0.3">
      <c r="A63">
        <v>62</v>
      </c>
      <c r="B63">
        <v>3</v>
      </c>
      <c r="C63">
        <v>62</v>
      </c>
      <c r="D63">
        <f t="shared" si="0"/>
        <v>52.774999999999999</v>
      </c>
      <c r="E63">
        <f t="shared" si="1"/>
        <v>9.2250000000000014</v>
      </c>
      <c r="F63">
        <f t="shared" si="2"/>
        <v>9.2250000000000014</v>
      </c>
      <c r="G63">
        <f t="shared" si="3"/>
        <v>85.100625000000022</v>
      </c>
    </row>
    <row r="64" spans="1:7" x14ac:dyDescent="0.3">
      <c r="A64">
        <v>63</v>
      </c>
      <c r="B64">
        <v>1</v>
      </c>
      <c r="C64">
        <v>44</v>
      </c>
      <c r="D64">
        <f t="shared" si="0"/>
        <v>52.774999999999999</v>
      </c>
      <c r="E64">
        <f t="shared" si="1"/>
        <v>-8.7749999999999986</v>
      </c>
      <c r="F64">
        <f t="shared" si="2"/>
        <v>8.7749999999999986</v>
      </c>
      <c r="G64">
        <f t="shared" si="3"/>
        <v>77.000624999999971</v>
      </c>
    </row>
    <row r="65" spans="1:7" x14ac:dyDescent="0.3">
      <c r="A65">
        <v>64</v>
      </c>
      <c r="B65">
        <v>2</v>
      </c>
      <c r="C65">
        <v>33</v>
      </c>
      <c r="D65">
        <f t="shared" si="0"/>
        <v>52.774999999999999</v>
      </c>
      <c r="E65">
        <f t="shared" si="1"/>
        <v>-19.774999999999999</v>
      </c>
      <c r="F65">
        <f t="shared" si="2"/>
        <v>19.774999999999999</v>
      </c>
      <c r="G65">
        <f t="shared" si="3"/>
        <v>391.05062499999997</v>
      </c>
    </row>
    <row r="66" spans="1:7" x14ac:dyDescent="0.3">
      <c r="A66">
        <v>65</v>
      </c>
      <c r="B66">
        <v>3</v>
      </c>
      <c r="C66">
        <v>42</v>
      </c>
      <c r="D66">
        <f t="shared" si="0"/>
        <v>52.774999999999999</v>
      </c>
      <c r="E66">
        <f t="shared" si="1"/>
        <v>-10.774999999999999</v>
      </c>
      <c r="F66">
        <f t="shared" si="2"/>
        <v>10.774999999999999</v>
      </c>
      <c r="G66">
        <f t="shared" si="3"/>
        <v>116.10062499999997</v>
      </c>
    </row>
    <row r="67" spans="1:7" x14ac:dyDescent="0.3">
      <c r="A67">
        <v>66</v>
      </c>
      <c r="B67">
        <v>2</v>
      </c>
      <c r="C67">
        <v>41</v>
      </c>
      <c r="D67">
        <f t="shared" ref="D67:D130" si="4">AVERAGE($C$2:$C$201)</f>
        <v>52.774999999999999</v>
      </c>
      <c r="E67">
        <f t="shared" ref="E67:E130" si="5">C67-D67</f>
        <v>-11.774999999999999</v>
      </c>
      <c r="F67">
        <f t="shared" ref="F67:F130" si="6">ABS(E67)</f>
        <v>11.774999999999999</v>
      </c>
      <c r="G67">
        <f t="shared" ref="G67:G130" si="7">F67^2</f>
        <v>138.65062499999996</v>
      </c>
    </row>
    <row r="68" spans="1:7" x14ac:dyDescent="0.3">
      <c r="A68">
        <v>67</v>
      </c>
      <c r="B68">
        <v>2</v>
      </c>
      <c r="C68">
        <v>54</v>
      </c>
      <c r="D68">
        <f t="shared" si="4"/>
        <v>52.774999999999999</v>
      </c>
      <c r="E68">
        <f t="shared" si="5"/>
        <v>1.2250000000000014</v>
      </c>
      <c r="F68">
        <f t="shared" si="6"/>
        <v>1.2250000000000014</v>
      </c>
      <c r="G68">
        <f t="shared" si="7"/>
        <v>1.5006250000000034</v>
      </c>
    </row>
    <row r="69" spans="1:7" x14ac:dyDescent="0.3">
      <c r="A69">
        <v>68</v>
      </c>
      <c r="B69">
        <v>1</v>
      </c>
      <c r="C69">
        <v>39</v>
      </c>
      <c r="D69">
        <f t="shared" si="4"/>
        <v>52.774999999999999</v>
      </c>
      <c r="E69">
        <f t="shared" si="5"/>
        <v>-13.774999999999999</v>
      </c>
      <c r="F69">
        <f t="shared" si="6"/>
        <v>13.774999999999999</v>
      </c>
      <c r="G69">
        <f t="shared" si="7"/>
        <v>189.75062499999996</v>
      </c>
    </row>
    <row r="70" spans="1:7" x14ac:dyDescent="0.3">
      <c r="A70">
        <v>69</v>
      </c>
      <c r="B70">
        <v>1</v>
      </c>
      <c r="C70">
        <v>43</v>
      </c>
      <c r="D70">
        <f t="shared" si="4"/>
        <v>52.774999999999999</v>
      </c>
      <c r="E70">
        <f t="shared" si="5"/>
        <v>-9.7749999999999986</v>
      </c>
      <c r="F70">
        <f t="shared" si="6"/>
        <v>9.7749999999999986</v>
      </c>
      <c r="G70">
        <f t="shared" si="7"/>
        <v>95.550624999999968</v>
      </c>
    </row>
    <row r="71" spans="1:7" x14ac:dyDescent="0.3">
      <c r="A71">
        <v>70</v>
      </c>
      <c r="B71">
        <v>2</v>
      </c>
      <c r="C71">
        <v>33</v>
      </c>
      <c r="D71">
        <f t="shared" si="4"/>
        <v>52.774999999999999</v>
      </c>
      <c r="E71">
        <f t="shared" si="5"/>
        <v>-19.774999999999999</v>
      </c>
      <c r="F71">
        <f t="shared" si="6"/>
        <v>19.774999999999999</v>
      </c>
      <c r="G71">
        <f t="shared" si="7"/>
        <v>391.05062499999997</v>
      </c>
    </row>
    <row r="72" spans="1:7" x14ac:dyDescent="0.3">
      <c r="A72">
        <v>71</v>
      </c>
      <c r="B72">
        <v>2</v>
      </c>
      <c r="C72">
        <v>44</v>
      </c>
      <c r="D72">
        <f t="shared" si="4"/>
        <v>52.774999999999999</v>
      </c>
      <c r="E72">
        <f t="shared" si="5"/>
        <v>-8.7749999999999986</v>
      </c>
      <c r="F72">
        <f t="shared" si="6"/>
        <v>8.7749999999999986</v>
      </c>
      <c r="G72">
        <f t="shared" si="7"/>
        <v>77.000624999999971</v>
      </c>
    </row>
    <row r="73" spans="1:7" x14ac:dyDescent="0.3">
      <c r="A73">
        <v>72</v>
      </c>
      <c r="B73">
        <v>3</v>
      </c>
      <c r="C73">
        <v>54</v>
      </c>
      <c r="D73">
        <f t="shared" si="4"/>
        <v>52.774999999999999</v>
      </c>
      <c r="E73">
        <f t="shared" si="5"/>
        <v>1.2250000000000014</v>
      </c>
      <c r="F73">
        <f t="shared" si="6"/>
        <v>1.2250000000000014</v>
      </c>
      <c r="G73">
        <f t="shared" si="7"/>
        <v>1.5006250000000034</v>
      </c>
    </row>
    <row r="74" spans="1:7" x14ac:dyDescent="0.3">
      <c r="A74">
        <v>73</v>
      </c>
      <c r="B74">
        <v>2</v>
      </c>
      <c r="C74">
        <v>67</v>
      </c>
      <c r="D74">
        <f t="shared" si="4"/>
        <v>52.774999999999999</v>
      </c>
      <c r="E74">
        <f t="shared" si="5"/>
        <v>14.225000000000001</v>
      </c>
      <c r="F74">
        <f t="shared" si="6"/>
        <v>14.225000000000001</v>
      </c>
      <c r="G74">
        <f t="shared" si="7"/>
        <v>202.35062500000004</v>
      </c>
    </row>
    <row r="75" spans="1:7" x14ac:dyDescent="0.3">
      <c r="A75">
        <v>74</v>
      </c>
      <c r="B75">
        <v>2</v>
      </c>
      <c r="C75">
        <v>59</v>
      </c>
      <c r="D75">
        <f t="shared" si="4"/>
        <v>52.774999999999999</v>
      </c>
      <c r="E75">
        <f t="shared" si="5"/>
        <v>6.2250000000000014</v>
      </c>
      <c r="F75">
        <f t="shared" si="6"/>
        <v>6.2250000000000014</v>
      </c>
      <c r="G75">
        <f t="shared" si="7"/>
        <v>38.750625000000021</v>
      </c>
    </row>
    <row r="76" spans="1:7" x14ac:dyDescent="0.3">
      <c r="A76">
        <v>75</v>
      </c>
      <c r="B76">
        <v>2</v>
      </c>
      <c r="C76">
        <v>45</v>
      </c>
      <c r="D76">
        <f t="shared" si="4"/>
        <v>52.774999999999999</v>
      </c>
      <c r="E76">
        <f t="shared" si="5"/>
        <v>-7.7749999999999986</v>
      </c>
      <c r="F76">
        <f t="shared" si="6"/>
        <v>7.7749999999999986</v>
      </c>
      <c r="G76">
        <f t="shared" si="7"/>
        <v>60.450624999999981</v>
      </c>
    </row>
    <row r="77" spans="1:7" x14ac:dyDescent="0.3">
      <c r="A77">
        <v>76</v>
      </c>
      <c r="B77">
        <v>1</v>
      </c>
      <c r="C77">
        <v>40</v>
      </c>
      <c r="D77">
        <f t="shared" si="4"/>
        <v>52.774999999999999</v>
      </c>
      <c r="E77">
        <f t="shared" si="5"/>
        <v>-12.774999999999999</v>
      </c>
      <c r="F77">
        <f t="shared" si="6"/>
        <v>12.774999999999999</v>
      </c>
      <c r="G77">
        <f t="shared" si="7"/>
        <v>163.20062499999997</v>
      </c>
    </row>
    <row r="78" spans="1:7" x14ac:dyDescent="0.3">
      <c r="A78">
        <v>77</v>
      </c>
      <c r="B78">
        <v>3</v>
      </c>
      <c r="C78">
        <v>61</v>
      </c>
      <c r="D78">
        <f t="shared" si="4"/>
        <v>52.774999999999999</v>
      </c>
      <c r="E78">
        <f t="shared" si="5"/>
        <v>8.2250000000000014</v>
      </c>
      <c r="F78">
        <f t="shared" si="6"/>
        <v>8.2250000000000014</v>
      </c>
      <c r="G78">
        <f t="shared" si="7"/>
        <v>67.650625000000019</v>
      </c>
    </row>
    <row r="79" spans="1:7" x14ac:dyDescent="0.3">
      <c r="A79">
        <v>78</v>
      </c>
      <c r="B79">
        <v>3</v>
      </c>
      <c r="C79">
        <v>59</v>
      </c>
      <c r="D79">
        <f t="shared" si="4"/>
        <v>52.774999999999999</v>
      </c>
      <c r="E79">
        <f t="shared" si="5"/>
        <v>6.2250000000000014</v>
      </c>
      <c r="F79">
        <f t="shared" si="6"/>
        <v>6.2250000000000014</v>
      </c>
      <c r="G79">
        <f t="shared" si="7"/>
        <v>38.750625000000021</v>
      </c>
    </row>
    <row r="80" spans="1:7" x14ac:dyDescent="0.3">
      <c r="A80">
        <v>79</v>
      </c>
      <c r="B80">
        <v>2</v>
      </c>
      <c r="C80">
        <v>36</v>
      </c>
      <c r="D80">
        <f t="shared" si="4"/>
        <v>52.774999999999999</v>
      </c>
      <c r="E80">
        <f t="shared" si="5"/>
        <v>-16.774999999999999</v>
      </c>
      <c r="F80">
        <f t="shared" si="6"/>
        <v>16.774999999999999</v>
      </c>
      <c r="G80">
        <f t="shared" si="7"/>
        <v>281.40062499999993</v>
      </c>
    </row>
    <row r="81" spans="1:7" x14ac:dyDescent="0.3">
      <c r="A81">
        <v>80</v>
      </c>
      <c r="B81">
        <v>3</v>
      </c>
      <c r="C81">
        <v>41</v>
      </c>
      <c r="D81">
        <f t="shared" si="4"/>
        <v>52.774999999999999</v>
      </c>
      <c r="E81">
        <f t="shared" si="5"/>
        <v>-11.774999999999999</v>
      </c>
      <c r="F81">
        <f t="shared" si="6"/>
        <v>11.774999999999999</v>
      </c>
      <c r="G81">
        <f t="shared" si="7"/>
        <v>138.65062499999996</v>
      </c>
    </row>
    <row r="82" spans="1:7" x14ac:dyDescent="0.3">
      <c r="A82">
        <v>81</v>
      </c>
      <c r="B82">
        <v>3</v>
      </c>
      <c r="C82">
        <v>59</v>
      </c>
      <c r="D82">
        <f t="shared" si="4"/>
        <v>52.774999999999999</v>
      </c>
      <c r="E82">
        <f t="shared" si="5"/>
        <v>6.2250000000000014</v>
      </c>
      <c r="F82">
        <f t="shared" si="6"/>
        <v>6.2250000000000014</v>
      </c>
      <c r="G82">
        <f t="shared" si="7"/>
        <v>38.750625000000021</v>
      </c>
    </row>
    <row r="83" spans="1:7" x14ac:dyDescent="0.3">
      <c r="A83">
        <v>82</v>
      </c>
      <c r="B83">
        <v>1</v>
      </c>
      <c r="C83">
        <v>49</v>
      </c>
      <c r="D83">
        <f t="shared" si="4"/>
        <v>52.774999999999999</v>
      </c>
      <c r="E83">
        <f t="shared" si="5"/>
        <v>-3.7749999999999986</v>
      </c>
      <c r="F83">
        <f t="shared" si="6"/>
        <v>3.7749999999999986</v>
      </c>
      <c r="G83">
        <f t="shared" si="7"/>
        <v>14.250624999999989</v>
      </c>
    </row>
    <row r="84" spans="1:7" x14ac:dyDescent="0.3">
      <c r="A84">
        <v>83</v>
      </c>
      <c r="B84">
        <v>2</v>
      </c>
      <c r="C84">
        <v>59</v>
      </c>
      <c r="D84">
        <f t="shared" si="4"/>
        <v>52.774999999999999</v>
      </c>
      <c r="E84">
        <f t="shared" si="5"/>
        <v>6.2250000000000014</v>
      </c>
      <c r="F84">
        <f t="shared" si="6"/>
        <v>6.2250000000000014</v>
      </c>
      <c r="G84">
        <f t="shared" si="7"/>
        <v>38.750625000000021</v>
      </c>
    </row>
    <row r="85" spans="1:7" x14ac:dyDescent="0.3">
      <c r="A85">
        <v>84</v>
      </c>
      <c r="B85">
        <v>1</v>
      </c>
      <c r="C85">
        <v>65</v>
      </c>
      <c r="D85">
        <f t="shared" si="4"/>
        <v>52.774999999999999</v>
      </c>
      <c r="E85">
        <f t="shared" si="5"/>
        <v>12.225000000000001</v>
      </c>
      <c r="F85">
        <f t="shared" si="6"/>
        <v>12.225000000000001</v>
      </c>
      <c r="G85">
        <f t="shared" si="7"/>
        <v>149.45062500000003</v>
      </c>
    </row>
    <row r="86" spans="1:7" x14ac:dyDescent="0.3">
      <c r="A86">
        <v>85</v>
      </c>
      <c r="B86">
        <v>2</v>
      </c>
      <c r="C86">
        <v>41</v>
      </c>
      <c r="D86">
        <f t="shared" si="4"/>
        <v>52.774999999999999</v>
      </c>
      <c r="E86">
        <f t="shared" si="5"/>
        <v>-11.774999999999999</v>
      </c>
      <c r="F86">
        <f t="shared" si="6"/>
        <v>11.774999999999999</v>
      </c>
      <c r="G86">
        <f t="shared" si="7"/>
        <v>138.65062499999996</v>
      </c>
    </row>
    <row r="87" spans="1:7" x14ac:dyDescent="0.3">
      <c r="A87">
        <v>86</v>
      </c>
      <c r="B87">
        <v>3</v>
      </c>
      <c r="C87">
        <v>62</v>
      </c>
      <c r="D87">
        <f t="shared" si="4"/>
        <v>52.774999999999999</v>
      </c>
      <c r="E87">
        <f t="shared" si="5"/>
        <v>9.2250000000000014</v>
      </c>
      <c r="F87">
        <f t="shared" si="6"/>
        <v>9.2250000000000014</v>
      </c>
      <c r="G87">
        <f t="shared" si="7"/>
        <v>85.100625000000022</v>
      </c>
    </row>
    <row r="88" spans="1:7" x14ac:dyDescent="0.3">
      <c r="A88">
        <v>87</v>
      </c>
      <c r="B88">
        <v>3</v>
      </c>
      <c r="C88">
        <v>41</v>
      </c>
      <c r="D88">
        <f t="shared" si="4"/>
        <v>52.774999999999999</v>
      </c>
      <c r="E88">
        <f t="shared" si="5"/>
        <v>-11.774999999999999</v>
      </c>
      <c r="F88">
        <f t="shared" si="6"/>
        <v>11.774999999999999</v>
      </c>
      <c r="G88">
        <f t="shared" si="7"/>
        <v>138.65062499999996</v>
      </c>
    </row>
    <row r="89" spans="1:7" x14ac:dyDescent="0.3">
      <c r="A89">
        <v>88</v>
      </c>
      <c r="B89">
        <v>3</v>
      </c>
      <c r="C89">
        <v>49</v>
      </c>
      <c r="D89">
        <f t="shared" si="4"/>
        <v>52.774999999999999</v>
      </c>
      <c r="E89">
        <f t="shared" si="5"/>
        <v>-3.7749999999999986</v>
      </c>
      <c r="F89">
        <f t="shared" si="6"/>
        <v>3.7749999999999986</v>
      </c>
      <c r="G89">
        <f t="shared" si="7"/>
        <v>14.250624999999989</v>
      </c>
    </row>
    <row r="90" spans="1:7" x14ac:dyDescent="0.3">
      <c r="A90">
        <v>89</v>
      </c>
      <c r="B90">
        <v>2</v>
      </c>
      <c r="C90">
        <v>31</v>
      </c>
      <c r="D90">
        <f t="shared" si="4"/>
        <v>52.774999999999999</v>
      </c>
      <c r="E90">
        <f t="shared" si="5"/>
        <v>-21.774999999999999</v>
      </c>
      <c r="F90">
        <f t="shared" si="6"/>
        <v>21.774999999999999</v>
      </c>
      <c r="G90">
        <f t="shared" si="7"/>
        <v>474.15062499999993</v>
      </c>
    </row>
    <row r="91" spans="1:7" x14ac:dyDescent="0.3">
      <c r="A91">
        <v>90</v>
      </c>
      <c r="B91">
        <v>3</v>
      </c>
      <c r="C91">
        <v>49</v>
      </c>
      <c r="D91">
        <f t="shared" si="4"/>
        <v>52.774999999999999</v>
      </c>
      <c r="E91">
        <f t="shared" si="5"/>
        <v>-3.7749999999999986</v>
      </c>
      <c r="F91">
        <f t="shared" si="6"/>
        <v>3.7749999999999986</v>
      </c>
      <c r="G91">
        <f t="shared" si="7"/>
        <v>14.250624999999989</v>
      </c>
    </row>
    <row r="92" spans="1:7" x14ac:dyDescent="0.3">
      <c r="A92">
        <v>91</v>
      </c>
      <c r="B92">
        <v>2</v>
      </c>
      <c r="C92">
        <v>62</v>
      </c>
      <c r="D92">
        <f t="shared" si="4"/>
        <v>52.774999999999999</v>
      </c>
      <c r="E92">
        <f t="shared" si="5"/>
        <v>9.2250000000000014</v>
      </c>
      <c r="F92">
        <f t="shared" si="6"/>
        <v>9.2250000000000014</v>
      </c>
      <c r="G92">
        <f t="shared" si="7"/>
        <v>85.100625000000022</v>
      </c>
    </row>
    <row r="93" spans="1:7" x14ac:dyDescent="0.3">
      <c r="A93">
        <v>92</v>
      </c>
      <c r="B93">
        <v>1</v>
      </c>
      <c r="C93">
        <v>49</v>
      </c>
      <c r="D93">
        <f t="shared" si="4"/>
        <v>52.774999999999999</v>
      </c>
      <c r="E93">
        <f t="shared" si="5"/>
        <v>-3.7749999999999986</v>
      </c>
      <c r="F93">
        <f t="shared" si="6"/>
        <v>3.7749999999999986</v>
      </c>
      <c r="G93">
        <f t="shared" si="7"/>
        <v>14.250624999999989</v>
      </c>
    </row>
    <row r="94" spans="1:7" x14ac:dyDescent="0.3">
      <c r="A94">
        <v>93</v>
      </c>
      <c r="B94">
        <v>3</v>
      </c>
      <c r="C94">
        <v>62</v>
      </c>
      <c r="D94">
        <f t="shared" si="4"/>
        <v>52.774999999999999</v>
      </c>
      <c r="E94">
        <f t="shared" si="5"/>
        <v>9.2250000000000014</v>
      </c>
      <c r="F94">
        <f t="shared" si="6"/>
        <v>9.2250000000000014</v>
      </c>
      <c r="G94">
        <f t="shared" si="7"/>
        <v>85.100625000000022</v>
      </c>
    </row>
    <row r="95" spans="1:7" x14ac:dyDescent="0.3">
      <c r="A95">
        <v>94</v>
      </c>
      <c r="B95">
        <v>1</v>
      </c>
      <c r="C95">
        <v>44</v>
      </c>
      <c r="D95">
        <f t="shared" si="4"/>
        <v>52.774999999999999</v>
      </c>
      <c r="E95">
        <f t="shared" si="5"/>
        <v>-8.7749999999999986</v>
      </c>
      <c r="F95">
        <f t="shared" si="6"/>
        <v>8.7749999999999986</v>
      </c>
      <c r="G95">
        <f t="shared" si="7"/>
        <v>77.000624999999971</v>
      </c>
    </row>
    <row r="96" spans="1:7" x14ac:dyDescent="0.3">
      <c r="A96">
        <v>95</v>
      </c>
      <c r="B96">
        <v>1</v>
      </c>
      <c r="C96">
        <v>44</v>
      </c>
      <c r="D96">
        <f t="shared" si="4"/>
        <v>52.774999999999999</v>
      </c>
      <c r="E96">
        <f t="shared" si="5"/>
        <v>-8.7749999999999986</v>
      </c>
      <c r="F96">
        <f t="shared" si="6"/>
        <v>8.7749999999999986</v>
      </c>
      <c r="G96">
        <f t="shared" si="7"/>
        <v>77.000624999999971</v>
      </c>
    </row>
    <row r="97" spans="1:7" x14ac:dyDescent="0.3">
      <c r="A97">
        <v>96</v>
      </c>
      <c r="B97">
        <v>1</v>
      </c>
      <c r="C97">
        <v>62</v>
      </c>
      <c r="D97">
        <f t="shared" si="4"/>
        <v>52.774999999999999</v>
      </c>
      <c r="E97">
        <f t="shared" si="5"/>
        <v>9.2250000000000014</v>
      </c>
      <c r="F97">
        <f t="shared" si="6"/>
        <v>9.2250000000000014</v>
      </c>
      <c r="G97">
        <f t="shared" si="7"/>
        <v>85.100625000000022</v>
      </c>
    </row>
    <row r="98" spans="1:7" x14ac:dyDescent="0.3">
      <c r="A98">
        <v>97</v>
      </c>
      <c r="B98">
        <v>2</v>
      </c>
      <c r="C98">
        <v>65</v>
      </c>
      <c r="D98">
        <f t="shared" si="4"/>
        <v>52.774999999999999</v>
      </c>
      <c r="E98">
        <f t="shared" si="5"/>
        <v>12.225000000000001</v>
      </c>
      <c r="F98">
        <f t="shared" si="6"/>
        <v>12.225000000000001</v>
      </c>
      <c r="G98">
        <f t="shared" si="7"/>
        <v>149.45062500000003</v>
      </c>
    </row>
    <row r="99" spans="1:7" x14ac:dyDescent="0.3">
      <c r="A99">
        <v>98</v>
      </c>
      <c r="B99">
        <v>3</v>
      </c>
      <c r="C99">
        <v>65</v>
      </c>
      <c r="D99">
        <f t="shared" si="4"/>
        <v>52.774999999999999</v>
      </c>
      <c r="E99">
        <f t="shared" si="5"/>
        <v>12.225000000000001</v>
      </c>
      <c r="F99">
        <f t="shared" si="6"/>
        <v>12.225000000000001</v>
      </c>
      <c r="G99">
        <f t="shared" si="7"/>
        <v>149.45062500000003</v>
      </c>
    </row>
    <row r="100" spans="1:7" x14ac:dyDescent="0.3">
      <c r="A100">
        <v>99</v>
      </c>
      <c r="B100">
        <v>1</v>
      </c>
      <c r="C100">
        <v>44</v>
      </c>
      <c r="D100">
        <f t="shared" si="4"/>
        <v>52.774999999999999</v>
      </c>
      <c r="E100">
        <f t="shared" si="5"/>
        <v>-8.7749999999999986</v>
      </c>
      <c r="F100">
        <f t="shared" si="6"/>
        <v>8.7749999999999986</v>
      </c>
      <c r="G100">
        <f t="shared" si="7"/>
        <v>77.000624999999971</v>
      </c>
    </row>
    <row r="101" spans="1:7" x14ac:dyDescent="0.3">
      <c r="A101">
        <v>100</v>
      </c>
      <c r="B101">
        <v>3</v>
      </c>
      <c r="C101">
        <v>63</v>
      </c>
      <c r="D101">
        <f t="shared" si="4"/>
        <v>52.774999999999999</v>
      </c>
      <c r="E101">
        <f t="shared" si="5"/>
        <v>10.225000000000001</v>
      </c>
      <c r="F101">
        <f t="shared" si="6"/>
        <v>10.225000000000001</v>
      </c>
      <c r="G101">
        <f t="shared" si="7"/>
        <v>104.55062500000003</v>
      </c>
    </row>
    <row r="102" spans="1:7" x14ac:dyDescent="0.3">
      <c r="A102">
        <v>101</v>
      </c>
      <c r="B102">
        <v>3</v>
      </c>
      <c r="C102">
        <v>60</v>
      </c>
      <c r="D102">
        <f t="shared" si="4"/>
        <v>52.774999999999999</v>
      </c>
      <c r="E102">
        <f t="shared" si="5"/>
        <v>7.2250000000000014</v>
      </c>
      <c r="F102">
        <f t="shared" si="6"/>
        <v>7.2250000000000014</v>
      </c>
      <c r="G102">
        <f t="shared" si="7"/>
        <v>52.200625000000024</v>
      </c>
    </row>
    <row r="103" spans="1:7" x14ac:dyDescent="0.3">
      <c r="A103">
        <v>102</v>
      </c>
      <c r="B103">
        <v>3</v>
      </c>
      <c r="C103">
        <v>59</v>
      </c>
      <c r="D103">
        <f t="shared" si="4"/>
        <v>52.774999999999999</v>
      </c>
      <c r="E103">
        <f t="shared" si="5"/>
        <v>6.2250000000000014</v>
      </c>
      <c r="F103">
        <f t="shared" si="6"/>
        <v>6.2250000000000014</v>
      </c>
      <c r="G103">
        <f t="shared" si="7"/>
        <v>38.750625000000021</v>
      </c>
    </row>
    <row r="104" spans="1:7" x14ac:dyDescent="0.3">
      <c r="A104">
        <v>103</v>
      </c>
      <c r="B104">
        <v>1</v>
      </c>
      <c r="C104">
        <v>46</v>
      </c>
      <c r="D104">
        <f t="shared" si="4"/>
        <v>52.774999999999999</v>
      </c>
      <c r="E104">
        <f t="shared" si="5"/>
        <v>-6.7749999999999986</v>
      </c>
      <c r="F104">
        <f t="shared" si="6"/>
        <v>6.7749999999999986</v>
      </c>
      <c r="G104">
        <f t="shared" si="7"/>
        <v>45.900624999999984</v>
      </c>
    </row>
    <row r="105" spans="1:7" x14ac:dyDescent="0.3">
      <c r="A105">
        <v>104</v>
      </c>
      <c r="B105">
        <v>3</v>
      </c>
      <c r="C105">
        <v>52</v>
      </c>
      <c r="D105">
        <f t="shared" si="4"/>
        <v>52.774999999999999</v>
      </c>
      <c r="E105">
        <f t="shared" si="5"/>
        <v>-0.77499999999999858</v>
      </c>
      <c r="F105">
        <f t="shared" si="6"/>
        <v>0.77499999999999858</v>
      </c>
      <c r="G105">
        <f t="shared" si="7"/>
        <v>0.60062499999999774</v>
      </c>
    </row>
    <row r="106" spans="1:7" x14ac:dyDescent="0.3">
      <c r="A106">
        <v>105</v>
      </c>
      <c r="B106">
        <v>2</v>
      </c>
      <c r="C106">
        <v>59</v>
      </c>
      <c r="D106">
        <f t="shared" si="4"/>
        <v>52.774999999999999</v>
      </c>
      <c r="E106">
        <f t="shared" si="5"/>
        <v>6.2250000000000014</v>
      </c>
      <c r="F106">
        <f t="shared" si="6"/>
        <v>6.2250000000000014</v>
      </c>
      <c r="G106">
        <f t="shared" si="7"/>
        <v>38.750625000000021</v>
      </c>
    </row>
    <row r="107" spans="1:7" x14ac:dyDescent="0.3">
      <c r="A107">
        <v>106</v>
      </c>
      <c r="B107">
        <v>2</v>
      </c>
      <c r="C107">
        <v>54</v>
      </c>
      <c r="D107">
        <f t="shared" si="4"/>
        <v>52.774999999999999</v>
      </c>
      <c r="E107">
        <f t="shared" si="5"/>
        <v>1.2250000000000014</v>
      </c>
      <c r="F107">
        <f t="shared" si="6"/>
        <v>1.2250000000000014</v>
      </c>
      <c r="G107">
        <f t="shared" si="7"/>
        <v>1.5006250000000034</v>
      </c>
    </row>
    <row r="108" spans="1:7" x14ac:dyDescent="0.3">
      <c r="A108">
        <v>107</v>
      </c>
      <c r="B108">
        <v>3</v>
      </c>
      <c r="C108">
        <v>62</v>
      </c>
      <c r="D108">
        <f t="shared" si="4"/>
        <v>52.774999999999999</v>
      </c>
      <c r="E108">
        <f t="shared" si="5"/>
        <v>9.2250000000000014</v>
      </c>
      <c r="F108">
        <f t="shared" si="6"/>
        <v>9.2250000000000014</v>
      </c>
      <c r="G108">
        <f t="shared" si="7"/>
        <v>85.100625000000022</v>
      </c>
    </row>
    <row r="109" spans="1:7" x14ac:dyDescent="0.3">
      <c r="A109">
        <v>108</v>
      </c>
      <c r="B109">
        <v>1</v>
      </c>
      <c r="C109">
        <v>35</v>
      </c>
      <c r="D109">
        <f t="shared" si="4"/>
        <v>52.774999999999999</v>
      </c>
      <c r="E109">
        <f t="shared" si="5"/>
        <v>-17.774999999999999</v>
      </c>
      <c r="F109">
        <f t="shared" si="6"/>
        <v>17.774999999999999</v>
      </c>
      <c r="G109">
        <f t="shared" si="7"/>
        <v>315.95062499999995</v>
      </c>
    </row>
    <row r="110" spans="1:7" x14ac:dyDescent="0.3">
      <c r="A110">
        <v>109</v>
      </c>
      <c r="B110">
        <v>1</v>
      </c>
      <c r="C110">
        <v>54</v>
      </c>
      <c r="D110">
        <f t="shared" si="4"/>
        <v>52.774999999999999</v>
      </c>
      <c r="E110">
        <f t="shared" si="5"/>
        <v>1.2250000000000014</v>
      </c>
      <c r="F110">
        <f t="shared" si="6"/>
        <v>1.2250000000000014</v>
      </c>
      <c r="G110">
        <f t="shared" si="7"/>
        <v>1.5006250000000034</v>
      </c>
    </row>
    <row r="111" spans="1:7" x14ac:dyDescent="0.3">
      <c r="A111">
        <v>110</v>
      </c>
      <c r="B111">
        <v>3</v>
      </c>
      <c r="C111">
        <v>65</v>
      </c>
      <c r="D111">
        <f t="shared" si="4"/>
        <v>52.774999999999999</v>
      </c>
      <c r="E111">
        <f t="shared" si="5"/>
        <v>12.225000000000001</v>
      </c>
      <c r="F111">
        <f t="shared" si="6"/>
        <v>12.225000000000001</v>
      </c>
      <c r="G111">
        <f t="shared" si="7"/>
        <v>149.45062500000003</v>
      </c>
    </row>
    <row r="112" spans="1:7" x14ac:dyDescent="0.3">
      <c r="A112">
        <v>111</v>
      </c>
      <c r="B112">
        <v>2</v>
      </c>
      <c r="C112">
        <v>52</v>
      </c>
      <c r="D112">
        <f t="shared" si="4"/>
        <v>52.774999999999999</v>
      </c>
      <c r="E112">
        <f t="shared" si="5"/>
        <v>-0.77499999999999858</v>
      </c>
      <c r="F112">
        <f t="shared" si="6"/>
        <v>0.77499999999999858</v>
      </c>
      <c r="G112">
        <f t="shared" si="7"/>
        <v>0.60062499999999774</v>
      </c>
    </row>
    <row r="113" spans="1:7" x14ac:dyDescent="0.3">
      <c r="A113">
        <v>112</v>
      </c>
      <c r="B113">
        <v>1</v>
      </c>
      <c r="C113">
        <v>50</v>
      </c>
      <c r="D113">
        <f t="shared" si="4"/>
        <v>52.774999999999999</v>
      </c>
      <c r="E113">
        <f t="shared" si="5"/>
        <v>-2.7749999999999986</v>
      </c>
      <c r="F113">
        <f t="shared" si="6"/>
        <v>2.7749999999999986</v>
      </c>
      <c r="G113">
        <f t="shared" si="7"/>
        <v>7.7006249999999925</v>
      </c>
    </row>
    <row r="114" spans="1:7" x14ac:dyDescent="0.3">
      <c r="A114">
        <v>113</v>
      </c>
      <c r="B114">
        <v>3</v>
      </c>
      <c r="C114">
        <v>59</v>
      </c>
      <c r="D114">
        <f t="shared" si="4"/>
        <v>52.774999999999999</v>
      </c>
      <c r="E114">
        <f t="shared" si="5"/>
        <v>6.2250000000000014</v>
      </c>
      <c r="F114">
        <f t="shared" si="6"/>
        <v>6.2250000000000014</v>
      </c>
      <c r="G114">
        <f t="shared" si="7"/>
        <v>38.750625000000021</v>
      </c>
    </row>
    <row r="115" spans="1:7" x14ac:dyDescent="0.3">
      <c r="A115">
        <v>114</v>
      </c>
      <c r="B115">
        <v>1</v>
      </c>
      <c r="C115">
        <v>65</v>
      </c>
      <c r="D115">
        <f t="shared" si="4"/>
        <v>52.774999999999999</v>
      </c>
      <c r="E115">
        <f t="shared" si="5"/>
        <v>12.225000000000001</v>
      </c>
      <c r="F115">
        <f t="shared" si="6"/>
        <v>12.225000000000001</v>
      </c>
      <c r="G115">
        <f t="shared" si="7"/>
        <v>149.45062500000003</v>
      </c>
    </row>
    <row r="116" spans="1:7" x14ac:dyDescent="0.3">
      <c r="A116">
        <v>115</v>
      </c>
      <c r="B116">
        <v>3</v>
      </c>
      <c r="C116">
        <v>61</v>
      </c>
      <c r="D116">
        <f t="shared" si="4"/>
        <v>52.774999999999999</v>
      </c>
      <c r="E116">
        <f t="shared" si="5"/>
        <v>8.2250000000000014</v>
      </c>
      <c r="F116">
        <f t="shared" si="6"/>
        <v>8.2250000000000014</v>
      </c>
      <c r="G116">
        <f t="shared" si="7"/>
        <v>67.650625000000019</v>
      </c>
    </row>
    <row r="117" spans="1:7" x14ac:dyDescent="0.3">
      <c r="A117">
        <v>116</v>
      </c>
      <c r="B117">
        <v>2</v>
      </c>
      <c r="C117">
        <v>44</v>
      </c>
      <c r="D117">
        <f t="shared" si="4"/>
        <v>52.774999999999999</v>
      </c>
      <c r="E117">
        <f t="shared" si="5"/>
        <v>-8.7749999999999986</v>
      </c>
      <c r="F117">
        <f t="shared" si="6"/>
        <v>8.7749999999999986</v>
      </c>
      <c r="G117">
        <f t="shared" si="7"/>
        <v>77.000624999999971</v>
      </c>
    </row>
    <row r="118" spans="1:7" x14ac:dyDescent="0.3">
      <c r="A118">
        <v>117</v>
      </c>
      <c r="B118">
        <v>3</v>
      </c>
      <c r="C118">
        <v>54</v>
      </c>
      <c r="D118">
        <f t="shared" si="4"/>
        <v>52.774999999999999</v>
      </c>
      <c r="E118">
        <f t="shared" si="5"/>
        <v>1.2250000000000014</v>
      </c>
      <c r="F118">
        <f t="shared" si="6"/>
        <v>1.2250000000000014</v>
      </c>
      <c r="G118">
        <f t="shared" si="7"/>
        <v>1.5006250000000034</v>
      </c>
    </row>
    <row r="119" spans="1:7" x14ac:dyDescent="0.3">
      <c r="A119">
        <v>118</v>
      </c>
      <c r="B119">
        <v>3</v>
      </c>
      <c r="C119">
        <v>67</v>
      </c>
      <c r="D119">
        <f t="shared" si="4"/>
        <v>52.774999999999999</v>
      </c>
      <c r="E119">
        <f t="shared" si="5"/>
        <v>14.225000000000001</v>
      </c>
      <c r="F119">
        <f t="shared" si="6"/>
        <v>14.225000000000001</v>
      </c>
      <c r="G119">
        <f t="shared" si="7"/>
        <v>202.35062500000004</v>
      </c>
    </row>
    <row r="120" spans="1:7" x14ac:dyDescent="0.3">
      <c r="A120">
        <v>119</v>
      </c>
      <c r="B120">
        <v>1</v>
      </c>
      <c r="C120">
        <v>57</v>
      </c>
      <c r="D120">
        <f t="shared" si="4"/>
        <v>52.774999999999999</v>
      </c>
      <c r="E120">
        <f t="shared" si="5"/>
        <v>4.2250000000000014</v>
      </c>
      <c r="F120">
        <f t="shared" si="6"/>
        <v>4.2250000000000014</v>
      </c>
      <c r="G120">
        <f t="shared" si="7"/>
        <v>17.850625000000012</v>
      </c>
    </row>
    <row r="121" spans="1:7" x14ac:dyDescent="0.3">
      <c r="A121">
        <v>120</v>
      </c>
      <c r="B121">
        <v>1</v>
      </c>
      <c r="C121">
        <v>47</v>
      </c>
      <c r="D121">
        <f t="shared" si="4"/>
        <v>52.774999999999999</v>
      </c>
      <c r="E121">
        <f t="shared" si="5"/>
        <v>-5.7749999999999986</v>
      </c>
      <c r="F121">
        <f t="shared" si="6"/>
        <v>5.7749999999999986</v>
      </c>
      <c r="G121">
        <f t="shared" si="7"/>
        <v>33.350624999999987</v>
      </c>
    </row>
    <row r="122" spans="1:7" x14ac:dyDescent="0.3">
      <c r="A122">
        <v>121</v>
      </c>
      <c r="B122">
        <v>1</v>
      </c>
      <c r="C122">
        <v>54</v>
      </c>
      <c r="D122">
        <f t="shared" si="4"/>
        <v>52.774999999999999</v>
      </c>
      <c r="E122">
        <f t="shared" si="5"/>
        <v>1.2250000000000014</v>
      </c>
      <c r="F122">
        <f t="shared" si="6"/>
        <v>1.2250000000000014</v>
      </c>
      <c r="G122">
        <f t="shared" si="7"/>
        <v>1.5006250000000034</v>
      </c>
    </row>
    <row r="123" spans="1:7" x14ac:dyDescent="0.3">
      <c r="A123">
        <v>122</v>
      </c>
      <c r="B123">
        <v>2</v>
      </c>
      <c r="C123">
        <v>52</v>
      </c>
      <c r="D123">
        <f t="shared" si="4"/>
        <v>52.774999999999999</v>
      </c>
      <c r="E123">
        <f t="shared" si="5"/>
        <v>-0.77499999999999858</v>
      </c>
      <c r="F123">
        <f t="shared" si="6"/>
        <v>0.77499999999999858</v>
      </c>
      <c r="G123">
        <f t="shared" si="7"/>
        <v>0.60062499999999774</v>
      </c>
    </row>
    <row r="124" spans="1:7" x14ac:dyDescent="0.3">
      <c r="A124">
        <v>123</v>
      </c>
      <c r="B124">
        <v>2</v>
      </c>
      <c r="C124">
        <v>52</v>
      </c>
      <c r="D124">
        <f t="shared" si="4"/>
        <v>52.774999999999999</v>
      </c>
      <c r="E124">
        <f t="shared" si="5"/>
        <v>-0.77499999999999858</v>
      </c>
      <c r="F124">
        <f t="shared" si="6"/>
        <v>0.77499999999999858</v>
      </c>
      <c r="G124">
        <f t="shared" si="7"/>
        <v>0.60062499999999774</v>
      </c>
    </row>
    <row r="125" spans="1:7" x14ac:dyDescent="0.3">
      <c r="A125">
        <v>124</v>
      </c>
      <c r="B125">
        <v>2</v>
      </c>
      <c r="C125">
        <v>46</v>
      </c>
      <c r="D125">
        <f t="shared" si="4"/>
        <v>52.774999999999999</v>
      </c>
      <c r="E125">
        <f t="shared" si="5"/>
        <v>-6.7749999999999986</v>
      </c>
      <c r="F125">
        <f t="shared" si="6"/>
        <v>6.7749999999999986</v>
      </c>
      <c r="G125">
        <f t="shared" si="7"/>
        <v>45.900624999999984</v>
      </c>
    </row>
    <row r="126" spans="1:7" x14ac:dyDescent="0.3">
      <c r="A126">
        <v>125</v>
      </c>
      <c r="B126">
        <v>1</v>
      </c>
      <c r="C126">
        <v>62</v>
      </c>
      <c r="D126">
        <f t="shared" si="4"/>
        <v>52.774999999999999</v>
      </c>
      <c r="E126">
        <f t="shared" si="5"/>
        <v>9.2250000000000014</v>
      </c>
      <c r="F126">
        <f t="shared" si="6"/>
        <v>9.2250000000000014</v>
      </c>
      <c r="G126">
        <f t="shared" si="7"/>
        <v>85.100625000000022</v>
      </c>
    </row>
    <row r="127" spans="1:7" x14ac:dyDescent="0.3">
      <c r="A127">
        <v>126</v>
      </c>
      <c r="B127">
        <v>3</v>
      </c>
      <c r="C127">
        <v>57</v>
      </c>
      <c r="D127">
        <f t="shared" si="4"/>
        <v>52.774999999999999</v>
      </c>
      <c r="E127">
        <f t="shared" si="5"/>
        <v>4.2250000000000014</v>
      </c>
      <c r="F127">
        <f t="shared" si="6"/>
        <v>4.2250000000000014</v>
      </c>
      <c r="G127">
        <f t="shared" si="7"/>
        <v>17.850625000000012</v>
      </c>
    </row>
    <row r="128" spans="1:7" x14ac:dyDescent="0.3">
      <c r="A128">
        <v>127</v>
      </c>
      <c r="B128">
        <v>2</v>
      </c>
      <c r="C128">
        <v>41</v>
      </c>
      <c r="D128">
        <f t="shared" si="4"/>
        <v>52.774999999999999</v>
      </c>
      <c r="E128">
        <f t="shared" si="5"/>
        <v>-11.774999999999999</v>
      </c>
      <c r="F128">
        <f t="shared" si="6"/>
        <v>11.774999999999999</v>
      </c>
      <c r="G128">
        <f t="shared" si="7"/>
        <v>138.65062499999996</v>
      </c>
    </row>
    <row r="129" spans="1:7" x14ac:dyDescent="0.3">
      <c r="A129">
        <v>128</v>
      </c>
      <c r="B129">
        <v>2</v>
      </c>
      <c r="C129">
        <v>53</v>
      </c>
      <c r="D129">
        <f t="shared" si="4"/>
        <v>52.774999999999999</v>
      </c>
      <c r="E129">
        <f t="shared" si="5"/>
        <v>0.22500000000000142</v>
      </c>
      <c r="F129">
        <f t="shared" si="6"/>
        <v>0.22500000000000142</v>
      </c>
      <c r="G129">
        <f t="shared" si="7"/>
        <v>5.0625000000000642E-2</v>
      </c>
    </row>
    <row r="130" spans="1:7" x14ac:dyDescent="0.3">
      <c r="A130">
        <v>129</v>
      </c>
      <c r="B130">
        <v>3</v>
      </c>
      <c r="C130">
        <v>49</v>
      </c>
      <c r="D130">
        <f t="shared" si="4"/>
        <v>52.774999999999999</v>
      </c>
      <c r="E130">
        <f t="shared" si="5"/>
        <v>-3.7749999999999986</v>
      </c>
      <c r="F130">
        <f t="shared" si="6"/>
        <v>3.7749999999999986</v>
      </c>
      <c r="G130">
        <f t="shared" si="7"/>
        <v>14.250624999999989</v>
      </c>
    </row>
    <row r="131" spans="1:7" x14ac:dyDescent="0.3">
      <c r="A131">
        <v>130</v>
      </c>
      <c r="B131">
        <v>1</v>
      </c>
      <c r="C131">
        <v>35</v>
      </c>
      <c r="D131">
        <f t="shared" ref="D131:D194" si="8">AVERAGE($C$2:$C$201)</f>
        <v>52.774999999999999</v>
      </c>
      <c r="E131">
        <f t="shared" ref="E131:E194" si="9">C131-D131</f>
        <v>-17.774999999999999</v>
      </c>
      <c r="F131">
        <f t="shared" ref="F131:F194" si="10">ABS(E131)</f>
        <v>17.774999999999999</v>
      </c>
      <c r="G131">
        <f t="shared" ref="G131:G194" si="11">F131^2</f>
        <v>315.95062499999995</v>
      </c>
    </row>
    <row r="132" spans="1:7" x14ac:dyDescent="0.3">
      <c r="A132">
        <v>131</v>
      </c>
      <c r="B132">
        <v>2</v>
      </c>
      <c r="C132">
        <v>59</v>
      </c>
      <c r="D132">
        <f t="shared" si="8"/>
        <v>52.774999999999999</v>
      </c>
      <c r="E132">
        <f t="shared" si="9"/>
        <v>6.2250000000000014</v>
      </c>
      <c r="F132">
        <f t="shared" si="10"/>
        <v>6.2250000000000014</v>
      </c>
      <c r="G132">
        <f t="shared" si="11"/>
        <v>38.750625000000021</v>
      </c>
    </row>
    <row r="133" spans="1:7" x14ac:dyDescent="0.3">
      <c r="A133">
        <v>132</v>
      </c>
      <c r="B133">
        <v>1</v>
      </c>
      <c r="C133">
        <v>65</v>
      </c>
      <c r="D133">
        <f t="shared" si="8"/>
        <v>52.774999999999999</v>
      </c>
      <c r="E133">
        <f t="shared" si="9"/>
        <v>12.225000000000001</v>
      </c>
      <c r="F133">
        <f t="shared" si="10"/>
        <v>12.225000000000001</v>
      </c>
      <c r="G133">
        <f t="shared" si="11"/>
        <v>149.45062500000003</v>
      </c>
    </row>
    <row r="134" spans="1:7" x14ac:dyDescent="0.3">
      <c r="A134">
        <v>133</v>
      </c>
      <c r="B134">
        <v>2</v>
      </c>
      <c r="C134">
        <v>62</v>
      </c>
      <c r="D134">
        <f t="shared" si="8"/>
        <v>52.774999999999999</v>
      </c>
      <c r="E134">
        <f t="shared" si="9"/>
        <v>9.2250000000000014</v>
      </c>
      <c r="F134">
        <f t="shared" si="10"/>
        <v>9.2250000000000014</v>
      </c>
      <c r="G134">
        <f t="shared" si="11"/>
        <v>85.100625000000022</v>
      </c>
    </row>
    <row r="135" spans="1:7" x14ac:dyDescent="0.3">
      <c r="A135">
        <v>134</v>
      </c>
      <c r="B135">
        <v>2</v>
      </c>
      <c r="C135">
        <v>54</v>
      </c>
      <c r="D135">
        <f t="shared" si="8"/>
        <v>52.774999999999999</v>
      </c>
      <c r="E135">
        <f t="shared" si="9"/>
        <v>1.2250000000000014</v>
      </c>
      <c r="F135">
        <f t="shared" si="10"/>
        <v>1.2250000000000014</v>
      </c>
      <c r="G135">
        <f t="shared" si="11"/>
        <v>1.5006250000000034</v>
      </c>
    </row>
    <row r="136" spans="1:7" x14ac:dyDescent="0.3">
      <c r="A136">
        <v>135</v>
      </c>
      <c r="B136">
        <v>1</v>
      </c>
      <c r="C136">
        <v>59</v>
      </c>
      <c r="D136">
        <f t="shared" si="8"/>
        <v>52.774999999999999</v>
      </c>
      <c r="E136">
        <f t="shared" si="9"/>
        <v>6.2250000000000014</v>
      </c>
      <c r="F136">
        <f t="shared" si="10"/>
        <v>6.2250000000000014</v>
      </c>
      <c r="G136">
        <f t="shared" si="11"/>
        <v>38.750625000000021</v>
      </c>
    </row>
    <row r="137" spans="1:7" x14ac:dyDescent="0.3">
      <c r="A137">
        <v>136</v>
      </c>
      <c r="B137">
        <v>3</v>
      </c>
      <c r="C137">
        <v>63</v>
      </c>
      <c r="D137">
        <f t="shared" si="8"/>
        <v>52.774999999999999</v>
      </c>
      <c r="E137">
        <f t="shared" si="9"/>
        <v>10.225000000000001</v>
      </c>
      <c r="F137">
        <f t="shared" si="10"/>
        <v>10.225000000000001</v>
      </c>
      <c r="G137">
        <f t="shared" si="11"/>
        <v>104.55062500000003</v>
      </c>
    </row>
    <row r="138" spans="1:7" x14ac:dyDescent="0.3">
      <c r="A138">
        <v>137</v>
      </c>
      <c r="B138">
        <v>2</v>
      </c>
      <c r="C138">
        <v>59</v>
      </c>
      <c r="D138">
        <f t="shared" si="8"/>
        <v>52.774999999999999</v>
      </c>
      <c r="E138">
        <f t="shared" si="9"/>
        <v>6.2250000000000014</v>
      </c>
      <c r="F138">
        <f t="shared" si="10"/>
        <v>6.2250000000000014</v>
      </c>
      <c r="G138">
        <f t="shared" si="11"/>
        <v>38.750625000000021</v>
      </c>
    </row>
    <row r="139" spans="1:7" x14ac:dyDescent="0.3">
      <c r="A139">
        <v>138</v>
      </c>
      <c r="B139">
        <v>2</v>
      </c>
      <c r="C139">
        <v>52</v>
      </c>
      <c r="D139">
        <f t="shared" si="8"/>
        <v>52.774999999999999</v>
      </c>
      <c r="E139">
        <f t="shared" si="9"/>
        <v>-0.77499999999999858</v>
      </c>
      <c r="F139">
        <f t="shared" si="10"/>
        <v>0.77499999999999858</v>
      </c>
      <c r="G139">
        <f t="shared" si="11"/>
        <v>0.60062499999999774</v>
      </c>
    </row>
    <row r="140" spans="1:7" x14ac:dyDescent="0.3">
      <c r="A140">
        <v>139</v>
      </c>
      <c r="B140">
        <v>2</v>
      </c>
      <c r="C140">
        <v>41</v>
      </c>
      <c r="D140">
        <f t="shared" si="8"/>
        <v>52.774999999999999</v>
      </c>
      <c r="E140">
        <f t="shared" si="9"/>
        <v>-11.774999999999999</v>
      </c>
      <c r="F140">
        <f t="shared" si="10"/>
        <v>11.774999999999999</v>
      </c>
      <c r="G140">
        <f t="shared" si="11"/>
        <v>138.65062499999996</v>
      </c>
    </row>
    <row r="141" spans="1:7" x14ac:dyDescent="0.3">
      <c r="A141">
        <v>140</v>
      </c>
      <c r="B141">
        <v>2</v>
      </c>
      <c r="C141">
        <v>49</v>
      </c>
      <c r="D141">
        <f t="shared" si="8"/>
        <v>52.774999999999999</v>
      </c>
      <c r="E141">
        <f t="shared" si="9"/>
        <v>-3.7749999999999986</v>
      </c>
      <c r="F141">
        <f t="shared" si="10"/>
        <v>3.7749999999999986</v>
      </c>
      <c r="G141">
        <f t="shared" si="11"/>
        <v>14.250624999999989</v>
      </c>
    </row>
    <row r="142" spans="1:7" x14ac:dyDescent="0.3">
      <c r="A142">
        <v>141</v>
      </c>
      <c r="B142">
        <v>1</v>
      </c>
      <c r="C142">
        <v>46</v>
      </c>
      <c r="D142">
        <f t="shared" si="8"/>
        <v>52.774999999999999</v>
      </c>
      <c r="E142">
        <f t="shared" si="9"/>
        <v>-6.7749999999999986</v>
      </c>
      <c r="F142">
        <f t="shared" si="10"/>
        <v>6.7749999999999986</v>
      </c>
      <c r="G142">
        <f t="shared" si="11"/>
        <v>45.900624999999984</v>
      </c>
    </row>
    <row r="143" spans="1:7" x14ac:dyDescent="0.3">
      <c r="A143">
        <v>142</v>
      </c>
      <c r="B143">
        <v>3</v>
      </c>
      <c r="C143">
        <v>54</v>
      </c>
      <c r="D143">
        <f t="shared" si="8"/>
        <v>52.774999999999999</v>
      </c>
      <c r="E143">
        <f t="shared" si="9"/>
        <v>1.2250000000000014</v>
      </c>
      <c r="F143">
        <f t="shared" si="10"/>
        <v>1.2250000000000014</v>
      </c>
      <c r="G143">
        <f t="shared" si="11"/>
        <v>1.5006250000000034</v>
      </c>
    </row>
    <row r="144" spans="1:7" x14ac:dyDescent="0.3">
      <c r="A144">
        <v>143</v>
      </c>
      <c r="B144">
        <v>2</v>
      </c>
      <c r="C144">
        <v>42</v>
      </c>
      <c r="D144">
        <f t="shared" si="8"/>
        <v>52.774999999999999</v>
      </c>
      <c r="E144">
        <f t="shared" si="9"/>
        <v>-10.774999999999999</v>
      </c>
      <c r="F144">
        <f t="shared" si="10"/>
        <v>10.774999999999999</v>
      </c>
      <c r="G144">
        <f t="shared" si="11"/>
        <v>116.10062499999997</v>
      </c>
    </row>
    <row r="145" spans="1:7" x14ac:dyDescent="0.3">
      <c r="A145">
        <v>144</v>
      </c>
      <c r="B145">
        <v>2</v>
      </c>
      <c r="C145">
        <v>57</v>
      </c>
      <c r="D145">
        <f t="shared" si="8"/>
        <v>52.774999999999999</v>
      </c>
      <c r="E145">
        <f t="shared" si="9"/>
        <v>4.2250000000000014</v>
      </c>
      <c r="F145">
        <f t="shared" si="10"/>
        <v>4.2250000000000014</v>
      </c>
      <c r="G145">
        <f t="shared" si="11"/>
        <v>17.850625000000012</v>
      </c>
    </row>
    <row r="146" spans="1:7" x14ac:dyDescent="0.3">
      <c r="A146">
        <v>145</v>
      </c>
      <c r="B146">
        <v>2</v>
      </c>
      <c r="C146">
        <v>59</v>
      </c>
      <c r="D146">
        <f t="shared" si="8"/>
        <v>52.774999999999999</v>
      </c>
      <c r="E146">
        <f t="shared" si="9"/>
        <v>6.2250000000000014</v>
      </c>
      <c r="F146">
        <f t="shared" si="10"/>
        <v>6.2250000000000014</v>
      </c>
      <c r="G146">
        <f t="shared" si="11"/>
        <v>38.750625000000021</v>
      </c>
    </row>
    <row r="147" spans="1:7" x14ac:dyDescent="0.3">
      <c r="A147">
        <v>146</v>
      </c>
      <c r="B147">
        <v>3</v>
      </c>
      <c r="C147">
        <v>52</v>
      </c>
      <c r="D147">
        <f t="shared" si="8"/>
        <v>52.774999999999999</v>
      </c>
      <c r="E147">
        <f t="shared" si="9"/>
        <v>-0.77499999999999858</v>
      </c>
      <c r="F147">
        <f t="shared" si="10"/>
        <v>0.77499999999999858</v>
      </c>
      <c r="G147">
        <f t="shared" si="11"/>
        <v>0.60062499999999774</v>
      </c>
    </row>
    <row r="148" spans="1:7" x14ac:dyDescent="0.3">
      <c r="A148">
        <v>147</v>
      </c>
      <c r="B148">
        <v>2</v>
      </c>
      <c r="C148">
        <v>62</v>
      </c>
      <c r="D148">
        <f t="shared" si="8"/>
        <v>52.774999999999999</v>
      </c>
      <c r="E148">
        <f t="shared" si="9"/>
        <v>9.2250000000000014</v>
      </c>
      <c r="F148">
        <f t="shared" si="10"/>
        <v>9.2250000000000014</v>
      </c>
      <c r="G148">
        <f t="shared" si="11"/>
        <v>85.100625000000022</v>
      </c>
    </row>
    <row r="149" spans="1:7" x14ac:dyDescent="0.3">
      <c r="A149">
        <v>148</v>
      </c>
      <c r="B149">
        <v>2</v>
      </c>
      <c r="C149">
        <v>52</v>
      </c>
      <c r="D149">
        <f t="shared" si="8"/>
        <v>52.774999999999999</v>
      </c>
      <c r="E149">
        <f t="shared" si="9"/>
        <v>-0.77499999999999858</v>
      </c>
      <c r="F149">
        <f t="shared" si="10"/>
        <v>0.77499999999999858</v>
      </c>
      <c r="G149">
        <f t="shared" si="11"/>
        <v>0.60062499999999774</v>
      </c>
    </row>
    <row r="150" spans="1:7" x14ac:dyDescent="0.3">
      <c r="A150">
        <v>149</v>
      </c>
      <c r="B150">
        <v>1</v>
      </c>
      <c r="C150">
        <v>41</v>
      </c>
      <c r="D150">
        <f t="shared" si="8"/>
        <v>52.774999999999999</v>
      </c>
      <c r="E150">
        <f t="shared" si="9"/>
        <v>-11.774999999999999</v>
      </c>
      <c r="F150">
        <f t="shared" si="10"/>
        <v>11.774999999999999</v>
      </c>
      <c r="G150">
        <f t="shared" si="11"/>
        <v>138.65062499999996</v>
      </c>
    </row>
    <row r="151" spans="1:7" x14ac:dyDescent="0.3">
      <c r="A151">
        <v>150</v>
      </c>
      <c r="B151">
        <v>1</v>
      </c>
      <c r="C151">
        <v>55</v>
      </c>
      <c r="D151">
        <f t="shared" si="8"/>
        <v>52.774999999999999</v>
      </c>
      <c r="E151">
        <f t="shared" si="9"/>
        <v>2.2250000000000014</v>
      </c>
      <c r="F151">
        <f t="shared" si="10"/>
        <v>2.2250000000000014</v>
      </c>
      <c r="G151">
        <f t="shared" si="11"/>
        <v>4.9506250000000067</v>
      </c>
    </row>
    <row r="152" spans="1:7" x14ac:dyDescent="0.3">
      <c r="A152">
        <v>151</v>
      </c>
      <c r="B152">
        <v>1</v>
      </c>
      <c r="C152">
        <v>37</v>
      </c>
      <c r="D152">
        <f t="shared" si="8"/>
        <v>52.774999999999999</v>
      </c>
      <c r="E152">
        <f t="shared" si="9"/>
        <v>-15.774999999999999</v>
      </c>
      <c r="F152">
        <f t="shared" si="10"/>
        <v>15.774999999999999</v>
      </c>
      <c r="G152">
        <f t="shared" si="11"/>
        <v>248.85062499999995</v>
      </c>
    </row>
    <row r="153" spans="1:7" x14ac:dyDescent="0.3">
      <c r="A153">
        <v>152</v>
      </c>
      <c r="B153">
        <v>3</v>
      </c>
      <c r="C153">
        <v>54</v>
      </c>
      <c r="D153">
        <f t="shared" si="8"/>
        <v>52.774999999999999</v>
      </c>
      <c r="E153">
        <f t="shared" si="9"/>
        <v>1.2250000000000014</v>
      </c>
      <c r="F153">
        <f t="shared" si="10"/>
        <v>1.2250000000000014</v>
      </c>
      <c r="G153">
        <f t="shared" si="11"/>
        <v>1.5006250000000034</v>
      </c>
    </row>
    <row r="154" spans="1:7" x14ac:dyDescent="0.3">
      <c r="A154">
        <v>153</v>
      </c>
      <c r="B154">
        <v>2</v>
      </c>
      <c r="C154">
        <v>57</v>
      </c>
      <c r="D154">
        <f t="shared" si="8"/>
        <v>52.774999999999999</v>
      </c>
      <c r="E154">
        <f t="shared" si="9"/>
        <v>4.2250000000000014</v>
      </c>
      <c r="F154">
        <f t="shared" si="10"/>
        <v>4.2250000000000014</v>
      </c>
      <c r="G154">
        <f t="shared" si="11"/>
        <v>17.850625000000012</v>
      </c>
    </row>
    <row r="155" spans="1:7" x14ac:dyDescent="0.3">
      <c r="A155">
        <v>154</v>
      </c>
      <c r="B155">
        <v>2</v>
      </c>
      <c r="C155">
        <v>54</v>
      </c>
      <c r="D155">
        <f t="shared" si="8"/>
        <v>52.774999999999999</v>
      </c>
      <c r="E155">
        <f t="shared" si="9"/>
        <v>1.2250000000000014</v>
      </c>
      <c r="F155">
        <f t="shared" si="10"/>
        <v>1.2250000000000014</v>
      </c>
      <c r="G155">
        <f t="shared" si="11"/>
        <v>1.5006250000000034</v>
      </c>
    </row>
    <row r="156" spans="1:7" x14ac:dyDescent="0.3">
      <c r="A156">
        <v>155</v>
      </c>
      <c r="B156">
        <v>2</v>
      </c>
      <c r="C156">
        <v>62</v>
      </c>
      <c r="D156">
        <f t="shared" si="8"/>
        <v>52.774999999999999</v>
      </c>
      <c r="E156">
        <f t="shared" si="9"/>
        <v>9.2250000000000014</v>
      </c>
      <c r="F156">
        <f t="shared" si="10"/>
        <v>9.2250000000000014</v>
      </c>
      <c r="G156">
        <f t="shared" si="11"/>
        <v>85.100625000000022</v>
      </c>
    </row>
    <row r="157" spans="1:7" x14ac:dyDescent="0.3">
      <c r="A157">
        <v>156</v>
      </c>
      <c r="B157">
        <v>2</v>
      </c>
      <c r="C157">
        <v>59</v>
      </c>
      <c r="D157">
        <f t="shared" si="8"/>
        <v>52.774999999999999</v>
      </c>
      <c r="E157">
        <f t="shared" si="9"/>
        <v>6.2250000000000014</v>
      </c>
      <c r="F157">
        <f t="shared" si="10"/>
        <v>6.2250000000000014</v>
      </c>
      <c r="G157">
        <f t="shared" si="11"/>
        <v>38.750625000000021</v>
      </c>
    </row>
    <row r="158" spans="1:7" x14ac:dyDescent="0.3">
      <c r="A158">
        <v>157</v>
      </c>
      <c r="B158">
        <v>2</v>
      </c>
      <c r="C158">
        <v>55</v>
      </c>
      <c r="D158">
        <f t="shared" si="8"/>
        <v>52.774999999999999</v>
      </c>
      <c r="E158">
        <f t="shared" si="9"/>
        <v>2.2250000000000014</v>
      </c>
      <c r="F158">
        <f t="shared" si="10"/>
        <v>2.2250000000000014</v>
      </c>
      <c r="G158">
        <f t="shared" si="11"/>
        <v>4.9506250000000067</v>
      </c>
    </row>
    <row r="159" spans="1:7" x14ac:dyDescent="0.3">
      <c r="A159">
        <v>158</v>
      </c>
      <c r="B159">
        <v>2</v>
      </c>
      <c r="C159">
        <v>57</v>
      </c>
      <c r="D159">
        <f t="shared" si="8"/>
        <v>52.774999999999999</v>
      </c>
      <c r="E159">
        <f t="shared" si="9"/>
        <v>4.2250000000000014</v>
      </c>
      <c r="F159">
        <f t="shared" si="10"/>
        <v>4.2250000000000014</v>
      </c>
      <c r="G159">
        <f t="shared" si="11"/>
        <v>17.850625000000012</v>
      </c>
    </row>
    <row r="160" spans="1:7" x14ac:dyDescent="0.3">
      <c r="A160">
        <v>159</v>
      </c>
      <c r="B160">
        <v>2</v>
      </c>
      <c r="C160">
        <v>39</v>
      </c>
      <c r="D160">
        <f t="shared" si="8"/>
        <v>52.774999999999999</v>
      </c>
      <c r="E160">
        <f t="shared" si="9"/>
        <v>-13.774999999999999</v>
      </c>
      <c r="F160">
        <f t="shared" si="10"/>
        <v>13.774999999999999</v>
      </c>
      <c r="G160">
        <f t="shared" si="11"/>
        <v>189.75062499999996</v>
      </c>
    </row>
    <row r="161" spans="1:7" x14ac:dyDescent="0.3">
      <c r="A161">
        <v>160</v>
      </c>
      <c r="B161">
        <v>3</v>
      </c>
      <c r="C161">
        <v>67</v>
      </c>
      <c r="D161">
        <f t="shared" si="8"/>
        <v>52.774999999999999</v>
      </c>
      <c r="E161">
        <f t="shared" si="9"/>
        <v>14.225000000000001</v>
      </c>
      <c r="F161">
        <f t="shared" si="10"/>
        <v>14.225000000000001</v>
      </c>
      <c r="G161">
        <f t="shared" si="11"/>
        <v>202.35062500000004</v>
      </c>
    </row>
    <row r="162" spans="1:7" x14ac:dyDescent="0.3">
      <c r="A162">
        <v>161</v>
      </c>
      <c r="B162">
        <v>1</v>
      </c>
      <c r="C162">
        <v>62</v>
      </c>
      <c r="D162">
        <f t="shared" si="8"/>
        <v>52.774999999999999</v>
      </c>
      <c r="E162">
        <f t="shared" si="9"/>
        <v>9.2250000000000014</v>
      </c>
      <c r="F162">
        <f t="shared" si="10"/>
        <v>9.2250000000000014</v>
      </c>
      <c r="G162">
        <f t="shared" si="11"/>
        <v>85.100625000000022</v>
      </c>
    </row>
    <row r="163" spans="1:7" x14ac:dyDescent="0.3">
      <c r="A163">
        <v>162</v>
      </c>
      <c r="B163">
        <v>2</v>
      </c>
      <c r="C163">
        <v>50</v>
      </c>
      <c r="D163">
        <f t="shared" si="8"/>
        <v>52.774999999999999</v>
      </c>
      <c r="E163">
        <f t="shared" si="9"/>
        <v>-2.7749999999999986</v>
      </c>
      <c r="F163">
        <f t="shared" si="10"/>
        <v>2.7749999999999986</v>
      </c>
      <c r="G163">
        <f t="shared" si="11"/>
        <v>7.7006249999999925</v>
      </c>
    </row>
    <row r="164" spans="1:7" x14ac:dyDescent="0.3">
      <c r="A164">
        <v>163</v>
      </c>
      <c r="B164">
        <v>3</v>
      </c>
      <c r="C164">
        <v>61</v>
      </c>
      <c r="D164">
        <f t="shared" si="8"/>
        <v>52.774999999999999</v>
      </c>
      <c r="E164">
        <f t="shared" si="9"/>
        <v>8.2250000000000014</v>
      </c>
      <c r="F164">
        <f t="shared" si="10"/>
        <v>8.2250000000000014</v>
      </c>
      <c r="G164">
        <f t="shared" si="11"/>
        <v>67.650625000000019</v>
      </c>
    </row>
    <row r="165" spans="1:7" x14ac:dyDescent="0.3">
      <c r="A165">
        <v>164</v>
      </c>
      <c r="B165">
        <v>1</v>
      </c>
      <c r="C165">
        <v>62</v>
      </c>
      <c r="D165">
        <f t="shared" si="8"/>
        <v>52.774999999999999</v>
      </c>
      <c r="E165">
        <f t="shared" si="9"/>
        <v>9.2250000000000014</v>
      </c>
      <c r="F165">
        <f t="shared" si="10"/>
        <v>9.2250000000000014</v>
      </c>
      <c r="G165">
        <f t="shared" si="11"/>
        <v>85.100625000000022</v>
      </c>
    </row>
    <row r="166" spans="1:7" x14ac:dyDescent="0.3">
      <c r="A166">
        <v>165</v>
      </c>
      <c r="B166">
        <v>2</v>
      </c>
      <c r="C166">
        <v>59</v>
      </c>
      <c r="D166">
        <f t="shared" si="8"/>
        <v>52.774999999999999</v>
      </c>
      <c r="E166">
        <f t="shared" si="9"/>
        <v>6.2250000000000014</v>
      </c>
      <c r="F166">
        <f t="shared" si="10"/>
        <v>6.2250000000000014</v>
      </c>
      <c r="G166">
        <f t="shared" si="11"/>
        <v>38.750625000000021</v>
      </c>
    </row>
    <row r="167" spans="1:7" x14ac:dyDescent="0.3">
      <c r="A167">
        <v>166</v>
      </c>
      <c r="B167">
        <v>1</v>
      </c>
      <c r="C167">
        <v>44</v>
      </c>
      <c r="D167">
        <f t="shared" si="8"/>
        <v>52.774999999999999</v>
      </c>
      <c r="E167">
        <f t="shared" si="9"/>
        <v>-8.7749999999999986</v>
      </c>
      <c r="F167">
        <f t="shared" si="10"/>
        <v>8.7749999999999986</v>
      </c>
      <c r="G167">
        <f t="shared" si="11"/>
        <v>77.000624999999971</v>
      </c>
    </row>
    <row r="168" spans="1:7" x14ac:dyDescent="0.3">
      <c r="A168">
        <v>167</v>
      </c>
      <c r="B168">
        <v>2</v>
      </c>
      <c r="C168">
        <v>59</v>
      </c>
      <c r="D168">
        <f t="shared" si="8"/>
        <v>52.774999999999999</v>
      </c>
      <c r="E168">
        <f t="shared" si="9"/>
        <v>6.2250000000000014</v>
      </c>
      <c r="F168">
        <f t="shared" si="10"/>
        <v>6.2250000000000014</v>
      </c>
      <c r="G168">
        <f t="shared" si="11"/>
        <v>38.750625000000021</v>
      </c>
    </row>
    <row r="169" spans="1:7" x14ac:dyDescent="0.3">
      <c r="A169">
        <v>168</v>
      </c>
      <c r="B169">
        <v>1</v>
      </c>
      <c r="C169">
        <v>54</v>
      </c>
      <c r="D169">
        <f t="shared" si="8"/>
        <v>52.774999999999999</v>
      </c>
      <c r="E169">
        <f t="shared" si="9"/>
        <v>1.2250000000000014</v>
      </c>
      <c r="F169">
        <f t="shared" si="10"/>
        <v>1.2250000000000014</v>
      </c>
      <c r="G169">
        <f t="shared" si="11"/>
        <v>1.5006250000000034</v>
      </c>
    </row>
    <row r="170" spans="1:7" x14ac:dyDescent="0.3">
      <c r="A170">
        <v>169</v>
      </c>
      <c r="B170">
        <v>2</v>
      </c>
      <c r="C170">
        <v>62</v>
      </c>
      <c r="D170">
        <f t="shared" si="8"/>
        <v>52.774999999999999</v>
      </c>
      <c r="E170">
        <f t="shared" si="9"/>
        <v>9.2250000000000014</v>
      </c>
      <c r="F170">
        <f t="shared" si="10"/>
        <v>9.2250000000000014</v>
      </c>
      <c r="G170">
        <f t="shared" si="11"/>
        <v>85.100625000000022</v>
      </c>
    </row>
    <row r="171" spans="1:7" x14ac:dyDescent="0.3">
      <c r="A171">
        <v>170</v>
      </c>
      <c r="B171">
        <v>1</v>
      </c>
      <c r="C171">
        <v>60</v>
      </c>
      <c r="D171">
        <f t="shared" si="8"/>
        <v>52.774999999999999</v>
      </c>
      <c r="E171">
        <f t="shared" si="9"/>
        <v>7.2250000000000014</v>
      </c>
      <c r="F171">
        <f t="shared" si="10"/>
        <v>7.2250000000000014</v>
      </c>
      <c r="G171">
        <f t="shared" si="11"/>
        <v>52.200625000000024</v>
      </c>
    </row>
    <row r="172" spans="1:7" x14ac:dyDescent="0.3">
      <c r="A172">
        <v>171</v>
      </c>
      <c r="B172">
        <v>1</v>
      </c>
      <c r="C172">
        <v>57</v>
      </c>
      <c r="D172">
        <f t="shared" si="8"/>
        <v>52.774999999999999</v>
      </c>
      <c r="E172">
        <f t="shared" si="9"/>
        <v>4.2250000000000014</v>
      </c>
      <c r="F172">
        <f t="shared" si="10"/>
        <v>4.2250000000000014</v>
      </c>
      <c r="G172">
        <f t="shared" si="11"/>
        <v>17.850625000000012</v>
      </c>
    </row>
    <row r="173" spans="1:7" x14ac:dyDescent="0.3">
      <c r="A173">
        <v>172</v>
      </c>
      <c r="B173">
        <v>2</v>
      </c>
      <c r="C173">
        <v>46</v>
      </c>
      <c r="D173">
        <f t="shared" si="8"/>
        <v>52.774999999999999</v>
      </c>
      <c r="E173">
        <f t="shared" si="9"/>
        <v>-6.7749999999999986</v>
      </c>
      <c r="F173">
        <f t="shared" si="10"/>
        <v>6.7749999999999986</v>
      </c>
      <c r="G173">
        <f t="shared" si="11"/>
        <v>45.900624999999984</v>
      </c>
    </row>
    <row r="174" spans="1:7" x14ac:dyDescent="0.3">
      <c r="A174">
        <v>173</v>
      </c>
      <c r="B174">
        <v>3</v>
      </c>
      <c r="C174">
        <v>36</v>
      </c>
      <c r="D174">
        <f t="shared" si="8"/>
        <v>52.774999999999999</v>
      </c>
      <c r="E174">
        <f t="shared" si="9"/>
        <v>-16.774999999999999</v>
      </c>
      <c r="F174">
        <f t="shared" si="10"/>
        <v>16.774999999999999</v>
      </c>
      <c r="G174">
        <f t="shared" si="11"/>
        <v>281.40062499999993</v>
      </c>
    </row>
    <row r="175" spans="1:7" x14ac:dyDescent="0.3">
      <c r="A175">
        <v>174</v>
      </c>
      <c r="B175">
        <v>3</v>
      </c>
      <c r="C175">
        <v>59</v>
      </c>
      <c r="D175">
        <f t="shared" si="8"/>
        <v>52.774999999999999</v>
      </c>
      <c r="E175">
        <f t="shared" si="9"/>
        <v>6.2250000000000014</v>
      </c>
      <c r="F175">
        <f t="shared" si="10"/>
        <v>6.2250000000000014</v>
      </c>
      <c r="G175">
        <f t="shared" si="11"/>
        <v>38.750625000000021</v>
      </c>
    </row>
    <row r="176" spans="1:7" x14ac:dyDescent="0.3">
      <c r="A176">
        <v>175</v>
      </c>
      <c r="B176">
        <v>1</v>
      </c>
      <c r="C176">
        <v>49</v>
      </c>
      <c r="D176">
        <f t="shared" si="8"/>
        <v>52.774999999999999</v>
      </c>
      <c r="E176">
        <f t="shared" si="9"/>
        <v>-3.7749999999999986</v>
      </c>
      <c r="F176">
        <f t="shared" si="10"/>
        <v>3.7749999999999986</v>
      </c>
      <c r="G176">
        <f t="shared" si="11"/>
        <v>14.250624999999989</v>
      </c>
    </row>
    <row r="177" spans="1:7" x14ac:dyDescent="0.3">
      <c r="A177">
        <v>176</v>
      </c>
      <c r="B177">
        <v>1</v>
      </c>
      <c r="C177">
        <v>60</v>
      </c>
      <c r="D177">
        <f t="shared" si="8"/>
        <v>52.774999999999999</v>
      </c>
      <c r="E177">
        <f t="shared" si="9"/>
        <v>7.2250000000000014</v>
      </c>
      <c r="F177">
        <f t="shared" si="10"/>
        <v>7.2250000000000014</v>
      </c>
      <c r="G177">
        <f t="shared" si="11"/>
        <v>52.200625000000024</v>
      </c>
    </row>
    <row r="178" spans="1:7" x14ac:dyDescent="0.3">
      <c r="A178">
        <v>177</v>
      </c>
      <c r="B178">
        <v>2</v>
      </c>
      <c r="C178">
        <v>67</v>
      </c>
      <c r="D178">
        <f t="shared" si="8"/>
        <v>52.774999999999999</v>
      </c>
      <c r="E178">
        <f t="shared" si="9"/>
        <v>14.225000000000001</v>
      </c>
      <c r="F178">
        <f t="shared" si="10"/>
        <v>14.225000000000001</v>
      </c>
      <c r="G178">
        <f t="shared" si="11"/>
        <v>202.35062500000004</v>
      </c>
    </row>
    <row r="179" spans="1:7" x14ac:dyDescent="0.3">
      <c r="A179">
        <v>178</v>
      </c>
      <c r="B179">
        <v>2</v>
      </c>
      <c r="C179">
        <v>54</v>
      </c>
      <c r="D179">
        <f t="shared" si="8"/>
        <v>52.774999999999999</v>
      </c>
      <c r="E179">
        <f t="shared" si="9"/>
        <v>1.2250000000000014</v>
      </c>
      <c r="F179">
        <f t="shared" si="10"/>
        <v>1.2250000000000014</v>
      </c>
      <c r="G179">
        <f t="shared" si="11"/>
        <v>1.5006250000000034</v>
      </c>
    </row>
    <row r="180" spans="1:7" x14ac:dyDescent="0.3">
      <c r="A180">
        <v>179</v>
      </c>
      <c r="B180">
        <v>3</v>
      </c>
      <c r="C180">
        <v>52</v>
      </c>
      <c r="D180">
        <f t="shared" si="8"/>
        <v>52.774999999999999</v>
      </c>
      <c r="E180">
        <f t="shared" si="9"/>
        <v>-0.77499999999999858</v>
      </c>
      <c r="F180">
        <f t="shared" si="10"/>
        <v>0.77499999999999858</v>
      </c>
      <c r="G180">
        <f t="shared" si="11"/>
        <v>0.60062499999999774</v>
      </c>
    </row>
    <row r="181" spans="1:7" x14ac:dyDescent="0.3">
      <c r="A181">
        <v>180</v>
      </c>
      <c r="B181">
        <v>1</v>
      </c>
      <c r="C181">
        <v>65</v>
      </c>
      <c r="D181">
        <f t="shared" si="8"/>
        <v>52.774999999999999</v>
      </c>
      <c r="E181">
        <f t="shared" si="9"/>
        <v>12.225000000000001</v>
      </c>
      <c r="F181">
        <f t="shared" si="10"/>
        <v>12.225000000000001</v>
      </c>
      <c r="G181">
        <f t="shared" si="11"/>
        <v>149.45062500000003</v>
      </c>
    </row>
    <row r="182" spans="1:7" x14ac:dyDescent="0.3">
      <c r="A182">
        <v>181</v>
      </c>
      <c r="B182">
        <v>2</v>
      </c>
      <c r="C182">
        <v>62</v>
      </c>
      <c r="D182">
        <f t="shared" si="8"/>
        <v>52.774999999999999</v>
      </c>
      <c r="E182">
        <f t="shared" si="9"/>
        <v>9.2250000000000014</v>
      </c>
      <c r="F182">
        <f t="shared" si="10"/>
        <v>9.2250000000000014</v>
      </c>
      <c r="G182">
        <f t="shared" si="11"/>
        <v>85.100625000000022</v>
      </c>
    </row>
    <row r="183" spans="1:7" x14ac:dyDescent="0.3">
      <c r="A183">
        <v>182</v>
      </c>
      <c r="B183">
        <v>2</v>
      </c>
      <c r="C183">
        <v>49</v>
      </c>
      <c r="D183">
        <f t="shared" si="8"/>
        <v>52.774999999999999</v>
      </c>
      <c r="E183">
        <f t="shared" si="9"/>
        <v>-3.7749999999999986</v>
      </c>
      <c r="F183">
        <f t="shared" si="10"/>
        <v>3.7749999999999986</v>
      </c>
      <c r="G183">
        <f t="shared" si="11"/>
        <v>14.250624999999989</v>
      </c>
    </row>
    <row r="184" spans="1:7" x14ac:dyDescent="0.3">
      <c r="A184">
        <v>183</v>
      </c>
      <c r="B184">
        <v>3</v>
      </c>
      <c r="C184">
        <v>67</v>
      </c>
      <c r="D184">
        <f t="shared" si="8"/>
        <v>52.774999999999999</v>
      </c>
      <c r="E184">
        <f t="shared" si="9"/>
        <v>14.225000000000001</v>
      </c>
      <c r="F184">
        <f t="shared" si="10"/>
        <v>14.225000000000001</v>
      </c>
      <c r="G184">
        <f t="shared" si="11"/>
        <v>202.35062500000004</v>
      </c>
    </row>
    <row r="185" spans="1:7" x14ac:dyDescent="0.3">
      <c r="A185">
        <v>184</v>
      </c>
      <c r="B185">
        <v>2</v>
      </c>
      <c r="C185">
        <v>65</v>
      </c>
      <c r="D185">
        <f t="shared" si="8"/>
        <v>52.774999999999999</v>
      </c>
      <c r="E185">
        <f t="shared" si="9"/>
        <v>12.225000000000001</v>
      </c>
      <c r="F185">
        <f t="shared" si="10"/>
        <v>12.225000000000001</v>
      </c>
      <c r="G185">
        <f t="shared" si="11"/>
        <v>149.45062500000003</v>
      </c>
    </row>
    <row r="186" spans="1:7" x14ac:dyDescent="0.3">
      <c r="A186">
        <v>185</v>
      </c>
      <c r="B186">
        <v>3</v>
      </c>
      <c r="C186">
        <v>67</v>
      </c>
      <c r="D186">
        <f t="shared" si="8"/>
        <v>52.774999999999999</v>
      </c>
      <c r="E186">
        <f t="shared" si="9"/>
        <v>14.225000000000001</v>
      </c>
      <c r="F186">
        <f t="shared" si="10"/>
        <v>14.225000000000001</v>
      </c>
      <c r="G186">
        <f t="shared" si="11"/>
        <v>202.35062500000004</v>
      </c>
    </row>
    <row r="187" spans="1:7" x14ac:dyDescent="0.3">
      <c r="A187">
        <v>186</v>
      </c>
      <c r="B187">
        <v>1</v>
      </c>
      <c r="C187">
        <v>65</v>
      </c>
      <c r="D187">
        <f t="shared" si="8"/>
        <v>52.774999999999999</v>
      </c>
      <c r="E187">
        <f t="shared" si="9"/>
        <v>12.225000000000001</v>
      </c>
      <c r="F187">
        <f t="shared" si="10"/>
        <v>12.225000000000001</v>
      </c>
      <c r="G187">
        <f t="shared" si="11"/>
        <v>149.45062500000003</v>
      </c>
    </row>
    <row r="188" spans="1:7" x14ac:dyDescent="0.3">
      <c r="A188">
        <v>187</v>
      </c>
      <c r="B188">
        <v>2</v>
      </c>
      <c r="C188">
        <v>54</v>
      </c>
      <c r="D188">
        <f t="shared" si="8"/>
        <v>52.774999999999999</v>
      </c>
      <c r="E188">
        <f t="shared" si="9"/>
        <v>1.2250000000000014</v>
      </c>
      <c r="F188">
        <f t="shared" si="10"/>
        <v>1.2250000000000014</v>
      </c>
      <c r="G188">
        <f t="shared" si="11"/>
        <v>1.5006250000000034</v>
      </c>
    </row>
    <row r="189" spans="1:7" x14ac:dyDescent="0.3">
      <c r="A189">
        <v>188</v>
      </c>
      <c r="B189">
        <v>2</v>
      </c>
      <c r="C189">
        <v>44</v>
      </c>
      <c r="D189">
        <f t="shared" si="8"/>
        <v>52.774999999999999</v>
      </c>
      <c r="E189">
        <f t="shared" si="9"/>
        <v>-8.7749999999999986</v>
      </c>
      <c r="F189">
        <f t="shared" si="10"/>
        <v>8.7749999999999986</v>
      </c>
      <c r="G189">
        <f t="shared" si="11"/>
        <v>77.000624999999971</v>
      </c>
    </row>
    <row r="190" spans="1:7" x14ac:dyDescent="0.3">
      <c r="A190">
        <v>189</v>
      </c>
      <c r="B190">
        <v>3</v>
      </c>
      <c r="C190">
        <v>62</v>
      </c>
      <c r="D190">
        <f t="shared" si="8"/>
        <v>52.774999999999999</v>
      </c>
      <c r="E190">
        <f t="shared" si="9"/>
        <v>9.2250000000000014</v>
      </c>
      <c r="F190">
        <f t="shared" si="10"/>
        <v>9.2250000000000014</v>
      </c>
      <c r="G190">
        <f t="shared" si="11"/>
        <v>85.100625000000022</v>
      </c>
    </row>
    <row r="191" spans="1:7" x14ac:dyDescent="0.3">
      <c r="A191">
        <v>190</v>
      </c>
      <c r="B191">
        <v>1</v>
      </c>
      <c r="C191">
        <v>46</v>
      </c>
      <c r="D191">
        <f t="shared" si="8"/>
        <v>52.774999999999999</v>
      </c>
      <c r="E191">
        <f t="shared" si="9"/>
        <v>-6.7749999999999986</v>
      </c>
      <c r="F191">
        <f t="shared" si="10"/>
        <v>6.7749999999999986</v>
      </c>
      <c r="G191">
        <f t="shared" si="11"/>
        <v>45.900624999999984</v>
      </c>
    </row>
    <row r="192" spans="1:7" x14ac:dyDescent="0.3">
      <c r="A192">
        <v>191</v>
      </c>
      <c r="B192">
        <v>1</v>
      </c>
      <c r="C192">
        <v>54</v>
      </c>
      <c r="D192">
        <f t="shared" si="8"/>
        <v>52.774999999999999</v>
      </c>
      <c r="E192">
        <f t="shared" si="9"/>
        <v>1.2250000000000014</v>
      </c>
      <c r="F192">
        <f t="shared" si="10"/>
        <v>1.2250000000000014</v>
      </c>
      <c r="G192">
        <f t="shared" si="11"/>
        <v>1.5006250000000034</v>
      </c>
    </row>
    <row r="193" spans="1:8" x14ac:dyDescent="0.3">
      <c r="A193">
        <v>192</v>
      </c>
      <c r="B193">
        <v>3</v>
      </c>
      <c r="C193">
        <v>57</v>
      </c>
      <c r="D193">
        <f t="shared" si="8"/>
        <v>52.774999999999999</v>
      </c>
      <c r="E193">
        <f t="shared" si="9"/>
        <v>4.2250000000000014</v>
      </c>
      <c r="F193">
        <f t="shared" si="10"/>
        <v>4.2250000000000014</v>
      </c>
      <c r="G193">
        <f t="shared" si="11"/>
        <v>17.850625000000012</v>
      </c>
    </row>
    <row r="194" spans="1:8" x14ac:dyDescent="0.3">
      <c r="A194">
        <v>193</v>
      </c>
      <c r="B194">
        <v>2</v>
      </c>
      <c r="C194">
        <v>52</v>
      </c>
      <c r="D194">
        <f t="shared" si="8"/>
        <v>52.774999999999999</v>
      </c>
      <c r="E194">
        <f t="shared" si="9"/>
        <v>-0.77499999999999858</v>
      </c>
      <c r="F194">
        <f t="shared" si="10"/>
        <v>0.77499999999999858</v>
      </c>
      <c r="G194">
        <f t="shared" si="11"/>
        <v>0.60062499999999774</v>
      </c>
    </row>
    <row r="195" spans="1:8" x14ac:dyDescent="0.3">
      <c r="A195">
        <v>194</v>
      </c>
      <c r="B195">
        <v>3</v>
      </c>
      <c r="C195">
        <v>59</v>
      </c>
      <c r="D195">
        <f t="shared" ref="D195:D201" si="12">AVERAGE($C$2:$C$201)</f>
        <v>52.774999999999999</v>
      </c>
      <c r="E195">
        <f t="shared" ref="E195:E201" si="13">C195-D195</f>
        <v>6.2250000000000014</v>
      </c>
      <c r="F195">
        <f t="shared" ref="F195:F201" si="14">ABS(E195)</f>
        <v>6.2250000000000014</v>
      </c>
      <c r="G195">
        <f t="shared" ref="G195:G201" si="15">F195^2</f>
        <v>38.750625000000021</v>
      </c>
    </row>
    <row r="196" spans="1:8" x14ac:dyDescent="0.3">
      <c r="A196">
        <v>195</v>
      </c>
      <c r="B196">
        <v>2</v>
      </c>
      <c r="C196">
        <v>65</v>
      </c>
      <c r="D196">
        <f t="shared" si="12"/>
        <v>52.774999999999999</v>
      </c>
      <c r="E196">
        <f t="shared" si="13"/>
        <v>12.225000000000001</v>
      </c>
      <c r="F196">
        <f t="shared" si="14"/>
        <v>12.225000000000001</v>
      </c>
      <c r="G196">
        <f t="shared" si="15"/>
        <v>149.45062500000003</v>
      </c>
    </row>
    <row r="197" spans="1:8" x14ac:dyDescent="0.3">
      <c r="A197">
        <v>196</v>
      </c>
      <c r="B197">
        <v>2</v>
      </c>
      <c r="C197">
        <v>59</v>
      </c>
      <c r="D197">
        <f t="shared" si="12"/>
        <v>52.774999999999999</v>
      </c>
      <c r="E197">
        <f t="shared" si="13"/>
        <v>6.2250000000000014</v>
      </c>
      <c r="F197">
        <f t="shared" si="14"/>
        <v>6.2250000000000014</v>
      </c>
      <c r="G197">
        <f t="shared" si="15"/>
        <v>38.750625000000021</v>
      </c>
    </row>
    <row r="198" spans="1:8" x14ac:dyDescent="0.3">
      <c r="A198">
        <v>197</v>
      </c>
      <c r="B198">
        <v>2</v>
      </c>
      <c r="C198">
        <v>46</v>
      </c>
      <c r="D198">
        <f t="shared" si="12"/>
        <v>52.774999999999999</v>
      </c>
      <c r="E198">
        <f t="shared" si="13"/>
        <v>-6.7749999999999986</v>
      </c>
      <c r="F198">
        <f t="shared" si="14"/>
        <v>6.7749999999999986</v>
      </c>
      <c r="G198">
        <f t="shared" si="15"/>
        <v>45.900624999999984</v>
      </c>
    </row>
    <row r="199" spans="1:8" x14ac:dyDescent="0.3">
      <c r="A199">
        <v>198</v>
      </c>
      <c r="B199">
        <v>2</v>
      </c>
      <c r="C199">
        <v>41</v>
      </c>
      <c r="D199">
        <f t="shared" si="12"/>
        <v>52.774999999999999</v>
      </c>
      <c r="E199">
        <f t="shared" si="13"/>
        <v>-11.774999999999999</v>
      </c>
      <c r="F199">
        <f t="shared" si="14"/>
        <v>11.774999999999999</v>
      </c>
      <c r="G199">
        <f t="shared" si="15"/>
        <v>138.65062499999996</v>
      </c>
    </row>
    <row r="200" spans="1:8" x14ac:dyDescent="0.3">
      <c r="A200">
        <v>199</v>
      </c>
      <c r="B200">
        <v>2</v>
      </c>
      <c r="C200">
        <v>62</v>
      </c>
      <c r="D200">
        <f t="shared" si="12"/>
        <v>52.774999999999999</v>
      </c>
      <c r="E200">
        <f t="shared" si="13"/>
        <v>9.2250000000000014</v>
      </c>
      <c r="F200">
        <f t="shared" si="14"/>
        <v>9.2250000000000014</v>
      </c>
      <c r="G200">
        <f t="shared" si="15"/>
        <v>85.100625000000022</v>
      </c>
    </row>
    <row r="201" spans="1:8" x14ac:dyDescent="0.3">
      <c r="A201">
        <v>200</v>
      </c>
      <c r="B201">
        <v>3</v>
      </c>
      <c r="C201">
        <v>65</v>
      </c>
      <c r="D201">
        <f t="shared" si="12"/>
        <v>52.774999999999999</v>
      </c>
      <c r="E201">
        <f t="shared" si="13"/>
        <v>12.225000000000001</v>
      </c>
      <c r="F201">
        <f t="shared" si="14"/>
        <v>12.225000000000001</v>
      </c>
      <c r="G201">
        <f t="shared" si="15"/>
        <v>149.45062500000003</v>
      </c>
    </row>
    <row r="202" spans="1:8" x14ac:dyDescent="0.3">
      <c r="F202">
        <f>AVERAGE(F2:F201)</f>
        <v>7.9797499999999886</v>
      </c>
      <c r="G202">
        <f>AVERAGE(G2:G201)</f>
        <v>89.394374999999926</v>
      </c>
      <c r="H202" t="s">
        <v>51</v>
      </c>
    </row>
    <row r="203" spans="1:8" x14ac:dyDescent="0.3">
      <c r="F203" t="s">
        <v>49</v>
      </c>
      <c r="G203" t="s">
        <v>50</v>
      </c>
    </row>
    <row r="204" spans="1:8" x14ac:dyDescent="0.3">
      <c r="G204">
        <f>SQRT(G202)</f>
        <v>9.4548598614680657</v>
      </c>
      <c r="H204" t="s">
        <v>52</v>
      </c>
    </row>
    <row r="206" spans="1:8" x14ac:dyDescent="0.3">
      <c r="G206" t="s">
        <v>53</v>
      </c>
    </row>
    <row r="208" spans="1:8" x14ac:dyDescent="0.3">
      <c r="F208" t="s">
        <v>62</v>
      </c>
      <c r="G208" s="6">
        <f>G204/D201</f>
        <v>0.17915414233004387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5B42-D8D8-4D95-85B7-048CF716C9A2}">
  <dimension ref="A1:D39"/>
  <sheetViews>
    <sheetView topLeftCell="A43" workbookViewId="0">
      <selection activeCell="D39" sqref="D39"/>
    </sheetView>
  </sheetViews>
  <sheetFormatPr defaultRowHeight="14.4" x14ac:dyDescent="0.3"/>
  <cols>
    <col min="1" max="1" width="12.44140625" bestFit="1" customWidth="1"/>
    <col min="2" max="2" width="13.77734375" bestFit="1" customWidth="1"/>
    <col min="3" max="3" width="9.77734375" bestFit="1" customWidth="1"/>
  </cols>
  <sheetData>
    <row r="1" spans="1:4" x14ac:dyDescent="0.3">
      <c r="A1" s="12" t="s">
        <v>15</v>
      </c>
      <c r="B1" s="12"/>
      <c r="C1" s="12"/>
    </row>
    <row r="2" spans="1:4" x14ac:dyDescent="0.3">
      <c r="A2" s="7" t="s">
        <v>16</v>
      </c>
      <c r="B2" s="7" t="s">
        <v>17</v>
      </c>
      <c r="C2" s="7" t="s">
        <v>18</v>
      </c>
    </row>
    <row r="3" spans="1:4" x14ac:dyDescent="0.3">
      <c r="A3" s="4" t="s">
        <v>11</v>
      </c>
      <c r="B3" t="s">
        <v>13</v>
      </c>
      <c r="C3" s="1" t="s">
        <v>14</v>
      </c>
    </row>
    <row r="4" spans="1:4" x14ac:dyDescent="0.3">
      <c r="A4" s="5">
        <v>1</v>
      </c>
      <c r="B4">
        <v>47</v>
      </c>
      <c r="C4" s="6">
        <f>GETPIVOTDATA("Region",$A$3,"Region",1)/GETPIVOTDATA("Region",$A$3)</f>
        <v>0.23499999999999999</v>
      </c>
    </row>
    <row r="5" spans="1:4" x14ac:dyDescent="0.3">
      <c r="A5" s="5">
        <v>2</v>
      </c>
      <c r="B5">
        <v>95</v>
      </c>
      <c r="C5" s="6">
        <f>GETPIVOTDATA("Region",$A$3,"Region",2)/GETPIVOTDATA("Region",$A$3)</f>
        <v>0.47499999999999998</v>
      </c>
    </row>
    <row r="6" spans="1:4" x14ac:dyDescent="0.3">
      <c r="A6" s="5">
        <v>3</v>
      </c>
      <c r="B6">
        <v>58</v>
      </c>
      <c r="C6" s="6">
        <f>GETPIVOTDATA("Region",$A$3,"Region",3)/GETPIVOTDATA("Region",$A$3)</f>
        <v>0.28999999999999998</v>
      </c>
    </row>
    <row r="7" spans="1:4" x14ac:dyDescent="0.3">
      <c r="A7" s="5" t="s">
        <v>12</v>
      </c>
      <c r="B7">
        <v>200</v>
      </c>
      <c r="C7" s="2">
        <f>SUM(C4:C6)</f>
        <v>1</v>
      </c>
    </row>
    <row r="9" spans="1:4" x14ac:dyDescent="0.3">
      <c r="A9" t="s">
        <v>19</v>
      </c>
    </row>
    <row r="10" spans="1:4" x14ac:dyDescent="0.3">
      <c r="A10" t="s">
        <v>20</v>
      </c>
      <c r="B10" t="s">
        <v>21</v>
      </c>
      <c r="C10">
        <f>SUM('Measure Data'!C2:C201)/COUNT('Measure Data'!C2:C201)</f>
        <v>52.774999999999999</v>
      </c>
      <c r="D10">
        <f>AVERAGE('Measure Data'!C2:C201)</f>
        <v>52.774999999999999</v>
      </c>
    </row>
    <row r="11" spans="1:4" x14ac:dyDescent="0.3">
      <c r="B11" t="s">
        <v>22</v>
      </c>
      <c r="C11">
        <f>MEDIAN('Measure Data'!C2:C201)</f>
        <v>54</v>
      </c>
    </row>
    <row r="13" spans="1:4" x14ac:dyDescent="0.3">
      <c r="A13" t="s">
        <v>16</v>
      </c>
    </row>
    <row r="14" spans="1:4" x14ac:dyDescent="0.3">
      <c r="B14" t="s">
        <v>23</v>
      </c>
      <c r="C14">
        <v>2</v>
      </c>
      <c r="D14">
        <f>MODE('Measure Data'!B2:B201)</f>
        <v>2</v>
      </c>
    </row>
    <row r="17" spans="1:4" x14ac:dyDescent="0.3">
      <c r="A17" t="s">
        <v>24</v>
      </c>
    </row>
    <row r="18" spans="1:4" x14ac:dyDescent="0.3">
      <c r="B18" t="s">
        <v>25</v>
      </c>
      <c r="D18" t="s">
        <v>26</v>
      </c>
    </row>
    <row r="19" spans="1:4" x14ac:dyDescent="0.3">
      <c r="B19" t="s">
        <v>27</v>
      </c>
      <c r="D19" t="s">
        <v>28</v>
      </c>
    </row>
    <row r="20" spans="1:4" x14ac:dyDescent="0.3">
      <c r="B20" t="s">
        <v>29</v>
      </c>
      <c r="D20" t="s">
        <v>30</v>
      </c>
    </row>
    <row r="21" spans="1:4" x14ac:dyDescent="0.3">
      <c r="B21" t="s">
        <v>31</v>
      </c>
      <c r="D21" t="s">
        <v>32</v>
      </c>
    </row>
    <row r="22" spans="1:4" x14ac:dyDescent="0.3">
      <c r="B22" t="s">
        <v>33</v>
      </c>
      <c r="D22" t="s">
        <v>34</v>
      </c>
    </row>
    <row r="23" spans="1:4" x14ac:dyDescent="0.3">
      <c r="A23" t="s">
        <v>45</v>
      </c>
    </row>
    <row r="24" spans="1:4" x14ac:dyDescent="0.3">
      <c r="B24" t="s">
        <v>35</v>
      </c>
      <c r="C24">
        <f>_xlfn.PERCENTILE.INC('Measure Data'!C2:C201,0.05)</f>
        <v>35.950000000000003</v>
      </c>
    </row>
    <row r="25" spans="1:4" x14ac:dyDescent="0.3">
      <c r="B25" t="s">
        <v>36</v>
      </c>
      <c r="C25">
        <f>_xlfn.PERCENTILE.INC('Measure Data'!C2:C202,0.1)</f>
        <v>39</v>
      </c>
    </row>
    <row r="26" spans="1:4" x14ac:dyDescent="0.3">
      <c r="B26" t="s">
        <v>37</v>
      </c>
      <c r="C26">
        <f>_xlfn.PERCENTILE.INC('Measure Data'!C2:C203,0.25)</f>
        <v>45.75</v>
      </c>
    </row>
    <row r="27" spans="1:4" x14ac:dyDescent="0.3">
      <c r="B27" t="s">
        <v>38</v>
      </c>
      <c r="C27">
        <f>_xlfn.PERCENTILE.INC('Measure Data'!C2:C201,0.5)</f>
        <v>54</v>
      </c>
    </row>
    <row r="28" spans="1:4" x14ac:dyDescent="0.3">
      <c r="B28" t="s">
        <v>39</v>
      </c>
      <c r="C28">
        <f>_xlfn.PERCENTILE.INC('Measure Data'!C2:C202,0.75)</f>
        <v>60</v>
      </c>
    </row>
    <row r="29" spans="1:4" x14ac:dyDescent="0.3">
      <c r="B29" t="s">
        <v>40</v>
      </c>
      <c r="C29">
        <f>_xlfn.PERCENTILE.INC('Measure Data'!C2:C203,0.9)</f>
        <v>65</v>
      </c>
    </row>
    <row r="30" spans="1:4" x14ac:dyDescent="0.3">
      <c r="B30" t="s">
        <v>40</v>
      </c>
      <c r="C30">
        <f>_xlfn.PERCENTILE.INC('Measure Data'!C2:C204,0.95)</f>
        <v>65</v>
      </c>
    </row>
    <row r="31" spans="1:4" x14ac:dyDescent="0.3">
      <c r="B31" t="s">
        <v>41</v>
      </c>
      <c r="C31">
        <f>_xlfn.PERCENTILE.INC('Measure Data'!C2:C205,0.99)</f>
        <v>67</v>
      </c>
    </row>
    <row r="32" spans="1:4" x14ac:dyDescent="0.3">
      <c r="B32" t="s">
        <v>42</v>
      </c>
      <c r="C32">
        <f>_xlfn.PERCENTILE.INC('Measure Data'!C2:C206,1)</f>
        <v>67</v>
      </c>
    </row>
    <row r="34" spans="1:4" x14ac:dyDescent="0.3">
      <c r="A34" t="s">
        <v>46</v>
      </c>
      <c r="C34" t="s">
        <v>54</v>
      </c>
    </row>
    <row r="35" spans="1:4" x14ac:dyDescent="0.3">
      <c r="C35" t="s">
        <v>49</v>
      </c>
      <c r="D35" t="s">
        <v>55</v>
      </c>
    </row>
    <row r="36" spans="1:4" x14ac:dyDescent="0.3">
      <c r="C36" t="s">
        <v>50</v>
      </c>
      <c r="D36" t="s">
        <v>56</v>
      </c>
    </row>
    <row r="37" spans="1:4" x14ac:dyDescent="0.3">
      <c r="C37" t="s">
        <v>57</v>
      </c>
      <c r="D37" t="s">
        <v>52</v>
      </c>
    </row>
    <row r="38" spans="1:4" x14ac:dyDescent="0.3">
      <c r="C38" t="s">
        <v>58</v>
      </c>
      <c r="D38" t="s">
        <v>59</v>
      </c>
    </row>
    <row r="39" spans="1:4" x14ac:dyDescent="0.3">
      <c r="C39" t="s">
        <v>60</v>
      </c>
      <c r="D39" t="s">
        <v>61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CD3C-FED6-4551-975E-94E6215EBCA7}">
  <dimension ref="A3:Y235"/>
  <sheetViews>
    <sheetView topLeftCell="A25" workbookViewId="0">
      <selection activeCell="A229" sqref="A229:A429"/>
    </sheetView>
  </sheetViews>
  <sheetFormatPr defaultRowHeight="14.4" x14ac:dyDescent="0.3"/>
  <cols>
    <col min="1" max="1" width="17.21875" bestFit="1" customWidth="1"/>
    <col min="5" max="5" width="13.6640625" bestFit="1" customWidth="1"/>
    <col min="6" max="6" width="8.77734375" bestFit="1" customWidth="1"/>
    <col min="7" max="7" width="16.88671875" customWidth="1"/>
    <col min="8" max="8" width="3" bestFit="1" customWidth="1"/>
    <col min="9" max="9" width="10.5546875" bestFit="1" customWidth="1"/>
    <col min="10" max="10" width="13.6640625" bestFit="1" customWidth="1"/>
    <col min="11" max="11" width="12.44140625" bestFit="1" customWidth="1"/>
    <col min="12" max="12" width="6" bestFit="1" customWidth="1"/>
    <col min="13" max="14" width="12" bestFit="1" customWidth="1"/>
    <col min="15" max="15" width="10.5546875" bestFit="1" customWidth="1"/>
    <col min="18" max="18" width="11" bestFit="1" customWidth="1"/>
    <col min="21" max="21" width="12" bestFit="1" customWidth="1"/>
  </cols>
  <sheetData>
    <row r="3" spans="1:25" x14ac:dyDescent="0.3">
      <c r="B3" t="s">
        <v>85</v>
      </c>
      <c r="E3" t="s">
        <v>88</v>
      </c>
    </row>
    <row r="5" spans="1:25" x14ac:dyDescent="0.3">
      <c r="B5" t="s">
        <v>86</v>
      </c>
      <c r="E5" t="s">
        <v>89</v>
      </c>
      <c r="N5" t="s">
        <v>118</v>
      </c>
    </row>
    <row r="6" spans="1:25" x14ac:dyDescent="0.3">
      <c r="N6" s="4" t="s">
        <v>98</v>
      </c>
      <c r="O6" s="4" t="s">
        <v>3</v>
      </c>
      <c r="T6" t="s">
        <v>98</v>
      </c>
      <c r="U6" t="s">
        <v>3</v>
      </c>
      <c r="V6" t="s">
        <v>117</v>
      </c>
    </row>
    <row r="7" spans="1:25" x14ac:dyDescent="0.3">
      <c r="B7" t="s">
        <v>87</v>
      </c>
      <c r="E7" t="s">
        <v>90</v>
      </c>
      <c r="N7" s="4" t="s">
        <v>5</v>
      </c>
      <c r="O7">
        <v>1</v>
      </c>
      <c r="P7">
        <v>2</v>
      </c>
      <c r="Q7">
        <v>3</v>
      </c>
      <c r="R7" t="s">
        <v>12</v>
      </c>
      <c r="T7" t="s">
        <v>5</v>
      </c>
      <c r="U7">
        <v>1</v>
      </c>
      <c r="V7">
        <v>2</v>
      </c>
      <c r="W7">
        <v>3</v>
      </c>
      <c r="X7" t="s">
        <v>12</v>
      </c>
    </row>
    <row r="8" spans="1:25" x14ac:dyDescent="0.3">
      <c r="L8" t="s">
        <v>86</v>
      </c>
      <c r="M8" t="s">
        <v>113</v>
      </c>
      <c r="N8" s="5">
        <v>1</v>
      </c>
      <c r="O8">
        <v>16</v>
      </c>
      <c r="P8">
        <v>20</v>
      </c>
      <c r="Q8">
        <v>9</v>
      </c>
      <c r="R8">
        <v>45</v>
      </c>
      <c r="T8">
        <v>1</v>
      </c>
      <c r="U8" s="11">
        <f>Y8*U12*X11</f>
        <v>10.574999999999999</v>
      </c>
      <c r="V8" s="11">
        <f>Y8*V12*X11</f>
        <v>21.375</v>
      </c>
      <c r="W8" s="11">
        <f>Y8*W12*X11</f>
        <v>13.05</v>
      </c>
      <c r="X8" s="11">
        <v>45</v>
      </c>
      <c r="Y8" s="6">
        <f>X8/X11</f>
        <v>0.22500000000000001</v>
      </c>
    </row>
    <row r="9" spans="1:25" x14ac:dyDescent="0.3">
      <c r="E9" t="s">
        <v>91</v>
      </c>
      <c r="H9" t="s">
        <v>94</v>
      </c>
      <c r="L9" t="s">
        <v>91</v>
      </c>
      <c r="M9" t="s">
        <v>114</v>
      </c>
      <c r="N9" s="5">
        <v>2</v>
      </c>
      <c r="O9">
        <v>19</v>
      </c>
      <c r="P9">
        <v>44</v>
      </c>
      <c r="Q9">
        <v>42</v>
      </c>
      <c r="R9">
        <v>105</v>
      </c>
      <c r="T9">
        <v>2</v>
      </c>
      <c r="U9" s="11">
        <f>Y9*U12*X11</f>
        <v>24.675000000000001</v>
      </c>
      <c r="V9" s="11">
        <f>V12*Y9*X11</f>
        <v>49.875</v>
      </c>
      <c r="W9" s="11">
        <f>W12*Y9*X11</f>
        <v>30.45</v>
      </c>
      <c r="X9" s="11">
        <v>105</v>
      </c>
      <c r="Y9" s="6">
        <f>X9/X11</f>
        <v>0.52500000000000002</v>
      </c>
    </row>
    <row r="10" spans="1:25" x14ac:dyDescent="0.3">
      <c r="E10" t="s">
        <v>92</v>
      </c>
      <c r="H10" t="s">
        <v>95</v>
      </c>
      <c r="L10" t="s">
        <v>92</v>
      </c>
      <c r="M10" t="s">
        <v>116</v>
      </c>
      <c r="N10" s="5">
        <v>3</v>
      </c>
      <c r="O10">
        <v>12</v>
      </c>
      <c r="P10">
        <v>31</v>
      </c>
      <c r="Q10">
        <v>7</v>
      </c>
      <c r="R10">
        <v>50</v>
      </c>
      <c r="T10">
        <v>3</v>
      </c>
      <c r="U10" s="11">
        <f>Y10*U12*X11</f>
        <v>11.75</v>
      </c>
      <c r="V10" s="11">
        <f>V12*Y10*X11</f>
        <v>23.75</v>
      </c>
      <c r="W10" s="11">
        <f>W12*Y10*X11</f>
        <v>14.499999999999998</v>
      </c>
      <c r="X10" s="11">
        <v>50</v>
      </c>
      <c r="Y10" s="6">
        <f>X10/X11</f>
        <v>0.25</v>
      </c>
    </row>
    <row r="11" spans="1:25" x14ac:dyDescent="0.3">
      <c r="E11" t="s">
        <v>93</v>
      </c>
      <c r="H11" t="s">
        <v>96</v>
      </c>
      <c r="L11" t="s">
        <v>93</v>
      </c>
      <c r="M11" t="s">
        <v>115</v>
      </c>
      <c r="N11" s="5" t="s">
        <v>12</v>
      </c>
      <c r="O11">
        <v>47</v>
      </c>
      <c r="P11">
        <v>95</v>
      </c>
      <c r="Q11">
        <v>58</v>
      </c>
      <c r="R11">
        <v>200</v>
      </c>
      <c r="T11" t="s">
        <v>12</v>
      </c>
      <c r="U11">
        <v>47</v>
      </c>
      <c r="V11">
        <v>95</v>
      </c>
      <c r="W11">
        <v>58</v>
      </c>
      <c r="X11">
        <v>200</v>
      </c>
    </row>
    <row r="12" spans="1:25" x14ac:dyDescent="0.3">
      <c r="U12" s="6">
        <f>U11/$X$11</f>
        <v>0.23499999999999999</v>
      </c>
      <c r="V12" s="6">
        <f t="shared" ref="V12:W12" si="0">V11/$X$11</f>
        <v>0.47499999999999998</v>
      </c>
      <c r="W12" s="6">
        <f t="shared" si="0"/>
        <v>0.28999999999999998</v>
      </c>
    </row>
    <row r="14" spans="1:25" x14ac:dyDescent="0.3">
      <c r="B14" t="s">
        <v>91</v>
      </c>
      <c r="U14" t="s">
        <v>3</v>
      </c>
    </row>
    <row r="15" spans="1:25" x14ac:dyDescent="0.3">
      <c r="A15" t="s">
        <v>0</v>
      </c>
      <c r="B15" t="s">
        <v>3</v>
      </c>
      <c r="C15" t="s">
        <v>5</v>
      </c>
      <c r="E15" t="s">
        <v>97</v>
      </c>
      <c r="T15" t="s">
        <v>5</v>
      </c>
      <c r="U15">
        <v>1</v>
      </c>
      <c r="V15">
        <v>2</v>
      </c>
      <c r="W15">
        <v>3</v>
      </c>
      <c r="X15" t="s">
        <v>12</v>
      </c>
    </row>
    <row r="16" spans="1:25" x14ac:dyDescent="0.3">
      <c r="A16">
        <v>1</v>
      </c>
      <c r="B16">
        <v>1</v>
      </c>
      <c r="C16">
        <v>1</v>
      </c>
      <c r="E16" s="4" t="s">
        <v>98</v>
      </c>
      <c r="F16" s="4" t="s">
        <v>3</v>
      </c>
      <c r="K16" s="4" t="s">
        <v>98</v>
      </c>
      <c r="L16" s="4" t="s">
        <v>3</v>
      </c>
      <c r="T16">
        <v>1</v>
      </c>
      <c r="U16">
        <f>(GETPIVOTDATA("Custid",$N$6,"Region",1,"Segment",1)-U8)^2/U8</f>
        <v>2.7830378250591026</v>
      </c>
      <c r="V16">
        <f>(GETPIVOTDATA("Custid",$N$6,"Region",2,"Segment",1)-V8)^2/V8</f>
        <v>8.8450292397660821E-2</v>
      </c>
      <c r="W16">
        <f>(GETPIVOTDATA("Custid",$N$6,"Region",3,"Segment",1)-W8)^2/W8</f>
        <v>1.2568965517241384</v>
      </c>
    </row>
    <row r="17" spans="1:23" x14ac:dyDescent="0.3">
      <c r="A17">
        <v>2</v>
      </c>
      <c r="B17">
        <v>2</v>
      </c>
      <c r="C17">
        <v>3</v>
      </c>
      <c r="E17" s="4" t="s">
        <v>5</v>
      </c>
      <c r="F17">
        <v>1</v>
      </c>
      <c r="G17">
        <v>2</v>
      </c>
      <c r="H17">
        <v>3</v>
      </c>
      <c r="I17" t="s">
        <v>12</v>
      </c>
      <c r="K17" s="4" t="s">
        <v>5</v>
      </c>
      <c r="L17">
        <v>1</v>
      </c>
      <c r="M17">
        <v>2</v>
      </c>
      <c r="N17">
        <v>3</v>
      </c>
      <c r="O17" t="s">
        <v>12</v>
      </c>
      <c r="T17">
        <v>2</v>
      </c>
      <c r="U17">
        <f>(GETPIVOTDATA("Custid",$N$6,"Region",1,"Segment",2)-U9)^2/U9</f>
        <v>1.3051925025329283</v>
      </c>
      <c r="V17">
        <f>(GETPIVOTDATA("Custid",$N$6,"Region",2,"Segment",2)-V9)^2/V9</f>
        <v>0.69204260651629068</v>
      </c>
      <c r="W17">
        <f>(GETPIVOTDATA("Custid",$N$6,"Region",3,"Segment",2)-W9)^2/W9</f>
        <v>4.3810344827586212</v>
      </c>
    </row>
    <row r="18" spans="1:23" x14ac:dyDescent="0.3">
      <c r="A18">
        <v>3</v>
      </c>
      <c r="B18">
        <v>3</v>
      </c>
      <c r="C18">
        <v>1</v>
      </c>
      <c r="E18" s="5">
        <v>1</v>
      </c>
      <c r="F18">
        <v>16</v>
      </c>
      <c r="G18">
        <v>20</v>
      </c>
      <c r="H18">
        <v>9</v>
      </c>
      <c r="I18">
        <v>45</v>
      </c>
      <c r="K18" s="5">
        <v>1</v>
      </c>
      <c r="L18" s="10">
        <v>0.08</v>
      </c>
      <c r="M18" s="10">
        <v>0.1</v>
      </c>
      <c r="N18" s="10">
        <v>4.4999999999999998E-2</v>
      </c>
      <c r="O18" s="10">
        <v>0.22500000000000001</v>
      </c>
      <c r="T18">
        <v>3</v>
      </c>
      <c r="U18">
        <f>(GETPIVOTDATA("Custid",$N$6,"Region",1,"Segment",3)-U10)^2/U10</f>
        <v>5.3191489361702126E-3</v>
      </c>
      <c r="V18">
        <f>(GETPIVOTDATA("Custid",$N$6,"Region",2,"Segment",3)-V10)^2/V10</f>
        <v>2.2131578947368422</v>
      </c>
      <c r="W18">
        <f>(GETPIVOTDATA("Custid",$N$6,"Region",3,"Segment",3)-W10)^2/W10</f>
        <v>3.8793103448275845</v>
      </c>
    </row>
    <row r="19" spans="1:23" x14ac:dyDescent="0.3">
      <c r="A19">
        <v>4</v>
      </c>
      <c r="B19">
        <v>3</v>
      </c>
      <c r="C19">
        <v>3</v>
      </c>
      <c r="E19" s="5">
        <v>2</v>
      </c>
      <c r="F19">
        <v>19</v>
      </c>
      <c r="G19">
        <v>44</v>
      </c>
      <c r="H19">
        <v>42</v>
      </c>
      <c r="I19">
        <v>105</v>
      </c>
      <c r="K19" s="5">
        <v>2</v>
      </c>
      <c r="L19" s="10">
        <v>9.5000000000000001E-2</v>
      </c>
      <c r="M19" s="10">
        <v>0.22</v>
      </c>
      <c r="N19" s="10">
        <v>0.21</v>
      </c>
      <c r="O19" s="10">
        <v>0.52500000000000002</v>
      </c>
    </row>
    <row r="20" spans="1:23" x14ac:dyDescent="0.3">
      <c r="A20">
        <v>5</v>
      </c>
      <c r="B20">
        <v>2</v>
      </c>
      <c r="C20">
        <v>2</v>
      </c>
      <c r="E20" s="5">
        <v>3</v>
      </c>
      <c r="F20">
        <v>12</v>
      </c>
      <c r="G20">
        <v>31</v>
      </c>
      <c r="H20">
        <v>7</v>
      </c>
      <c r="I20">
        <v>50</v>
      </c>
      <c r="K20" s="5">
        <v>3</v>
      </c>
      <c r="L20" s="10">
        <v>0.06</v>
      </c>
      <c r="M20" s="10">
        <v>0.155</v>
      </c>
      <c r="N20" s="10">
        <v>3.5000000000000003E-2</v>
      </c>
      <c r="O20" s="10">
        <v>0.25</v>
      </c>
      <c r="U20" t="s">
        <v>119</v>
      </c>
      <c r="V20">
        <f>SUM(U16:W18)</f>
        <v>16.604441649489338</v>
      </c>
    </row>
    <row r="21" spans="1:23" x14ac:dyDescent="0.3">
      <c r="A21">
        <v>6</v>
      </c>
      <c r="B21">
        <v>2</v>
      </c>
      <c r="C21">
        <v>2</v>
      </c>
      <c r="E21" s="5" t="s">
        <v>12</v>
      </c>
      <c r="F21">
        <v>47</v>
      </c>
      <c r="G21">
        <v>95</v>
      </c>
      <c r="H21">
        <v>58</v>
      </c>
      <c r="I21">
        <v>200</v>
      </c>
      <c r="K21" s="5" t="s">
        <v>12</v>
      </c>
      <c r="L21" s="10">
        <v>0.23499999999999999</v>
      </c>
      <c r="M21" s="10">
        <v>0.47499999999999998</v>
      </c>
      <c r="N21" s="10">
        <v>0.28999999999999998</v>
      </c>
      <c r="O21" s="10">
        <v>1</v>
      </c>
    </row>
    <row r="22" spans="1:23" x14ac:dyDescent="0.3">
      <c r="A22">
        <v>7</v>
      </c>
      <c r="B22">
        <v>2</v>
      </c>
      <c r="C22">
        <v>1</v>
      </c>
      <c r="T22" t="s">
        <v>11</v>
      </c>
      <c r="U22" t="s">
        <v>70</v>
      </c>
      <c r="V22" t="s">
        <v>43</v>
      </c>
      <c r="W22" t="s">
        <v>100</v>
      </c>
    </row>
    <row r="23" spans="1:23" x14ac:dyDescent="0.3">
      <c r="A23">
        <v>8</v>
      </c>
      <c r="B23">
        <v>2</v>
      </c>
      <c r="C23">
        <v>2</v>
      </c>
      <c r="T23">
        <v>1</v>
      </c>
      <c r="U23">
        <v>2379</v>
      </c>
      <c r="V23">
        <v>50.617021276595743</v>
      </c>
      <c r="W23">
        <v>9.4903914600376051</v>
      </c>
    </row>
    <row r="24" spans="1:23" x14ac:dyDescent="0.3">
      <c r="A24">
        <v>9</v>
      </c>
      <c r="B24">
        <v>2</v>
      </c>
      <c r="C24">
        <v>1</v>
      </c>
      <c r="E24" t="s">
        <v>99</v>
      </c>
      <c r="T24">
        <v>2</v>
      </c>
      <c r="U24">
        <v>4933</v>
      </c>
      <c r="V24">
        <v>51.926315789473684</v>
      </c>
      <c r="W24">
        <v>9.106044409777116</v>
      </c>
    </row>
    <row r="25" spans="1:23" x14ac:dyDescent="0.3">
      <c r="A25">
        <v>10</v>
      </c>
      <c r="B25">
        <v>2</v>
      </c>
      <c r="C25">
        <v>2</v>
      </c>
      <c r="T25">
        <v>3</v>
      </c>
      <c r="U25">
        <v>3243</v>
      </c>
      <c r="V25">
        <v>55.913793103448278</v>
      </c>
      <c r="W25">
        <v>9.4428743816711798</v>
      </c>
    </row>
    <row r="26" spans="1:23" x14ac:dyDescent="0.3">
      <c r="A26">
        <v>11</v>
      </c>
      <c r="B26">
        <v>2</v>
      </c>
      <c r="C26">
        <v>3</v>
      </c>
      <c r="E26" t="s">
        <v>0</v>
      </c>
      <c r="F26" t="s">
        <v>3</v>
      </c>
      <c r="G26" t="s">
        <v>9</v>
      </c>
      <c r="K26" s="4" t="s">
        <v>11</v>
      </c>
      <c r="L26" t="s">
        <v>70</v>
      </c>
      <c r="M26" t="s">
        <v>43</v>
      </c>
      <c r="N26" t="s">
        <v>100</v>
      </c>
      <c r="T26" t="s">
        <v>12</v>
      </c>
      <c r="U26">
        <v>10555</v>
      </c>
      <c r="V26">
        <v>52.774999999999999</v>
      </c>
      <c r="W26">
        <v>9.4785860213865298</v>
      </c>
    </row>
    <row r="27" spans="1:23" x14ac:dyDescent="0.3">
      <c r="A27">
        <v>12</v>
      </c>
      <c r="B27">
        <v>2</v>
      </c>
      <c r="C27">
        <v>2</v>
      </c>
      <c r="E27">
        <v>1</v>
      </c>
      <c r="F27">
        <v>1</v>
      </c>
      <c r="G27">
        <v>52</v>
      </c>
      <c r="K27" s="5">
        <v>1</v>
      </c>
      <c r="L27">
        <v>2379</v>
      </c>
      <c r="M27">
        <v>50.617021276595743</v>
      </c>
      <c r="N27">
        <v>9.4903914600376051</v>
      </c>
    </row>
    <row r="28" spans="1:23" x14ac:dyDescent="0.3">
      <c r="A28">
        <v>13</v>
      </c>
      <c r="B28">
        <v>3</v>
      </c>
      <c r="C28">
        <v>2</v>
      </c>
      <c r="E28">
        <v>2</v>
      </c>
      <c r="F28">
        <v>2</v>
      </c>
      <c r="G28">
        <v>59</v>
      </c>
      <c r="K28" s="5">
        <v>2</v>
      </c>
      <c r="L28">
        <v>4933</v>
      </c>
      <c r="M28">
        <v>51.926315789473684</v>
      </c>
      <c r="N28">
        <v>9.106044409777116</v>
      </c>
      <c r="T28" t="s">
        <v>120</v>
      </c>
    </row>
    <row r="29" spans="1:23" x14ac:dyDescent="0.3">
      <c r="A29">
        <v>14</v>
      </c>
      <c r="B29">
        <v>3</v>
      </c>
      <c r="C29">
        <v>2</v>
      </c>
      <c r="E29">
        <v>3</v>
      </c>
      <c r="F29">
        <v>3</v>
      </c>
      <c r="G29">
        <v>33</v>
      </c>
      <c r="K29" s="5">
        <v>3</v>
      </c>
      <c r="L29">
        <v>3243</v>
      </c>
      <c r="M29">
        <v>55.913793103448278</v>
      </c>
      <c r="N29">
        <v>9.4428743816711798</v>
      </c>
    </row>
    <row r="30" spans="1:23" x14ac:dyDescent="0.3">
      <c r="A30">
        <v>15</v>
      </c>
      <c r="B30">
        <v>1</v>
      </c>
      <c r="C30">
        <v>2</v>
      </c>
      <c r="E30">
        <v>4</v>
      </c>
      <c r="F30">
        <v>3</v>
      </c>
      <c r="G30">
        <v>44</v>
      </c>
      <c r="K30" s="5" t="s">
        <v>12</v>
      </c>
      <c r="L30">
        <v>10555</v>
      </c>
      <c r="M30">
        <v>52.774999999999999</v>
      </c>
      <c r="N30">
        <v>9.4785860213865298</v>
      </c>
      <c r="U30">
        <f>_xlfn.STDEV.P(V23,V24,V25)/_xlfn.STDEV.P(G27:G226)</f>
        <v>0.23825347647754386</v>
      </c>
    </row>
    <row r="31" spans="1:23" x14ac:dyDescent="0.3">
      <c r="A31">
        <v>16</v>
      </c>
      <c r="B31">
        <v>1</v>
      </c>
      <c r="C31">
        <v>1</v>
      </c>
      <c r="E31">
        <v>5</v>
      </c>
      <c r="F31">
        <v>2</v>
      </c>
      <c r="G31">
        <v>52</v>
      </c>
    </row>
    <row r="32" spans="1:23" x14ac:dyDescent="0.3">
      <c r="A32">
        <v>17</v>
      </c>
      <c r="B32">
        <v>3</v>
      </c>
      <c r="C32">
        <v>2</v>
      </c>
      <c r="E32">
        <v>6</v>
      </c>
      <c r="F32">
        <v>2</v>
      </c>
      <c r="G32">
        <v>52</v>
      </c>
    </row>
    <row r="33" spans="1:20" x14ac:dyDescent="0.3">
      <c r="A33">
        <v>18</v>
      </c>
      <c r="B33">
        <v>2</v>
      </c>
      <c r="C33">
        <v>1</v>
      </c>
      <c r="E33">
        <v>7</v>
      </c>
      <c r="F33">
        <v>2</v>
      </c>
      <c r="G33">
        <v>59</v>
      </c>
      <c r="K33" t="s">
        <v>101</v>
      </c>
      <c r="L33" t="s">
        <v>102</v>
      </c>
      <c r="M33" t="s">
        <v>103</v>
      </c>
      <c r="N33" t="s">
        <v>107</v>
      </c>
      <c r="O33" t="s">
        <v>108</v>
      </c>
    </row>
    <row r="34" spans="1:20" x14ac:dyDescent="0.3">
      <c r="A34">
        <v>19</v>
      </c>
      <c r="B34">
        <v>3</v>
      </c>
      <c r="C34">
        <v>2</v>
      </c>
      <c r="E34">
        <v>8</v>
      </c>
      <c r="F34">
        <v>2</v>
      </c>
      <c r="G34">
        <v>46</v>
      </c>
      <c r="K34" t="s">
        <v>0</v>
      </c>
      <c r="L34" t="s">
        <v>9</v>
      </c>
      <c r="M34" t="s">
        <v>10</v>
      </c>
      <c r="N34" t="s">
        <v>104</v>
      </c>
      <c r="O34" t="s">
        <v>105</v>
      </c>
      <c r="P34" t="s">
        <v>106</v>
      </c>
      <c r="Q34" t="s">
        <v>109</v>
      </c>
      <c r="R34" t="s">
        <v>110</v>
      </c>
    </row>
    <row r="35" spans="1:20" x14ac:dyDescent="0.3">
      <c r="A35">
        <v>20</v>
      </c>
      <c r="B35">
        <v>2</v>
      </c>
      <c r="C35">
        <v>1</v>
      </c>
      <c r="E35">
        <v>9</v>
      </c>
      <c r="F35">
        <v>2</v>
      </c>
      <c r="G35">
        <v>57</v>
      </c>
      <c r="K35">
        <v>1</v>
      </c>
      <c r="L35">
        <v>52</v>
      </c>
      <c r="M35">
        <v>49.2</v>
      </c>
      <c r="N35">
        <f>L35-AVERAGE($L$35:$L$234)</f>
        <v>-0.77499999999999858</v>
      </c>
      <c r="O35">
        <f>M35-AVERAGE($M$35:$M$234)</f>
        <v>-13.974000000000004</v>
      </c>
      <c r="P35">
        <f>N35*O35</f>
        <v>10.829849999999983</v>
      </c>
      <c r="Q35">
        <f>N35^2</f>
        <v>0.60062499999999774</v>
      </c>
      <c r="R35">
        <f>O35^2</f>
        <v>195.2726760000001</v>
      </c>
      <c r="T35" t="s">
        <v>111</v>
      </c>
    </row>
    <row r="36" spans="1:20" x14ac:dyDescent="0.3">
      <c r="A36">
        <v>21</v>
      </c>
      <c r="B36">
        <v>2</v>
      </c>
      <c r="C36">
        <v>1</v>
      </c>
      <c r="E36">
        <v>10</v>
      </c>
      <c r="F36">
        <v>2</v>
      </c>
      <c r="G36">
        <v>55</v>
      </c>
      <c r="K36">
        <v>2</v>
      </c>
      <c r="L36">
        <v>59</v>
      </c>
      <c r="M36">
        <v>63.6</v>
      </c>
      <c r="N36">
        <f t="shared" ref="N36:N99" si="1">L36-AVERAGE($L$35:$L$234)</f>
        <v>6.2250000000000014</v>
      </c>
      <c r="O36">
        <f t="shared" ref="O36:O99" si="2">M36-AVERAGE($M$35:$M$234)</f>
        <v>0.42599999999999483</v>
      </c>
      <c r="P36">
        <f t="shared" ref="P36:P99" si="3">N36*O36</f>
        <v>2.6518499999999685</v>
      </c>
      <c r="Q36">
        <f t="shared" ref="Q36:Q99" si="4">N36^2</f>
        <v>38.750625000000021</v>
      </c>
      <c r="R36">
        <f t="shared" ref="R36:R99" si="5">O36^2</f>
        <v>0.18147599999999559</v>
      </c>
      <c r="T36" s="6">
        <f>P235/SQRT(Q235*R235)</f>
        <v>0.61744926448549231</v>
      </c>
    </row>
    <row r="37" spans="1:20" x14ac:dyDescent="0.3">
      <c r="A37">
        <v>22</v>
      </c>
      <c r="B37">
        <v>2</v>
      </c>
      <c r="C37">
        <v>3</v>
      </c>
      <c r="E37">
        <v>11</v>
      </c>
      <c r="F37">
        <v>2</v>
      </c>
      <c r="G37">
        <v>46</v>
      </c>
      <c r="K37">
        <v>3</v>
      </c>
      <c r="L37">
        <v>33</v>
      </c>
      <c r="M37">
        <v>64.8</v>
      </c>
      <c r="N37">
        <f t="shared" si="1"/>
        <v>-19.774999999999999</v>
      </c>
      <c r="O37">
        <f t="shared" si="2"/>
        <v>1.6259999999999906</v>
      </c>
      <c r="P37">
        <f t="shared" si="3"/>
        <v>-32.154149999999809</v>
      </c>
      <c r="Q37">
        <f t="shared" si="4"/>
        <v>391.05062499999997</v>
      </c>
      <c r="R37">
        <f t="shared" si="5"/>
        <v>2.6438759999999695</v>
      </c>
    </row>
    <row r="38" spans="1:20" x14ac:dyDescent="0.3">
      <c r="A38">
        <v>23</v>
      </c>
      <c r="B38">
        <v>2</v>
      </c>
      <c r="C38">
        <v>2</v>
      </c>
      <c r="E38">
        <v>12</v>
      </c>
      <c r="F38">
        <v>2</v>
      </c>
      <c r="G38">
        <v>65</v>
      </c>
      <c r="K38">
        <v>4</v>
      </c>
      <c r="L38">
        <v>44</v>
      </c>
      <c r="M38">
        <v>56.4</v>
      </c>
      <c r="N38">
        <f t="shared" si="1"/>
        <v>-8.7749999999999986</v>
      </c>
      <c r="O38">
        <f t="shared" si="2"/>
        <v>-6.774000000000008</v>
      </c>
      <c r="P38">
        <f t="shared" si="3"/>
        <v>59.441850000000059</v>
      </c>
      <c r="Q38">
        <f t="shared" si="4"/>
        <v>77.000624999999971</v>
      </c>
      <c r="R38">
        <f t="shared" si="5"/>
        <v>45.887076000000107</v>
      </c>
      <c r="T38" s="6">
        <f>CORREL(L35:L234,M35:M234)</f>
        <v>0.61744926448549242</v>
      </c>
    </row>
    <row r="39" spans="1:20" x14ac:dyDescent="0.3">
      <c r="A39">
        <v>24</v>
      </c>
      <c r="B39">
        <v>3</v>
      </c>
      <c r="C39">
        <v>2</v>
      </c>
      <c r="E39">
        <v>13</v>
      </c>
      <c r="F39">
        <v>3</v>
      </c>
      <c r="G39">
        <v>60</v>
      </c>
      <c r="K39">
        <v>5</v>
      </c>
      <c r="L39">
        <v>52</v>
      </c>
      <c r="M39">
        <v>68.400000000000006</v>
      </c>
      <c r="N39">
        <f t="shared" si="1"/>
        <v>-0.77499999999999858</v>
      </c>
      <c r="O39">
        <f t="shared" si="2"/>
        <v>5.2259999999999991</v>
      </c>
      <c r="P39">
        <f t="shared" si="3"/>
        <v>-4.0501499999999915</v>
      </c>
      <c r="Q39">
        <f t="shared" si="4"/>
        <v>0.60062499999999774</v>
      </c>
      <c r="R39">
        <f t="shared" si="5"/>
        <v>27.311075999999989</v>
      </c>
    </row>
    <row r="40" spans="1:20" x14ac:dyDescent="0.3">
      <c r="A40">
        <v>25</v>
      </c>
      <c r="B40">
        <v>2</v>
      </c>
      <c r="C40">
        <v>3</v>
      </c>
      <c r="E40">
        <v>14</v>
      </c>
      <c r="F40">
        <v>3</v>
      </c>
      <c r="G40">
        <v>63</v>
      </c>
      <c r="K40">
        <v>6</v>
      </c>
      <c r="L40">
        <v>52</v>
      </c>
      <c r="M40">
        <v>61.2</v>
      </c>
      <c r="N40">
        <f t="shared" si="1"/>
        <v>-0.77499999999999858</v>
      </c>
      <c r="O40">
        <f t="shared" si="2"/>
        <v>-1.9740000000000038</v>
      </c>
      <c r="P40">
        <f t="shared" si="3"/>
        <v>1.5298500000000002</v>
      </c>
      <c r="Q40">
        <f t="shared" si="4"/>
        <v>0.60062499999999774</v>
      </c>
      <c r="R40">
        <f t="shared" si="5"/>
        <v>3.8966760000000149</v>
      </c>
      <c r="T40" t="s">
        <v>112</v>
      </c>
    </row>
    <row r="41" spans="1:20" x14ac:dyDescent="0.3">
      <c r="A41">
        <v>26</v>
      </c>
      <c r="B41">
        <v>2</v>
      </c>
      <c r="C41">
        <v>3</v>
      </c>
      <c r="E41">
        <v>15</v>
      </c>
      <c r="F41">
        <v>1</v>
      </c>
      <c r="G41">
        <v>57</v>
      </c>
      <c r="K41">
        <v>7</v>
      </c>
      <c r="L41">
        <v>59</v>
      </c>
      <c r="M41">
        <v>50.4</v>
      </c>
      <c r="N41">
        <f t="shared" si="1"/>
        <v>6.2250000000000014</v>
      </c>
      <c r="O41">
        <f t="shared" si="2"/>
        <v>-12.774000000000008</v>
      </c>
      <c r="P41">
        <f t="shared" si="3"/>
        <v>-79.518150000000063</v>
      </c>
      <c r="Q41">
        <f t="shared" si="4"/>
        <v>38.750625000000021</v>
      </c>
      <c r="R41">
        <f t="shared" si="5"/>
        <v>163.17507600000022</v>
      </c>
      <c r="T41">
        <f>P235/200</f>
        <v>65.466149999999999</v>
      </c>
    </row>
    <row r="42" spans="1:20" x14ac:dyDescent="0.3">
      <c r="A42">
        <v>27</v>
      </c>
      <c r="B42">
        <v>3</v>
      </c>
      <c r="C42">
        <v>2</v>
      </c>
      <c r="E42">
        <v>16</v>
      </c>
      <c r="F42">
        <v>1</v>
      </c>
      <c r="G42">
        <v>49</v>
      </c>
      <c r="K42">
        <v>8</v>
      </c>
      <c r="L42">
        <v>46</v>
      </c>
      <c r="M42">
        <v>54</v>
      </c>
      <c r="N42">
        <f t="shared" si="1"/>
        <v>-6.7749999999999986</v>
      </c>
      <c r="O42">
        <f t="shared" si="2"/>
        <v>-9.1740000000000066</v>
      </c>
      <c r="P42">
        <f t="shared" si="3"/>
        <v>62.153850000000034</v>
      </c>
      <c r="Q42">
        <f t="shared" si="4"/>
        <v>45.900624999999984</v>
      </c>
      <c r="R42">
        <f t="shared" si="5"/>
        <v>84.162276000000119</v>
      </c>
      <c r="T42">
        <f>COVAR(L35:L234,M35:M234)</f>
        <v>65.466149999999999</v>
      </c>
    </row>
    <row r="43" spans="1:20" x14ac:dyDescent="0.3">
      <c r="A43">
        <v>28</v>
      </c>
      <c r="B43">
        <v>2</v>
      </c>
      <c r="C43">
        <v>3</v>
      </c>
      <c r="E43">
        <v>17</v>
      </c>
      <c r="F43">
        <v>3</v>
      </c>
      <c r="G43">
        <v>52</v>
      </c>
      <c r="K43">
        <v>9</v>
      </c>
      <c r="L43">
        <v>57</v>
      </c>
      <c r="M43">
        <v>64.8</v>
      </c>
      <c r="N43">
        <f t="shared" si="1"/>
        <v>4.2250000000000014</v>
      </c>
      <c r="O43">
        <f t="shared" si="2"/>
        <v>1.6259999999999906</v>
      </c>
      <c r="P43">
        <f t="shared" si="3"/>
        <v>6.8698499999999623</v>
      </c>
      <c r="Q43">
        <f t="shared" si="4"/>
        <v>17.850625000000012</v>
      </c>
      <c r="R43">
        <f t="shared" si="5"/>
        <v>2.6438759999999695</v>
      </c>
    </row>
    <row r="44" spans="1:20" x14ac:dyDescent="0.3">
      <c r="A44">
        <v>29</v>
      </c>
      <c r="B44">
        <v>3</v>
      </c>
      <c r="C44">
        <v>2</v>
      </c>
      <c r="E44">
        <v>18</v>
      </c>
      <c r="F44">
        <v>2</v>
      </c>
      <c r="G44">
        <v>57</v>
      </c>
      <c r="K44">
        <v>10</v>
      </c>
      <c r="L44">
        <v>55</v>
      </c>
      <c r="M44">
        <v>62.4</v>
      </c>
      <c r="N44">
        <f t="shared" si="1"/>
        <v>2.2250000000000014</v>
      </c>
      <c r="O44">
        <f t="shared" si="2"/>
        <v>-0.77400000000000801</v>
      </c>
      <c r="P44">
        <f t="shared" si="3"/>
        <v>-1.7221500000000189</v>
      </c>
      <c r="Q44">
        <f t="shared" si="4"/>
        <v>4.9506250000000067</v>
      </c>
      <c r="R44">
        <f t="shared" si="5"/>
        <v>0.59907600000001238</v>
      </c>
    </row>
    <row r="45" spans="1:20" x14ac:dyDescent="0.3">
      <c r="A45">
        <v>30</v>
      </c>
      <c r="B45">
        <v>1</v>
      </c>
      <c r="C45">
        <v>1</v>
      </c>
      <c r="E45">
        <v>19</v>
      </c>
      <c r="F45">
        <v>3</v>
      </c>
      <c r="G45">
        <v>65</v>
      </c>
      <c r="K45">
        <v>11</v>
      </c>
      <c r="L45">
        <v>46</v>
      </c>
      <c r="M45">
        <v>61.2</v>
      </c>
      <c r="N45">
        <f t="shared" si="1"/>
        <v>-6.7749999999999986</v>
      </c>
      <c r="O45">
        <f t="shared" si="2"/>
        <v>-1.9740000000000038</v>
      </c>
      <c r="P45">
        <f t="shared" si="3"/>
        <v>13.373850000000022</v>
      </c>
      <c r="Q45">
        <f t="shared" si="4"/>
        <v>45.900624999999984</v>
      </c>
      <c r="R45">
        <f t="shared" si="5"/>
        <v>3.8966760000000149</v>
      </c>
    </row>
    <row r="46" spans="1:20" x14ac:dyDescent="0.3">
      <c r="A46">
        <v>31</v>
      </c>
      <c r="B46">
        <v>2</v>
      </c>
      <c r="C46">
        <v>1</v>
      </c>
      <c r="E46">
        <v>20</v>
      </c>
      <c r="F46">
        <v>2</v>
      </c>
      <c r="G46">
        <v>39</v>
      </c>
      <c r="K46">
        <v>12</v>
      </c>
      <c r="L46">
        <v>65</v>
      </c>
      <c r="M46">
        <v>61.2</v>
      </c>
      <c r="N46">
        <f t="shared" si="1"/>
        <v>12.225000000000001</v>
      </c>
      <c r="O46">
        <f t="shared" si="2"/>
        <v>-1.9740000000000038</v>
      </c>
      <c r="P46">
        <f t="shared" si="3"/>
        <v>-24.132150000000049</v>
      </c>
      <c r="Q46">
        <f t="shared" si="4"/>
        <v>149.45062500000003</v>
      </c>
      <c r="R46">
        <f t="shared" si="5"/>
        <v>3.8966760000000149</v>
      </c>
    </row>
    <row r="47" spans="1:20" x14ac:dyDescent="0.3">
      <c r="A47">
        <v>32</v>
      </c>
      <c r="B47">
        <v>3</v>
      </c>
      <c r="C47">
        <v>2</v>
      </c>
      <c r="E47">
        <v>21</v>
      </c>
      <c r="F47">
        <v>2</v>
      </c>
      <c r="G47">
        <v>49</v>
      </c>
      <c r="K47">
        <v>13</v>
      </c>
      <c r="L47">
        <v>60</v>
      </c>
      <c r="M47">
        <v>85.2</v>
      </c>
      <c r="N47">
        <f t="shared" si="1"/>
        <v>7.2250000000000014</v>
      </c>
      <c r="O47">
        <f t="shared" si="2"/>
        <v>22.025999999999996</v>
      </c>
      <c r="P47">
        <f t="shared" si="3"/>
        <v>159.13785000000001</v>
      </c>
      <c r="Q47">
        <f t="shared" si="4"/>
        <v>52.200625000000024</v>
      </c>
      <c r="R47">
        <f t="shared" si="5"/>
        <v>485.14467599999983</v>
      </c>
    </row>
    <row r="48" spans="1:20" x14ac:dyDescent="0.3">
      <c r="A48">
        <v>33</v>
      </c>
      <c r="B48">
        <v>3</v>
      </c>
      <c r="C48">
        <v>2</v>
      </c>
      <c r="E48">
        <v>22</v>
      </c>
      <c r="F48">
        <v>2</v>
      </c>
      <c r="G48">
        <v>63</v>
      </c>
      <c r="K48">
        <v>14</v>
      </c>
      <c r="L48">
        <v>63</v>
      </c>
      <c r="M48">
        <v>68.400000000000006</v>
      </c>
      <c r="N48">
        <f t="shared" si="1"/>
        <v>10.225000000000001</v>
      </c>
      <c r="O48">
        <f t="shared" si="2"/>
        <v>5.2259999999999991</v>
      </c>
      <c r="P48">
        <f t="shared" si="3"/>
        <v>53.435849999999995</v>
      </c>
      <c r="Q48">
        <f t="shared" si="4"/>
        <v>104.55062500000003</v>
      </c>
      <c r="R48">
        <f t="shared" si="5"/>
        <v>27.311075999999989</v>
      </c>
    </row>
    <row r="49" spans="1:18" x14ac:dyDescent="0.3">
      <c r="A49">
        <v>34</v>
      </c>
      <c r="B49">
        <v>2</v>
      </c>
      <c r="C49">
        <v>3</v>
      </c>
      <c r="E49">
        <v>23</v>
      </c>
      <c r="F49">
        <v>2</v>
      </c>
      <c r="G49">
        <v>40</v>
      </c>
      <c r="K49">
        <v>15</v>
      </c>
      <c r="L49">
        <v>57</v>
      </c>
      <c r="M49">
        <v>60</v>
      </c>
      <c r="N49">
        <f t="shared" si="1"/>
        <v>4.2250000000000014</v>
      </c>
      <c r="O49">
        <f t="shared" si="2"/>
        <v>-3.1740000000000066</v>
      </c>
      <c r="P49">
        <f t="shared" si="3"/>
        <v>-13.410150000000032</v>
      </c>
      <c r="Q49">
        <f t="shared" si="4"/>
        <v>17.850625000000012</v>
      </c>
      <c r="R49">
        <f t="shared" si="5"/>
        <v>10.074276000000042</v>
      </c>
    </row>
    <row r="50" spans="1:18" x14ac:dyDescent="0.3">
      <c r="A50">
        <v>35</v>
      </c>
      <c r="B50">
        <v>3</v>
      </c>
      <c r="C50">
        <v>2</v>
      </c>
      <c r="E50">
        <v>24</v>
      </c>
      <c r="F50">
        <v>3</v>
      </c>
      <c r="G50">
        <v>52</v>
      </c>
      <c r="K50">
        <v>16</v>
      </c>
      <c r="L50">
        <v>49</v>
      </c>
      <c r="M50">
        <v>51.6</v>
      </c>
      <c r="N50">
        <f t="shared" si="1"/>
        <v>-3.7749999999999986</v>
      </c>
      <c r="O50">
        <f t="shared" si="2"/>
        <v>-11.574000000000005</v>
      </c>
      <c r="P50">
        <f t="shared" si="3"/>
        <v>43.691850000000002</v>
      </c>
      <c r="Q50">
        <f t="shared" si="4"/>
        <v>14.250624999999989</v>
      </c>
      <c r="R50">
        <f t="shared" si="5"/>
        <v>133.95747600000013</v>
      </c>
    </row>
    <row r="51" spans="1:18" x14ac:dyDescent="0.3">
      <c r="A51">
        <v>36</v>
      </c>
      <c r="B51">
        <v>3</v>
      </c>
      <c r="C51">
        <v>1</v>
      </c>
      <c r="E51">
        <v>25</v>
      </c>
      <c r="F51">
        <v>2</v>
      </c>
      <c r="G51">
        <v>44</v>
      </c>
      <c r="K51">
        <v>17</v>
      </c>
      <c r="L51">
        <v>52</v>
      </c>
      <c r="M51">
        <v>61.2</v>
      </c>
      <c r="N51">
        <f t="shared" si="1"/>
        <v>-0.77499999999999858</v>
      </c>
      <c r="O51">
        <f t="shared" si="2"/>
        <v>-1.9740000000000038</v>
      </c>
      <c r="P51">
        <f t="shared" si="3"/>
        <v>1.5298500000000002</v>
      </c>
      <c r="Q51">
        <f t="shared" si="4"/>
        <v>0.60062499999999774</v>
      </c>
      <c r="R51">
        <f t="shared" si="5"/>
        <v>3.8966760000000149</v>
      </c>
    </row>
    <row r="52" spans="1:18" x14ac:dyDescent="0.3">
      <c r="A52">
        <v>37</v>
      </c>
      <c r="B52">
        <v>2</v>
      </c>
      <c r="C52">
        <v>2</v>
      </c>
      <c r="E52">
        <v>26</v>
      </c>
      <c r="F52">
        <v>2</v>
      </c>
      <c r="G52">
        <v>37</v>
      </c>
      <c r="K52">
        <v>18</v>
      </c>
      <c r="L52">
        <v>57</v>
      </c>
      <c r="M52">
        <v>72</v>
      </c>
      <c r="N52">
        <f t="shared" si="1"/>
        <v>4.2250000000000014</v>
      </c>
      <c r="O52">
        <f t="shared" si="2"/>
        <v>8.8259999999999934</v>
      </c>
      <c r="P52">
        <f t="shared" si="3"/>
        <v>37.289849999999987</v>
      </c>
      <c r="Q52">
        <f t="shared" si="4"/>
        <v>17.850625000000012</v>
      </c>
      <c r="R52">
        <f t="shared" si="5"/>
        <v>77.898275999999882</v>
      </c>
    </row>
    <row r="53" spans="1:18" x14ac:dyDescent="0.3">
      <c r="A53">
        <v>38</v>
      </c>
      <c r="B53">
        <v>3</v>
      </c>
      <c r="C53">
        <v>2</v>
      </c>
      <c r="E53">
        <v>27</v>
      </c>
      <c r="F53">
        <v>3</v>
      </c>
      <c r="G53">
        <v>65</v>
      </c>
      <c r="K53">
        <v>19</v>
      </c>
      <c r="L53">
        <v>65</v>
      </c>
      <c r="M53">
        <v>74.400000000000006</v>
      </c>
      <c r="N53">
        <f t="shared" si="1"/>
        <v>12.225000000000001</v>
      </c>
      <c r="O53">
        <f t="shared" si="2"/>
        <v>11.225999999999999</v>
      </c>
      <c r="P53">
        <f t="shared" si="3"/>
        <v>137.23785000000001</v>
      </c>
      <c r="Q53">
        <f t="shared" si="4"/>
        <v>149.45062500000003</v>
      </c>
      <c r="R53">
        <f t="shared" si="5"/>
        <v>126.02307599999997</v>
      </c>
    </row>
    <row r="54" spans="1:18" x14ac:dyDescent="0.3">
      <c r="A54">
        <v>39</v>
      </c>
      <c r="B54">
        <v>1</v>
      </c>
      <c r="C54">
        <v>3</v>
      </c>
      <c r="E54">
        <v>28</v>
      </c>
      <c r="F54">
        <v>2</v>
      </c>
      <c r="G54">
        <v>57</v>
      </c>
      <c r="K54">
        <v>20</v>
      </c>
      <c r="L54">
        <v>39</v>
      </c>
      <c r="M54">
        <v>68.400000000000006</v>
      </c>
      <c r="N54">
        <f t="shared" si="1"/>
        <v>-13.774999999999999</v>
      </c>
      <c r="O54">
        <f t="shared" si="2"/>
        <v>5.2259999999999991</v>
      </c>
      <c r="P54">
        <f t="shared" si="3"/>
        <v>-71.988149999999976</v>
      </c>
      <c r="Q54">
        <f t="shared" si="4"/>
        <v>189.75062499999996</v>
      </c>
      <c r="R54">
        <f t="shared" si="5"/>
        <v>27.311075999999989</v>
      </c>
    </row>
    <row r="55" spans="1:18" x14ac:dyDescent="0.3">
      <c r="A55">
        <v>40</v>
      </c>
      <c r="B55">
        <v>2</v>
      </c>
      <c r="C55">
        <v>3</v>
      </c>
      <c r="E55">
        <v>29</v>
      </c>
      <c r="F55">
        <v>3</v>
      </c>
      <c r="G55">
        <v>38</v>
      </c>
      <c r="K55">
        <v>21</v>
      </c>
      <c r="L55">
        <v>49</v>
      </c>
      <c r="M55">
        <v>42</v>
      </c>
      <c r="N55">
        <f t="shared" si="1"/>
        <v>-3.7749999999999986</v>
      </c>
      <c r="O55">
        <f t="shared" si="2"/>
        <v>-21.174000000000007</v>
      </c>
      <c r="P55">
        <f t="shared" si="3"/>
        <v>79.931849999999997</v>
      </c>
      <c r="Q55">
        <f t="shared" si="4"/>
        <v>14.250624999999989</v>
      </c>
      <c r="R55">
        <f t="shared" si="5"/>
        <v>448.33827600000029</v>
      </c>
    </row>
    <row r="56" spans="1:18" x14ac:dyDescent="0.3">
      <c r="A56">
        <v>41</v>
      </c>
      <c r="B56">
        <v>2</v>
      </c>
      <c r="C56">
        <v>2</v>
      </c>
      <c r="E56">
        <v>30</v>
      </c>
      <c r="F56">
        <v>1</v>
      </c>
      <c r="G56">
        <v>44</v>
      </c>
      <c r="K56">
        <v>22</v>
      </c>
      <c r="L56">
        <v>63</v>
      </c>
      <c r="M56">
        <v>90</v>
      </c>
      <c r="N56">
        <f t="shared" si="1"/>
        <v>10.225000000000001</v>
      </c>
      <c r="O56">
        <f t="shared" si="2"/>
        <v>26.825999999999993</v>
      </c>
      <c r="P56">
        <f t="shared" si="3"/>
        <v>274.29584999999997</v>
      </c>
      <c r="Q56">
        <f t="shared" si="4"/>
        <v>104.55062500000003</v>
      </c>
      <c r="R56">
        <f t="shared" si="5"/>
        <v>719.63427599999966</v>
      </c>
    </row>
    <row r="57" spans="1:18" x14ac:dyDescent="0.3">
      <c r="A57">
        <v>42</v>
      </c>
      <c r="B57">
        <v>2</v>
      </c>
      <c r="C57">
        <v>2</v>
      </c>
      <c r="E57">
        <v>31</v>
      </c>
      <c r="F57">
        <v>2</v>
      </c>
      <c r="G57">
        <v>31</v>
      </c>
      <c r="K57">
        <v>23</v>
      </c>
      <c r="L57">
        <v>40</v>
      </c>
      <c r="M57">
        <v>54</v>
      </c>
      <c r="N57">
        <f t="shared" si="1"/>
        <v>-12.774999999999999</v>
      </c>
      <c r="O57">
        <f t="shared" si="2"/>
        <v>-9.1740000000000066</v>
      </c>
      <c r="P57">
        <f t="shared" si="3"/>
        <v>117.19785000000007</v>
      </c>
      <c r="Q57">
        <f t="shared" si="4"/>
        <v>163.20062499999997</v>
      </c>
      <c r="R57">
        <f t="shared" si="5"/>
        <v>84.162276000000119</v>
      </c>
    </row>
    <row r="58" spans="1:18" x14ac:dyDescent="0.3">
      <c r="A58">
        <v>43</v>
      </c>
      <c r="B58">
        <v>2</v>
      </c>
      <c r="C58">
        <v>2</v>
      </c>
      <c r="E58">
        <v>32</v>
      </c>
      <c r="F58">
        <v>3</v>
      </c>
      <c r="G58">
        <v>52</v>
      </c>
      <c r="K58">
        <v>24</v>
      </c>
      <c r="L58">
        <v>52</v>
      </c>
      <c r="M58">
        <v>68.400000000000006</v>
      </c>
      <c r="N58">
        <f t="shared" si="1"/>
        <v>-0.77499999999999858</v>
      </c>
      <c r="O58">
        <f t="shared" si="2"/>
        <v>5.2259999999999991</v>
      </c>
      <c r="P58">
        <f t="shared" si="3"/>
        <v>-4.0501499999999915</v>
      </c>
      <c r="Q58">
        <f t="shared" si="4"/>
        <v>0.60062499999999774</v>
      </c>
      <c r="R58">
        <f t="shared" si="5"/>
        <v>27.311075999999989</v>
      </c>
    </row>
    <row r="59" spans="1:18" x14ac:dyDescent="0.3">
      <c r="A59">
        <v>44</v>
      </c>
      <c r="B59">
        <v>1</v>
      </c>
      <c r="C59">
        <v>1</v>
      </c>
      <c r="E59">
        <v>33</v>
      </c>
      <c r="F59">
        <v>3</v>
      </c>
      <c r="G59">
        <v>67</v>
      </c>
      <c r="K59">
        <v>25</v>
      </c>
      <c r="L59">
        <v>44</v>
      </c>
      <c r="M59">
        <v>54</v>
      </c>
      <c r="N59">
        <f t="shared" si="1"/>
        <v>-8.7749999999999986</v>
      </c>
      <c r="O59">
        <f t="shared" si="2"/>
        <v>-9.1740000000000066</v>
      </c>
      <c r="P59">
        <f t="shared" si="3"/>
        <v>80.501850000000047</v>
      </c>
      <c r="Q59">
        <f t="shared" si="4"/>
        <v>77.000624999999971</v>
      </c>
      <c r="R59">
        <f t="shared" si="5"/>
        <v>84.162276000000119</v>
      </c>
    </row>
    <row r="60" spans="1:18" x14ac:dyDescent="0.3">
      <c r="A60">
        <v>45</v>
      </c>
      <c r="B60">
        <v>3</v>
      </c>
      <c r="C60">
        <v>1</v>
      </c>
      <c r="E60">
        <v>34</v>
      </c>
      <c r="F60">
        <v>2</v>
      </c>
      <c r="G60">
        <v>41</v>
      </c>
      <c r="K60">
        <v>26</v>
      </c>
      <c r="L60">
        <v>37</v>
      </c>
      <c r="M60">
        <v>55.2</v>
      </c>
      <c r="N60">
        <f t="shared" si="1"/>
        <v>-15.774999999999999</v>
      </c>
      <c r="O60">
        <f t="shared" si="2"/>
        <v>-7.9740000000000038</v>
      </c>
      <c r="P60">
        <f t="shared" si="3"/>
        <v>125.78985000000004</v>
      </c>
      <c r="Q60">
        <f t="shared" si="4"/>
        <v>248.85062499999995</v>
      </c>
      <c r="R60">
        <f t="shared" si="5"/>
        <v>63.584676000000059</v>
      </c>
    </row>
    <row r="61" spans="1:18" x14ac:dyDescent="0.3">
      <c r="A61">
        <v>46</v>
      </c>
      <c r="B61">
        <v>1</v>
      </c>
      <c r="C61">
        <v>1</v>
      </c>
      <c r="E61">
        <v>35</v>
      </c>
      <c r="F61">
        <v>3</v>
      </c>
      <c r="G61">
        <v>59</v>
      </c>
      <c r="K61">
        <v>27</v>
      </c>
      <c r="L61">
        <v>65</v>
      </c>
      <c r="M61">
        <v>79.2</v>
      </c>
      <c r="N61">
        <f t="shared" si="1"/>
        <v>12.225000000000001</v>
      </c>
      <c r="O61">
        <f t="shared" si="2"/>
        <v>16.025999999999996</v>
      </c>
      <c r="P61">
        <f t="shared" si="3"/>
        <v>195.91784999999999</v>
      </c>
      <c r="Q61">
        <f t="shared" si="4"/>
        <v>149.45062500000003</v>
      </c>
      <c r="R61">
        <f t="shared" si="5"/>
        <v>256.83267599999988</v>
      </c>
    </row>
    <row r="62" spans="1:18" x14ac:dyDescent="0.3">
      <c r="A62">
        <v>47</v>
      </c>
      <c r="B62">
        <v>3</v>
      </c>
      <c r="C62">
        <v>3</v>
      </c>
      <c r="E62">
        <v>36</v>
      </c>
      <c r="F62">
        <v>3</v>
      </c>
      <c r="G62">
        <v>65</v>
      </c>
      <c r="K62">
        <v>28</v>
      </c>
      <c r="L62">
        <v>57</v>
      </c>
      <c r="M62">
        <v>68.400000000000006</v>
      </c>
      <c r="N62">
        <f t="shared" si="1"/>
        <v>4.2250000000000014</v>
      </c>
      <c r="O62">
        <f t="shared" si="2"/>
        <v>5.2259999999999991</v>
      </c>
      <c r="P62">
        <f t="shared" si="3"/>
        <v>22.079850000000004</v>
      </c>
      <c r="Q62">
        <f t="shared" si="4"/>
        <v>17.850625000000012</v>
      </c>
      <c r="R62">
        <f t="shared" si="5"/>
        <v>27.311075999999989</v>
      </c>
    </row>
    <row r="63" spans="1:18" x14ac:dyDescent="0.3">
      <c r="A63">
        <v>48</v>
      </c>
      <c r="B63">
        <v>2</v>
      </c>
      <c r="C63">
        <v>2</v>
      </c>
      <c r="E63">
        <v>37</v>
      </c>
      <c r="F63">
        <v>2</v>
      </c>
      <c r="G63">
        <v>54</v>
      </c>
      <c r="K63">
        <v>29</v>
      </c>
      <c r="L63">
        <v>38</v>
      </c>
      <c r="M63">
        <v>58.8</v>
      </c>
      <c r="N63">
        <f t="shared" si="1"/>
        <v>-14.774999999999999</v>
      </c>
      <c r="O63">
        <f t="shared" si="2"/>
        <v>-4.3740000000000094</v>
      </c>
      <c r="P63">
        <f t="shared" si="3"/>
        <v>64.625850000000128</v>
      </c>
      <c r="Q63">
        <f t="shared" si="4"/>
        <v>218.30062499999997</v>
      </c>
      <c r="R63">
        <f t="shared" si="5"/>
        <v>19.131876000000084</v>
      </c>
    </row>
    <row r="64" spans="1:18" x14ac:dyDescent="0.3">
      <c r="A64">
        <v>49</v>
      </c>
      <c r="B64">
        <v>2</v>
      </c>
      <c r="C64">
        <v>2</v>
      </c>
      <c r="E64">
        <v>38</v>
      </c>
      <c r="F64">
        <v>3</v>
      </c>
      <c r="G64">
        <v>62</v>
      </c>
      <c r="K64">
        <v>30</v>
      </c>
      <c r="L64">
        <v>44</v>
      </c>
      <c r="M64">
        <v>58.8</v>
      </c>
      <c r="N64">
        <f t="shared" si="1"/>
        <v>-8.7749999999999986</v>
      </c>
      <c r="O64">
        <f t="shared" si="2"/>
        <v>-4.3740000000000094</v>
      </c>
      <c r="P64">
        <f t="shared" si="3"/>
        <v>38.381850000000078</v>
      </c>
      <c r="Q64">
        <f t="shared" si="4"/>
        <v>77.000624999999971</v>
      </c>
      <c r="R64">
        <f t="shared" si="5"/>
        <v>19.131876000000084</v>
      </c>
    </row>
    <row r="65" spans="1:18" x14ac:dyDescent="0.3">
      <c r="A65">
        <v>50</v>
      </c>
      <c r="B65">
        <v>2</v>
      </c>
      <c r="C65">
        <v>2</v>
      </c>
      <c r="E65">
        <v>39</v>
      </c>
      <c r="F65">
        <v>1</v>
      </c>
      <c r="G65">
        <v>31</v>
      </c>
      <c r="K65">
        <v>31</v>
      </c>
      <c r="L65">
        <v>31</v>
      </c>
      <c r="M65">
        <v>68.400000000000006</v>
      </c>
      <c r="N65">
        <f t="shared" si="1"/>
        <v>-21.774999999999999</v>
      </c>
      <c r="O65">
        <f t="shared" si="2"/>
        <v>5.2259999999999991</v>
      </c>
      <c r="P65">
        <f t="shared" si="3"/>
        <v>-113.79614999999997</v>
      </c>
      <c r="Q65">
        <f t="shared" si="4"/>
        <v>474.15062499999993</v>
      </c>
      <c r="R65">
        <f t="shared" si="5"/>
        <v>27.311075999999989</v>
      </c>
    </row>
    <row r="66" spans="1:18" x14ac:dyDescent="0.3">
      <c r="A66">
        <v>51</v>
      </c>
      <c r="B66">
        <v>2</v>
      </c>
      <c r="C66">
        <v>2</v>
      </c>
      <c r="E66">
        <v>40</v>
      </c>
      <c r="F66">
        <v>2</v>
      </c>
      <c r="G66">
        <v>31</v>
      </c>
      <c r="K66">
        <v>32</v>
      </c>
      <c r="L66">
        <v>52</v>
      </c>
      <c r="M66">
        <v>76.8</v>
      </c>
      <c r="N66">
        <f t="shared" si="1"/>
        <v>-0.77499999999999858</v>
      </c>
      <c r="O66">
        <f t="shared" si="2"/>
        <v>13.625999999999991</v>
      </c>
      <c r="P66">
        <f t="shared" si="3"/>
        <v>-10.560149999999974</v>
      </c>
      <c r="Q66">
        <f t="shared" si="4"/>
        <v>0.60062499999999774</v>
      </c>
      <c r="R66">
        <f t="shared" si="5"/>
        <v>185.66787599999975</v>
      </c>
    </row>
    <row r="67" spans="1:18" x14ac:dyDescent="0.3">
      <c r="A67">
        <v>52</v>
      </c>
      <c r="B67">
        <v>3</v>
      </c>
      <c r="C67">
        <v>2</v>
      </c>
      <c r="E67">
        <v>41</v>
      </c>
      <c r="F67">
        <v>2</v>
      </c>
      <c r="G67">
        <v>47</v>
      </c>
      <c r="K67">
        <v>33</v>
      </c>
      <c r="L67">
        <v>67</v>
      </c>
      <c r="M67">
        <v>75.599999999999994</v>
      </c>
      <c r="N67">
        <f t="shared" si="1"/>
        <v>14.225000000000001</v>
      </c>
      <c r="O67">
        <f t="shared" si="2"/>
        <v>12.425999999999988</v>
      </c>
      <c r="P67">
        <f t="shared" si="3"/>
        <v>176.75984999999983</v>
      </c>
      <c r="Q67">
        <f t="shared" si="4"/>
        <v>202.35062500000004</v>
      </c>
      <c r="R67">
        <f t="shared" si="5"/>
        <v>154.40547599999971</v>
      </c>
    </row>
    <row r="68" spans="1:18" x14ac:dyDescent="0.3">
      <c r="A68">
        <v>53</v>
      </c>
      <c r="B68">
        <v>2</v>
      </c>
      <c r="C68">
        <v>1</v>
      </c>
      <c r="E68">
        <v>42</v>
      </c>
      <c r="F68">
        <v>2</v>
      </c>
      <c r="G68">
        <v>59</v>
      </c>
      <c r="K68">
        <v>34</v>
      </c>
      <c r="L68">
        <v>41</v>
      </c>
      <c r="M68">
        <v>68.400000000000006</v>
      </c>
      <c r="N68">
        <f t="shared" si="1"/>
        <v>-11.774999999999999</v>
      </c>
      <c r="O68">
        <f t="shared" si="2"/>
        <v>5.2259999999999991</v>
      </c>
      <c r="P68">
        <f t="shared" si="3"/>
        <v>-61.536149999999985</v>
      </c>
      <c r="Q68">
        <f t="shared" si="4"/>
        <v>138.65062499999996</v>
      </c>
      <c r="R68">
        <f t="shared" si="5"/>
        <v>27.311075999999989</v>
      </c>
    </row>
    <row r="69" spans="1:18" x14ac:dyDescent="0.3">
      <c r="A69">
        <v>54</v>
      </c>
      <c r="B69">
        <v>2</v>
      </c>
      <c r="C69">
        <v>2</v>
      </c>
      <c r="E69">
        <v>43</v>
      </c>
      <c r="F69">
        <v>2</v>
      </c>
      <c r="G69">
        <v>54</v>
      </c>
      <c r="K69">
        <v>35</v>
      </c>
      <c r="L69">
        <v>59</v>
      </c>
      <c r="M69">
        <v>60</v>
      </c>
      <c r="N69">
        <f t="shared" si="1"/>
        <v>6.2250000000000014</v>
      </c>
      <c r="O69">
        <f t="shared" si="2"/>
        <v>-3.1740000000000066</v>
      </c>
      <c r="P69">
        <f t="shared" si="3"/>
        <v>-19.758150000000047</v>
      </c>
      <c r="Q69">
        <f t="shared" si="4"/>
        <v>38.750625000000021</v>
      </c>
      <c r="R69">
        <f t="shared" si="5"/>
        <v>10.074276000000042</v>
      </c>
    </row>
    <row r="70" spans="1:18" x14ac:dyDescent="0.3">
      <c r="A70">
        <v>55</v>
      </c>
      <c r="B70">
        <v>2</v>
      </c>
      <c r="C70">
        <v>2</v>
      </c>
      <c r="E70">
        <v>44</v>
      </c>
      <c r="F70">
        <v>1</v>
      </c>
      <c r="G70">
        <v>41</v>
      </c>
      <c r="K70">
        <v>36</v>
      </c>
      <c r="L70">
        <v>65</v>
      </c>
      <c r="M70">
        <v>69.599999999999994</v>
      </c>
      <c r="N70">
        <f t="shared" si="1"/>
        <v>12.225000000000001</v>
      </c>
      <c r="O70">
        <f t="shared" si="2"/>
        <v>6.4259999999999877</v>
      </c>
      <c r="P70">
        <f t="shared" si="3"/>
        <v>78.55784999999986</v>
      </c>
      <c r="Q70">
        <f t="shared" si="4"/>
        <v>149.45062500000003</v>
      </c>
      <c r="R70">
        <f t="shared" si="5"/>
        <v>41.293475999999842</v>
      </c>
    </row>
    <row r="71" spans="1:18" x14ac:dyDescent="0.3">
      <c r="A71">
        <v>56</v>
      </c>
      <c r="B71">
        <v>3</v>
      </c>
      <c r="C71">
        <v>3</v>
      </c>
      <c r="E71">
        <v>45</v>
      </c>
      <c r="F71">
        <v>3</v>
      </c>
      <c r="G71">
        <v>65</v>
      </c>
      <c r="K71">
        <v>37</v>
      </c>
      <c r="L71">
        <v>54</v>
      </c>
      <c r="M71">
        <v>90</v>
      </c>
      <c r="N71">
        <f t="shared" si="1"/>
        <v>1.2250000000000014</v>
      </c>
      <c r="O71">
        <f t="shared" si="2"/>
        <v>26.825999999999993</v>
      </c>
      <c r="P71">
        <f t="shared" si="3"/>
        <v>32.861850000000032</v>
      </c>
      <c r="Q71">
        <f t="shared" si="4"/>
        <v>1.5006250000000034</v>
      </c>
      <c r="R71">
        <f t="shared" si="5"/>
        <v>719.63427599999966</v>
      </c>
    </row>
    <row r="72" spans="1:18" x14ac:dyDescent="0.3">
      <c r="A72">
        <v>57</v>
      </c>
      <c r="B72">
        <v>1</v>
      </c>
      <c r="C72">
        <v>3</v>
      </c>
      <c r="E72">
        <v>46</v>
      </c>
      <c r="F72">
        <v>1</v>
      </c>
      <c r="G72">
        <v>59</v>
      </c>
      <c r="K72">
        <v>38</v>
      </c>
      <c r="L72">
        <v>62</v>
      </c>
      <c r="M72">
        <v>81.599999999999994</v>
      </c>
      <c r="N72">
        <f t="shared" si="1"/>
        <v>9.2250000000000014</v>
      </c>
      <c r="O72">
        <f t="shared" si="2"/>
        <v>18.425999999999988</v>
      </c>
      <c r="P72">
        <f t="shared" si="3"/>
        <v>169.97984999999991</v>
      </c>
      <c r="Q72">
        <f t="shared" si="4"/>
        <v>85.100625000000022</v>
      </c>
      <c r="R72">
        <f t="shared" si="5"/>
        <v>339.51747599999953</v>
      </c>
    </row>
    <row r="73" spans="1:18" x14ac:dyDescent="0.3">
      <c r="A73">
        <v>58</v>
      </c>
      <c r="B73">
        <v>2</v>
      </c>
      <c r="C73">
        <v>3</v>
      </c>
      <c r="E73">
        <v>47</v>
      </c>
      <c r="F73">
        <v>3</v>
      </c>
      <c r="G73">
        <v>40</v>
      </c>
      <c r="K73">
        <v>39</v>
      </c>
      <c r="L73">
        <v>31</v>
      </c>
      <c r="M73">
        <v>52.8</v>
      </c>
      <c r="N73">
        <f t="shared" si="1"/>
        <v>-21.774999999999999</v>
      </c>
      <c r="O73">
        <f t="shared" si="2"/>
        <v>-10.374000000000009</v>
      </c>
      <c r="P73">
        <f t="shared" si="3"/>
        <v>225.89385000000019</v>
      </c>
      <c r="Q73">
        <f t="shared" si="4"/>
        <v>474.15062499999993</v>
      </c>
      <c r="R73">
        <f t="shared" si="5"/>
        <v>107.61987600000019</v>
      </c>
    </row>
    <row r="74" spans="1:18" x14ac:dyDescent="0.3">
      <c r="A74">
        <v>59</v>
      </c>
      <c r="B74">
        <v>2</v>
      </c>
      <c r="C74">
        <v>2</v>
      </c>
      <c r="E74">
        <v>48</v>
      </c>
      <c r="F74">
        <v>2</v>
      </c>
      <c r="G74">
        <v>59</v>
      </c>
      <c r="K74">
        <v>40</v>
      </c>
      <c r="L74">
        <v>31</v>
      </c>
      <c r="M74">
        <v>48</v>
      </c>
      <c r="N74">
        <f t="shared" si="1"/>
        <v>-21.774999999999999</v>
      </c>
      <c r="O74">
        <f t="shared" si="2"/>
        <v>-15.174000000000007</v>
      </c>
      <c r="P74">
        <f t="shared" si="3"/>
        <v>330.41385000000014</v>
      </c>
      <c r="Q74">
        <f t="shared" si="4"/>
        <v>474.15062499999993</v>
      </c>
      <c r="R74">
        <f t="shared" si="5"/>
        <v>230.25027600000021</v>
      </c>
    </row>
    <row r="75" spans="1:18" x14ac:dyDescent="0.3">
      <c r="A75">
        <v>60</v>
      </c>
      <c r="B75">
        <v>2</v>
      </c>
      <c r="C75">
        <v>3</v>
      </c>
      <c r="E75">
        <v>49</v>
      </c>
      <c r="F75">
        <v>2</v>
      </c>
      <c r="G75">
        <v>59</v>
      </c>
      <c r="K75">
        <v>41</v>
      </c>
      <c r="L75">
        <v>47</v>
      </c>
      <c r="M75">
        <v>49.2</v>
      </c>
      <c r="N75">
        <f t="shared" si="1"/>
        <v>-5.7749999999999986</v>
      </c>
      <c r="O75">
        <f t="shared" si="2"/>
        <v>-13.974000000000004</v>
      </c>
      <c r="P75">
        <f t="shared" si="3"/>
        <v>80.699849999999998</v>
      </c>
      <c r="Q75">
        <f t="shared" si="4"/>
        <v>33.350624999999987</v>
      </c>
      <c r="R75">
        <f t="shared" si="5"/>
        <v>195.2726760000001</v>
      </c>
    </row>
    <row r="76" spans="1:18" x14ac:dyDescent="0.3">
      <c r="A76">
        <v>61</v>
      </c>
      <c r="B76">
        <v>2</v>
      </c>
      <c r="C76">
        <v>2</v>
      </c>
      <c r="E76">
        <v>50</v>
      </c>
      <c r="F76">
        <v>2</v>
      </c>
      <c r="G76">
        <v>54</v>
      </c>
      <c r="K76">
        <v>42</v>
      </c>
      <c r="L76">
        <v>59</v>
      </c>
      <c r="M76">
        <v>74.400000000000006</v>
      </c>
      <c r="N76">
        <f t="shared" si="1"/>
        <v>6.2250000000000014</v>
      </c>
      <c r="O76">
        <f t="shared" si="2"/>
        <v>11.225999999999999</v>
      </c>
      <c r="P76">
        <f t="shared" si="3"/>
        <v>69.881850000000014</v>
      </c>
      <c r="Q76">
        <f t="shared" si="4"/>
        <v>38.750625000000021</v>
      </c>
      <c r="R76">
        <f t="shared" si="5"/>
        <v>126.02307599999997</v>
      </c>
    </row>
    <row r="77" spans="1:18" x14ac:dyDescent="0.3">
      <c r="A77">
        <v>62</v>
      </c>
      <c r="B77">
        <v>3</v>
      </c>
      <c r="C77">
        <v>2</v>
      </c>
      <c r="E77">
        <v>51</v>
      </c>
      <c r="F77">
        <v>2</v>
      </c>
      <c r="G77">
        <v>61</v>
      </c>
      <c r="K77">
        <v>43</v>
      </c>
      <c r="L77">
        <v>54</v>
      </c>
      <c r="M77">
        <v>68.400000000000006</v>
      </c>
      <c r="N77">
        <f t="shared" si="1"/>
        <v>1.2250000000000014</v>
      </c>
      <c r="O77">
        <f t="shared" si="2"/>
        <v>5.2259999999999991</v>
      </c>
      <c r="P77">
        <f t="shared" si="3"/>
        <v>6.4018500000000067</v>
      </c>
      <c r="Q77">
        <f t="shared" si="4"/>
        <v>1.5006250000000034</v>
      </c>
      <c r="R77">
        <f t="shared" si="5"/>
        <v>27.311075999999989</v>
      </c>
    </row>
    <row r="78" spans="1:18" x14ac:dyDescent="0.3">
      <c r="A78">
        <v>63</v>
      </c>
      <c r="B78">
        <v>1</v>
      </c>
      <c r="C78">
        <v>1</v>
      </c>
      <c r="E78">
        <v>52</v>
      </c>
      <c r="F78">
        <v>3</v>
      </c>
      <c r="G78">
        <v>33</v>
      </c>
      <c r="K78">
        <v>44</v>
      </c>
      <c r="L78">
        <v>41</v>
      </c>
      <c r="M78">
        <v>51.6</v>
      </c>
      <c r="N78">
        <f t="shared" si="1"/>
        <v>-11.774999999999999</v>
      </c>
      <c r="O78">
        <f t="shared" si="2"/>
        <v>-11.574000000000005</v>
      </c>
      <c r="P78">
        <f t="shared" si="3"/>
        <v>136.28385000000006</v>
      </c>
      <c r="Q78">
        <f t="shared" si="4"/>
        <v>138.65062499999996</v>
      </c>
      <c r="R78">
        <f t="shared" si="5"/>
        <v>133.95747600000013</v>
      </c>
    </row>
    <row r="79" spans="1:18" x14ac:dyDescent="0.3">
      <c r="A79">
        <v>64</v>
      </c>
      <c r="B79">
        <v>2</v>
      </c>
      <c r="C79">
        <v>1</v>
      </c>
      <c r="E79">
        <v>53</v>
      </c>
      <c r="F79">
        <v>2</v>
      </c>
      <c r="G79">
        <v>44</v>
      </c>
      <c r="K79">
        <v>45</v>
      </c>
      <c r="L79">
        <v>65</v>
      </c>
      <c r="M79">
        <v>57.6</v>
      </c>
      <c r="N79">
        <f t="shared" si="1"/>
        <v>12.225000000000001</v>
      </c>
      <c r="O79">
        <f t="shared" si="2"/>
        <v>-5.5740000000000052</v>
      </c>
      <c r="P79">
        <f t="shared" si="3"/>
        <v>-68.142150000000072</v>
      </c>
      <c r="Q79">
        <f t="shared" si="4"/>
        <v>149.45062500000003</v>
      </c>
      <c r="R79">
        <f t="shared" si="5"/>
        <v>31.069476000000058</v>
      </c>
    </row>
    <row r="80" spans="1:18" x14ac:dyDescent="0.3">
      <c r="A80">
        <v>65</v>
      </c>
      <c r="B80">
        <v>3</v>
      </c>
      <c r="C80">
        <v>2</v>
      </c>
      <c r="E80">
        <v>54</v>
      </c>
      <c r="F80">
        <v>2</v>
      </c>
      <c r="G80">
        <v>59</v>
      </c>
      <c r="K80">
        <v>46</v>
      </c>
      <c r="L80">
        <v>59</v>
      </c>
      <c r="M80">
        <v>75.599999999999994</v>
      </c>
      <c r="N80">
        <f t="shared" si="1"/>
        <v>6.2250000000000014</v>
      </c>
      <c r="O80">
        <f t="shared" si="2"/>
        <v>12.425999999999988</v>
      </c>
      <c r="P80">
        <f t="shared" si="3"/>
        <v>77.351849999999942</v>
      </c>
      <c r="Q80">
        <f t="shared" si="4"/>
        <v>38.750625000000021</v>
      </c>
      <c r="R80">
        <f t="shared" si="5"/>
        <v>154.40547599999971</v>
      </c>
    </row>
    <row r="81" spans="1:18" x14ac:dyDescent="0.3">
      <c r="A81">
        <v>66</v>
      </c>
      <c r="B81">
        <v>2</v>
      </c>
      <c r="C81">
        <v>3</v>
      </c>
      <c r="E81">
        <v>55</v>
      </c>
      <c r="F81">
        <v>2</v>
      </c>
      <c r="G81">
        <v>62</v>
      </c>
      <c r="K81">
        <v>47</v>
      </c>
      <c r="L81">
        <v>40</v>
      </c>
      <c r="M81">
        <v>46.8</v>
      </c>
      <c r="N81">
        <f t="shared" si="1"/>
        <v>-12.774999999999999</v>
      </c>
      <c r="O81">
        <f t="shared" si="2"/>
        <v>-16.374000000000009</v>
      </c>
      <c r="P81">
        <f t="shared" si="3"/>
        <v>209.17785000000009</v>
      </c>
      <c r="Q81">
        <f t="shared" si="4"/>
        <v>163.20062499999997</v>
      </c>
      <c r="R81">
        <f t="shared" si="5"/>
        <v>268.10787600000032</v>
      </c>
    </row>
    <row r="82" spans="1:18" x14ac:dyDescent="0.3">
      <c r="A82">
        <v>67</v>
      </c>
      <c r="B82">
        <v>2</v>
      </c>
      <c r="C82">
        <v>2</v>
      </c>
      <c r="E82">
        <v>56</v>
      </c>
      <c r="F82">
        <v>3</v>
      </c>
      <c r="G82">
        <v>39</v>
      </c>
      <c r="K82">
        <v>48</v>
      </c>
      <c r="L82">
        <v>59</v>
      </c>
      <c r="M82">
        <v>84</v>
      </c>
      <c r="N82">
        <f t="shared" si="1"/>
        <v>6.2250000000000014</v>
      </c>
      <c r="O82">
        <f t="shared" si="2"/>
        <v>20.825999999999993</v>
      </c>
      <c r="P82">
        <f t="shared" si="3"/>
        <v>129.64184999999998</v>
      </c>
      <c r="Q82">
        <f t="shared" si="4"/>
        <v>38.750625000000021</v>
      </c>
      <c r="R82">
        <f t="shared" si="5"/>
        <v>433.72227599999974</v>
      </c>
    </row>
    <row r="83" spans="1:18" x14ac:dyDescent="0.3">
      <c r="A83">
        <v>68</v>
      </c>
      <c r="B83">
        <v>1</v>
      </c>
      <c r="C83">
        <v>3</v>
      </c>
      <c r="E83">
        <v>57</v>
      </c>
      <c r="F83">
        <v>1</v>
      </c>
      <c r="G83">
        <v>37</v>
      </c>
      <c r="K83">
        <v>49</v>
      </c>
      <c r="L83">
        <v>59</v>
      </c>
      <c r="M83">
        <v>75.599999999999994</v>
      </c>
      <c r="N83">
        <f t="shared" si="1"/>
        <v>6.2250000000000014</v>
      </c>
      <c r="O83">
        <f t="shared" si="2"/>
        <v>12.425999999999988</v>
      </c>
      <c r="P83">
        <f t="shared" si="3"/>
        <v>77.351849999999942</v>
      </c>
      <c r="Q83">
        <f t="shared" si="4"/>
        <v>38.750625000000021</v>
      </c>
      <c r="R83">
        <f t="shared" si="5"/>
        <v>154.40547599999971</v>
      </c>
    </row>
    <row r="84" spans="1:18" x14ac:dyDescent="0.3">
      <c r="A84">
        <v>69</v>
      </c>
      <c r="B84">
        <v>1</v>
      </c>
      <c r="C84">
        <v>2</v>
      </c>
      <c r="E84">
        <v>58</v>
      </c>
      <c r="F84">
        <v>2</v>
      </c>
      <c r="G84">
        <v>39</v>
      </c>
      <c r="K84">
        <v>50</v>
      </c>
      <c r="L84">
        <v>54</v>
      </c>
      <c r="M84">
        <v>70.8</v>
      </c>
      <c r="N84">
        <f t="shared" si="1"/>
        <v>1.2250000000000014</v>
      </c>
      <c r="O84">
        <f t="shared" si="2"/>
        <v>7.6259999999999906</v>
      </c>
      <c r="P84">
        <f t="shared" si="3"/>
        <v>9.3418499999999991</v>
      </c>
      <c r="Q84">
        <f t="shared" si="4"/>
        <v>1.5006250000000034</v>
      </c>
      <c r="R84">
        <f t="shared" si="5"/>
        <v>58.155875999999857</v>
      </c>
    </row>
    <row r="85" spans="1:18" x14ac:dyDescent="0.3">
      <c r="A85">
        <v>70</v>
      </c>
      <c r="B85">
        <v>2</v>
      </c>
      <c r="C85">
        <v>3</v>
      </c>
      <c r="E85">
        <v>59</v>
      </c>
      <c r="F85">
        <v>2</v>
      </c>
      <c r="G85">
        <v>57</v>
      </c>
      <c r="K85">
        <v>51</v>
      </c>
      <c r="L85">
        <v>61</v>
      </c>
      <c r="M85">
        <v>73.2</v>
      </c>
      <c r="N85">
        <f t="shared" si="1"/>
        <v>8.2250000000000014</v>
      </c>
      <c r="O85">
        <f t="shared" si="2"/>
        <v>10.025999999999996</v>
      </c>
      <c r="P85">
        <f t="shared" si="3"/>
        <v>82.463849999999979</v>
      </c>
      <c r="Q85">
        <f t="shared" si="4"/>
        <v>67.650625000000019</v>
      </c>
      <c r="R85">
        <f t="shared" si="5"/>
        <v>100.52067599999992</v>
      </c>
    </row>
    <row r="86" spans="1:18" x14ac:dyDescent="0.3">
      <c r="A86">
        <v>71</v>
      </c>
      <c r="B86">
        <v>2</v>
      </c>
      <c r="C86">
        <v>1</v>
      </c>
      <c r="E86">
        <v>60</v>
      </c>
      <c r="F86">
        <v>2</v>
      </c>
      <c r="G86">
        <v>49</v>
      </c>
      <c r="K86">
        <v>52</v>
      </c>
      <c r="L86">
        <v>33</v>
      </c>
      <c r="M86">
        <v>45.6</v>
      </c>
      <c r="N86">
        <f t="shared" si="1"/>
        <v>-19.774999999999999</v>
      </c>
      <c r="O86">
        <f t="shared" si="2"/>
        <v>-17.574000000000005</v>
      </c>
      <c r="P86">
        <f t="shared" si="3"/>
        <v>347.5258500000001</v>
      </c>
      <c r="Q86">
        <f t="shared" si="4"/>
        <v>391.05062499999997</v>
      </c>
      <c r="R86">
        <f t="shared" si="5"/>
        <v>308.84547600000019</v>
      </c>
    </row>
    <row r="87" spans="1:18" x14ac:dyDescent="0.3">
      <c r="A87">
        <v>72</v>
      </c>
      <c r="B87">
        <v>3</v>
      </c>
      <c r="C87">
        <v>2</v>
      </c>
      <c r="E87">
        <v>61</v>
      </c>
      <c r="F87">
        <v>2</v>
      </c>
      <c r="G87">
        <v>46</v>
      </c>
      <c r="K87">
        <v>53</v>
      </c>
      <c r="L87">
        <v>44</v>
      </c>
      <c r="M87">
        <v>73.2</v>
      </c>
      <c r="N87">
        <f t="shared" si="1"/>
        <v>-8.7749999999999986</v>
      </c>
      <c r="O87">
        <f t="shared" si="2"/>
        <v>10.025999999999996</v>
      </c>
      <c r="P87">
        <f t="shared" si="3"/>
        <v>-87.978149999999957</v>
      </c>
      <c r="Q87">
        <f t="shared" si="4"/>
        <v>77.000624999999971</v>
      </c>
      <c r="R87">
        <f t="shared" si="5"/>
        <v>100.52067599999992</v>
      </c>
    </row>
    <row r="88" spans="1:18" x14ac:dyDescent="0.3">
      <c r="A88">
        <v>73</v>
      </c>
      <c r="B88">
        <v>2</v>
      </c>
      <c r="C88">
        <v>2</v>
      </c>
      <c r="E88">
        <v>62</v>
      </c>
      <c r="F88">
        <v>3</v>
      </c>
      <c r="G88">
        <v>62</v>
      </c>
      <c r="K88">
        <v>54</v>
      </c>
      <c r="L88">
        <v>59</v>
      </c>
      <c r="M88">
        <v>58.8</v>
      </c>
      <c r="N88">
        <f t="shared" si="1"/>
        <v>6.2250000000000014</v>
      </c>
      <c r="O88">
        <f t="shared" si="2"/>
        <v>-4.3740000000000094</v>
      </c>
      <c r="P88">
        <f t="shared" si="3"/>
        <v>-27.228150000000063</v>
      </c>
      <c r="Q88">
        <f t="shared" si="4"/>
        <v>38.750625000000021</v>
      </c>
      <c r="R88">
        <f t="shared" si="5"/>
        <v>19.131876000000084</v>
      </c>
    </row>
    <row r="89" spans="1:18" x14ac:dyDescent="0.3">
      <c r="A89">
        <v>74</v>
      </c>
      <c r="B89">
        <v>2</v>
      </c>
      <c r="C89">
        <v>1</v>
      </c>
      <c r="E89">
        <v>63</v>
      </c>
      <c r="F89">
        <v>1</v>
      </c>
      <c r="G89">
        <v>44</v>
      </c>
      <c r="K89">
        <v>55</v>
      </c>
      <c r="L89">
        <v>62</v>
      </c>
      <c r="M89">
        <v>87.6</v>
      </c>
      <c r="N89">
        <f t="shared" si="1"/>
        <v>9.2250000000000014</v>
      </c>
      <c r="O89">
        <f t="shared" si="2"/>
        <v>24.425999999999988</v>
      </c>
      <c r="P89">
        <f t="shared" si="3"/>
        <v>225.32984999999991</v>
      </c>
      <c r="Q89">
        <f t="shared" si="4"/>
        <v>85.100625000000022</v>
      </c>
      <c r="R89">
        <f t="shared" si="5"/>
        <v>596.62947599999939</v>
      </c>
    </row>
    <row r="90" spans="1:18" x14ac:dyDescent="0.3">
      <c r="A90">
        <v>75</v>
      </c>
      <c r="B90">
        <v>2</v>
      </c>
      <c r="C90">
        <v>3</v>
      </c>
      <c r="E90">
        <v>64</v>
      </c>
      <c r="F90">
        <v>2</v>
      </c>
      <c r="G90">
        <v>33</v>
      </c>
      <c r="K90">
        <v>56</v>
      </c>
      <c r="L90">
        <v>39</v>
      </c>
      <c r="M90">
        <v>52.8</v>
      </c>
      <c r="N90">
        <f t="shared" si="1"/>
        <v>-13.774999999999999</v>
      </c>
      <c r="O90">
        <f t="shared" si="2"/>
        <v>-10.374000000000009</v>
      </c>
      <c r="P90">
        <f t="shared" si="3"/>
        <v>142.90185000000011</v>
      </c>
      <c r="Q90">
        <f t="shared" si="4"/>
        <v>189.75062499999996</v>
      </c>
      <c r="R90">
        <f t="shared" si="5"/>
        <v>107.61987600000019</v>
      </c>
    </row>
    <row r="91" spans="1:18" x14ac:dyDescent="0.3">
      <c r="A91">
        <v>76</v>
      </c>
      <c r="B91">
        <v>1</v>
      </c>
      <c r="C91">
        <v>2</v>
      </c>
      <c r="E91">
        <v>65</v>
      </c>
      <c r="F91">
        <v>3</v>
      </c>
      <c r="G91">
        <v>42</v>
      </c>
      <c r="K91">
        <v>57</v>
      </c>
      <c r="L91">
        <v>37</v>
      </c>
      <c r="M91">
        <v>50.4</v>
      </c>
      <c r="N91">
        <f t="shared" si="1"/>
        <v>-15.774999999999999</v>
      </c>
      <c r="O91">
        <f t="shared" si="2"/>
        <v>-12.774000000000008</v>
      </c>
      <c r="P91">
        <f t="shared" si="3"/>
        <v>201.50985000000011</v>
      </c>
      <c r="Q91">
        <f t="shared" si="4"/>
        <v>248.85062499999995</v>
      </c>
      <c r="R91">
        <f t="shared" si="5"/>
        <v>163.17507600000022</v>
      </c>
    </row>
    <row r="92" spans="1:18" x14ac:dyDescent="0.3">
      <c r="A92">
        <v>77</v>
      </c>
      <c r="B92">
        <v>3</v>
      </c>
      <c r="C92">
        <v>2</v>
      </c>
      <c r="E92">
        <v>66</v>
      </c>
      <c r="F92">
        <v>2</v>
      </c>
      <c r="G92">
        <v>41</v>
      </c>
      <c r="K92">
        <v>58</v>
      </c>
      <c r="L92">
        <v>39</v>
      </c>
      <c r="M92">
        <v>46.8</v>
      </c>
      <c r="N92">
        <f t="shared" si="1"/>
        <v>-13.774999999999999</v>
      </c>
      <c r="O92">
        <f t="shared" si="2"/>
        <v>-16.374000000000009</v>
      </c>
      <c r="P92">
        <f t="shared" si="3"/>
        <v>225.55185000000012</v>
      </c>
      <c r="Q92">
        <f t="shared" si="4"/>
        <v>189.75062499999996</v>
      </c>
      <c r="R92">
        <f t="shared" si="5"/>
        <v>268.10787600000032</v>
      </c>
    </row>
    <row r="93" spans="1:18" x14ac:dyDescent="0.3">
      <c r="A93">
        <v>78</v>
      </c>
      <c r="B93">
        <v>3</v>
      </c>
      <c r="C93">
        <v>1</v>
      </c>
      <c r="E93">
        <v>67</v>
      </c>
      <c r="F93">
        <v>2</v>
      </c>
      <c r="G93">
        <v>54</v>
      </c>
      <c r="K93">
        <v>59</v>
      </c>
      <c r="L93">
        <v>57</v>
      </c>
      <c r="M93">
        <v>66</v>
      </c>
      <c r="N93">
        <f t="shared" si="1"/>
        <v>4.2250000000000014</v>
      </c>
      <c r="O93">
        <f t="shared" si="2"/>
        <v>2.8259999999999934</v>
      </c>
      <c r="P93">
        <f t="shared" si="3"/>
        <v>11.939849999999977</v>
      </c>
      <c r="Q93">
        <f t="shared" si="4"/>
        <v>17.850625000000012</v>
      </c>
      <c r="R93">
        <f t="shared" si="5"/>
        <v>7.9862759999999628</v>
      </c>
    </row>
    <row r="94" spans="1:18" x14ac:dyDescent="0.3">
      <c r="A94">
        <v>79</v>
      </c>
      <c r="B94">
        <v>2</v>
      </c>
      <c r="C94">
        <v>3</v>
      </c>
      <c r="E94">
        <v>68</v>
      </c>
      <c r="F94">
        <v>1</v>
      </c>
      <c r="G94">
        <v>39</v>
      </c>
      <c r="K94">
        <v>60</v>
      </c>
      <c r="L94">
        <v>49</v>
      </c>
      <c r="M94">
        <v>62.4</v>
      </c>
      <c r="N94">
        <f t="shared" si="1"/>
        <v>-3.7749999999999986</v>
      </c>
      <c r="O94">
        <f t="shared" si="2"/>
        <v>-0.77400000000000801</v>
      </c>
      <c r="P94">
        <f t="shared" si="3"/>
        <v>2.9218500000000294</v>
      </c>
      <c r="Q94">
        <f t="shared" si="4"/>
        <v>14.250624999999989</v>
      </c>
      <c r="R94">
        <f t="shared" si="5"/>
        <v>0.59907600000001238</v>
      </c>
    </row>
    <row r="95" spans="1:18" x14ac:dyDescent="0.3">
      <c r="A95">
        <v>80</v>
      </c>
      <c r="B95">
        <v>3</v>
      </c>
      <c r="C95">
        <v>2</v>
      </c>
      <c r="E95">
        <v>69</v>
      </c>
      <c r="F95">
        <v>1</v>
      </c>
      <c r="G95">
        <v>43</v>
      </c>
      <c r="K95">
        <v>61</v>
      </c>
      <c r="L95">
        <v>46</v>
      </c>
      <c r="M95">
        <v>54</v>
      </c>
      <c r="N95">
        <f t="shared" si="1"/>
        <v>-6.7749999999999986</v>
      </c>
      <c r="O95">
        <f t="shared" si="2"/>
        <v>-9.1740000000000066</v>
      </c>
      <c r="P95">
        <f t="shared" si="3"/>
        <v>62.153850000000034</v>
      </c>
      <c r="Q95">
        <f t="shared" si="4"/>
        <v>45.900624999999984</v>
      </c>
      <c r="R95">
        <f t="shared" si="5"/>
        <v>84.162276000000119</v>
      </c>
    </row>
    <row r="96" spans="1:18" x14ac:dyDescent="0.3">
      <c r="A96">
        <v>81</v>
      </c>
      <c r="B96">
        <v>3</v>
      </c>
      <c r="C96">
        <v>2</v>
      </c>
      <c r="E96">
        <v>70</v>
      </c>
      <c r="F96">
        <v>2</v>
      </c>
      <c r="G96">
        <v>33</v>
      </c>
      <c r="K96">
        <v>62</v>
      </c>
      <c r="L96">
        <v>62</v>
      </c>
      <c r="M96">
        <v>73.2</v>
      </c>
      <c r="N96">
        <f t="shared" si="1"/>
        <v>9.2250000000000014</v>
      </c>
      <c r="O96">
        <f t="shared" si="2"/>
        <v>10.025999999999996</v>
      </c>
      <c r="P96">
        <f t="shared" si="3"/>
        <v>92.489849999999976</v>
      </c>
      <c r="Q96">
        <f t="shared" si="4"/>
        <v>85.100625000000022</v>
      </c>
      <c r="R96">
        <f t="shared" si="5"/>
        <v>100.52067599999992</v>
      </c>
    </row>
    <row r="97" spans="1:18" x14ac:dyDescent="0.3">
      <c r="A97">
        <v>82</v>
      </c>
      <c r="B97">
        <v>1</v>
      </c>
      <c r="C97">
        <v>3</v>
      </c>
      <c r="E97">
        <v>71</v>
      </c>
      <c r="F97">
        <v>2</v>
      </c>
      <c r="G97">
        <v>44</v>
      </c>
      <c r="K97">
        <v>63</v>
      </c>
      <c r="L97">
        <v>44</v>
      </c>
      <c r="M97">
        <v>46.8</v>
      </c>
      <c r="N97">
        <f t="shared" si="1"/>
        <v>-8.7749999999999986</v>
      </c>
      <c r="O97">
        <f t="shared" si="2"/>
        <v>-16.374000000000009</v>
      </c>
      <c r="P97">
        <f t="shared" si="3"/>
        <v>143.68185000000005</v>
      </c>
      <c r="Q97">
        <f t="shared" si="4"/>
        <v>77.000624999999971</v>
      </c>
      <c r="R97">
        <f t="shared" si="5"/>
        <v>268.10787600000032</v>
      </c>
    </row>
    <row r="98" spans="1:18" x14ac:dyDescent="0.3">
      <c r="A98">
        <v>83</v>
      </c>
      <c r="B98">
        <v>2</v>
      </c>
      <c r="C98">
        <v>2</v>
      </c>
      <c r="E98">
        <v>72</v>
      </c>
      <c r="F98">
        <v>3</v>
      </c>
      <c r="G98">
        <v>54</v>
      </c>
      <c r="K98">
        <v>64</v>
      </c>
      <c r="L98">
        <v>33</v>
      </c>
      <c r="M98">
        <v>49.2</v>
      </c>
      <c r="N98">
        <f t="shared" si="1"/>
        <v>-19.774999999999999</v>
      </c>
      <c r="O98">
        <f t="shared" si="2"/>
        <v>-13.974000000000004</v>
      </c>
      <c r="P98">
        <f t="shared" si="3"/>
        <v>276.33585000000005</v>
      </c>
      <c r="Q98">
        <f t="shared" si="4"/>
        <v>391.05062499999997</v>
      </c>
      <c r="R98">
        <f t="shared" si="5"/>
        <v>195.2726760000001</v>
      </c>
    </row>
    <row r="99" spans="1:18" x14ac:dyDescent="0.3">
      <c r="A99">
        <v>84</v>
      </c>
      <c r="B99">
        <v>1</v>
      </c>
      <c r="C99">
        <v>2</v>
      </c>
      <c r="E99">
        <v>73</v>
      </c>
      <c r="F99">
        <v>2</v>
      </c>
      <c r="G99">
        <v>67</v>
      </c>
      <c r="K99">
        <v>65</v>
      </c>
      <c r="L99">
        <v>42</v>
      </c>
      <c r="M99">
        <v>60</v>
      </c>
      <c r="N99">
        <f t="shared" si="1"/>
        <v>-10.774999999999999</v>
      </c>
      <c r="O99">
        <f t="shared" si="2"/>
        <v>-3.1740000000000066</v>
      </c>
      <c r="P99">
        <f t="shared" si="3"/>
        <v>34.199850000000069</v>
      </c>
      <c r="Q99">
        <f t="shared" si="4"/>
        <v>116.10062499999997</v>
      </c>
      <c r="R99">
        <f t="shared" si="5"/>
        <v>10.074276000000042</v>
      </c>
    </row>
    <row r="100" spans="1:18" x14ac:dyDescent="0.3">
      <c r="A100">
        <v>85</v>
      </c>
      <c r="B100">
        <v>2</v>
      </c>
      <c r="C100">
        <v>3</v>
      </c>
      <c r="E100">
        <v>74</v>
      </c>
      <c r="F100">
        <v>2</v>
      </c>
      <c r="G100">
        <v>59</v>
      </c>
      <c r="K100">
        <v>66</v>
      </c>
      <c r="L100">
        <v>41</v>
      </c>
      <c r="M100">
        <v>48</v>
      </c>
      <c r="N100">
        <f t="shared" ref="N100:N163" si="6">L100-AVERAGE($L$35:$L$234)</f>
        <v>-11.774999999999999</v>
      </c>
      <c r="O100">
        <f t="shared" ref="O100:O163" si="7">M100-AVERAGE($M$35:$M$234)</f>
        <v>-15.174000000000007</v>
      </c>
      <c r="P100">
        <f t="shared" ref="P100:P163" si="8">N100*O100</f>
        <v>178.67385000000004</v>
      </c>
      <c r="Q100">
        <f t="shared" ref="Q100:Q163" si="9">N100^2</f>
        <v>138.65062499999996</v>
      </c>
      <c r="R100">
        <f t="shared" ref="R100:R163" si="10">O100^2</f>
        <v>230.25027600000021</v>
      </c>
    </row>
    <row r="101" spans="1:18" x14ac:dyDescent="0.3">
      <c r="A101">
        <v>86</v>
      </c>
      <c r="B101">
        <v>3</v>
      </c>
      <c r="C101">
        <v>2</v>
      </c>
      <c r="E101">
        <v>75</v>
      </c>
      <c r="F101">
        <v>2</v>
      </c>
      <c r="G101">
        <v>45</v>
      </c>
      <c r="K101">
        <v>67</v>
      </c>
      <c r="L101">
        <v>54</v>
      </c>
      <c r="M101">
        <v>72</v>
      </c>
      <c r="N101">
        <f t="shared" si="6"/>
        <v>1.2250000000000014</v>
      </c>
      <c r="O101">
        <f t="shared" si="7"/>
        <v>8.8259999999999934</v>
      </c>
      <c r="P101">
        <f t="shared" si="8"/>
        <v>10.811850000000005</v>
      </c>
      <c r="Q101">
        <f t="shared" si="9"/>
        <v>1.5006250000000034</v>
      </c>
      <c r="R101">
        <f t="shared" si="10"/>
        <v>77.898275999999882</v>
      </c>
    </row>
    <row r="102" spans="1:18" x14ac:dyDescent="0.3">
      <c r="A102">
        <v>87</v>
      </c>
      <c r="B102">
        <v>3</v>
      </c>
      <c r="C102">
        <v>2</v>
      </c>
      <c r="E102">
        <v>76</v>
      </c>
      <c r="F102">
        <v>1</v>
      </c>
      <c r="G102">
        <v>40</v>
      </c>
      <c r="K102">
        <v>68</v>
      </c>
      <c r="L102">
        <v>39</v>
      </c>
      <c r="M102">
        <v>56.4</v>
      </c>
      <c r="N102">
        <f t="shared" si="6"/>
        <v>-13.774999999999999</v>
      </c>
      <c r="O102">
        <f t="shared" si="7"/>
        <v>-6.774000000000008</v>
      </c>
      <c r="P102">
        <f t="shared" si="8"/>
        <v>93.311850000000106</v>
      </c>
      <c r="Q102">
        <f t="shared" si="9"/>
        <v>189.75062499999996</v>
      </c>
      <c r="R102">
        <f t="shared" si="10"/>
        <v>45.887076000000107</v>
      </c>
    </row>
    <row r="103" spans="1:18" x14ac:dyDescent="0.3">
      <c r="A103">
        <v>88</v>
      </c>
      <c r="B103">
        <v>3</v>
      </c>
      <c r="C103">
        <v>3</v>
      </c>
      <c r="E103">
        <v>77</v>
      </c>
      <c r="F103">
        <v>3</v>
      </c>
      <c r="G103">
        <v>61</v>
      </c>
      <c r="K103">
        <v>69</v>
      </c>
      <c r="L103">
        <v>43</v>
      </c>
      <c r="M103">
        <v>70.8</v>
      </c>
      <c r="N103">
        <f t="shared" si="6"/>
        <v>-9.7749999999999986</v>
      </c>
      <c r="O103">
        <f t="shared" si="7"/>
        <v>7.6259999999999906</v>
      </c>
      <c r="P103">
        <f t="shared" si="8"/>
        <v>-74.544149999999902</v>
      </c>
      <c r="Q103">
        <f t="shared" si="9"/>
        <v>95.550624999999968</v>
      </c>
      <c r="R103">
        <f t="shared" si="10"/>
        <v>58.155875999999857</v>
      </c>
    </row>
    <row r="104" spans="1:18" x14ac:dyDescent="0.3">
      <c r="A104">
        <v>89</v>
      </c>
      <c r="B104">
        <v>2</v>
      </c>
      <c r="C104">
        <v>3</v>
      </c>
      <c r="E104">
        <v>78</v>
      </c>
      <c r="F104">
        <v>3</v>
      </c>
      <c r="G104">
        <v>59</v>
      </c>
      <c r="K104">
        <v>70</v>
      </c>
      <c r="L104">
        <v>33</v>
      </c>
      <c r="M104">
        <v>58.8</v>
      </c>
      <c r="N104">
        <f t="shared" si="6"/>
        <v>-19.774999999999999</v>
      </c>
      <c r="O104">
        <f t="shared" si="7"/>
        <v>-4.3740000000000094</v>
      </c>
      <c r="P104">
        <f t="shared" si="8"/>
        <v>86.495850000000175</v>
      </c>
      <c r="Q104">
        <f t="shared" si="9"/>
        <v>391.05062499999997</v>
      </c>
      <c r="R104">
        <f t="shared" si="10"/>
        <v>19.131876000000084</v>
      </c>
    </row>
    <row r="105" spans="1:18" x14ac:dyDescent="0.3">
      <c r="A105">
        <v>90</v>
      </c>
      <c r="B105">
        <v>3</v>
      </c>
      <c r="C105">
        <v>2</v>
      </c>
      <c r="E105">
        <v>79</v>
      </c>
      <c r="F105">
        <v>2</v>
      </c>
      <c r="G105">
        <v>36</v>
      </c>
      <c r="K105">
        <v>71</v>
      </c>
      <c r="L105">
        <v>44</v>
      </c>
      <c r="M105">
        <v>55.2</v>
      </c>
      <c r="N105">
        <f t="shared" si="6"/>
        <v>-8.7749999999999986</v>
      </c>
      <c r="O105">
        <f t="shared" si="7"/>
        <v>-7.9740000000000038</v>
      </c>
      <c r="P105">
        <f t="shared" si="8"/>
        <v>69.971850000000018</v>
      </c>
      <c r="Q105">
        <f t="shared" si="9"/>
        <v>77.000624999999971</v>
      </c>
      <c r="R105">
        <f t="shared" si="10"/>
        <v>63.584676000000059</v>
      </c>
    </row>
    <row r="106" spans="1:18" x14ac:dyDescent="0.3">
      <c r="A106">
        <v>91</v>
      </c>
      <c r="B106">
        <v>2</v>
      </c>
      <c r="C106">
        <v>2</v>
      </c>
      <c r="E106">
        <v>80</v>
      </c>
      <c r="F106">
        <v>3</v>
      </c>
      <c r="G106">
        <v>41</v>
      </c>
      <c r="K106">
        <v>72</v>
      </c>
      <c r="L106">
        <v>54</v>
      </c>
      <c r="M106">
        <v>69.599999999999994</v>
      </c>
      <c r="N106">
        <f t="shared" si="6"/>
        <v>1.2250000000000014</v>
      </c>
      <c r="O106">
        <f t="shared" si="7"/>
        <v>6.4259999999999877</v>
      </c>
      <c r="P106">
        <f t="shared" si="8"/>
        <v>7.871849999999994</v>
      </c>
      <c r="Q106">
        <f t="shared" si="9"/>
        <v>1.5006250000000034</v>
      </c>
      <c r="R106">
        <f t="shared" si="10"/>
        <v>41.293475999999842</v>
      </c>
    </row>
    <row r="107" spans="1:18" x14ac:dyDescent="0.3">
      <c r="A107">
        <v>92</v>
      </c>
      <c r="B107">
        <v>1</v>
      </c>
      <c r="C107">
        <v>1</v>
      </c>
      <c r="E107">
        <v>81</v>
      </c>
      <c r="F107">
        <v>3</v>
      </c>
      <c r="G107">
        <v>59</v>
      </c>
      <c r="K107">
        <v>73</v>
      </c>
      <c r="L107">
        <v>67</v>
      </c>
      <c r="M107">
        <v>85.2</v>
      </c>
      <c r="N107">
        <f t="shared" si="6"/>
        <v>14.225000000000001</v>
      </c>
      <c r="O107">
        <f t="shared" si="7"/>
        <v>22.025999999999996</v>
      </c>
      <c r="P107">
        <f t="shared" si="8"/>
        <v>313.31984999999997</v>
      </c>
      <c r="Q107">
        <f t="shared" si="9"/>
        <v>202.35062500000004</v>
      </c>
      <c r="R107">
        <f t="shared" si="10"/>
        <v>485.14467599999983</v>
      </c>
    </row>
    <row r="108" spans="1:18" x14ac:dyDescent="0.3">
      <c r="A108">
        <v>93</v>
      </c>
      <c r="B108">
        <v>3</v>
      </c>
      <c r="C108">
        <v>2</v>
      </c>
      <c r="E108">
        <v>82</v>
      </c>
      <c r="F108">
        <v>1</v>
      </c>
      <c r="G108">
        <v>49</v>
      </c>
      <c r="K108">
        <v>74</v>
      </c>
      <c r="L108">
        <v>59</v>
      </c>
      <c r="M108">
        <v>69.599999999999994</v>
      </c>
      <c r="N108">
        <f t="shared" si="6"/>
        <v>6.2250000000000014</v>
      </c>
      <c r="O108">
        <f t="shared" si="7"/>
        <v>6.4259999999999877</v>
      </c>
      <c r="P108">
        <f t="shared" si="8"/>
        <v>40.001849999999934</v>
      </c>
      <c r="Q108">
        <f t="shared" si="9"/>
        <v>38.750625000000021</v>
      </c>
      <c r="R108">
        <f t="shared" si="10"/>
        <v>41.293475999999842</v>
      </c>
    </row>
    <row r="109" spans="1:18" x14ac:dyDescent="0.3">
      <c r="A109">
        <v>94</v>
      </c>
      <c r="B109">
        <v>1</v>
      </c>
      <c r="C109">
        <v>2</v>
      </c>
      <c r="E109">
        <v>83</v>
      </c>
      <c r="F109">
        <v>2</v>
      </c>
      <c r="G109">
        <v>59</v>
      </c>
      <c r="K109">
        <v>75</v>
      </c>
      <c r="L109">
        <v>45</v>
      </c>
      <c r="M109">
        <v>55.2</v>
      </c>
      <c r="N109">
        <f t="shared" si="6"/>
        <v>-7.7749999999999986</v>
      </c>
      <c r="O109">
        <f t="shared" si="7"/>
        <v>-7.9740000000000038</v>
      </c>
      <c r="P109">
        <f t="shared" si="8"/>
        <v>61.997850000000021</v>
      </c>
      <c r="Q109">
        <f t="shared" si="9"/>
        <v>60.450624999999981</v>
      </c>
      <c r="R109">
        <f t="shared" si="10"/>
        <v>63.584676000000059</v>
      </c>
    </row>
    <row r="110" spans="1:18" x14ac:dyDescent="0.3">
      <c r="A110">
        <v>95</v>
      </c>
      <c r="B110">
        <v>1</v>
      </c>
      <c r="C110">
        <v>1</v>
      </c>
      <c r="E110">
        <v>84</v>
      </c>
      <c r="F110">
        <v>1</v>
      </c>
      <c r="G110">
        <v>65</v>
      </c>
      <c r="K110">
        <v>76</v>
      </c>
      <c r="L110">
        <v>40</v>
      </c>
      <c r="M110">
        <v>51.6</v>
      </c>
      <c r="N110">
        <f t="shared" si="6"/>
        <v>-12.774999999999999</v>
      </c>
      <c r="O110">
        <f t="shared" si="7"/>
        <v>-11.574000000000005</v>
      </c>
      <c r="P110">
        <f t="shared" si="8"/>
        <v>147.85785000000004</v>
      </c>
      <c r="Q110">
        <f t="shared" si="9"/>
        <v>163.20062499999997</v>
      </c>
      <c r="R110">
        <f t="shared" si="10"/>
        <v>133.95747600000013</v>
      </c>
    </row>
    <row r="111" spans="1:18" x14ac:dyDescent="0.3">
      <c r="A111">
        <v>96</v>
      </c>
      <c r="B111">
        <v>1</v>
      </c>
      <c r="C111">
        <v>1</v>
      </c>
      <c r="E111">
        <v>85</v>
      </c>
      <c r="F111">
        <v>2</v>
      </c>
      <c r="G111">
        <v>41</v>
      </c>
      <c r="K111">
        <v>77</v>
      </c>
      <c r="L111">
        <v>61</v>
      </c>
      <c r="M111">
        <v>64.8</v>
      </c>
      <c r="N111">
        <f t="shared" si="6"/>
        <v>8.2250000000000014</v>
      </c>
      <c r="O111">
        <f t="shared" si="7"/>
        <v>1.6259999999999906</v>
      </c>
      <c r="P111">
        <f t="shared" si="8"/>
        <v>13.373849999999925</v>
      </c>
      <c r="Q111">
        <f t="shared" si="9"/>
        <v>67.650625000000019</v>
      </c>
      <c r="R111">
        <f t="shared" si="10"/>
        <v>2.6438759999999695</v>
      </c>
    </row>
    <row r="112" spans="1:18" x14ac:dyDescent="0.3">
      <c r="A112">
        <v>97</v>
      </c>
      <c r="B112">
        <v>2</v>
      </c>
      <c r="C112">
        <v>2</v>
      </c>
      <c r="E112">
        <v>86</v>
      </c>
      <c r="F112">
        <v>3</v>
      </c>
      <c r="G112">
        <v>62</v>
      </c>
      <c r="K112">
        <v>78</v>
      </c>
      <c r="L112">
        <v>59</v>
      </c>
      <c r="M112">
        <v>67.2</v>
      </c>
      <c r="N112">
        <f t="shared" si="6"/>
        <v>6.2250000000000014</v>
      </c>
      <c r="O112">
        <f t="shared" si="7"/>
        <v>4.0259999999999962</v>
      </c>
      <c r="P112">
        <f t="shared" si="8"/>
        <v>25.061849999999982</v>
      </c>
      <c r="Q112">
        <f t="shared" si="9"/>
        <v>38.750625000000021</v>
      </c>
      <c r="R112">
        <f t="shared" si="10"/>
        <v>16.208675999999969</v>
      </c>
    </row>
    <row r="113" spans="1:18" x14ac:dyDescent="0.3">
      <c r="A113">
        <v>98</v>
      </c>
      <c r="B113">
        <v>3</v>
      </c>
      <c r="C113">
        <v>2</v>
      </c>
      <c r="E113">
        <v>87</v>
      </c>
      <c r="F113">
        <v>3</v>
      </c>
      <c r="G113">
        <v>41</v>
      </c>
      <c r="K113">
        <v>79</v>
      </c>
      <c r="L113">
        <v>36</v>
      </c>
      <c r="M113">
        <v>55.2</v>
      </c>
      <c r="N113">
        <f t="shared" si="6"/>
        <v>-16.774999999999999</v>
      </c>
      <c r="O113">
        <f t="shared" si="7"/>
        <v>-7.9740000000000038</v>
      </c>
      <c r="P113">
        <f t="shared" si="8"/>
        <v>133.76385000000005</v>
      </c>
      <c r="Q113">
        <f t="shared" si="9"/>
        <v>281.40062499999993</v>
      </c>
      <c r="R113">
        <f t="shared" si="10"/>
        <v>63.584676000000059</v>
      </c>
    </row>
    <row r="114" spans="1:18" x14ac:dyDescent="0.3">
      <c r="A114">
        <v>99</v>
      </c>
      <c r="B114">
        <v>1</v>
      </c>
      <c r="C114">
        <v>3</v>
      </c>
      <c r="E114">
        <v>88</v>
      </c>
      <c r="F114">
        <v>3</v>
      </c>
      <c r="G114">
        <v>49</v>
      </c>
      <c r="K114">
        <v>80</v>
      </c>
      <c r="L114">
        <v>41</v>
      </c>
      <c r="M114">
        <v>64.8</v>
      </c>
      <c r="N114">
        <f t="shared" si="6"/>
        <v>-11.774999999999999</v>
      </c>
      <c r="O114">
        <f t="shared" si="7"/>
        <v>1.6259999999999906</v>
      </c>
      <c r="P114">
        <f t="shared" si="8"/>
        <v>-19.146149999999885</v>
      </c>
      <c r="Q114">
        <f t="shared" si="9"/>
        <v>138.65062499999996</v>
      </c>
      <c r="R114">
        <f t="shared" si="10"/>
        <v>2.6438759999999695</v>
      </c>
    </row>
    <row r="115" spans="1:18" x14ac:dyDescent="0.3">
      <c r="A115">
        <v>100</v>
      </c>
      <c r="B115">
        <v>3</v>
      </c>
      <c r="C115">
        <v>2</v>
      </c>
      <c r="E115">
        <v>89</v>
      </c>
      <c r="F115">
        <v>2</v>
      </c>
      <c r="G115">
        <v>31</v>
      </c>
      <c r="K115">
        <v>81</v>
      </c>
      <c r="L115">
        <v>59</v>
      </c>
      <c r="M115">
        <v>68.400000000000006</v>
      </c>
      <c r="N115">
        <f t="shared" si="6"/>
        <v>6.2250000000000014</v>
      </c>
      <c r="O115">
        <f t="shared" si="7"/>
        <v>5.2259999999999991</v>
      </c>
      <c r="P115">
        <f t="shared" si="8"/>
        <v>32.531849999999999</v>
      </c>
      <c r="Q115">
        <f t="shared" si="9"/>
        <v>38.750625000000021</v>
      </c>
      <c r="R115">
        <f t="shared" si="10"/>
        <v>27.311075999999989</v>
      </c>
    </row>
    <row r="116" spans="1:18" x14ac:dyDescent="0.3">
      <c r="A116">
        <v>101</v>
      </c>
      <c r="B116">
        <v>3</v>
      </c>
      <c r="C116">
        <v>2</v>
      </c>
      <c r="E116">
        <v>90</v>
      </c>
      <c r="F116">
        <v>3</v>
      </c>
      <c r="G116">
        <v>49</v>
      </c>
      <c r="K116">
        <v>82</v>
      </c>
      <c r="L116">
        <v>49</v>
      </c>
      <c r="M116">
        <v>64.8</v>
      </c>
      <c r="N116">
        <f t="shared" si="6"/>
        <v>-3.7749999999999986</v>
      </c>
      <c r="O116">
        <f t="shared" si="7"/>
        <v>1.6259999999999906</v>
      </c>
      <c r="P116">
        <f t="shared" si="8"/>
        <v>-6.1381499999999622</v>
      </c>
      <c r="Q116">
        <f t="shared" si="9"/>
        <v>14.250624999999989</v>
      </c>
      <c r="R116">
        <f t="shared" si="10"/>
        <v>2.6438759999999695</v>
      </c>
    </row>
    <row r="117" spans="1:18" x14ac:dyDescent="0.3">
      <c r="A117">
        <v>102</v>
      </c>
      <c r="B117">
        <v>3</v>
      </c>
      <c r="C117">
        <v>1</v>
      </c>
      <c r="E117">
        <v>91</v>
      </c>
      <c r="F117">
        <v>2</v>
      </c>
      <c r="G117">
        <v>62</v>
      </c>
      <c r="K117">
        <v>83</v>
      </c>
      <c r="L117">
        <v>59</v>
      </c>
      <c r="M117">
        <v>85.2</v>
      </c>
      <c r="N117">
        <f t="shared" si="6"/>
        <v>6.2250000000000014</v>
      </c>
      <c r="O117">
        <f t="shared" si="7"/>
        <v>22.025999999999996</v>
      </c>
      <c r="P117">
        <f t="shared" si="8"/>
        <v>137.11185</v>
      </c>
      <c r="Q117">
        <f t="shared" si="9"/>
        <v>38.750625000000021</v>
      </c>
      <c r="R117">
        <f t="shared" si="10"/>
        <v>485.14467599999983</v>
      </c>
    </row>
    <row r="118" spans="1:18" x14ac:dyDescent="0.3">
      <c r="A118">
        <v>103</v>
      </c>
      <c r="B118">
        <v>1</v>
      </c>
      <c r="C118">
        <v>2</v>
      </c>
      <c r="E118">
        <v>92</v>
      </c>
      <c r="F118">
        <v>1</v>
      </c>
      <c r="G118">
        <v>49</v>
      </c>
      <c r="K118">
        <v>84</v>
      </c>
      <c r="L118">
        <v>65</v>
      </c>
      <c r="M118">
        <v>57.6</v>
      </c>
      <c r="N118">
        <f t="shared" si="6"/>
        <v>12.225000000000001</v>
      </c>
      <c r="O118">
        <f t="shared" si="7"/>
        <v>-5.5740000000000052</v>
      </c>
      <c r="P118">
        <f t="shared" si="8"/>
        <v>-68.142150000000072</v>
      </c>
      <c r="Q118">
        <f t="shared" si="9"/>
        <v>149.45062500000003</v>
      </c>
      <c r="R118">
        <f t="shared" si="10"/>
        <v>31.069476000000058</v>
      </c>
    </row>
    <row r="119" spans="1:18" x14ac:dyDescent="0.3">
      <c r="A119">
        <v>104</v>
      </c>
      <c r="B119">
        <v>3</v>
      </c>
      <c r="C119">
        <v>2</v>
      </c>
      <c r="E119">
        <v>93</v>
      </c>
      <c r="F119">
        <v>3</v>
      </c>
      <c r="G119">
        <v>62</v>
      </c>
      <c r="K119">
        <v>85</v>
      </c>
      <c r="L119">
        <v>41</v>
      </c>
      <c r="M119">
        <v>48</v>
      </c>
      <c r="N119">
        <f t="shared" si="6"/>
        <v>-11.774999999999999</v>
      </c>
      <c r="O119">
        <f t="shared" si="7"/>
        <v>-15.174000000000007</v>
      </c>
      <c r="P119">
        <f t="shared" si="8"/>
        <v>178.67385000000004</v>
      </c>
      <c r="Q119">
        <f t="shared" si="9"/>
        <v>138.65062499999996</v>
      </c>
      <c r="R119">
        <f t="shared" si="10"/>
        <v>230.25027600000021</v>
      </c>
    </row>
    <row r="120" spans="1:18" x14ac:dyDescent="0.3">
      <c r="A120">
        <v>105</v>
      </c>
      <c r="B120">
        <v>2</v>
      </c>
      <c r="C120">
        <v>2</v>
      </c>
      <c r="E120">
        <v>94</v>
      </c>
      <c r="F120">
        <v>1</v>
      </c>
      <c r="G120">
        <v>44</v>
      </c>
      <c r="K120">
        <v>86</v>
      </c>
      <c r="L120">
        <v>62</v>
      </c>
      <c r="M120">
        <v>76.8</v>
      </c>
      <c r="N120">
        <f t="shared" si="6"/>
        <v>9.2250000000000014</v>
      </c>
      <c r="O120">
        <f t="shared" si="7"/>
        <v>13.625999999999991</v>
      </c>
      <c r="P120">
        <f t="shared" si="8"/>
        <v>125.69984999999993</v>
      </c>
      <c r="Q120">
        <f t="shared" si="9"/>
        <v>85.100625000000022</v>
      </c>
      <c r="R120">
        <f t="shared" si="10"/>
        <v>185.66787599999975</v>
      </c>
    </row>
    <row r="121" spans="1:18" x14ac:dyDescent="0.3">
      <c r="A121">
        <v>106</v>
      </c>
      <c r="B121">
        <v>2</v>
      </c>
      <c r="C121">
        <v>2</v>
      </c>
      <c r="E121">
        <v>95</v>
      </c>
      <c r="F121">
        <v>1</v>
      </c>
      <c r="G121">
        <v>44</v>
      </c>
      <c r="K121">
        <v>87</v>
      </c>
      <c r="L121">
        <v>41</v>
      </c>
      <c r="M121">
        <v>61.2</v>
      </c>
      <c r="N121">
        <f t="shared" si="6"/>
        <v>-11.774999999999999</v>
      </c>
      <c r="O121">
        <f t="shared" si="7"/>
        <v>-1.9740000000000038</v>
      </c>
      <c r="P121">
        <f t="shared" si="8"/>
        <v>23.243850000000041</v>
      </c>
      <c r="Q121">
        <f t="shared" si="9"/>
        <v>138.65062499999996</v>
      </c>
      <c r="R121">
        <f t="shared" si="10"/>
        <v>3.8966760000000149</v>
      </c>
    </row>
    <row r="122" spans="1:18" x14ac:dyDescent="0.3">
      <c r="A122">
        <v>107</v>
      </c>
      <c r="B122">
        <v>3</v>
      </c>
      <c r="C122">
        <v>2</v>
      </c>
      <c r="E122">
        <v>96</v>
      </c>
      <c r="F122">
        <v>1</v>
      </c>
      <c r="G122">
        <v>62</v>
      </c>
      <c r="K122">
        <v>88</v>
      </c>
      <c r="L122">
        <v>49</v>
      </c>
      <c r="M122">
        <v>46.8</v>
      </c>
      <c r="N122">
        <f t="shared" si="6"/>
        <v>-3.7749999999999986</v>
      </c>
      <c r="O122">
        <f t="shared" si="7"/>
        <v>-16.374000000000009</v>
      </c>
      <c r="P122">
        <f t="shared" si="8"/>
        <v>61.811850000000014</v>
      </c>
      <c r="Q122">
        <f t="shared" si="9"/>
        <v>14.250624999999989</v>
      </c>
      <c r="R122">
        <f t="shared" si="10"/>
        <v>268.10787600000032</v>
      </c>
    </row>
    <row r="123" spans="1:18" x14ac:dyDescent="0.3">
      <c r="A123">
        <v>108</v>
      </c>
      <c r="B123">
        <v>1</v>
      </c>
      <c r="C123">
        <v>3</v>
      </c>
      <c r="E123">
        <v>97</v>
      </c>
      <c r="F123">
        <v>2</v>
      </c>
      <c r="G123">
        <v>65</v>
      </c>
      <c r="K123">
        <v>89</v>
      </c>
      <c r="L123">
        <v>31</v>
      </c>
      <c r="M123">
        <v>48</v>
      </c>
      <c r="N123">
        <f t="shared" si="6"/>
        <v>-21.774999999999999</v>
      </c>
      <c r="O123">
        <f t="shared" si="7"/>
        <v>-15.174000000000007</v>
      </c>
      <c r="P123">
        <f t="shared" si="8"/>
        <v>330.41385000000014</v>
      </c>
      <c r="Q123">
        <f t="shared" si="9"/>
        <v>474.15062499999993</v>
      </c>
      <c r="R123">
        <f t="shared" si="10"/>
        <v>230.25027600000021</v>
      </c>
    </row>
    <row r="124" spans="1:18" x14ac:dyDescent="0.3">
      <c r="A124">
        <v>109</v>
      </c>
      <c r="B124">
        <v>1</v>
      </c>
      <c r="C124">
        <v>1</v>
      </c>
      <c r="E124">
        <v>98</v>
      </c>
      <c r="F124">
        <v>3</v>
      </c>
      <c r="G124">
        <v>65</v>
      </c>
      <c r="K124">
        <v>90</v>
      </c>
      <c r="L124">
        <v>49</v>
      </c>
      <c r="M124">
        <v>73.2</v>
      </c>
      <c r="N124">
        <f t="shared" si="6"/>
        <v>-3.7749999999999986</v>
      </c>
      <c r="O124">
        <f t="shared" si="7"/>
        <v>10.025999999999996</v>
      </c>
      <c r="P124">
        <f t="shared" si="8"/>
        <v>-37.848149999999968</v>
      </c>
      <c r="Q124">
        <f t="shared" si="9"/>
        <v>14.250624999999989</v>
      </c>
      <c r="R124">
        <f t="shared" si="10"/>
        <v>100.52067599999992</v>
      </c>
    </row>
    <row r="125" spans="1:18" x14ac:dyDescent="0.3">
      <c r="A125">
        <v>110</v>
      </c>
      <c r="B125">
        <v>3</v>
      </c>
      <c r="C125">
        <v>2</v>
      </c>
      <c r="E125">
        <v>99</v>
      </c>
      <c r="F125">
        <v>1</v>
      </c>
      <c r="G125">
        <v>44</v>
      </c>
      <c r="K125">
        <v>91</v>
      </c>
      <c r="L125">
        <v>62</v>
      </c>
      <c r="M125">
        <v>79.2</v>
      </c>
      <c r="N125">
        <f t="shared" si="6"/>
        <v>9.2250000000000014</v>
      </c>
      <c r="O125">
        <f t="shared" si="7"/>
        <v>16.025999999999996</v>
      </c>
      <c r="P125">
        <f t="shared" si="8"/>
        <v>147.83984999999998</v>
      </c>
      <c r="Q125">
        <f t="shared" si="9"/>
        <v>85.100625000000022</v>
      </c>
      <c r="R125">
        <f t="shared" si="10"/>
        <v>256.83267599999988</v>
      </c>
    </row>
    <row r="126" spans="1:18" x14ac:dyDescent="0.3">
      <c r="A126">
        <v>111</v>
      </c>
      <c r="B126">
        <v>2</v>
      </c>
      <c r="C126">
        <v>3</v>
      </c>
      <c r="E126">
        <v>100</v>
      </c>
      <c r="F126">
        <v>3</v>
      </c>
      <c r="G126">
        <v>63</v>
      </c>
      <c r="K126">
        <v>92</v>
      </c>
      <c r="L126">
        <v>49</v>
      </c>
      <c r="M126">
        <v>58.8</v>
      </c>
      <c r="N126">
        <f t="shared" si="6"/>
        <v>-3.7749999999999986</v>
      </c>
      <c r="O126">
        <f t="shared" si="7"/>
        <v>-4.3740000000000094</v>
      </c>
      <c r="P126">
        <f t="shared" si="8"/>
        <v>16.511850000000031</v>
      </c>
      <c r="Q126">
        <f t="shared" si="9"/>
        <v>14.250624999999989</v>
      </c>
      <c r="R126">
        <f t="shared" si="10"/>
        <v>19.131876000000084</v>
      </c>
    </row>
    <row r="127" spans="1:18" x14ac:dyDescent="0.3">
      <c r="A127">
        <v>112</v>
      </c>
      <c r="B127">
        <v>1</v>
      </c>
      <c r="C127">
        <v>2</v>
      </c>
      <c r="E127">
        <v>101</v>
      </c>
      <c r="F127">
        <v>3</v>
      </c>
      <c r="G127">
        <v>60</v>
      </c>
      <c r="K127">
        <v>93</v>
      </c>
      <c r="L127">
        <v>62</v>
      </c>
      <c r="M127">
        <v>78</v>
      </c>
      <c r="N127">
        <f t="shared" si="6"/>
        <v>9.2250000000000014</v>
      </c>
      <c r="O127">
        <f t="shared" si="7"/>
        <v>14.825999999999993</v>
      </c>
      <c r="P127">
        <f t="shared" si="8"/>
        <v>136.76984999999996</v>
      </c>
      <c r="Q127">
        <f t="shared" si="9"/>
        <v>85.100625000000022</v>
      </c>
      <c r="R127">
        <f t="shared" si="10"/>
        <v>219.81027599999982</v>
      </c>
    </row>
    <row r="128" spans="1:18" x14ac:dyDescent="0.3">
      <c r="A128">
        <v>113</v>
      </c>
      <c r="B128">
        <v>3</v>
      </c>
      <c r="C128">
        <v>2</v>
      </c>
      <c r="E128">
        <v>102</v>
      </c>
      <c r="F128">
        <v>3</v>
      </c>
      <c r="G128">
        <v>59</v>
      </c>
      <c r="K128">
        <v>94</v>
      </c>
      <c r="L128">
        <v>44</v>
      </c>
      <c r="M128">
        <v>62.4</v>
      </c>
      <c r="N128">
        <f t="shared" si="6"/>
        <v>-8.7749999999999986</v>
      </c>
      <c r="O128">
        <f t="shared" si="7"/>
        <v>-0.77400000000000801</v>
      </c>
      <c r="P128">
        <f t="shared" si="8"/>
        <v>6.7918500000000694</v>
      </c>
      <c r="Q128">
        <f t="shared" si="9"/>
        <v>77.000624999999971</v>
      </c>
      <c r="R128">
        <f t="shared" si="10"/>
        <v>0.59907600000001238</v>
      </c>
    </row>
    <row r="129" spans="1:18" x14ac:dyDescent="0.3">
      <c r="A129">
        <v>114</v>
      </c>
      <c r="B129">
        <v>1</v>
      </c>
      <c r="C129">
        <v>2</v>
      </c>
      <c r="E129">
        <v>103</v>
      </c>
      <c r="F129">
        <v>1</v>
      </c>
      <c r="G129">
        <v>46</v>
      </c>
      <c r="K129">
        <v>95</v>
      </c>
      <c r="L129">
        <v>44</v>
      </c>
      <c r="M129">
        <v>55.2</v>
      </c>
      <c r="N129">
        <f t="shared" si="6"/>
        <v>-8.7749999999999986</v>
      </c>
      <c r="O129">
        <f t="shared" si="7"/>
        <v>-7.9740000000000038</v>
      </c>
      <c r="P129">
        <f t="shared" si="8"/>
        <v>69.971850000000018</v>
      </c>
      <c r="Q129">
        <f t="shared" si="9"/>
        <v>77.000624999999971</v>
      </c>
      <c r="R129">
        <f t="shared" si="10"/>
        <v>63.584676000000059</v>
      </c>
    </row>
    <row r="130" spans="1:18" x14ac:dyDescent="0.3">
      <c r="A130">
        <v>115</v>
      </c>
      <c r="B130">
        <v>3</v>
      </c>
      <c r="C130">
        <v>2</v>
      </c>
      <c r="E130">
        <v>104</v>
      </c>
      <c r="F130">
        <v>3</v>
      </c>
      <c r="G130">
        <v>52</v>
      </c>
      <c r="K130">
        <v>96</v>
      </c>
      <c r="L130">
        <v>62</v>
      </c>
      <c r="M130">
        <v>73.2</v>
      </c>
      <c r="N130">
        <f t="shared" si="6"/>
        <v>9.2250000000000014</v>
      </c>
      <c r="O130">
        <f t="shared" si="7"/>
        <v>10.025999999999996</v>
      </c>
      <c r="P130">
        <f t="shared" si="8"/>
        <v>92.489849999999976</v>
      </c>
      <c r="Q130">
        <f t="shared" si="9"/>
        <v>85.100625000000022</v>
      </c>
      <c r="R130">
        <f t="shared" si="10"/>
        <v>100.52067599999992</v>
      </c>
    </row>
    <row r="131" spans="1:18" x14ac:dyDescent="0.3">
      <c r="A131">
        <v>116</v>
      </c>
      <c r="B131">
        <v>2</v>
      </c>
      <c r="C131">
        <v>3</v>
      </c>
      <c r="E131">
        <v>105</v>
      </c>
      <c r="F131">
        <v>2</v>
      </c>
      <c r="G131">
        <v>59</v>
      </c>
      <c r="K131">
        <v>97</v>
      </c>
      <c r="L131">
        <v>65</v>
      </c>
      <c r="M131">
        <v>86.4</v>
      </c>
      <c r="N131">
        <f t="shared" si="6"/>
        <v>12.225000000000001</v>
      </c>
      <c r="O131">
        <f t="shared" si="7"/>
        <v>23.225999999999999</v>
      </c>
      <c r="P131">
        <f t="shared" si="8"/>
        <v>283.93785000000003</v>
      </c>
      <c r="Q131">
        <f t="shared" si="9"/>
        <v>149.45062500000003</v>
      </c>
      <c r="R131">
        <f t="shared" si="10"/>
        <v>539.44707599999992</v>
      </c>
    </row>
    <row r="132" spans="1:18" x14ac:dyDescent="0.3">
      <c r="A132">
        <v>117</v>
      </c>
      <c r="B132">
        <v>3</v>
      </c>
      <c r="C132">
        <v>1</v>
      </c>
      <c r="E132">
        <v>106</v>
      </c>
      <c r="F132">
        <v>2</v>
      </c>
      <c r="G132">
        <v>54</v>
      </c>
      <c r="K132">
        <v>98</v>
      </c>
      <c r="L132">
        <v>65</v>
      </c>
      <c r="M132">
        <v>85.2</v>
      </c>
      <c r="N132">
        <f t="shared" si="6"/>
        <v>12.225000000000001</v>
      </c>
      <c r="O132">
        <f t="shared" si="7"/>
        <v>22.025999999999996</v>
      </c>
      <c r="P132">
        <f t="shared" si="8"/>
        <v>269.26785000000001</v>
      </c>
      <c r="Q132">
        <f t="shared" si="9"/>
        <v>149.45062500000003</v>
      </c>
      <c r="R132">
        <f t="shared" si="10"/>
        <v>485.14467599999983</v>
      </c>
    </row>
    <row r="133" spans="1:18" x14ac:dyDescent="0.3">
      <c r="A133">
        <v>118</v>
      </c>
      <c r="B133">
        <v>3</v>
      </c>
      <c r="C133">
        <v>2</v>
      </c>
      <c r="E133">
        <v>107</v>
      </c>
      <c r="F133">
        <v>3</v>
      </c>
      <c r="G133">
        <v>62</v>
      </c>
      <c r="K133">
        <v>99</v>
      </c>
      <c r="L133">
        <v>44</v>
      </c>
      <c r="M133">
        <v>48</v>
      </c>
      <c r="N133">
        <f t="shared" si="6"/>
        <v>-8.7749999999999986</v>
      </c>
      <c r="O133">
        <f t="shared" si="7"/>
        <v>-15.174000000000007</v>
      </c>
      <c r="P133">
        <f t="shared" si="8"/>
        <v>133.15185000000002</v>
      </c>
      <c r="Q133">
        <f t="shared" si="9"/>
        <v>77.000624999999971</v>
      </c>
      <c r="R133">
        <f t="shared" si="10"/>
        <v>230.25027600000021</v>
      </c>
    </row>
    <row r="134" spans="1:18" x14ac:dyDescent="0.3">
      <c r="A134">
        <v>119</v>
      </c>
      <c r="B134">
        <v>1</v>
      </c>
      <c r="C134">
        <v>2</v>
      </c>
      <c r="E134">
        <v>108</v>
      </c>
      <c r="F134">
        <v>1</v>
      </c>
      <c r="G134">
        <v>35</v>
      </c>
      <c r="K134">
        <v>100</v>
      </c>
      <c r="L134">
        <v>63</v>
      </c>
      <c r="M134">
        <v>82.8</v>
      </c>
      <c r="N134">
        <f t="shared" si="6"/>
        <v>10.225000000000001</v>
      </c>
      <c r="O134">
        <f t="shared" si="7"/>
        <v>19.625999999999991</v>
      </c>
      <c r="P134">
        <f t="shared" si="8"/>
        <v>200.67584999999994</v>
      </c>
      <c r="Q134">
        <f t="shared" si="9"/>
        <v>104.55062500000003</v>
      </c>
      <c r="R134">
        <f t="shared" si="10"/>
        <v>385.17987599999964</v>
      </c>
    </row>
    <row r="135" spans="1:18" x14ac:dyDescent="0.3">
      <c r="A135">
        <v>120</v>
      </c>
      <c r="B135">
        <v>1</v>
      </c>
      <c r="C135">
        <v>3</v>
      </c>
      <c r="E135">
        <v>109</v>
      </c>
      <c r="F135">
        <v>1</v>
      </c>
      <c r="G135">
        <v>54</v>
      </c>
      <c r="K135">
        <v>101</v>
      </c>
      <c r="L135">
        <v>60</v>
      </c>
      <c r="M135">
        <v>76.8</v>
      </c>
      <c r="N135">
        <f t="shared" si="6"/>
        <v>7.2250000000000014</v>
      </c>
      <c r="O135">
        <f t="shared" si="7"/>
        <v>13.625999999999991</v>
      </c>
      <c r="P135">
        <f t="shared" si="8"/>
        <v>98.447849999999946</v>
      </c>
      <c r="Q135">
        <f t="shared" si="9"/>
        <v>52.200625000000024</v>
      </c>
      <c r="R135">
        <f t="shared" si="10"/>
        <v>185.66787599999975</v>
      </c>
    </row>
    <row r="136" spans="1:18" x14ac:dyDescent="0.3">
      <c r="A136">
        <v>121</v>
      </c>
      <c r="B136">
        <v>1</v>
      </c>
      <c r="C136">
        <v>1</v>
      </c>
      <c r="E136">
        <v>110</v>
      </c>
      <c r="F136">
        <v>3</v>
      </c>
      <c r="G136">
        <v>65</v>
      </c>
      <c r="K136">
        <v>102</v>
      </c>
      <c r="L136">
        <v>59</v>
      </c>
      <c r="M136">
        <v>67.2</v>
      </c>
      <c r="N136">
        <f t="shared" si="6"/>
        <v>6.2250000000000014</v>
      </c>
      <c r="O136">
        <f t="shared" si="7"/>
        <v>4.0259999999999962</v>
      </c>
      <c r="P136">
        <f t="shared" si="8"/>
        <v>25.061849999999982</v>
      </c>
      <c r="Q136">
        <f t="shared" si="9"/>
        <v>38.750625000000021</v>
      </c>
      <c r="R136">
        <f t="shared" si="10"/>
        <v>16.208675999999969</v>
      </c>
    </row>
    <row r="137" spans="1:18" x14ac:dyDescent="0.3">
      <c r="A137">
        <v>122</v>
      </c>
      <c r="B137">
        <v>2</v>
      </c>
      <c r="C137">
        <v>1</v>
      </c>
      <c r="E137">
        <v>111</v>
      </c>
      <c r="F137">
        <v>2</v>
      </c>
      <c r="G137">
        <v>52</v>
      </c>
      <c r="K137">
        <v>103</v>
      </c>
      <c r="L137">
        <v>46</v>
      </c>
      <c r="M137">
        <v>58.8</v>
      </c>
      <c r="N137">
        <f t="shared" si="6"/>
        <v>-6.7749999999999986</v>
      </c>
      <c r="O137">
        <f t="shared" si="7"/>
        <v>-4.3740000000000094</v>
      </c>
      <c r="P137">
        <f t="shared" si="8"/>
        <v>29.633850000000059</v>
      </c>
      <c r="Q137">
        <f t="shared" si="9"/>
        <v>45.900624999999984</v>
      </c>
      <c r="R137">
        <f t="shared" si="10"/>
        <v>19.131876000000084</v>
      </c>
    </row>
    <row r="138" spans="1:18" x14ac:dyDescent="0.3">
      <c r="A138">
        <v>123</v>
      </c>
      <c r="B138">
        <v>2</v>
      </c>
      <c r="C138">
        <v>2</v>
      </c>
      <c r="E138">
        <v>112</v>
      </c>
      <c r="F138">
        <v>1</v>
      </c>
      <c r="G138">
        <v>50</v>
      </c>
      <c r="K138">
        <v>104</v>
      </c>
      <c r="L138">
        <v>52</v>
      </c>
      <c r="M138">
        <v>64.8</v>
      </c>
      <c r="N138">
        <f t="shared" si="6"/>
        <v>-0.77499999999999858</v>
      </c>
      <c r="O138">
        <f t="shared" si="7"/>
        <v>1.6259999999999906</v>
      </c>
      <c r="P138">
        <f t="shared" si="8"/>
        <v>-1.2601499999999903</v>
      </c>
      <c r="Q138">
        <f t="shared" si="9"/>
        <v>0.60062499999999774</v>
      </c>
      <c r="R138">
        <f t="shared" si="10"/>
        <v>2.6438759999999695</v>
      </c>
    </row>
    <row r="139" spans="1:18" x14ac:dyDescent="0.3">
      <c r="A139">
        <v>124</v>
      </c>
      <c r="B139">
        <v>2</v>
      </c>
      <c r="C139">
        <v>3</v>
      </c>
      <c r="E139">
        <v>113</v>
      </c>
      <c r="F139">
        <v>3</v>
      </c>
      <c r="G139">
        <v>59</v>
      </c>
      <c r="K139">
        <v>105</v>
      </c>
      <c r="L139">
        <v>59</v>
      </c>
      <c r="M139">
        <v>63.6</v>
      </c>
      <c r="N139">
        <f t="shared" si="6"/>
        <v>6.2250000000000014</v>
      </c>
      <c r="O139">
        <f t="shared" si="7"/>
        <v>0.42599999999999483</v>
      </c>
      <c r="P139">
        <f t="shared" si="8"/>
        <v>2.6518499999999685</v>
      </c>
      <c r="Q139">
        <f t="shared" si="9"/>
        <v>38.750625000000021</v>
      </c>
      <c r="R139">
        <f t="shared" si="10"/>
        <v>0.18147599999999559</v>
      </c>
    </row>
    <row r="140" spans="1:18" x14ac:dyDescent="0.3">
      <c r="A140">
        <v>125</v>
      </c>
      <c r="B140">
        <v>1</v>
      </c>
      <c r="C140">
        <v>3</v>
      </c>
      <c r="E140">
        <v>114</v>
      </c>
      <c r="F140">
        <v>1</v>
      </c>
      <c r="G140">
        <v>65</v>
      </c>
      <c r="K140">
        <v>106</v>
      </c>
      <c r="L140">
        <v>54</v>
      </c>
      <c r="M140">
        <v>79.2</v>
      </c>
      <c r="N140">
        <f t="shared" si="6"/>
        <v>1.2250000000000014</v>
      </c>
      <c r="O140">
        <f t="shared" si="7"/>
        <v>16.025999999999996</v>
      </c>
      <c r="P140">
        <f t="shared" si="8"/>
        <v>19.631850000000018</v>
      </c>
      <c r="Q140">
        <f t="shared" si="9"/>
        <v>1.5006250000000034</v>
      </c>
      <c r="R140">
        <f t="shared" si="10"/>
        <v>256.83267599999988</v>
      </c>
    </row>
    <row r="141" spans="1:18" x14ac:dyDescent="0.3">
      <c r="A141">
        <v>126</v>
      </c>
      <c r="B141">
        <v>3</v>
      </c>
      <c r="C141">
        <v>2</v>
      </c>
      <c r="E141">
        <v>115</v>
      </c>
      <c r="F141">
        <v>3</v>
      </c>
      <c r="G141">
        <v>61</v>
      </c>
      <c r="K141">
        <v>107</v>
      </c>
      <c r="L141">
        <v>62</v>
      </c>
      <c r="M141">
        <v>80.400000000000006</v>
      </c>
      <c r="N141">
        <f t="shared" si="6"/>
        <v>9.2250000000000014</v>
      </c>
      <c r="O141">
        <f t="shared" si="7"/>
        <v>17.225999999999999</v>
      </c>
      <c r="P141">
        <f t="shared" si="8"/>
        <v>158.90985000000001</v>
      </c>
      <c r="Q141">
        <f t="shared" si="9"/>
        <v>85.100625000000022</v>
      </c>
      <c r="R141">
        <f t="shared" si="10"/>
        <v>296.73507599999999</v>
      </c>
    </row>
    <row r="142" spans="1:18" x14ac:dyDescent="0.3">
      <c r="A142">
        <v>127</v>
      </c>
      <c r="B142">
        <v>2</v>
      </c>
      <c r="C142">
        <v>2</v>
      </c>
      <c r="E142">
        <v>116</v>
      </c>
      <c r="F142">
        <v>2</v>
      </c>
      <c r="G142">
        <v>44</v>
      </c>
      <c r="K142">
        <v>108</v>
      </c>
      <c r="L142">
        <v>35</v>
      </c>
      <c r="M142">
        <v>48</v>
      </c>
      <c r="N142">
        <f t="shared" si="6"/>
        <v>-17.774999999999999</v>
      </c>
      <c r="O142">
        <f t="shared" si="7"/>
        <v>-15.174000000000007</v>
      </c>
      <c r="P142">
        <f t="shared" si="8"/>
        <v>269.71785000000011</v>
      </c>
      <c r="Q142">
        <f t="shared" si="9"/>
        <v>315.95062499999995</v>
      </c>
      <c r="R142">
        <f t="shared" si="10"/>
        <v>230.25027600000021</v>
      </c>
    </row>
    <row r="143" spans="1:18" x14ac:dyDescent="0.3">
      <c r="A143">
        <v>128</v>
      </c>
      <c r="B143">
        <v>2</v>
      </c>
      <c r="C143">
        <v>1</v>
      </c>
      <c r="E143">
        <v>117</v>
      </c>
      <c r="F143">
        <v>3</v>
      </c>
      <c r="G143">
        <v>54</v>
      </c>
      <c r="K143">
        <v>109</v>
      </c>
      <c r="L143">
        <v>54</v>
      </c>
      <c r="M143">
        <v>55.2</v>
      </c>
      <c r="N143">
        <f t="shared" si="6"/>
        <v>1.2250000000000014</v>
      </c>
      <c r="O143">
        <f t="shared" si="7"/>
        <v>-7.9740000000000038</v>
      </c>
      <c r="P143">
        <f t="shared" si="8"/>
        <v>-9.7681500000000163</v>
      </c>
      <c r="Q143">
        <f t="shared" si="9"/>
        <v>1.5006250000000034</v>
      </c>
      <c r="R143">
        <f t="shared" si="10"/>
        <v>63.584676000000059</v>
      </c>
    </row>
    <row r="144" spans="1:18" x14ac:dyDescent="0.3">
      <c r="A144">
        <v>129</v>
      </c>
      <c r="B144">
        <v>3</v>
      </c>
      <c r="C144">
        <v>3</v>
      </c>
      <c r="E144">
        <v>118</v>
      </c>
      <c r="F144">
        <v>3</v>
      </c>
      <c r="G144">
        <v>67</v>
      </c>
      <c r="K144">
        <v>110</v>
      </c>
      <c r="L144">
        <v>65</v>
      </c>
      <c r="M144">
        <v>82.8</v>
      </c>
      <c r="N144">
        <f t="shared" si="6"/>
        <v>12.225000000000001</v>
      </c>
      <c r="O144">
        <f t="shared" si="7"/>
        <v>19.625999999999991</v>
      </c>
      <c r="P144">
        <f t="shared" si="8"/>
        <v>239.92784999999992</v>
      </c>
      <c r="Q144">
        <f t="shared" si="9"/>
        <v>149.45062500000003</v>
      </c>
      <c r="R144">
        <f t="shared" si="10"/>
        <v>385.17987599999964</v>
      </c>
    </row>
    <row r="145" spans="1:18" x14ac:dyDescent="0.3">
      <c r="A145">
        <v>130</v>
      </c>
      <c r="B145">
        <v>1</v>
      </c>
      <c r="C145">
        <v>3</v>
      </c>
      <c r="E145">
        <v>119</v>
      </c>
      <c r="F145">
        <v>1</v>
      </c>
      <c r="G145">
        <v>57</v>
      </c>
      <c r="K145">
        <v>111</v>
      </c>
      <c r="L145">
        <v>52</v>
      </c>
      <c r="M145">
        <v>48</v>
      </c>
      <c r="N145">
        <f t="shared" si="6"/>
        <v>-0.77499999999999858</v>
      </c>
      <c r="O145">
        <f t="shared" si="7"/>
        <v>-15.174000000000007</v>
      </c>
      <c r="P145">
        <f t="shared" si="8"/>
        <v>11.759849999999984</v>
      </c>
      <c r="Q145">
        <f t="shared" si="9"/>
        <v>0.60062499999999774</v>
      </c>
      <c r="R145">
        <f t="shared" si="10"/>
        <v>230.25027600000021</v>
      </c>
    </row>
    <row r="146" spans="1:18" x14ac:dyDescent="0.3">
      <c r="A146">
        <v>131</v>
      </c>
      <c r="B146">
        <v>2</v>
      </c>
      <c r="C146">
        <v>2</v>
      </c>
      <c r="E146">
        <v>120</v>
      </c>
      <c r="F146">
        <v>1</v>
      </c>
      <c r="G146">
        <v>47</v>
      </c>
      <c r="K146">
        <v>112</v>
      </c>
      <c r="L146">
        <v>50</v>
      </c>
      <c r="M146">
        <v>49.2</v>
      </c>
      <c r="N146">
        <f t="shared" si="6"/>
        <v>-2.7749999999999986</v>
      </c>
      <c r="O146">
        <f t="shared" si="7"/>
        <v>-13.974000000000004</v>
      </c>
      <c r="P146">
        <f t="shared" si="8"/>
        <v>38.777849999999994</v>
      </c>
      <c r="Q146">
        <f t="shared" si="9"/>
        <v>7.7006249999999925</v>
      </c>
      <c r="R146">
        <f t="shared" si="10"/>
        <v>195.2726760000001</v>
      </c>
    </row>
    <row r="147" spans="1:18" x14ac:dyDescent="0.3">
      <c r="A147">
        <v>132</v>
      </c>
      <c r="B147">
        <v>1</v>
      </c>
      <c r="C147">
        <v>2</v>
      </c>
      <c r="E147">
        <v>121</v>
      </c>
      <c r="F147">
        <v>1</v>
      </c>
      <c r="G147">
        <v>54</v>
      </c>
      <c r="K147">
        <v>113</v>
      </c>
      <c r="L147">
        <v>59</v>
      </c>
      <c r="M147">
        <v>68.400000000000006</v>
      </c>
      <c r="N147">
        <f t="shared" si="6"/>
        <v>6.2250000000000014</v>
      </c>
      <c r="O147">
        <f t="shared" si="7"/>
        <v>5.2259999999999991</v>
      </c>
      <c r="P147">
        <f t="shared" si="8"/>
        <v>32.531849999999999</v>
      </c>
      <c r="Q147">
        <f t="shared" si="9"/>
        <v>38.750625000000021</v>
      </c>
      <c r="R147">
        <f t="shared" si="10"/>
        <v>27.311075999999989</v>
      </c>
    </row>
    <row r="148" spans="1:18" x14ac:dyDescent="0.3">
      <c r="A148">
        <v>133</v>
      </c>
      <c r="B148">
        <v>2</v>
      </c>
      <c r="C148">
        <v>3</v>
      </c>
      <c r="E148">
        <v>122</v>
      </c>
      <c r="F148">
        <v>2</v>
      </c>
      <c r="G148">
        <v>52</v>
      </c>
      <c r="K148">
        <v>114</v>
      </c>
      <c r="L148">
        <v>65</v>
      </c>
      <c r="M148">
        <v>69.599999999999994</v>
      </c>
      <c r="N148">
        <f t="shared" si="6"/>
        <v>12.225000000000001</v>
      </c>
      <c r="O148">
        <f t="shared" si="7"/>
        <v>6.4259999999999877</v>
      </c>
      <c r="P148">
        <f t="shared" si="8"/>
        <v>78.55784999999986</v>
      </c>
      <c r="Q148">
        <f t="shared" si="9"/>
        <v>149.45062500000003</v>
      </c>
      <c r="R148">
        <f t="shared" si="10"/>
        <v>41.293475999999842</v>
      </c>
    </row>
    <row r="149" spans="1:18" x14ac:dyDescent="0.3">
      <c r="A149">
        <v>134</v>
      </c>
      <c r="B149">
        <v>2</v>
      </c>
      <c r="C149">
        <v>3</v>
      </c>
      <c r="E149">
        <v>123</v>
      </c>
      <c r="F149">
        <v>2</v>
      </c>
      <c r="G149">
        <v>52</v>
      </c>
      <c r="K149">
        <v>115</v>
      </c>
      <c r="L149">
        <v>61</v>
      </c>
      <c r="M149">
        <v>68.400000000000006</v>
      </c>
      <c r="N149">
        <f t="shared" si="6"/>
        <v>8.2250000000000014</v>
      </c>
      <c r="O149">
        <f t="shared" si="7"/>
        <v>5.2259999999999991</v>
      </c>
      <c r="P149">
        <f t="shared" si="8"/>
        <v>42.983849999999997</v>
      </c>
      <c r="Q149">
        <f t="shared" si="9"/>
        <v>67.650625000000019</v>
      </c>
      <c r="R149">
        <f t="shared" si="10"/>
        <v>27.311075999999989</v>
      </c>
    </row>
    <row r="150" spans="1:18" x14ac:dyDescent="0.3">
      <c r="A150">
        <v>135</v>
      </c>
      <c r="B150">
        <v>1</v>
      </c>
      <c r="C150">
        <v>2</v>
      </c>
      <c r="E150">
        <v>124</v>
      </c>
      <c r="F150">
        <v>2</v>
      </c>
      <c r="G150">
        <v>46</v>
      </c>
      <c r="K150">
        <v>116</v>
      </c>
      <c r="L150">
        <v>44</v>
      </c>
      <c r="M150">
        <v>44.4</v>
      </c>
      <c r="N150">
        <f t="shared" si="6"/>
        <v>-8.7749999999999986</v>
      </c>
      <c r="O150">
        <f t="shared" si="7"/>
        <v>-18.774000000000008</v>
      </c>
      <c r="P150">
        <f t="shared" si="8"/>
        <v>164.74185000000006</v>
      </c>
      <c r="Q150">
        <f t="shared" si="9"/>
        <v>77.000624999999971</v>
      </c>
      <c r="R150">
        <f t="shared" si="10"/>
        <v>352.46307600000029</v>
      </c>
    </row>
    <row r="151" spans="1:18" x14ac:dyDescent="0.3">
      <c r="A151">
        <v>136</v>
      </c>
      <c r="B151">
        <v>3</v>
      </c>
      <c r="C151">
        <v>2</v>
      </c>
      <c r="E151">
        <v>125</v>
      </c>
      <c r="F151">
        <v>1</v>
      </c>
      <c r="G151">
        <v>62</v>
      </c>
      <c r="K151">
        <v>117</v>
      </c>
      <c r="L151">
        <v>54</v>
      </c>
      <c r="M151">
        <v>66</v>
      </c>
      <c r="N151">
        <f t="shared" si="6"/>
        <v>1.2250000000000014</v>
      </c>
      <c r="O151">
        <f t="shared" si="7"/>
        <v>2.8259999999999934</v>
      </c>
      <c r="P151">
        <f t="shared" si="8"/>
        <v>3.4618499999999961</v>
      </c>
      <c r="Q151">
        <f t="shared" si="9"/>
        <v>1.5006250000000034</v>
      </c>
      <c r="R151">
        <f t="shared" si="10"/>
        <v>7.9862759999999628</v>
      </c>
    </row>
    <row r="152" spans="1:18" x14ac:dyDescent="0.3">
      <c r="A152">
        <v>137</v>
      </c>
      <c r="B152">
        <v>2</v>
      </c>
      <c r="C152">
        <v>2</v>
      </c>
      <c r="E152">
        <v>126</v>
      </c>
      <c r="F152">
        <v>3</v>
      </c>
      <c r="G152">
        <v>57</v>
      </c>
      <c r="K152">
        <v>118</v>
      </c>
      <c r="L152">
        <v>67</v>
      </c>
      <c r="M152">
        <v>74.400000000000006</v>
      </c>
      <c r="N152">
        <f t="shared" si="6"/>
        <v>14.225000000000001</v>
      </c>
      <c r="O152">
        <f t="shared" si="7"/>
        <v>11.225999999999999</v>
      </c>
      <c r="P152">
        <f t="shared" si="8"/>
        <v>159.68985000000001</v>
      </c>
      <c r="Q152">
        <f t="shared" si="9"/>
        <v>202.35062500000004</v>
      </c>
      <c r="R152">
        <f t="shared" si="10"/>
        <v>126.02307599999997</v>
      </c>
    </row>
    <row r="153" spans="1:18" x14ac:dyDescent="0.3">
      <c r="A153">
        <v>138</v>
      </c>
      <c r="B153">
        <v>2</v>
      </c>
      <c r="C153">
        <v>3</v>
      </c>
      <c r="E153">
        <v>127</v>
      </c>
      <c r="F153">
        <v>2</v>
      </c>
      <c r="G153">
        <v>41</v>
      </c>
      <c r="K153">
        <v>119</v>
      </c>
      <c r="L153">
        <v>57</v>
      </c>
      <c r="M153">
        <v>76.8</v>
      </c>
      <c r="N153">
        <f t="shared" si="6"/>
        <v>4.2250000000000014</v>
      </c>
      <c r="O153">
        <f t="shared" si="7"/>
        <v>13.625999999999991</v>
      </c>
      <c r="P153">
        <f t="shared" si="8"/>
        <v>57.569849999999981</v>
      </c>
      <c r="Q153">
        <f t="shared" si="9"/>
        <v>17.850625000000012</v>
      </c>
      <c r="R153">
        <f t="shared" si="10"/>
        <v>185.66787599999975</v>
      </c>
    </row>
    <row r="154" spans="1:18" x14ac:dyDescent="0.3">
      <c r="A154">
        <v>139</v>
      </c>
      <c r="B154">
        <v>2</v>
      </c>
      <c r="C154">
        <v>3</v>
      </c>
      <c r="E154">
        <v>128</v>
      </c>
      <c r="F154">
        <v>2</v>
      </c>
      <c r="G154">
        <v>53</v>
      </c>
      <c r="K154">
        <v>120</v>
      </c>
      <c r="L154">
        <v>47</v>
      </c>
      <c r="M154">
        <v>48</v>
      </c>
      <c r="N154">
        <f t="shared" si="6"/>
        <v>-5.7749999999999986</v>
      </c>
      <c r="O154">
        <f t="shared" si="7"/>
        <v>-15.174000000000007</v>
      </c>
      <c r="P154">
        <f t="shared" si="8"/>
        <v>87.629850000000019</v>
      </c>
      <c r="Q154">
        <f t="shared" si="9"/>
        <v>33.350624999999987</v>
      </c>
      <c r="R154">
        <f t="shared" si="10"/>
        <v>230.25027600000021</v>
      </c>
    </row>
    <row r="155" spans="1:18" x14ac:dyDescent="0.3">
      <c r="A155">
        <v>140</v>
      </c>
      <c r="B155">
        <v>2</v>
      </c>
      <c r="C155">
        <v>2</v>
      </c>
      <c r="E155">
        <v>129</v>
      </c>
      <c r="F155">
        <v>3</v>
      </c>
      <c r="G155">
        <v>49</v>
      </c>
      <c r="K155">
        <v>121</v>
      </c>
      <c r="L155">
        <v>54</v>
      </c>
      <c r="M155">
        <v>60</v>
      </c>
      <c r="N155">
        <f t="shared" si="6"/>
        <v>1.2250000000000014</v>
      </c>
      <c r="O155">
        <f t="shared" si="7"/>
        <v>-3.1740000000000066</v>
      </c>
      <c r="P155">
        <f t="shared" si="8"/>
        <v>-3.8881500000000124</v>
      </c>
      <c r="Q155">
        <f t="shared" si="9"/>
        <v>1.5006250000000034</v>
      </c>
      <c r="R155">
        <f t="shared" si="10"/>
        <v>10.074276000000042</v>
      </c>
    </row>
    <row r="156" spans="1:18" x14ac:dyDescent="0.3">
      <c r="A156">
        <v>141</v>
      </c>
      <c r="B156">
        <v>1</v>
      </c>
      <c r="C156">
        <v>1</v>
      </c>
      <c r="E156">
        <v>130</v>
      </c>
      <c r="F156">
        <v>1</v>
      </c>
      <c r="G156">
        <v>35</v>
      </c>
      <c r="K156">
        <v>122</v>
      </c>
      <c r="L156">
        <v>52</v>
      </c>
      <c r="M156">
        <v>55.2</v>
      </c>
      <c r="N156">
        <f t="shared" si="6"/>
        <v>-0.77499999999999858</v>
      </c>
      <c r="O156">
        <f t="shared" si="7"/>
        <v>-7.9740000000000038</v>
      </c>
      <c r="P156">
        <f t="shared" si="8"/>
        <v>6.1798499999999912</v>
      </c>
      <c r="Q156">
        <f t="shared" si="9"/>
        <v>0.60062499999999774</v>
      </c>
      <c r="R156">
        <f t="shared" si="10"/>
        <v>63.584676000000059</v>
      </c>
    </row>
    <row r="157" spans="1:18" x14ac:dyDescent="0.3">
      <c r="A157">
        <v>142</v>
      </c>
      <c r="B157">
        <v>3</v>
      </c>
      <c r="C157">
        <v>2</v>
      </c>
      <c r="E157">
        <v>131</v>
      </c>
      <c r="F157">
        <v>2</v>
      </c>
      <c r="G157">
        <v>59</v>
      </c>
      <c r="K157">
        <v>123</v>
      </c>
      <c r="L157">
        <v>52</v>
      </c>
      <c r="M157">
        <v>63.6</v>
      </c>
      <c r="N157">
        <f t="shared" si="6"/>
        <v>-0.77499999999999858</v>
      </c>
      <c r="O157">
        <f t="shared" si="7"/>
        <v>0.42599999999999483</v>
      </c>
      <c r="P157">
        <f t="shared" si="8"/>
        <v>-0.33014999999999539</v>
      </c>
      <c r="Q157">
        <f t="shared" si="9"/>
        <v>0.60062499999999774</v>
      </c>
      <c r="R157">
        <f t="shared" si="10"/>
        <v>0.18147599999999559</v>
      </c>
    </row>
    <row r="158" spans="1:18" x14ac:dyDescent="0.3">
      <c r="A158">
        <v>143</v>
      </c>
      <c r="B158">
        <v>2</v>
      </c>
      <c r="C158">
        <v>3</v>
      </c>
      <c r="E158">
        <v>132</v>
      </c>
      <c r="F158">
        <v>1</v>
      </c>
      <c r="G158">
        <v>65</v>
      </c>
      <c r="K158">
        <v>124</v>
      </c>
      <c r="L158">
        <v>46</v>
      </c>
      <c r="M158">
        <v>62.4</v>
      </c>
      <c r="N158">
        <f t="shared" si="6"/>
        <v>-6.7749999999999986</v>
      </c>
      <c r="O158">
        <f t="shared" si="7"/>
        <v>-0.77400000000000801</v>
      </c>
      <c r="P158">
        <f t="shared" si="8"/>
        <v>5.2438500000000534</v>
      </c>
      <c r="Q158">
        <f t="shared" si="9"/>
        <v>45.900624999999984</v>
      </c>
      <c r="R158">
        <f t="shared" si="10"/>
        <v>0.59907600000001238</v>
      </c>
    </row>
    <row r="159" spans="1:18" x14ac:dyDescent="0.3">
      <c r="A159">
        <v>144</v>
      </c>
      <c r="B159">
        <v>2</v>
      </c>
      <c r="C159">
        <v>2</v>
      </c>
      <c r="E159">
        <v>133</v>
      </c>
      <c r="F159">
        <v>2</v>
      </c>
      <c r="G159">
        <v>62</v>
      </c>
      <c r="K159">
        <v>125</v>
      </c>
      <c r="L159">
        <v>62</v>
      </c>
      <c r="M159">
        <v>54</v>
      </c>
      <c r="N159">
        <f t="shared" si="6"/>
        <v>9.2250000000000014</v>
      </c>
      <c r="O159">
        <f t="shared" si="7"/>
        <v>-9.1740000000000066</v>
      </c>
      <c r="P159">
        <f t="shared" si="8"/>
        <v>-84.630150000000071</v>
      </c>
      <c r="Q159">
        <f t="shared" si="9"/>
        <v>85.100625000000022</v>
      </c>
      <c r="R159">
        <f t="shared" si="10"/>
        <v>84.162276000000119</v>
      </c>
    </row>
    <row r="160" spans="1:18" x14ac:dyDescent="0.3">
      <c r="A160">
        <v>145</v>
      </c>
      <c r="B160">
        <v>2</v>
      </c>
      <c r="C160">
        <v>2</v>
      </c>
      <c r="E160">
        <v>134</v>
      </c>
      <c r="F160">
        <v>2</v>
      </c>
      <c r="G160">
        <v>54</v>
      </c>
      <c r="K160">
        <v>126</v>
      </c>
      <c r="L160">
        <v>57</v>
      </c>
      <c r="M160">
        <v>67.2</v>
      </c>
      <c r="N160">
        <f t="shared" si="6"/>
        <v>4.2250000000000014</v>
      </c>
      <c r="O160">
        <f t="shared" si="7"/>
        <v>4.0259999999999962</v>
      </c>
      <c r="P160">
        <f t="shared" si="8"/>
        <v>17.009849999999989</v>
      </c>
      <c r="Q160">
        <f t="shared" si="9"/>
        <v>17.850625000000012</v>
      </c>
      <c r="R160">
        <f t="shared" si="10"/>
        <v>16.208675999999969</v>
      </c>
    </row>
    <row r="161" spans="1:18" x14ac:dyDescent="0.3">
      <c r="A161">
        <v>146</v>
      </c>
      <c r="B161">
        <v>3</v>
      </c>
      <c r="C161">
        <v>2</v>
      </c>
      <c r="E161">
        <v>135</v>
      </c>
      <c r="F161">
        <v>1</v>
      </c>
      <c r="G161">
        <v>59</v>
      </c>
      <c r="K161">
        <v>127</v>
      </c>
      <c r="L161">
        <v>41</v>
      </c>
      <c r="M161">
        <v>54</v>
      </c>
      <c r="N161">
        <f t="shared" si="6"/>
        <v>-11.774999999999999</v>
      </c>
      <c r="O161">
        <f t="shared" si="7"/>
        <v>-9.1740000000000066</v>
      </c>
      <c r="P161">
        <f t="shared" si="8"/>
        <v>108.02385000000007</v>
      </c>
      <c r="Q161">
        <f t="shared" si="9"/>
        <v>138.65062499999996</v>
      </c>
      <c r="R161">
        <f t="shared" si="10"/>
        <v>84.162276000000119</v>
      </c>
    </row>
    <row r="162" spans="1:18" x14ac:dyDescent="0.3">
      <c r="A162">
        <v>147</v>
      </c>
      <c r="B162">
        <v>2</v>
      </c>
      <c r="C162">
        <v>3</v>
      </c>
      <c r="E162">
        <v>136</v>
      </c>
      <c r="F162">
        <v>3</v>
      </c>
      <c r="G162">
        <v>63</v>
      </c>
      <c r="K162">
        <v>128</v>
      </c>
      <c r="L162">
        <v>53</v>
      </c>
      <c r="M162">
        <v>64.8</v>
      </c>
      <c r="N162">
        <f t="shared" si="6"/>
        <v>0.22500000000000142</v>
      </c>
      <c r="O162">
        <f t="shared" si="7"/>
        <v>1.6259999999999906</v>
      </c>
      <c r="P162">
        <f t="shared" si="8"/>
        <v>0.36585000000000018</v>
      </c>
      <c r="Q162">
        <f t="shared" si="9"/>
        <v>5.0625000000000642E-2</v>
      </c>
      <c r="R162">
        <f t="shared" si="10"/>
        <v>2.6438759999999695</v>
      </c>
    </row>
    <row r="163" spans="1:18" x14ac:dyDescent="0.3">
      <c r="A163">
        <v>148</v>
      </c>
      <c r="B163">
        <v>2</v>
      </c>
      <c r="C163">
        <v>2</v>
      </c>
      <c r="E163">
        <v>137</v>
      </c>
      <c r="F163">
        <v>2</v>
      </c>
      <c r="G163">
        <v>59</v>
      </c>
      <c r="K163">
        <v>129</v>
      </c>
      <c r="L163">
        <v>49</v>
      </c>
      <c r="M163">
        <v>67.2</v>
      </c>
      <c r="N163">
        <f t="shared" si="6"/>
        <v>-3.7749999999999986</v>
      </c>
      <c r="O163">
        <f t="shared" si="7"/>
        <v>4.0259999999999962</v>
      </c>
      <c r="P163">
        <f t="shared" si="8"/>
        <v>-15.198149999999981</v>
      </c>
      <c r="Q163">
        <f t="shared" si="9"/>
        <v>14.250624999999989</v>
      </c>
      <c r="R163">
        <f t="shared" si="10"/>
        <v>16.208675999999969</v>
      </c>
    </row>
    <row r="164" spans="1:18" x14ac:dyDescent="0.3">
      <c r="A164">
        <v>149</v>
      </c>
      <c r="B164">
        <v>1</v>
      </c>
      <c r="C164">
        <v>2</v>
      </c>
      <c r="E164">
        <v>138</v>
      </c>
      <c r="F164">
        <v>2</v>
      </c>
      <c r="G164">
        <v>52</v>
      </c>
      <c r="K164">
        <v>130</v>
      </c>
      <c r="L164">
        <v>35</v>
      </c>
      <c r="M164">
        <v>49.2</v>
      </c>
      <c r="N164">
        <f t="shared" ref="N164:N227" si="11">L164-AVERAGE($L$35:$L$234)</f>
        <v>-17.774999999999999</v>
      </c>
      <c r="O164">
        <f t="shared" ref="O164:O227" si="12">M164-AVERAGE($M$35:$M$234)</f>
        <v>-13.974000000000004</v>
      </c>
      <c r="P164">
        <f t="shared" ref="P164:P227" si="13">N164*O164</f>
        <v>248.38785000000004</v>
      </c>
      <c r="Q164">
        <f t="shared" ref="Q164:Q227" si="14">N164^2</f>
        <v>315.95062499999995</v>
      </c>
      <c r="R164">
        <f t="shared" ref="R164:R227" si="15">O164^2</f>
        <v>195.2726760000001</v>
      </c>
    </row>
    <row r="165" spans="1:18" x14ac:dyDescent="0.3">
      <c r="A165">
        <v>150</v>
      </c>
      <c r="B165">
        <v>1</v>
      </c>
      <c r="C165">
        <v>2</v>
      </c>
      <c r="E165">
        <v>139</v>
      </c>
      <c r="F165">
        <v>2</v>
      </c>
      <c r="G165">
        <v>41</v>
      </c>
      <c r="K165">
        <v>131</v>
      </c>
      <c r="L165">
        <v>59</v>
      </c>
      <c r="M165">
        <v>64.8</v>
      </c>
      <c r="N165">
        <f t="shared" si="11"/>
        <v>6.2250000000000014</v>
      </c>
      <c r="O165">
        <f t="shared" si="12"/>
        <v>1.6259999999999906</v>
      </c>
      <c r="P165">
        <f t="shared" si="13"/>
        <v>10.121849999999943</v>
      </c>
      <c r="Q165">
        <f t="shared" si="14"/>
        <v>38.750625000000021</v>
      </c>
      <c r="R165">
        <f t="shared" si="15"/>
        <v>2.6438759999999695</v>
      </c>
    </row>
    <row r="166" spans="1:18" x14ac:dyDescent="0.3">
      <c r="A166">
        <v>151</v>
      </c>
      <c r="B166">
        <v>1</v>
      </c>
      <c r="C166">
        <v>2</v>
      </c>
      <c r="E166">
        <v>140</v>
      </c>
      <c r="F166">
        <v>2</v>
      </c>
      <c r="G166">
        <v>49</v>
      </c>
      <c r="K166">
        <v>132</v>
      </c>
      <c r="L166">
        <v>65</v>
      </c>
      <c r="M166">
        <v>86.4</v>
      </c>
      <c r="N166">
        <f t="shared" si="11"/>
        <v>12.225000000000001</v>
      </c>
      <c r="O166">
        <f t="shared" si="12"/>
        <v>23.225999999999999</v>
      </c>
      <c r="P166">
        <f t="shared" si="13"/>
        <v>283.93785000000003</v>
      </c>
      <c r="Q166">
        <f t="shared" si="14"/>
        <v>149.45062500000003</v>
      </c>
      <c r="R166">
        <f t="shared" si="15"/>
        <v>539.44707599999992</v>
      </c>
    </row>
    <row r="167" spans="1:18" x14ac:dyDescent="0.3">
      <c r="A167">
        <v>152</v>
      </c>
      <c r="B167">
        <v>3</v>
      </c>
      <c r="C167">
        <v>2</v>
      </c>
      <c r="E167">
        <v>141</v>
      </c>
      <c r="F167">
        <v>1</v>
      </c>
      <c r="G167">
        <v>46</v>
      </c>
      <c r="K167">
        <v>133</v>
      </c>
      <c r="L167">
        <v>62</v>
      </c>
      <c r="M167">
        <v>67.2</v>
      </c>
      <c r="N167">
        <f t="shared" si="11"/>
        <v>9.2250000000000014</v>
      </c>
      <c r="O167">
        <f t="shared" si="12"/>
        <v>4.0259999999999962</v>
      </c>
      <c r="P167">
        <f t="shared" si="13"/>
        <v>37.139849999999974</v>
      </c>
      <c r="Q167">
        <f t="shared" si="14"/>
        <v>85.100625000000022</v>
      </c>
      <c r="R167">
        <f t="shared" si="15"/>
        <v>16.208675999999969</v>
      </c>
    </row>
    <row r="168" spans="1:18" x14ac:dyDescent="0.3">
      <c r="A168">
        <v>153</v>
      </c>
      <c r="B168">
        <v>2</v>
      </c>
      <c r="C168">
        <v>3</v>
      </c>
      <c r="E168">
        <v>142</v>
      </c>
      <c r="F168">
        <v>3</v>
      </c>
      <c r="G168">
        <v>54</v>
      </c>
      <c r="K168">
        <v>134</v>
      </c>
      <c r="L168">
        <v>54</v>
      </c>
      <c r="M168">
        <v>56.4</v>
      </c>
      <c r="N168">
        <f t="shared" si="11"/>
        <v>1.2250000000000014</v>
      </c>
      <c r="O168">
        <f t="shared" si="12"/>
        <v>-6.774000000000008</v>
      </c>
      <c r="P168">
        <f t="shared" si="13"/>
        <v>-8.2981500000000192</v>
      </c>
      <c r="Q168">
        <f t="shared" si="14"/>
        <v>1.5006250000000034</v>
      </c>
      <c r="R168">
        <f t="shared" si="15"/>
        <v>45.887076000000107</v>
      </c>
    </row>
    <row r="169" spans="1:18" x14ac:dyDescent="0.3">
      <c r="A169">
        <v>154</v>
      </c>
      <c r="B169">
        <v>2</v>
      </c>
      <c r="C169">
        <v>1</v>
      </c>
      <c r="E169">
        <v>143</v>
      </c>
      <c r="F169">
        <v>2</v>
      </c>
      <c r="G169">
        <v>42</v>
      </c>
      <c r="K169">
        <v>135</v>
      </c>
      <c r="L169">
        <v>59</v>
      </c>
      <c r="M169">
        <v>58.8</v>
      </c>
      <c r="N169">
        <f t="shared" si="11"/>
        <v>6.2250000000000014</v>
      </c>
      <c r="O169">
        <f t="shared" si="12"/>
        <v>-4.3740000000000094</v>
      </c>
      <c r="P169">
        <f t="shared" si="13"/>
        <v>-27.228150000000063</v>
      </c>
      <c r="Q169">
        <f t="shared" si="14"/>
        <v>38.750625000000021</v>
      </c>
      <c r="R169">
        <f t="shared" si="15"/>
        <v>19.131876000000084</v>
      </c>
    </row>
    <row r="170" spans="1:18" x14ac:dyDescent="0.3">
      <c r="A170">
        <v>155</v>
      </c>
      <c r="B170">
        <v>2</v>
      </c>
      <c r="C170">
        <v>1</v>
      </c>
      <c r="E170">
        <v>144</v>
      </c>
      <c r="F170">
        <v>2</v>
      </c>
      <c r="G170">
        <v>57</v>
      </c>
      <c r="K170">
        <v>136</v>
      </c>
      <c r="L170">
        <v>63</v>
      </c>
      <c r="M170">
        <v>72</v>
      </c>
      <c r="N170">
        <f t="shared" si="11"/>
        <v>10.225000000000001</v>
      </c>
      <c r="O170">
        <f t="shared" si="12"/>
        <v>8.8259999999999934</v>
      </c>
      <c r="P170">
        <f t="shared" si="13"/>
        <v>90.245849999999947</v>
      </c>
      <c r="Q170">
        <f t="shared" si="14"/>
        <v>104.55062500000003</v>
      </c>
      <c r="R170">
        <f t="shared" si="15"/>
        <v>77.898275999999882</v>
      </c>
    </row>
    <row r="171" spans="1:18" x14ac:dyDescent="0.3">
      <c r="A171">
        <v>156</v>
      </c>
      <c r="B171">
        <v>2</v>
      </c>
      <c r="C171">
        <v>2</v>
      </c>
      <c r="E171">
        <v>145</v>
      </c>
      <c r="F171">
        <v>2</v>
      </c>
      <c r="G171">
        <v>59</v>
      </c>
      <c r="K171">
        <v>137</v>
      </c>
      <c r="L171">
        <v>59</v>
      </c>
      <c r="M171">
        <v>64.8</v>
      </c>
      <c r="N171">
        <f t="shared" si="11"/>
        <v>6.2250000000000014</v>
      </c>
      <c r="O171">
        <f t="shared" si="12"/>
        <v>1.6259999999999906</v>
      </c>
      <c r="P171">
        <f t="shared" si="13"/>
        <v>10.121849999999943</v>
      </c>
      <c r="Q171">
        <f t="shared" si="14"/>
        <v>38.750625000000021</v>
      </c>
      <c r="R171">
        <f t="shared" si="15"/>
        <v>2.6438759999999695</v>
      </c>
    </row>
    <row r="172" spans="1:18" x14ac:dyDescent="0.3">
      <c r="A172">
        <v>157</v>
      </c>
      <c r="B172">
        <v>2</v>
      </c>
      <c r="C172">
        <v>3</v>
      </c>
      <c r="E172">
        <v>146</v>
      </c>
      <c r="F172">
        <v>3</v>
      </c>
      <c r="G172">
        <v>52</v>
      </c>
      <c r="K172">
        <v>138</v>
      </c>
      <c r="L172">
        <v>52</v>
      </c>
      <c r="M172">
        <v>66</v>
      </c>
      <c r="N172">
        <f t="shared" si="11"/>
        <v>-0.77499999999999858</v>
      </c>
      <c r="O172">
        <f t="shared" si="12"/>
        <v>2.8259999999999934</v>
      </c>
      <c r="P172">
        <f t="shared" si="13"/>
        <v>-2.1901499999999907</v>
      </c>
      <c r="Q172">
        <f t="shared" si="14"/>
        <v>0.60062499999999774</v>
      </c>
      <c r="R172">
        <f t="shared" si="15"/>
        <v>7.9862759999999628</v>
      </c>
    </row>
    <row r="173" spans="1:18" x14ac:dyDescent="0.3">
      <c r="A173">
        <v>158</v>
      </c>
      <c r="B173">
        <v>2</v>
      </c>
      <c r="C173">
        <v>3</v>
      </c>
      <c r="E173">
        <v>147</v>
      </c>
      <c r="F173">
        <v>2</v>
      </c>
      <c r="G173">
        <v>62</v>
      </c>
      <c r="K173">
        <v>139</v>
      </c>
      <c r="L173">
        <v>41</v>
      </c>
      <c r="M173">
        <v>39.6</v>
      </c>
      <c r="N173">
        <f t="shared" si="11"/>
        <v>-11.774999999999999</v>
      </c>
      <c r="O173">
        <f t="shared" si="12"/>
        <v>-23.574000000000005</v>
      </c>
      <c r="P173">
        <f t="shared" si="13"/>
        <v>277.58385000000004</v>
      </c>
      <c r="Q173">
        <f t="shared" si="14"/>
        <v>138.65062499999996</v>
      </c>
      <c r="R173">
        <f t="shared" si="15"/>
        <v>555.73347600000022</v>
      </c>
    </row>
    <row r="174" spans="1:18" x14ac:dyDescent="0.3">
      <c r="A174">
        <v>159</v>
      </c>
      <c r="B174">
        <v>2</v>
      </c>
      <c r="C174">
        <v>1</v>
      </c>
      <c r="E174">
        <v>148</v>
      </c>
      <c r="F174">
        <v>2</v>
      </c>
      <c r="G174">
        <v>52</v>
      </c>
      <c r="K174">
        <v>140</v>
      </c>
      <c r="L174">
        <v>49</v>
      </c>
      <c r="M174">
        <v>58.8</v>
      </c>
      <c r="N174">
        <f t="shared" si="11"/>
        <v>-3.7749999999999986</v>
      </c>
      <c r="O174">
        <f t="shared" si="12"/>
        <v>-4.3740000000000094</v>
      </c>
      <c r="P174">
        <f t="shared" si="13"/>
        <v>16.511850000000031</v>
      </c>
      <c r="Q174">
        <f t="shared" si="14"/>
        <v>14.250624999999989</v>
      </c>
      <c r="R174">
        <f t="shared" si="15"/>
        <v>19.131876000000084</v>
      </c>
    </row>
    <row r="175" spans="1:18" x14ac:dyDescent="0.3">
      <c r="A175">
        <v>160</v>
      </c>
      <c r="B175">
        <v>3</v>
      </c>
      <c r="C175">
        <v>2</v>
      </c>
      <c r="E175">
        <v>149</v>
      </c>
      <c r="F175">
        <v>1</v>
      </c>
      <c r="G175">
        <v>41</v>
      </c>
      <c r="K175">
        <v>141</v>
      </c>
      <c r="L175">
        <v>46</v>
      </c>
      <c r="M175">
        <v>51.6</v>
      </c>
      <c r="N175">
        <f t="shared" si="11"/>
        <v>-6.7749999999999986</v>
      </c>
      <c r="O175">
        <f t="shared" si="12"/>
        <v>-11.574000000000005</v>
      </c>
      <c r="P175">
        <f t="shared" si="13"/>
        <v>78.413850000000025</v>
      </c>
      <c r="Q175">
        <f t="shared" si="14"/>
        <v>45.900624999999984</v>
      </c>
      <c r="R175">
        <f t="shared" si="15"/>
        <v>133.95747600000013</v>
      </c>
    </row>
    <row r="176" spans="1:18" x14ac:dyDescent="0.3">
      <c r="A176">
        <v>161</v>
      </c>
      <c r="B176">
        <v>1</v>
      </c>
      <c r="C176">
        <v>2</v>
      </c>
      <c r="E176">
        <v>150</v>
      </c>
      <c r="F176">
        <v>1</v>
      </c>
      <c r="G176">
        <v>55</v>
      </c>
      <c r="K176">
        <v>142</v>
      </c>
      <c r="L176">
        <v>54</v>
      </c>
      <c r="M176">
        <v>60</v>
      </c>
      <c r="N176">
        <f t="shared" si="11"/>
        <v>1.2250000000000014</v>
      </c>
      <c r="O176">
        <f t="shared" si="12"/>
        <v>-3.1740000000000066</v>
      </c>
      <c r="P176">
        <f t="shared" si="13"/>
        <v>-3.8881500000000124</v>
      </c>
      <c r="Q176">
        <f t="shared" si="14"/>
        <v>1.5006250000000034</v>
      </c>
      <c r="R176">
        <f t="shared" si="15"/>
        <v>10.074276000000042</v>
      </c>
    </row>
    <row r="177" spans="1:18" x14ac:dyDescent="0.3">
      <c r="A177">
        <v>162</v>
      </c>
      <c r="B177">
        <v>2</v>
      </c>
      <c r="C177">
        <v>2</v>
      </c>
      <c r="E177">
        <v>151</v>
      </c>
      <c r="F177">
        <v>1</v>
      </c>
      <c r="G177">
        <v>37</v>
      </c>
      <c r="K177">
        <v>143</v>
      </c>
      <c r="L177">
        <v>42</v>
      </c>
      <c r="M177">
        <v>62.4</v>
      </c>
      <c r="N177">
        <f t="shared" si="11"/>
        <v>-10.774999999999999</v>
      </c>
      <c r="O177">
        <f t="shared" si="12"/>
        <v>-0.77400000000000801</v>
      </c>
      <c r="P177">
        <f t="shared" si="13"/>
        <v>8.3398500000000855</v>
      </c>
      <c r="Q177">
        <f t="shared" si="14"/>
        <v>116.10062499999997</v>
      </c>
      <c r="R177">
        <f t="shared" si="15"/>
        <v>0.59907600000001238</v>
      </c>
    </row>
    <row r="178" spans="1:18" x14ac:dyDescent="0.3">
      <c r="A178">
        <v>163</v>
      </c>
      <c r="B178">
        <v>3</v>
      </c>
      <c r="C178">
        <v>2</v>
      </c>
      <c r="E178">
        <v>152</v>
      </c>
      <c r="F178">
        <v>3</v>
      </c>
      <c r="G178">
        <v>54</v>
      </c>
      <c r="K178">
        <v>144</v>
      </c>
      <c r="L178">
        <v>57</v>
      </c>
      <c r="M178">
        <v>57.6</v>
      </c>
      <c r="N178">
        <f t="shared" si="11"/>
        <v>4.2250000000000014</v>
      </c>
      <c r="O178">
        <f t="shared" si="12"/>
        <v>-5.5740000000000052</v>
      </c>
      <c r="P178">
        <f t="shared" si="13"/>
        <v>-23.550150000000031</v>
      </c>
      <c r="Q178">
        <f t="shared" si="14"/>
        <v>17.850625000000012</v>
      </c>
      <c r="R178">
        <f t="shared" si="15"/>
        <v>31.069476000000058</v>
      </c>
    </row>
    <row r="179" spans="1:18" x14ac:dyDescent="0.3">
      <c r="A179">
        <v>164</v>
      </c>
      <c r="B179">
        <v>1</v>
      </c>
      <c r="C179">
        <v>2</v>
      </c>
      <c r="E179">
        <v>153</v>
      </c>
      <c r="F179">
        <v>2</v>
      </c>
      <c r="G179">
        <v>57</v>
      </c>
      <c r="K179">
        <v>145</v>
      </c>
      <c r="L179">
        <v>59</v>
      </c>
      <c r="M179">
        <v>69.599999999999994</v>
      </c>
      <c r="N179">
        <f t="shared" si="11"/>
        <v>6.2250000000000014</v>
      </c>
      <c r="O179">
        <f t="shared" si="12"/>
        <v>6.4259999999999877</v>
      </c>
      <c r="P179">
        <f t="shared" si="13"/>
        <v>40.001849999999934</v>
      </c>
      <c r="Q179">
        <f t="shared" si="14"/>
        <v>38.750625000000021</v>
      </c>
      <c r="R179">
        <f t="shared" si="15"/>
        <v>41.293475999999842</v>
      </c>
    </row>
    <row r="180" spans="1:18" x14ac:dyDescent="0.3">
      <c r="A180">
        <v>165</v>
      </c>
      <c r="B180">
        <v>2</v>
      </c>
      <c r="C180">
        <v>2</v>
      </c>
      <c r="E180">
        <v>154</v>
      </c>
      <c r="F180">
        <v>2</v>
      </c>
      <c r="G180">
        <v>54</v>
      </c>
      <c r="K180">
        <v>146</v>
      </c>
      <c r="L180">
        <v>52</v>
      </c>
      <c r="M180">
        <v>51.6</v>
      </c>
      <c r="N180">
        <f t="shared" si="11"/>
        <v>-0.77499999999999858</v>
      </c>
      <c r="O180">
        <f t="shared" si="12"/>
        <v>-11.574000000000005</v>
      </c>
      <c r="P180">
        <f t="shared" si="13"/>
        <v>8.9698499999999868</v>
      </c>
      <c r="Q180">
        <f t="shared" si="14"/>
        <v>0.60062499999999774</v>
      </c>
      <c r="R180">
        <f t="shared" si="15"/>
        <v>133.95747600000013</v>
      </c>
    </row>
    <row r="181" spans="1:18" x14ac:dyDescent="0.3">
      <c r="A181">
        <v>166</v>
      </c>
      <c r="B181">
        <v>1</v>
      </c>
      <c r="C181">
        <v>3</v>
      </c>
      <c r="E181">
        <v>155</v>
      </c>
      <c r="F181">
        <v>2</v>
      </c>
      <c r="G181">
        <v>62</v>
      </c>
      <c r="K181">
        <v>147</v>
      </c>
      <c r="L181">
        <v>62</v>
      </c>
      <c r="M181">
        <v>49.2</v>
      </c>
      <c r="N181">
        <f t="shared" si="11"/>
        <v>9.2250000000000014</v>
      </c>
      <c r="O181">
        <f t="shared" si="12"/>
        <v>-13.974000000000004</v>
      </c>
      <c r="P181">
        <f t="shared" si="13"/>
        <v>-128.91015000000004</v>
      </c>
      <c r="Q181">
        <f t="shared" si="14"/>
        <v>85.100625000000022</v>
      </c>
      <c r="R181">
        <f t="shared" si="15"/>
        <v>195.2726760000001</v>
      </c>
    </row>
    <row r="182" spans="1:18" x14ac:dyDescent="0.3">
      <c r="A182">
        <v>167</v>
      </c>
      <c r="B182">
        <v>2</v>
      </c>
      <c r="C182">
        <v>2</v>
      </c>
      <c r="E182">
        <v>156</v>
      </c>
      <c r="F182">
        <v>2</v>
      </c>
      <c r="G182">
        <v>59</v>
      </c>
      <c r="K182">
        <v>148</v>
      </c>
      <c r="L182">
        <v>52</v>
      </c>
      <c r="M182">
        <v>51.6</v>
      </c>
      <c r="N182">
        <f t="shared" si="11"/>
        <v>-0.77499999999999858</v>
      </c>
      <c r="O182">
        <f t="shared" si="12"/>
        <v>-11.574000000000005</v>
      </c>
      <c r="P182">
        <f t="shared" si="13"/>
        <v>8.9698499999999868</v>
      </c>
      <c r="Q182">
        <f t="shared" si="14"/>
        <v>0.60062499999999774</v>
      </c>
      <c r="R182">
        <f t="shared" si="15"/>
        <v>133.95747600000013</v>
      </c>
    </row>
    <row r="183" spans="1:18" x14ac:dyDescent="0.3">
      <c r="A183">
        <v>168</v>
      </c>
      <c r="B183">
        <v>1</v>
      </c>
      <c r="C183">
        <v>1</v>
      </c>
      <c r="E183">
        <v>157</v>
      </c>
      <c r="F183">
        <v>2</v>
      </c>
      <c r="G183">
        <v>55</v>
      </c>
      <c r="K183">
        <v>149</v>
      </c>
      <c r="L183">
        <v>41</v>
      </c>
      <c r="M183">
        <v>55.2</v>
      </c>
      <c r="N183">
        <f t="shared" si="11"/>
        <v>-11.774999999999999</v>
      </c>
      <c r="O183">
        <f t="shared" si="12"/>
        <v>-7.9740000000000038</v>
      </c>
      <c r="P183">
        <f t="shared" si="13"/>
        <v>93.893850000000029</v>
      </c>
      <c r="Q183">
        <f t="shared" si="14"/>
        <v>138.65062499999996</v>
      </c>
      <c r="R183">
        <f t="shared" si="15"/>
        <v>63.584676000000059</v>
      </c>
    </row>
    <row r="184" spans="1:18" x14ac:dyDescent="0.3">
      <c r="A184">
        <v>169</v>
      </c>
      <c r="B184">
        <v>2</v>
      </c>
      <c r="C184">
        <v>2</v>
      </c>
      <c r="E184">
        <v>158</v>
      </c>
      <c r="F184">
        <v>2</v>
      </c>
      <c r="G184">
        <v>57</v>
      </c>
      <c r="K184">
        <v>150</v>
      </c>
      <c r="L184">
        <v>55</v>
      </c>
      <c r="M184">
        <v>52.8</v>
      </c>
      <c r="N184">
        <f t="shared" si="11"/>
        <v>2.2250000000000014</v>
      </c>
      <c r="O184">
        <f t="shared" si="12"/>
        <v>-10.374000000000009</v>
      </c>
      <c r="P184">
        <f t="shared" si="13"/>
        <v>-23.082150000000034</v>
      </c>
      <c r="Q184">
        <f t="shared" si="14"/>
        <v>4.9506250000000067</v>
      </c>
      <c r="R184">
        <f t="shared" si="15"/>
        <v>107.61987600000019</v>
      </c>
    </row>
    <row r="185" spans="1:18" x14ac:dyDescent="0.3">
      <c r="A185">
        <v>170</v>
      </c>
      <c r="B185">
        <v>1</v>
      </c>
      <c r="C185">
        <v>3</v>
      </c>
      <c r="E185">
        <v>159</v>
      </c>
      <c r="F185">
        <v>2</v>
      </c>
      <c r="G185">
        <v>39</v>
      </c>
      <c r="K185">
        <v>151</v>
      </c>
      <c r="L185">
        <v>37</v>
      </c>
      <c r="M185">
        <v>51.6</v>
      </c>
      <c r="N185">
        <f t="shared" si="11"/>
        <v>-15.774999999999999</v>
      </c>
      <c r="O185">
        <f t="shared" si="12"/>
        <v>-11.574000000000005</v>
      </c>
      <c r="P185">
        <f t="shared" si="13"/>
        <v>182.57985000000008</v>
      </c>
      <c r="Q185">
        <f t="shared" si="14"/>
        <v>248.85062499999995</v>
      </c>
      <c r="R185">
        <f t="shared" si="15"/>
        <v>133.95747600000013</v>
      </c>
    </row>
    <row r="186" spans="1:18" x14ac:dyDescent="0.3">
      <c r="A186">
        <v>171</v>
      </c>
      <c r="B186">
        <v>1</v>
      </c>
      <c r="C186">
        <v>1</v>
      </c>
      <c r="E186">
        <v>160</v>
      </c>
      <c r="F186">
        <v>3</v>
      </c>
      <c r="G186">
        <v>67</v>
      </c>
      <c r="K186">
        <v>152</v>
      </c>
      <c r="L186">
        <v>54</v>
      </c>
      <c r="M186">
        <v>73.2</v>
      </c>
      <c r="N186">
        <f t="shared" si="11"/>
        <v>1.2250000000000014</v>
      </c>
      <c r="O186">
        <f t="shared" si="12"/>
        <v>10.025999999999996</v>
      </c>
      <c r="P186">
        <f t="shared" si="13"/>
        <v>12.281850000000009</v>
      </c>
      <c r="Q186">
        <f t="shared" si="14"/>
        <v>1.5006250000000034</v>
      </c>
      <c r="R186">
        <f t="shared" si="15"/>
        <v>100.52067599999992</v>
      </c>
    </row>
    <row r="187" spans="1:18" x14ac:dyDescent="0.3">
      <c r="A187">
        <v>172</v>
      </c>
      <c r="B187">
        <v>2</v>
      </c>
      <c r="C187">
        <v>3</v>
      </c>
      <c r="E187">
        <v>161</v>
      </c>
      <c r="F187">
        <v>1</v>
      </c>
      <c r="G187">
        <v>62</v>
      </c>
      <c r="K187">
        <v>153</v>
      </c>
      <c r="L187">
        <v>57</v>
      </c>
      <c r="M187">
        <v>48</v>
      </c>
      <c r="N187">
        <f t="shared" si="11"/>
        <v>4.2250000000000014</v>
      </c>
      <c r="O187">
        <f t="shared" si="12"/>
        <v>-15.174000000000007</v>
      </c>
      <c r="P187">
        <f t="shared" si="13"/>
        <v>-64.110150000000047</v>
      </c>
      <c r="Q187">
        <f t="shared" si="14"/>
        <v>17.850625000000012</v>
      </c>
      <c r="R187">
        <f t="shared" si="15"/>
        <v>230.25027600000021</v>
      </c>
    </row>
    <row r="188" spans="1:18" x14ac:dyDescent="0.3">
      <c r="A188">
        <v>173</v>
      </c>
      <c r="B188">
        <v>3</v>
      </c>
      <c r="C188">
        <v>1</v>
      </c>
      <c r="E188">
        <v>162</v>
      </c>
      <c r="F188">
        <v>2</v>
      </c>
      <c r="G188">
        <v>50</v>
      </c>
      <c r="K188">
        <v>154</v>
      </c>
      <c r="L188">
        <v>54</v>
      </c>
      <c r="M188">
        <v>58.8</v>
      </c>
      <c r="N188">
        <f t="shared" si="11"/>
        <v>1.2250000000000014</v>
      </c>
      <c r="O188">
        <f t="shared" si="12"/>
        <v>-4.3740000000000094</v>
      </c>
      <c r="P188">
        <f t="shared" si="13"/>
        <v>-5.358150000000018</v>
      </c>
      <c r="Q188">
        <f t="shared" si="14"/>
        <v>1.5006250000000034</v>
      </c>
      <c r="R188">
        <f t="shared" si="15"/>
        <v>19.131876000000084</v>
      </c>
    </row>
    <row r="189" spans="1:18" x14ac:dyDescent="0.3">
      <c r="A189">
        <v>174</v>
      </c>
      <c r="B189">
        <v>3</v>
      </c>
      <c r="C189">
        <v>2</v>
      </c>
      <c r="E189">
        <v>163</v>
      </c>
      <c r="F189">
        <v>3</v>
      </c>
      <c r="G189">
        <v>61</v>
      </c>
      <c r="K189">
        <v>155</v>
      </c>
      <c r="L189">
        <v>62</v>
      </c>
      <c r="M189">
        <v>67.2</v>
      </c>
      <c r="N189">
        <f t="shared" si="11"/>
        <v>9.2250000000000014</v>
      </c>
      <c r="O189">
        <f t="shared" si="12"/>
        <v>4.0259999999999962</v>
      </c>
      <c r="P189">
        <f t="shared" si="13"/>
        <v>37.139849999999974</v>
      </c>
      <c r="Q189">
        <f t="shared" si="14"/>
        <v>85.100625000000022</v>
      </c>
      <c r="R189">
        <f t="shared" si="15"/>
        <v>16.208675999999969</v>
      </c>
    </row>
    <row r="190" spans="1:18" x14ac:dyDescent="0.3">
      <c r="A190">
        <v>175</v>
      </c>
      <c r="B190">
        <v>1</v>
      </c>
      <c r="C190">
        <v>1</v>
      </c>
      <c r="E190">
        <v>164</v>
      </c>
      <c r="F190">
        <v>1</v>
      </c>
      <c r="G190">
        <v>62</v>
      </c>
      <c r="K190">
        <v>156</v>
      </c>
      <c r="L190">
        <v>59</v>
      </c>
      <c r="M190">
        <v>73.2</v>
      </c>
      <c r="N190">
        <f t="shared" si="11"/>
        <v>6.2250000000000014</v>
      </c>
      <c r="O190">
        <f t="shared" si="12"/>
        <v>10.025999999999996</v>
      </c>
      <c r="P190">
        <f t="shared" si="13"/>
        <v>62.411849999999994</v>
      </c>
      <c r="Q190">
        <f t="shared" si="14"/>
        <v>38.750625000000021</v>
      </c>
      <c r="R190">
        <f t="shared" si="15"/>
        <v>100.52067599999992</v>
      </c>
    </row>
    <row r="191" spans="1:18" x14ac:dyDescent="0.3">
      <c r="A191">
        <v>176</v>
      </c>
      <c r="B191">
        <v>1</v>
      </c>
      <c r="C191">
        <v>2</v>
      </c>
      <c r="E191">
        <v>165</v>
      </c>
      <c r="F191">
        <v>2</v>
      </c>
      <c r="G191">
        <v>59</v>
      </c>
      <c r="K191">
        <v>157</v>
      </c>
      <c r="L191">
        <v>55</v>
      </c>
      <c r="M191">
        <v>60</v>
      </c>
      <c r="N191">
        <f t="shared" si="11"/>
        <v>2.2250000000000014</v>
      </c>
      <c r="O191">
        <f t="shared" si="12"/>
        <v>-3.1740000000000066</v>
      </c>
      <c r="P191">
        <f t="shared" si="13"/>
        <v>-7.0621500000000195</v>
      </c>
      <c r="Q191">
        <f t="shared" si="14"/>
        <v>4.9506250000000067</v>
      </c>
      <c r="R191">
        <f t="shared" si="15"/>
        <v>10.074276000000042</v>
      </c>
    </row>
    <row r="192" spans="1:18" x14ac:dyDescent="0.3">
      <c r="A192">
        <v>177</v>
      </c>
      <c r="B192">
        <v>2</v>
      </c>
      <c r="C192">
        <v>2</v>
      </c>
      <c r="E192">
        <v>166</v>
      </c>
      <c r="F192">
        <v>1</v>
      </c>
      <c r="G192">
        <v>44</v>
      </c>
      <c r="K192">
        <v>158</v>
      </c>
      <c r="L192">
        <v>57</v>
      </c>
      <c r="M192">
        <v>61.2</v>
      </c>
      <c r="N192">
        <f t="shared" si="11"/>
        <v>4.2250000000000014</v>
      </c>
      <c r="O192">
        <f t="shared" si="12"/>
        <v>-1.9740000000000038</v>
      </c>
      <c r="P192">
        <f t="shared" si="13"/>
        <v>-8.340150000000019</v>
      </c>
      <c r="Q192">
        <f t="shared" si="14"/>
        <v>17.850625000000012</v>
      </c>
      <c r="R192">
        <f t="shared" si="15"/>
        <v>3.8966760000000149</v>
      </c>
    </row>
    <row r="193" spans="1:18" x14ac:dyDescent="0.3">
      <c r="A193">
        <v>178</v>
      </c>
      <c r="B193">
        <v>2</v>
      </c>
      <c r="C193">
        <v>2</v>
      </c>
      <c r="E193">
        <v>167</v>
      </c>
      <c r="F193">
        <v>2</v>
      </c>
      <c r="G193">
        <v>59</v>
      </c>
      <c r="K193">
        <v>159</v>
      </c>
      <c r="L193">
        <v>39</v>
      </c>
      <c r="M193">
        <v>50.4</v>
      </c>
      <c r="N193">
        <f t="shared" si="11"/>
        <v>-13.774999999999999</v>
      </c>
      <c r="O193">
        <f t="shared" si="12"/>
        <v>-12.774000000000008</v>
      </c>
      <c r="P193">
        <f t="shared" si="13"/>
        <v>175.96185000000008</v>
      </c>
      <c r="Q193">
        <f t="shared" si="14"/>
        <v>189.75062499999996</v>
      </c>
      <c r="R193">
        <f t="shared" si="15"/>
        <v>163.17507600000022</v>
      </c>
    </row>
    <row r="194" spans="1:18" x14ac:dyDescent="0.3">
      <c r="A194">
        <v>179</v>
      </c>
      <c r="B194">
        <v>3</v>
      </c>
      <c r="C194">
        <v>3</v>
      </c>
      <c r="E194">
        <v>168</v>
      </c>
      <c r="F194">
        <v>1</v>
      </c>
      <c r="G194">
        <v>54</v>
      </c>
      <c r="K194">
        <v>160</v>
      </c>
      <c r="L194">
        <v>67</v>
      </c>
      <c r="M194">
        <v>80.400000000000006</v>
      </c>
      <c r="N194">
        <f t="shared" si="11"/>
        <v>14.225000000000001</v>
      </c>
      <c r="O194">
        <f t="shared" si="12"/>
        <v>17.225999999999999</v>
      </c>
      <c r="P194">
        <f t="shared" si="13"/>
        <v>245.03985</v>
      </c>
      <c r="Q194">
        <f t="shared" si="14"/>
        <v>202.35062500000004</v>
      </c>
      <c r="R194">
        <f t="shared" si="15"/>
        <v>296.73507599999999</v>
      </c>
    </row>
    <row r="195" spans="1:18" x14ac:dyDescent="0.3">
      <c r="A195">
        <v>180</v>
      </c>
      <c r="B195">
        <v>1</v>
      </c>
      <c r="C195">
        <v>1</v>
      </c>
      <c r="E195">
        <v>169</v>
      </c>
      <c r="F195">
        <v>2</v>
      </c>
      <c r="G195">
        <v>62</v>
      </c>
      <c r="K195">
        <v>161</v>
      </c>
      <c r="L195">
        <v>62</v>
      </c>
      <c r="M195">
        <v>63.6</v>
      </c>
      <c r="N195">
        <f t="shared" si="11"/>
        <v>9.2250000000000014</v>
      </c>
      <c r="O195">
        <f t="shared" si="12"/>
        <v>0.42599999999999483</v>
      </c>
      <c r="P195">
        <f t="shared" si="13"/>
        <v>3.929849999999953</v>
      </c>
      <c r="Q195">
        <f t="shared" si="14"/>
        <v>85.100625000000022</v>
      </c>
      <c r="R195">
        <f t="shared" si="15"/>
        <v>0.18147599999999559</v>
      </c>
    </row>
    <row r="196" spans="1:18" x14ac:dyDescent="0.3">
      <c r="A196">
        <v>181</v>
      </c>
      <c r="B196">
        <v>2</v>
      </c>
      <c r="C196">
        <v>2</v>
      </c>
      <c r="E196">
        <v>170</v>
      </c>
      <c r="F196">
        <v>1</v>
      </c>
      <c r="G196">
        <v>60</v>
      </c>
      <c r="K196">
        <v>162</v>
      </c>
      <c r="L196">
        <v>50</v>
      </c>
      <c r="M196">
        <v>60</v>
      </c>
      <c r="N196">
        <f t="shared" si="11"/>
        <v>-2.7749999999999986</v>
      </c>
      <c r="O196">
        <f t="shared" si="12"/>
        <v>-3.1740000000000066</v>
      </c>
      <c r="P196">
        <f t="shared" si="13"/>
        <v>8.8078500000000144</v>
      </c>
      <c r="Q196">
        <f t="shared" si="14"/>
        <v>7.7006249999999925</v>
      </c>
      <c r="R196">
        <f t="shared" si="15"/>
        <v>10.074276000000042</v>
      </c>
    </row>
    <row r="197" spans="1:18" x14ac:dyDescent="0.3">
      <c r="A197">
        <v>182</v>
      </c>
      <c r="B197">
        <v>2</v>
      </c>
      <c r="C197">
        <v>2</v>
      </c>
      <c r="E197">
        <v>171</v>
      </c>
      <c r="F197">
        <v>1</v>
      </c>
      <c r="G197">
        <v>57</v>
      </c>
      <c r="K197">
        <v>163</v>
      </c>
      <c r="L197">
        <v>61</v>
      </c>
      <c r="M197">
        <v>61.2</v>
      </c>
      <c r="N197">
        <f t="shared" si="11"/>
        <v>8.2250000000000014</v>
      </c>
      <c r="O197">
        <f t="shared" si="12"/>
        <v>-1.9740000000000038</v>
      </c>
      <c r="P197">
        <f t="shared" si="13"/>
        <v>-16.236150000000034</v>
      </c>
      <c r="Q197">
        <f t="shared" si="14"/>
        <v>67.650625000000019</v>
      </c>
      <c r="R197">
        <f t="shared" si="15"/>
        <v>3.8966760000000149</v>
      </c>
    </row>
    <row r="198" spans="1:18" x14ac:dyDescent="0.3">
      <c r="A198">
        <v>183</v>
      </c>
      <c r="B198">
        <v>3</v>
      </c>
      <c r="C198">
        <v>1</v>
      </c>
      <c r="E198">
        <v>172</v>
      </c>
      <c r="F198">
        <v>2</v>
      </c>
      <c r="G198">
        <v>46</v>
      </c>
      <c r="K198">
        <v>164</v>
      </c>
      <c r="L198">
        <v>62</v>
      </c>
      <c r="M198">
        <v>86.4</v>
      </c>
      <c r="N198">
        <f t="shared" si="11"/>
        <v>9.2250000000000014</v>
      </c>
      <c r="O198">
        <f t="shared" si="12"/>
        <v>23.225999999999999</v>
      </c>
      <c r="P198">
        <f t="shared" si="13"/>
        <v>214.25985000000003</v>
      </c>
      <c r="Q198">
        <f t="shared" si="14"/>
        <v>85.100625000000022</v>
      </c>
      <c r="R198">
        <f t="shared" si="15"/>
        <v>539.44707599999992</v>
      </c>
    </row>
    <row r="199" spans="1:18" x14ac:dyDescent="0.3">
      <c r="A199">
        <v>184</v>
      </c>
      <c r="B199">
        <v>2</v>
      </c>
      <c r="C199">
        <v>2</v>
      </c>
      <c r="E199">
        <v>173</v>
      </c>
      <c r="F199">
        <v>3</v>
      </c>
      <c r="G199">
        <v>36</v>
      </c>
      <c r="K199">
        <v>165</v>
      </c>
      <c r="L199">
        <v>59</v>
      </c>
      <c r="M199">
        <v>57.6</v>
      </c>
      <c r="N199">
        <f t="shared" si="11"/>
        <v>6.2250000000000014</v>
      </c>
      <c r="O199">
        <f t="shared" si="12"/>
        <v>-5.5740000000000052</v>
      </c>
      <c r="P199">
        <f t="shared" si="13"/>
        <v>-34.698150000000041</v>
      </c>
      <c r="Q199">
        <f t="shared" si="14"/>
        <v>38.750625000000021</v>
      </c>
      <c r="R199">
        <f t="shared" si="15"/>
        <v>31.069476000000058</v>
      </c>
    </row>
    <row r="200" spans="1:18" x14ac:dyDescent="0.3">
      <c r="A200">
        <v>185</v>
      </c>
      <c r="B200">
        <v>3</v>
      </c>
      <c r="C200">
        <v>3</v>
      </c>
      <c r="E200">
        <v>174</v>
      </c>
      <c r="F200">
        <v>3</v>
      </c>
      <c r="G200">
        <v>59</v>
      </c>
      <c r="K200">
        <v>166</v>
      </c>
      <c r="L200">
        <v>44</v>
      </c>
      <c r="M200">
        <v>48</v>
      </c>
      <c r="N200">
        <f t="shared" si="11"/>
        <v>-8.7749999999999986</v>
      </c>
      <c r="O200">
        <f t="shared" si="12"/>
        <v>-15.174000000000007</v>
      </c>
      <c r="P200">
        <f t="shared" si="13"/>
        <v>133.15185000000002</v>
      </c>
      <c r="Q200">
        <f t="shared" si="14"/>
        <v>77.000624999999971</v>
      </c>
      <c r="R200">
        <f t="shared" si="15"/>
        <v>230.25027600000021</v>
      </c>
    </row>
    <row r="201" spans="1:18" x14ac:dyDescent="0.3">
      <c r="A201">
        <v>186</v>
      </c>
      <c r="B201">
        <v>1</v>
      </c>
      <c r="C201">
        <v>2</v>
      </c>
      <c r="E201">
        <v>175</v>
      </c>
      <c r="F201">
        <v>1</v>
      </c>
      <c r="G201">
        <v>49</v>
      </c>
      <c r="K201">
        <v>167</v>
      </c>
      <c r="L201">
        <v>59</v>
      </c>
      <c r="M201">
        <v>63.6</v>
      </c>
      <c r="N201">
        <f t="shared" si="11"/>
        <v>6.2250000000000014</v>
      </c>
      <c r="O201">
        <f t="shared" si="12"/>
        <v>0.42599999999999483</v>
      </c>
      <c r="P201">
        <f t="shared" si="13"/>
        <v>2.6518499999999685</v>
      </c>
      <c r="Q201">
        <f t="shared" si="14"/>
        <v>38.750625000000021</v>
      </c>
      <c r="R201">
        <f t="shared" si="15"/>
        <v>0.18147599999999559</v>
      </c>
    </row>
    <row r="202" spans="1:18" x14ac:dyDescent="0.3">
      <c r="A202">
        <v>187</v>
      </c>
      <c r="B202">
        <v>2</v>
      </c>
      <c r="C202">
        <v>1</v>
      </c>
      <c r="E202">
        <v>176</v>
      </c>
      <c r="F202">
        <v>1</v>
      </c>
      <c r="G202">
        <v>60</v>
      </c>
      <c r="K202">
        <v>168</v>
      </c>
      <c r="L202">
        <v>54</v>
      </c>
      <c r="M202">
        <v>46.8</v>
      </c>
      <c r="N202">
        <f t="shared" si="11"/>
        <v>1.2250000000000014</v>
      </c>
      <c r="O202">
        <f t="shared" si="12"/>
        <v>-16.374000000000009</v>
      </c>
      <c r="P202">
        <f t="shared" si="13"/>
        <v>-20.058150000000033</v>
      </c>
      <c r="Q202">
        <f t="shared" si="14"/>
        <v>1.5006250000000034</v>
      </c>
      <c r="R202">
        <f t="shared" si="15"/>
        <v>268.10787600000032</v>
      </c>
    </row>
    <row r="203" spans="1:18" x14ac:dyDescent="0.3">
      <c r="A203">
        <v>188</v>
      </c>
      <c r="B203">
        <v>2</v>
      </c>
      <c r="C203">
        <v>1</v>
      </c>
      <c r="E203">
        <v>177</v>
      </c>
      <c r="F203">
        <v>2</v>
      </c>
      <c r="G203">
        <v>67</v>
      </c>
      <c r="K203">
        <v>169</v>
      </c>
      <c r="L203">
        <v>62</v>
      </c>
      <c r="M203">
        <v>75.599999999999994</v>
      </c>
      <c r="N203">
        <f t="shared" si="11"/>
        <v>9.2250000000000014</v>
      </c>
      <c r="O203">
        <f t="shared" si="12"/>
        <v>12.425999999999988</v>
      </c>
      <c r="P203">
        <f t="shared" si="13"/>
        <v>114.62984999999991</v>
      </c>
      <c r="Q203">
        <f t="shared" si="14"/>
        <v>85.100625000000022</v>
      </c>
      <c r="R203">
        <f t="shared" si="15"/>
        <v>154.40547599999971</v>
      </c>
    </row>
    <row r="204" spans="1:18" x14ac:dyDescent="0.3">
      <c r="A204">
        <v>189</v>
      </c>
      <c r="B204">
        <v>3</v>
      </c>
      <c r="C204">
        <v>2</v>
      </c>
      <c r="E204">
        <v>178</v>
      </c>
      <c r="F204">
        <v>2</v>
      </c>
      <c r="G204">
        <v>54</v>
      </c>
      <c r="K204">
        <v>170</v>
      </c>
      <c r="L204">
        <v>60</v>
      </c>
      <c r="M204">
        <v>61.2</v>
      </c>
      <c r="N204">
        <f t="shared" si="11"/>
        <v>7.2250000000000014</v>
      </c>
      <c r="O204">
        <f t="shared" si="12"/>
        <v>-1.9740000000000038</v>
      </c>
      <c r="P204">
        <f t="shared" si="13"/>
        <v>-14.26215000000003</v>
      </c>
      <c r="Q204">
        <f t="shared" si="14"/>
        <v>52.200625000000024</v>
      </c>
      <c r="R204">
        <f t="shared" si="15"/>
        <v>3.8966760000000149</v>
      </c>
    </row>
    <row r="205" spans="1:18" x14ac:dyDescent="0.3">
      <c r="A205">
        <v>190</v>
      </c>
      <c r="B205">
        <v>1</v>
      </c>
      <c r="C205">
        <v>2</v>
      </c>
      <c r="E205">
        <v>179</v>
      </c>
      <c r="F205">
        <v>3</v>
      </c>
      <c r="G205">
        <v>52</v>
      </c>
      <c r="K205">
        <v>171</v>
      </c>
      <c r="L205">
        <v>57</v>
      </c>
      <c r="M205">
        <v>54</v>
      </c>
      <c r="N205">
        <f t="shared" si="11"/>
        <v>4.2250000000000014</v>
      </c>
      <c r="O205">
        <f t="shared" si="12"/>
        <v>-9.1740000000000066</v>
      </c>
      <c r="P205">
        <f t="shared" si="13"/>
        <v>-38.760150000000039</v>
      </c>
      <c r="Q205">
        <f t="shared" si="14"/>
        <v>17.850625000000012</v>
      </c>
      <c r="R205">
        <f t="shared" si="15"/>
        <v>84.162276000000119</v>
      </c>
    </row>
    <row r="206" spans="1:18" x14ac:dyDescent="0.3">
      <c r="A206">
        <v>191</v>
      </c>
      <c r="B206">
        <v>1</v>
      </c>
      <c r="C206">
        <v>3</v>
      </c>
      <c r="E206">
        <v>180</v>
      </c>
      <c r="F206">
        <v>1</v>
      </c>
      <c r="G206">
        <v>65</v>
      </c>
      <c r="K206">
        <v>172</v>
      </c>
      <c r="L206">
        <v>46</v>
      </c>
      <c r="M206">
        <v>46.8</v>
      </c>
      <c r="N206">
        <f t="shared" si="11"/>
        <v>-6.7749999999999986</v>
      </c>
      <c r="O206">
        <f t="shared" si="12"/>
        <v>-16.374000000000009</v>
      </c>
      <c r="P206">
        <f t="shared" si="13"/>
        <v>110.93385000000004</v>
      </c>
      <c r="Q206">
        <f t="shared" si="14"/>
        <v>45.900624999999984</v>
      </c>
      <c r="R206">
        <f t="shared" si="15"/>
        <v>268.10787600000032</v>
      </c>
    </row>
    <row r="207" spans="1:18" x14ac:dyDescent="0.3">
      <c r="A207">
        <v>192</v>
      </c>
      <c r="B207">
        <v>3</v>
      </c>
      <c r="C207">
        <v>1</v>
      </c>
      <c r="E207">
        <v>181</v>
      </c>
      <c r="F207">
        <v>2</v>
      </c>
      <c r="G207">
        <v>62</v>
      </c>
      <c r="K207">
        <v>173</v>
      </c>
      <c r="L207">
        <v>36</v>
      </c>
      <c r="M207">
        <v>50.4</v>
      </c>
      <c r="N207">
        <f t="shared" si="11"/>
        <v>-16.774999999999999</v>
      </c>
      <c r="O207">
        <f t="shared" si="12"/>
        <v>-12.774000000000008</v>
      </c>
      <c r="P207">
        <f t="shared" si="13"/>
        <v>214.28385000000011</v>
      </c>
      <c r="Q207">
        <f t="shared" si="14"/>
        <v>281.40062499999993</v>
      </c>
      <c r="R207">
        <f t="shared" si="15"/>
        <v>163.17507600000022</v>
      </c>
    </row>
    <row r="208" spans="1:18" x14ac:dyDescent="0.3">
      <c r="A208">
        <v>193</v>
      </c>
      <c r="B208">
        <v>2</v>
      </c>
      <c r="C208">
        <v>3</v>
      </c>
      <c r="E208">
        <v>182</v>
      </c>
      <c r="F208">
        <v>2</v>
      </c>
      <c r="G208">
        <v>49</v>
      </c>
      <c r="K208">
        <v>174</v>
      </c>
      <c r="L208">
        <v>59</v>
      </c>
      <c r="M208">
        <v>74.400000000000006</v>
      </c>
      <c r="N208">
        <f t="shared" si="11"/>
        <v>6.2250000000000014</v>
      </c>
      <c r="O208">
        <f t="shared" si="12"/>
        <v>11.225999999999999</v>
      </c>
      <c r="P208">
        <f t="shared" si="13"/>
        <v>69.881850000000014</v>
      </c>
      <c r="Q208">
        <f t="shared" si="14"/>
        <v>38.750625000000021</v>
      </c>
      <c r="R208">
        <f t="shared" si="15"/>
        <v>126.02307599999997</v>
      </c>
    </row>
    <row r="209" spans="1:18" x14ac:dyDescent="0.3">
      <c r="A209">
        <v>194</v>
      </c>
      <c r="B209">
        <v>3</v>
      </c>
      <c r="C209">
        <v>2</v>
      </c>
      <c r="E209">
        <v>183</v>
      </c>
      <c r="F209">
        <v>3</v>
      </c>
      <c r="G209">
        <v>67</v>
      </c>
      <c r="K209">
        <v>175</v>
      </c>
      <c r="L209">
        <v>49</v>
      </c>
      <c r="M209">
        <v>52.8</v>
      </c>
      <c r="N209">
        <f t="shared" si="11"/>
        <v>-3.7749999999999986</v>
      </c>
      <c r="O209">
        <f t="shared" si="12"/>
        <v>-10.374000000000009</v>
      </c>
      <c r="P209">
        <f t="shared" si="13"/>
        <v>39.161850000000022</v>
      </c>
      <c r="Q209">
        <f t="shared" si="14"/>
        <v>14.250624999999989</v>
      </c>
      <c r="R209">
        <f t="shared" si="15"/>
        <v>107.61987600000019</v>
      </c>
    </row>
    <row r="210" spans="1:18" x14ac:dyDescent="0.3">
      <c r="A210">
        <v>195</v>
      </c>
      <c r="B210">
        <v>2</v>
      </c>
      <c r="C210">
        <v>2</v>
      </c>
      <c r="E210">
        <v>184</v>
      </c>
      <c r="F210">
        <v>2</v>
      </c>
      <c r="G210">
        <v>65</v>
      </c>
      <c r="K210">
        <v>176</v>
      </c>
      <c r="L210">
        <v>60</v>
      </c>
      <c r="M210">
        <v>78</v>
      </c>
      <c r="N210">
        <f t="shared" si="11"/>
        <v>7.2250000000000014</v>
      </c>
      <c r="O210">
        <f t="shared" si="12"/>
        <v>14.825999999999993</v>
      </c>
      <c r="P210">
        <f t="shared" si="13"/>
        <v>107.11784999999998</v>
      </c>
      <c r="Q210">
        <f t="shared" si="14"/>
        <v>52.200625000000024</v>
      </c>
      <c r="R210">
        <f t="shared" si="15"/>
        <v>219.81027599999982</v>
      </c>
    </row>
    <row r="211" spans="1:18" x14ac:dyDescent="0.3">
      <c r="A211">
        <v>196</v>
      </c>
      <c r="B211">
        <v>2</v>
      </c>
      <c r="C211">
        <v>1</v>
      </c>
      <c r="E211">
        <v>185</v>
      </c>
      <c r="F211">
        <v>3</v>
      </c>
      <c r="G211">
        <v>67</v>
      </c>
      <c r="K211">
        <v>177</v>
      </c>
      <c r="L211">
        <v>67</v>
      </c>
      <c r="M211">
        <v>75.599999999999994</v>
      </c>
      <c r="N211">
        <f t="shared" si="11"/>
        <v>14.225000000000001</v>
      </c>
      <c r="O211">
        <f t="shared" si="12"/>
        <v>12.425999999999988</v>
      </c>
      <c r="P211">
        <f t="shared" si="13"/>
        <v>176.75984999999983</v>
      </c>
      <c r="Q211">
        <f t="shared" si="14"/>
        <v>202.35062500000004</v>
      </c>
      <c r="R211">
        <f t="shared" si="15"/>
        <v>154.40547599999971</v>
      </c>
    </row>
    <row r="212" spans="1:18" x14ac:dyDescent="0.3">
      <c r="A212">
        <v>197</v>
      </c>
      <c r="B212">
        <v>2</v>
      </c>
      <c r="C212">
        <v>3</v>
      </c>
      <c r="E212">
        <v>186</v>
      </c>
      <c r="F212">
        <v>1</v>
      </c>
      <c r="G212">
        <v>65</v>
      </c>
      <c r="K212">
        <v>178</v>
      </c>
      <c r="L212">
        <v>54</v>
      </c>
      <c r="M212">
        <v>64.8</v>
      </c>
      <c r="N212">
        <f t="shared" si="11"/>
        <v>1.2250000000000014</v>
      </c>
      <c r="O212">
        <f t="shared" si="12"/>
        <v>1.6259999999999906</v>
      </c>
      <c r="P212">
        <f t="shared" si="13"/>
        <v>1.9918499999999908</v>
      </c>
      <c r="Q212">
        <f t="shared" si="14"/>
        <v>1.5006250000000034</v>
      </c>
      <c r="R212">
        <f t="shared" si="15"/>
        <v>2.6438759999999695</v>
      </c>
    </row>
    <row r="213" spans="1:18" x14ac:dyDescent="0.3">
      <c r="A213">
        <v>198</v>
      </c>
      <c r="B213">
        <v>2</v>
      </c>
      <c r="C213">
        <v>1</v>
      </c>
      <c r="E213">
        <v>187</v>
      </c>
      <c r="F213">
        <v>2</v>
      </c>
      <c r="G213">
        <v>54</v>
      </c>
      <c r="K213">
        <v>179</v>
      </c>
      <c r="L213">
        <v>52</v>
      </c>
      <c r="M213">
        <v>54</v>
      </c>
      <c r="N213">
        <f t="shared" si="11"/>
        <v>-0.77499999999999858</v>
      </c>
      <c r="O213">
        <f t="shared" si="12"/>
        <v>-9.1740000000000066</v>
      </c>
      <c r="P213">
        <f t="shared" si="13"/>
        <v>7.1098499999999918</v>
      </c>
      <c r="Q213">
        <f t="shared" si="14"/>
        <v>0.60062499999999774</v>
      </c>
      <c r="R213">
        <f t="shared" si="15"/>
        <v>84.162276000000119</v>
      </c>
    </row>
    <row r="214" spans="1:18" x14ac:dyDescent="0.3">
      <c r="A214">
        <v>199</v>
      </c>
      <c r="B214">
        <v>2</v>
      </c>
      <c r="C214">
        <v>1</v>
      </c>
      <c r="E214">
        <v>188</v>
      </c>
      <c r="F214">
        <v>2</v>
      </c>
      <c r="G214">
        <v>44</v>
      </c>
      <c r="K214">
        <v>180</v>
      </c>
      <c r="L214">
        <v>65</v>
      </c>
      <c r="M214">
        <v>72</v>
      </c>
      <c r="N214">
        <f t="shared" si="11"/>
        <v>12.225000000000001</v>
      </c>
      <c r="O214">
        <f t="shared" si="12"/>
        <v>8.8259999999999934</v>
      </c>
      <c r="P214">
        <f t="shared" si="13"/>
        <v>107.89784999999993</v>
      </c>
      <c r="Q214">
        <f t="shared" si="14"/>
        <v>149.45062500000003</v>
      </c>
      <c r="R214">
        <f t="shared" si="15"/>
        <v>77.898275999999882</v>
      </c>
    </row>
    <row r="215" spans="1:18" x14ac:dyDescent="0.3">
      <c r="A215">
        <v>200</v>
      </c>
      <c r="B215">
        <v>3</v>
      </c>
      <c r="C215">
        <v>2</v>
      </c>
      <c r="E215">
        <v>189</v>
      </c>
      <c r="F215">
        <v>3</v>
      </c>
      <c r="G215">
        <v>62</v>
      </c>
      <c r="K215">
        <v>181</v>
      </c>
      <c r="L215">
        <v>62</v>
      </c>
      <c r="M215">
        <v>58.8</v>
      </c>
      <c r="N215">
        <f t="shared" si="11"/>
        <v>9.2250000000000014</v>
      </c>
      <c r="O215">
        <f t="shared" si="12"/>
        <v>-4.3740000000000094</v>
      </c>
      <c r="P215">
        <f t="shared" si="13"/>
        <v>-40.350150000000092</v>
      </c>
      <c r="Q215">
        <f t="shared" si="14"/>
        <v>85.100625000000022</v>
      </c>
      <c r="R215">
        <f t="shared" si="15"/>
        <v>19.131876000000084</v>
      </c>
    </row>
    <row r="216" spans="1:18" x14ac:dyDescent="0.3">
      <c r="E216">
        <v>190</v>
      </c>
      <c r="F216">
        <v>1</v>
      </c>
      <c r="G216">
        <v>46</v>
      </c>
      <c r="K216">
        <v>182</v>
      </c>
      <c r="L216">
        <v>49</v>
      </c>
      <c r="M216">
        <v>57.6</v>
      </c>
      <c r="N216">
        <f t="shared" si="11"/>
        <v>-3.7749999999999986</v>
      </c>
      <c r="O216">
        <f t="shared" si="12"/>
        <v>-5.5740000000000052</v>
      </c>
      <c r="P216">
        <f t="shared" si="13"/>
        <v>21.041850000000011</v>
      </c>
      <c r="Q216">
        <f t="shared" si="14"/>
        <v>14.250624999999989</v>
      </c>
      <c r="R216">
        <f t="shared" si="15"/>
        <v>31.069476000000058</v>
      </c>
    </row>
    <row r="217" spans="1:18" x14ac:dyDescent="0.3">
      <c r="E217">
        <v>191</v>
      </c>
      <c r="F217">
        <v>1</v>
      </c>
      <c r="G217">
        <v>54</v>
      </c>
      <c r="K217">
        <v>183</v>
      </c>
      <c r="L217">
        <v>67</v>
      </c>
      <c r="M217">
        <v>68.400000000000006</v>
      </c>
      <c r="N217">
        <f t="shared" si="11"/>
        <v>14.225000000000001</v>
      </c>
      <c r="O217">
        <f t="shared" si="12"/>
        <v>5.2259999999999991</v>
      </c>
      <c r="P217">
        <f t="shared" si="13"/>
        <v>74.339849999999998</v>
      </c>
      <c r="Q217">
        <f t="shared" si="14"/>
        <v>202.35062500000004</v>
      </c>
      <c r="R217">
        <f t="shared" si="15"/>
        <v>27.311075999999989</v>
      </c>
    </row>
    <row r="218" spans="1:18" x14ac:dyDescent="0.3">
      <c r="E218">
        <v>192</v>
      </c>
      <c r="F218">
        <v>3</v>
      </c>
      <c r="G218">
        <v>57</v>
      </c>
      <c r="K218">
        <v>184</v>
      </c>
      <c r="L218">
        <v>65</v>
      </c>
      <c r="M218">
        <v>66</v>
      </c>
      <c r="N218">
        <f t="shared" si="11"/>
        <v>12.225000000000001</v>
      </c>
      <c r="O218">
        <f t="shared" si="12"/>
        <v>2.8259999999999934</v>
      </c>
      <c r="P218">
        <f t="shared" si="13"/>
        <v>34.547849999999926</v>
      </c>
      <c r="Q218">
        <f t="shared" si="14"/>
        <v>149.45062500000003</v>
      </c>
      <c r="R218">
        <f t="shared" si="15"/>
        <v>7.9862759999999628</v>
      </c>
    </row>
    <row r="219" spans="1:18" x14ac:dyDescent="0.3">
      <c r="E219">
        <v>193</v>
      </c>
      <c r="F219">
        <v>2</v>
      </c>
      <c r="G219">
        <v>52</v>
      </c>
      <c r="K219">
        <v>185</v>
      </c>
      <c r="L219">
        <v>67</v>
      </c>
      <c r="M219">
        <v>79.2</v>
      </c>
      <c r="N219">
        <f t="shared" si="11"/>
        <v>14.225000000000001</v>
      </c>
      <c r="O219">
        <f t="shared" si="12"/>
        <v>16.025999999999996</v>
      </c>
      <c r="P219">
        <f t="shared" si="13"/>
        <v>227.96984999999998</v>
      </c>
      <c r="Q219">
        <f t="shared" si="14"/>
        <v>202.35062500000004</v>
      </c>
      <c r="R219">
        <f t="shared" si="15"/>
        <v>256.83267599999988</v>
      </c>
    </row>
    <row r="220" spans="1:18" x14ac:dyDescent="0.3">
      <c r="E220">
        <v>194</v>
      </c>
      <c r="F220">
        <v>3</v>
      </c>
      <c r="G220">
        <v>59</v>
      </c>
      <c r="K220">
        <v>186</v>
      </c>
      <c r="L220">
        <v>65</v>
      </c>
      <c r="M220">
        <v>76.8</v>
      </c>
      <c r="N220">
        <f t="shared" si="11"/>
        <v>12.225000000000001</v>
      </c>
      <c r="O220">
        <f t="shared" si="12"/>
        <v>13.625999999999991</v>
      </c>
      <c r="P220">
        <f t="shared" si="13"/>
        <v>166.5778499999999</v>
      </c>
      <c r="Q220">
        <f t="shared" si="14"/>
        <v>149.45062500000003</v>
      </c>
      <c r="R220">
        <f t="shared" si="15"/>
        <v>185.66787599999975</v>
      </c>
    </row>
    <row r="221" spans="1:18" x14ac:dyDescent="0.3">
      <c r="E221">
        <v>195</v>
      </c>
      <c r="F221">
        <v>2</v>
      </c>
      <c r="G221">
        <v>65</v>
      </c>
      <c r="K221">
        <v>187</v>
      </c>
      <c r="L221">
        <v>54</v>
      </c>
      <c r="M221">
        <v>66</v>
      </c>
      <c r="N221">
        <f t="shared" si="11"/>
        <v>1.2250000000000014</v>
      </c>
      <c r="O221">
        <f t="shared" si="12"/>
        <v>2.8259999999999934</v>
      </c>
      <c r="P221">
        <f t="shared" si="13"/>
        <v>3.4618499999999961</v>
      </c>
      <c r="Q221">
        <f t="shared" si="14"/>
        <v>1.5006250000000034</v>
      </c>
      <c r="R221">
        <f t="shared" si="15"/>
        <v>7.9862759999999628</v>
      </c>
    </row>
    <row r="222" spans="1:18" x14ac:dyDescent="0.3">
      <c r="E222">
        <v>196</v>
      </c>
      <c r="F222">
        <v>2</v>
      </c>
      <c r="G222">
        <v>59</v>
      </c>
      <c r="K222">
        <v>188</v>
      </c>
      <c r="L222">
        <v>44</v>
      </c>
      <c r="M222">
        <v>50.4</v>
      </c>
      <c r="N222">
        <f t="shared" si="11"/>
        <v>-8.7749999999999986</v>
      </c>
      <c r="O222">
        <f t="shared" si="12"/>
        <v>-12.774000000000008</v>
      </c>
      <c r="P222">
        <f t="shared" si="13"/>
        <v>112.09185000000005</v>
      </c>
      <c r="Q222">
        <f t="shared" si="14"/>
        <v>77.000624999999971</v>
      </c>
      <c r="R222">
        <f t="shared" si="15"/>
        <v>163.17507600000022</v>
      </c>
    </row>
    <row r="223" spans="1:18" x14ac:dyDescent="0.3">
      <c r="E223">
        <v>197</v>
      </c>
      <c r="F223">
        <v>2</v>
      </c>
      <c r="G223">
        <v>46</v>
      </c>
      <c r="K223">
        <v>189</v>
      </c>
      <c r="L223">
        <v>62</v>
      </c>
      <c r="M223">
        <v>67.2</v>
      </c>
      <c r="N223">
        <f t="shared" si="11"/>
        <v>9.2250000000000014</v>
      </c>
      <c r="O223">
        <f t="shared" si="12"/>
        <v>4.0259999999999962</v>
      </c>
      <c r="P223">
        <f t="shared" si="13"/>
        <v>37.139849999999974</v>
      </c>
      <c r="Q223">
        <f t="shared" si="14"/>
        <v>85.100625000000022</v>
      </c>
      <c r="R223">
        <f t="shared" si="15"/>
        <v>16.208675999999969</v>
      </c>
    </row>
    <row r="224" spans="1:18" x14ac:dyDescent="0.3">
      <c r="E224">
        <v>198</v>
      </c>
      <c r="F224">
        <v>2</v>
      </c>
      <c r="G224">
        <v>41</v>
      </c>
      <c r="K224">
        <v>190</v>
      </c>
      <c r="L224">
        <v>46</v>
      </c>
      <c r="M224">
        <v>63.6</v>
      </c>
      <c r="N224">
        <f t="shared" si="11"/>
        <v>-6.7749999999999986</v>
      </c>
      <c r="O224">
        <f t="shared" si="12"/>
        <v>0.42599999999999483</v>
      </c>
      <c r="P224">
        <f t="shared" si="13"/>
        <v>-2.8861499999999642</v>
      </c>
      <c r="Q224">
        <f t="shared" si="14"/>
        <v>45.900624999999984</v>
      </c>
      <c r="R224">
        <f t="shared" si="15"/>
        <v>0.18147599999999559</v>
      </c>
    </row>
    <row r="225" spans="5:18" x14ac:dyDescent="0.3">
      <c r="E225">
        <v>199</v>
      </c>
      <c r="F225">
        <v>2</v>
      </c>
      <c r="G225">
        <v>62</v>
      </c>
      <c r="K225">
        <v>191</v>
      </c>
      <c r="L225">
        <v>54</v>
      </c>
      <c r="M225">
        <v>49.2</v>
      </c>
      <c r="N225">
        <f t="shared" si="11"/>
        <v>1.2250000000000014</v>
      </c>
      <c r="O225">
        <f t="shared" si="12"/>
        <v>-13.974000000000004</v>
      </c>
      <c r="P225">
        <f t="shared" si="13"/>
        <v>-17.118150000000025</v>
      </c>
      <c r="Q225">
        <f t="shared" si="14"/>
        <v>1.5006250000000034</v>
      </c>
      <c r="R225">
        <f t="shared" si="15"/>
        <v>195.2726760000001</v>
      </c>
    </row>
    <row r="226" spans="5:18" x14ac:dyDescent="0.3">
      <c r="E226">
        <v>200</v>
      </c>
      <c r="F226">
        <v>3</v>
      </c>
      <c r="G226">
        <v>65</v>
      </c>
      <c r="K226">
        <v>192</v>
      </c>
      <c r="L226">
        <v>57</v>
      </c>
      <c r="M226">
        <v>50.4</v>
      </c>
      <c r="N226">
        <f t="shared" si="11"/>
        <v>4.2250000000000014</v>
      </c>
      <c r="O226">
        <f t="shared" si="12"/>
        <v>-12.774000000000008</v>
      </c>
      <c r="P226">
        <f t="shared" si="13"/>
        <v>-53.970150000000054</v>
      </c>
      <c r="Q226">
        <f t="shared" si="14"/>
        <v>17.850625000000012</v>
      </c>
      <c r="R226">
        <f t="shared" si="15"/>
        <v>163.17507600000022</v>
      </c>
    </row>
    <row r="227" spans="5:18" x14ac:dyDescent="0.3">
      <c r="K227">
        <v>193</v>
      </c>
      <c r="L227">
        <v>52</v>
      </c>
      <c r="M227">
        <v>63.6</v>
      </c>
      <c r="N227">
        <f t="shared" si="11"/>
        <v>-0.77499999999999858</v>
      </c>
      <c r="O227">
        <f t="shared" si="12"/>
        <v>0.42599999999999483</v>
      </c>
      <c r="P227">
        <f t="shared" si="13"/>
        <v>-0.33014999999999539</v>
      </c>
      <c r="Q227">
        <f t="shared" si="14"/>
        <v>0.60062499999999774</v>
      </c>
      <c r="R227">
        <f t="shared" si="15"/>
        <v>0.18147599999999559</v>
      </c>
    </row>
    <row r="228" spans="5:18" x14ac:dyDescent="0.3">
      <c r="K228">
        <v>194</v>
      </c>
      <c r="L228">
        <v>59</v>
      </c>
      <c r="M228">
        <v>50.4</v>
      </c>
      <c r="N228">
        <f t="shared" ref="N228:N234" si="16">L228-AVERAGE($L$35:$L$234)</f>
        <v>6.2250000000000014</v>
      </c>
      <c r="O228">
        <f t="shared" ref="O228:O234" si="17">M228-AVERAGE($M$35:$M$234)</f>
        <v>-12.774000000000008</v>
      </c>
      <c r="P228">
        <f t="shared" ref="P228:P234" si="18">N228*O228</f>
        <v>-79.518150000000063</v>
      </c>
      <c r="Q228">
        <f t="shared" ref="Q228:Q234" si="19">N228^2</f>
        <v>38.750625000000021</v>
      </c>
      <c r="R228">
        <f t="shared" ref="R228:R234" si="20">O228^2</f>
        <v>163.17507600000022</v>
      </c>
    </row>
    <row r="229" spans="5:18" x14ac:dyDescent="0.3">
      <c r="K229">
        <v>195</v>
      </c>
      <c r="L229">
        <v>65</v>
      </c>
      <c r="M229">
        <v>72</v>
      </c>
      <c r="N229">
        <f t="shared" si="16"/>
        <v>12.225000000000001</v>
      </c>
      <c r="O229">
        <f t="shared" si="17"/>
        <v>8.8259999999999934</v>
      </c>
      <c r="P229">
        <f t="shared" si="18"/>
        <v>107.89784999999993</v>
      </c>
      <c r="Q229">
        <f t="shared" si="19"/>
        <v>149.45062500000003</v>
      </c>
      <c r="R229">
        <f t="shared" si="20"/>
        <v>77.898275999999882</v>
      </c>
    </row>
    <row r="230" spans="5:18" x14ac:dyDescent="0.3">
      <c r="K230">
        <v>196</v>
      </c>
      <c r="L230">
        <v>59</v>
      </c>
      <c r="M230">
        <v>62.4</v>
      </c>
      <c r="N230">
        <f t="shared" si="16"/>
        <v>6.2250000000000014</v>
      </c>
      <c r="O230">
        <f t="shared" si="17"/>
        <v>-0.77400000000000801</v>
      </c>
      <c r="P230">
        <f t="shared" si="18"/>
        <v>-4.8181500000000508</v>
      </c>
      <c r="Q230">
        <f t="shared" si="19"/>
        <v>38.750625000000021</v>
      </c>
      <c r="R230">
        <f t="shared" si="20"/>
        <v>0.59907600000001238</v>
      </c>
    </row>
    <row r="231" spans="5:18" x14ac:dyDescent="0.3">
      <c r="K231">
        <v>197</v>
      </c>
      <c r="L231">
        <v>46</v>
      </c>
      <c r="M231">
        <v>45.6</v>
      </c>
      <c r="N231">
        <f t="shared" si="16"/>
        <v>-6.7749999999999986</v>
      </c>
      <c r="O231">
        <f t="shared" si="17"/>
        <v>-17.574000000000005</v>
      </c>
      <c r="P231">
        <f t="shared" si="18"/>
        <v>119.06385000000002</v>
      </c>
      <c r="Q231">
        <f t="shared" si="19"/>
        <v>45.900624999999984</v>
      </c>
      <c r="R231">
        <f t="shared" si="20"/>
        <v>308.84547600000019</v>
      </c>
    </row>
    <row r="232" spans="5:18" x14ac:dyDescent="0.3">
      <c r="K232">
        <v>198</v>
      </c>
      <c r="L232">
        <v>41</v>
      </c>
      <c r="M232">
        <v>68.400000000000006</v>
      </c>
      <c r="N232">
        <f t="shared" si="16"/>
        <v>-11.774999999999999</v>
      </c>
      <c r="O232">
        <f t="shared" si="17"/>
        <v>5.2259999999999991</v>
      </c>
      <c r="P232">
        <f t="shared" si="18"/>
        <v>-61.536149999999985</v>
      </c>
      <c r="Q232">
        <f t="shared" si="19"/>
        <v>138.65062499999996</v>
      </c>
      <c r="R232">
        <f t="shared" si="20"/>
        <v>27.311075999999989</v>
      </c>
    </row>
    <row r="233" spans="5:18" x14ac:dyDescent="0.3">
      <c r="K233">
        <v>199</v>
      </c>
      <c r="L233">
        <v>62</v>
      </c>
      <c r="M233">
        <v>69.599999999999994</v>
      </c>
      <c r="N233">
        <f t="shared" si="16"/>
        <v>9.2250000000000014</v>
      </c>
      <c r="O233">
        <f t="shared" si="17"/>
        <v>6.4259999999999877</v>
      </c>
      <c r="P233">
        <f t="shared" si="18"/>
        <v>59.279849999999897</v>
      </c>
      <c r="Q233">
        <f t="shared" si="19"/>
        <v>85.100625000000022</v>
      </c>
      <c r="R233">
        <f t="shared" si="20"/>
        <v>41.293475999999842</v>
      </c>
    </row>
    <row r="234" spans="5:18" x14ac:dyDescent="0.3">
      <c r="K234">
        <v>200</v>
      </c>
      <c r="L234">
        <v>65</v>
      </c>
      <c r="M234">
        <v>78</v>
      </c>
      <c r="N234">
        <f t="shared" si="16"/>
        <v>12.225000000000001</v>
      </c>
      <c r="O234">
        <f t="shared" si="17"/>
        <v>14.825999999999993</v>
      </c>
      <c r="P234">
        <f t="shared" si="18"/>
        <v>181.24784999999994</v>
      </c>
      <c r="Q234">
        <f t="shared" si="19"/>
        <v>149.45062500000003</v>
      </c>
      <c r="R234">
        <f t="shared" si="20"/>
        <v>219.81027599999982</v>
      </c>
    </row>
    <row r="235" spans="5:18" x14ac:dyDescent="0.3">
      <c r="P235">
        <f>SUM(P35:P234)</f>
        <v>13093.23</v>
      </c>
      <c r="Q235">
        <f>SUM(Q35:Q234)</f>
        <v>17878.874999999985</v>
      </c>
      <c r="R235">
        <f>SUM(R35:R234)</f>
        <v>25150.744799999989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Visualization</vt:lpstr>
      <vt:lpstr>Customer Data</vt:lpstr>
      <vt:lpstr>Measure Data</vt:lpstr>
      <vt:lpstr>Measure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Vittal Dev</dc:creator>
  <cp:lastModifiedBy>Vittal Dev</cp:lastModifiedBy>
  <dcterms:created xsi:type="dcterms:W3CDTF">2024-03-09T00:46:10Z</dcterms:created>
  <dcterms:modified xsi:type="dcterms:W3CDTF">2024-03-14T01:07:14Z</dcterms:modified>
</cp:coreProperties>
</file>