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/Documents/analytixlabs/23Apr-MLBatch/"/>
    </mc:Choice>
  </mc:AlternateContent>
  <xr:revisionPtr revIDLastSave="0" documentId="13_ncr:1_{62EEDA2E-8F7B-CC4F-B6E5-B91A1A19C8D3}" xr6:coauthVersionLast="47" xr6:coauthVersionMax="47" xr10:uidLastSave="{00000000-0000-0000-0000-000000000000}"/>
  <bookViews>
    <workbookView xWindow="0" yWindow="500" windowWidth="38400" windowHeight="19360" xr2:uid="{932E311F-4937-A442-B338-B6C32207C0CA}"/>
  </bookViews>
  <sheets>
    <sheet name="Recap" sheetId="1" r:id="rId1"/>
    <sheet name="FAQ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12" i="1" l="1"/>
  <c r="AR104" i="1"/>
  <c r="AC92" i="1"/>
  <c r="AC91" i="1"/>
  <c r="AC87" i="1"/>
  <c r="AC86" i="1"/>
  <c r="Y9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4" i="1"/>
  <c r="Y52" i="1"/>
  <c r="Y53" i="1"/>
  <c r="X56" i="1" s="1"/>
  <c r="X57" i="1" s="1"/>
  <c r="Y51" i="1"/>
  <c r="X52" i="1"/>
  <c r="X53" i="1"/>
  <c r="X55" i="1" s="1"/>
  <c r="X51" i="1"/>
  <c r="W52" i="1"/>
  <c r="W53" i="1"/>
  <c r="W51" i="1"/>
  <c r="W1" i="1"/>
  <c r="U3" i="1"/>
  <c r="U2" i="1"/>
  <c r="U1" i="1"/>
  <c r="AB6" i="1" l="1"/>
  <c r="AA8" i="1"/>
  <c r="AA15" i="1"/>
  <c r="AA7" i="1"/>
  <c r="AB13" i="1"/>
  <c r="AB12" i="1"/>
  <c r="AB11" i="1"/>
  <c r="AB10" i="1"/>
  <c r="AB9" i="1"/>
  <c r="AB8" i="1"/>
  <c r="AA5" i="1"/>
  <c r="AB17" i="1"/>
  <c r="AA10" i="1"/>
  <c r="AA17" i="1"/>
  <c r="AA9" i="1"/>
  <c r="AB15" i="1"/>
  <c r="AB7" i="1"/>
  <c r="AA14" i="1"/>
  <c r="AA6" i="1"/>
  <c r="AA13" i="1"/>
  <c r="AB5" i="1"/>
  <c r="AA12" i="1"/>
  <c r="AB18" i="1"/>
  <c r="AA11" i="1"/>
  <c r="AA18" i="1"/>
  <c r="AB16" i="1"/>
  <c r="AA16" i="1"/>
  <c r="AB14" i="1"/>
</calcChain>
</file>

<file path=xl/sharedStrings.xml><?xml version="1.0" encoding="utf-8"?>
<sst xmlns="http://schemas.openxmlformats.org/spreadsheetml/2006/main" count="276" uniqueCount="164">
  <si>
    <t>Introduction to Python and Statistics and Predictive Modelling</t>
  </si>
  <si>
    <t>Python</t>
  </si>
  <si>
    <t>Predictive Modelling</t>
  </si>
  <si>
    <t>Intro to Python</t>
  </si>
  <si>
    <t>Syntax</t>
  </si>
  <si>
    <t>Data types</t>
  </si>
  <si>
    <t xml:space="preserve">Variable </t>
  </si>
  <si>
    <t>Control Flow</t>
  </si>
  <si>
    <t>Collections</t>
  </si>
  <si>
    <t>Modular Programming ( Functions etc)</t>
  </si>
  <si>
    <t>OOPs</t>
  </si>
  <si>
    <t>OS operations</t>
  </si>
  <si>
    <t>Data Science with Python</t>
  </si>
  <si>
    <t>Numpy</t>
  </si>
  <si>
    <t>Pandas</t>
  </si>
  <si>
    <t>Matplotlib</t>
  </si>
  <si>
    <t>EDA</t>
  </si>
  <si>
    <t>Statistics and EDA</t>
  </si>
  <si>
    <t>Definition of Stats</t>
  </si>
  <si>
    <t>Types of Data</t>
  </si>
  <si>
    <t>Population And Sample</t>
  </si>
  <si>
    <t>Univariate Analysis</t>
  </si>
  <si>
    <t>Identify the data types</t>
  </si>
  <si>
    <t>Numerical</t>
  </si>
  <si>
    <t>Categorical Column</t>
  </si>
  <si>
    <t>Name</t>
  </si>
  <si>
    <t>Gender</t>
  </si>
  <si>
    <t>Age</t>
  </si>
  <si>
    <t>Salary</t>
  </si>
  <si>
    <t>City</t>
  </si>
  <si>
    <t># of experience</t>
  </si>
  <si>
    <t>F</t>
  </si>
  <si>
    <t>M</t>
  </si>
  <si>
    <t>Bivariate Analysis</t>
  </si>
  <si>
    <t>Numerical- Numerical</t>
  </si>
  <si>
    <t>Del</t>
  </si>
  <si>
    <t>Che</t>
  </si>
  <si>
    <t>Mum</t>
  </si>
  <si>
    <t>Hyd</t>
  </si>
  <si>
    <t>Numerical - Categorical</t>
  </si>
  <si>
    <t>correlation/covariance</t>
  </si>
  <si>
    <t>groupby and aggregate</t>
  </si>
  <si>
    <t>Categorical - Catregorical</t>
  </si>
  <si>
    <t>Crosstab</t>
  </si>
  <si>
    <t>Data Preparation</t>
  </si>
  <si>
    <t>Reading the data</t>
  </si>
  <si>
    <t>Ensuring the data and all data types are read properly</t>
  </si>
  <si>
    <t>Check for missing values</t>
  </si>
  <si>
    <t>Check for duplicates</t>
  </si>
  <si>
    <t>n?a</t>
  </si>
  <si>
    <t>####</t>
  </si>
  <si>
    <t>???</t>
  </si>
  <si>
    <t>Coupon</t>
  </si>
  <si>
    <t>Redeemed</t>
  </si>
  <si>
    <t>Check for Outliers</t>
  </si>
  <si>
    <t>Questions</t>
  </si>
  <si>
    <t>Are outliers always univariate?</t>
  </si>
  <si>
    <t>replace with appropriate value ( mean/ median / ceiling to 99th or 1st percentile / drop )</t>
  </si>
  <si>
    <t>Stages of Data Analytics Project</t>
  </si>
  <si>
    <t>Modellling Stage</t>
  </si>
  <si>
    <t>Pre Modelling Stage</t>
  </si>
  <si>
    <t>Post Modelling Stage</t>
  </si>
  <si>
    <t>EDA ( Univariate and Bivatriate)</t>
  </si>
  <si>
    <t>Data Cleaning</t>
  </si>
  <si>
    <t>Categorical</t>
  </si>
  <si>
    <t xml:space="preserve">Nominal </t>
  </si>
  <si>
    <t>Ordinal</t>
  </si>
  <si>
    <t>Employee Rating</t>
  </si>
  <si>
    <t>Good</t>
  </si>
  <si>
    <t>Very Good</t>
  </si>
  <si>
    <t>Excellent</t>
  </si>
  <si>
    <t>Average</t>
  </si>
  <si>
    <t>Poor</t>
  </si>
  <si>
    <t>OneHot Encoding</t>
  </si>
  <si>
    <t>Label Encoding</t>
  </si>
  <si>
    <t>Min-Max Scaling</t>
  </si>
  <si>
    <t>Standard Scaling</t>
  </si>
  <si>
    <t>To be covered:</t>
  </si>
  <si>
    <t>min</t>
  </si>
  <si>
    <t>max</t>
  </si>
  <si>
    <t>mean</t>
  </si>
  <si>
    <t>std</t>
  </si>
  <si>
    <t>Age_scaled( min-max)</t>
  </si>
  <si>
    <t>age_scaled</t>
  </si>
  <si>
    <t>z_score = (x - mean) / std</t>
  </si>
  <si>
    <t>scaling between 0 and 1</t>
  </si>
  <si>
    <t>scaling to mean = 0 and std = 1</t>
  </si>
  <si>
    <t>What is the purpose of scaling the data?</t>
  </si>
  <si>
    <t>standard Scaling</t>
  </si>
  <si>
    <t>min-max scaling</t>
  </si>
  <si>
    <t>(x - min(x)) / range(x)</t>
  </si>
  <si>
    <t xml:space="preserve">Split the data into train and test </t>
  </si>
  <si>
    <t>Should the scaling be before splitting the data or after?</t>
  </si>
  <si>
    <t>Train the model on the training data ( features and lables)</t>
  </si>
  <si>
    <t>Types of business problems</t>
  </si>
  <si>
    <t>Evaluating the model results</t>
  </si>
  <si>
    <t>Interpreting the model results</t>
  </si>
  <si>
    <t>Regression</t>
  </si>
  <si>
    <t>Mean Squared Error (MSE)</t>
  </si>
  <si>
    <t>Predicted</t>
  </si>
  <si>
    <t>Actual</t>
  </si>
  <si>
    <t>MAE</t>
  </si>
  <si>
    <t>Error</t>
  </si>
  <si>
    <t>absolute error</t>
  </si>
  <si>
    <t>Mean Absolute Error( MAE)</t>
  </si>
  <si>
    <t>squared-error</t>
  </si>
  <si>
    <t>MSE</t>
  </si>
  <si>
    <t>RMSE</t>
  </si>
  <si>
    <t>MAPE</t>
  </si>
  <si>
    <t>R-Squared</t>
  </si>
  <si>
    <t>R-squared</t>
  </si>
  <si>
    <t>R2- Squared</t>
  </si>
  <si>
    <t>Goodness of fit metric</t>
  </si>
  <si>
    <t>How much variance in the data is explained by the model</t>
  </si>
  <si>
    <t>Relative comparison of a model with a mean model ( mean model is a model that predicts the mean value always)</t>
  </si>
  <si>
    <t xml:space="preserve">R2 value = Explained Variance / Total Variance </t>
  </si>
  <si>
    <t>Correlation</t>
  </si>
  <si>
    <t>Classification</t>
  </si>
  <si>
    <t>Classification Problem</t>
  </si>
  <si>
    <t>Product</t>
  </si>
  <si>
    <t>Evaluation of Classification Model</t>
  </si>
  <si>
    <t>Accuracy = # correct classification / # total prediction</t>
  </si>
  <si>
    <t>Accuracy = 50%</t>
  </si>
  <si>
    <t>Confusion Matrix</t>
  </si>
  <si>
    <t>When should be not use accuracy to evaluate a classification model?</t>
  </si>
  <si>
    <t>Data Balance</t>
  </si>
  <si>
    <t>Precision</t>
  </si>
  <si>
    <t>Recall</t>
  </si>
  <si>
    <t>What is difference between precision and recall?</t>
  </si>
  <si>
    <t>Precision for 0</t>
  </si>
  <si>
    <t>Precision for 1</t>
  </si>
  <si>
    <t>Recall for 0</t>
  </si>
  <si>
    <t>Out of all time I predicted 0 , how many times was I right?</t>
  </si>
  <si>
    <t>Recall for 1</t>
  </si>
  <si>
    <t>Out of all the 0s, how many did I capture?</t>
  </si>
  <si>
    <t>Civilians</t>
  </si>
  <si>
    <t>Terrorists</t>
  </si>
  <si>
    <t>Police Officer 1</t>
  </si>
  <si>
    <t>Police Officer 2</t>
  </si>
  <si>
    <t>I will kill all terrorists no matter what</t>
  </si>
  <si>
    <t>Terrorits killed</t>
  </si>
  <si>
    <t>Civilians Killed</t>
  </si>
  <si>
    <t>I will make sure I kill only terrorists. Not a single civilian will be harmed</t>
  </si>
  <si>
    <t>Low Precision But High recall</t>
  </si>
  <si>
    <t>High False Positives.</t>
  </si>
  <si>
    <t>8/13 were correct</t>
  </si>
  <si>
    <t>High Precision and Low Recall</t>
  </si>
  <si>
    <t>Accept False Negatives</t>
  </si>
  <si>
    <t>Accuracy</t>
  </si>
  <si>
    <t>Precision and Recall</t>
  </si>
  <si>
    <t>Cancer</t>
  </si>
  <si>
    <t>Non-Cancer</t>
  </si>
  <si>
    <t>Model</t>
  </si>
  <si>
    <t>Check for data balance in classification</t>
  </si>
  <si>
    <t>Data is  imbalanced, accuracy cant be trusted</t>
  </si>
  <si>
    <t xml:space="preserve">Precision </t>
  </si>
  <si>
    <t>Calculate</t>
  </si>
  <si>
    <t>Recall for Cancer = 0</t>
  </si>
  <si>
    <t>Recall for non-cancer =</t>
  </si>
  <si>
    <t>We have lot of False Negatives</t>
  </si>
  <si>
    <t>F1-score</t>
  </si>
  <si>
    <t>combination of  precision and recall</t>
  </si>
  <si>
    <t>confusion matrix</t>
  </si>
  <si>
    <t>ROC-AUC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</si>
</sst>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8" xfId="0" applyFill="1" applyBorder="1"/>
    <xf numFmtId="0" fontId="2" fillId="0" borderId="0" xfId="0" applyFont="1" applyFill="1" applyBorder="1"/>
    <xf numFmtId="0" fontId="0" fillId="0" borderId="5" xfId="0" applyFill="1" applyBorder="1"/>
    <xf numFmtId="0" fontId="0" fillId="0" borderId="7" xfId="0" applyFill="1" applyBorder="1"/>
    <xf numFmtId="0" fontId="2" fillId="0" borderId="10" xfId="0" applyFont="1" applyFill="1" applyBorder="1"/>
    <xf numFmtId="0" fontId="2" fillId="0" borderId="12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3" xfId="0" applyBorder="1"/>
    <xf numFmtId="0" fontId="0" fillId="0" borderId="6" xfId="0" applyFill="1" applyBorder="1"/>
    <xf numFmtId="0" fontId="0" fillId="0" borderId="14" xfId="0" applyBorder="1"/>
    <xf numFmtId="0" fontId="0" fillId="0" borderId="9" xfId="0" applyFill="1" applyBorder="1"/>
    <xf numFmtId="0" fontId="2" fillId="2" borderId="7" xfId="0" applyFont="1" applyFill="1" applyBorder="1"/>
    <xf numFmtId="0" fontId="2" fillId="2" borderId="5" xfId="0" applyFon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2" fillId="3" borderId="11" xfId="0" applyFont="1" applyFill="1" applyBorder="1"/>
    <xf numFmtId="0" fontId="0" fillId="3" borderId="0" xfId="0" applyFill="1" applyBorder="1"/>
    <xf numFmtId="0" fontId="0" fillId="3" borderId="8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4" xfId="0" applyFill="1" applyBorder="1"/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0" xfId="0" applyFont="1" applyBorder="1"/>
    <xf numFmtId="0" fontId="2" fillId="0" borderId="8" xfId="0" applyFont="1" applyBorder="1"/>
    <xf numFmtId="0" fontId="2" fillId="0" borderId="6" xfId="0" applyFont="1" applyBorder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4E3C-B3B3-824B-A0D5-5501991DF2C9}">
  <dimension ref="C1:BD114"/>
  <sheetViews>
    <sheetView tabSelected="1" topLeftCell="D16" zoomScale="93" workbookViewId="0">
      <selection activeCell="O20" sqref="O20"/>
    </sheetView>
  </sheetViews>
  <sheetFormatPr baseColWidth="10" defaultRowHeight="16" x14ac:dyDescent="0.2"/>
  <cols>
    <col min="3" max="3" width="23.33203125" customWidth="1"/>
    <col min="6" max="6" width="16" bestFit="1" customWidth="1"/>
    <col min="23" max="23" width="14.1640625" customWidth="1"/>
    <col min="24" max="24" width="13.6640625" bestFit="1" customWidth="1"/>
    <col min="25" max="25" width="18.5" customWidth="1"/>
    <col min="26" max="26" width="21.6640625" customWidth="1"/>
    <col min="27" max="27" width="15.5" customWidth="1"/>
    <col min="28" max="28" width="14.33203125" customWidth="1"/>
    <col min="29" max="29" width="21.6640625" customWidth="1"/>
    <col min="42" max="42" width="14.1640625" customWidth="1"/>
    <col min="43" max="43" width="17.1640625" customWidth="1"/>
    <col min="44" max="44" width="13.83203125" bestFit="1" customWidth="1"/>
    <col min="46" max="46" width="15.1640625" bestFit="1" customWidth="1"/>
    <col min="49" max="49" width="14" customWidth="1"/>
    <col min="50" max="50" width="18.5" customWidth="1"/>
  </cols>
  <sheetData>
    <row r="1" spans="3:56" x14ac:dyDescent="0.2">
      <c r="T1" t="s">
        <v>80</v>
      </c>
      <c r="U1">
        <f>AVERAGE(T5:T18)</f>
        <v>32.785714285714285</v>
      </c>
      <c r="V1" t="s">
        <v>81</v>
      </c>
      <c r="W1">
        <f>STDEV(T5:T18)</f>
        <v>4.9174504248968995</v>
      </c>
      <c r="Y1" t="s">
        <v>88</v>
      </c>
      <c r="Z1" t="s">
        <v>84</v>
      </c>
    </row>
    <row r="2" spans="3:56" x14ac:dyDescent="0.2">
      <c r="T2" t="s">
        <v>78</v>
      </c>
      <c r="U2">
        <f>MIN(T5:T18)</f>
        <v>23</v>
      </c>
      <c r="Y2" t="s">
        <v>89</v>
      </c>
      <c r="Z2" t="s">
        <v>90</v>
      </c>
    </row>
    <row r="3" spans="3:56" ht="17" thickBot="1" x14ac:dyDescent="0.25">
      <c r="C3" t="s">
        <v>0</v>
      </c>
      <c r="T3" t="s">
        <v>79</v>
      </c>
      <c r="U3">
        <f>MAX(T5:T18)</f>
        <v>40</v>
      </c>
      <c r="AA3" t="s">
        <v>85</v>
      </c>
      <c r="AB3" t="s">
        <v>86</v>
      </c>
      <c r="BC3" s="37"/>
    </row>
    <row r="4" spans="3:56" ht="17" thickBot="1" x14ac:dyDescent="0.25">
      <c r="R4" s="14" t="s">
        <v>25</v>
      </c>
      <c r="S4" s="15" t="s">
        <v>26</v>
      </c>
      <c r="T4" s="15" t="s">
        <v>27</v>
      </c>
      <c r="U4" s="15" t="s">
        <v>28</v>
      </c>
      <c r="V4" s="15" t="s">
        <v>29</v>
      </c>
      <c r="W4" s="16" t="s">
        <v>30</v>
      </c>
      <c r="X4" s="21" t="s">
        <v>52</v>
      </c>
      <c r="Y4" s="35" t="s">
        <v>53</v>
      </c>
      <c r="Z4" s="35" t="s">
        <v>67</v>
      </c>
      <c r="AA4" s="21" t="s">
        <v>82</v>
      </c>
      <c r="AB4" s="22" t="s">
        <v>83</v>
      </c>
      <c r="AC4" s="18"/>
      <c r="AJ4" s="14"/>
      <c r="AK4" s="49" t="s">
        <v>26</v>
      </c>
      <c r="AL4" s="15" t="s">
        <v>27</v>
      </c>
      <c r="AM4" s="15" t="s">
        <v>28</v>
      </c>
      <c r="AN4" s="50" t="s">
        <v>29</v>
      </c>
      <c r="AO4" s="16" t="s">
        <v>30</v>
      </c>
      <c r="AP4" s="35" t="s">
        <v>53</v>
      </c>
      <c r="AQ4" s="35" t="s">
        <v>67</v>
      </c>
      <c r="AT4" s="46"/>
      <c r="AU4" s="15"/>
      <c r="BC4" s="37" t="s">
        <v>70</v>
      </c>
      <c r="BD4">
        <v>4</v>
      </c>
    </row>
    <row r="5" spans="3:56" x14ac:dyDescent="0.2">
      <c r="C5" s="1" t="s">
        <v>1</v>
      </c>
      <c r="D5" s="1"/>
      <c r="E5" s="1"/>
      <c r="F5" s="1" t="s">
        <v>17</v>
      </c>
      <c r="G5" s="1"/>
      <c r="H5" s="1"/>
      <c r="I5" s="1"/>
      <c r="J5" s="1" t="s">
        <v>2</v>
      </c>
      <c r="R5" s="5"/>
      <c r="S5" s="6" t="s">
        <v>31</v>
      </c>
      <c r="T5" s="6">
        <v>30</v>
      </c>
      <c r="U5" s="6">
        <v>49599</v>
      </c>
      <c r="V5" s="6" t="s">
        <v>35</v>
      </c>
      <c r="W5" s="7">
        <v>13</v>
      </c>
      <c r="X5" s="19">
        <v>500</v>
      </c>
      <c r="Y5" s="36">
        <v>119</v>
      </c>
      <c r="Z5" s="7" t="s">
        <v>68</v>
      </c>
      <c r="AA5" s="42">
        <f>(T5-$U$2)/($U$3-$U$2)</f>
        <v>0.41176470588235292</v>
      </c>
      <c r="AB5" s="43">
        <f>(T5-$U$1)/$W$1</f>
        <v>-0.5664956522205693</v>
      </c>
      <c r="AC5" s="6"/>
      <c r="AE5" t="s">
        <v>32</v>
      </c>
      <c r="AF5" t="s">
        <v>31</v>
      </c>
      <c r="AJ5" s="5"/>
      <c r="AK5" s="5" t="s">
        <v>31</v>
      </c>
      <c r="AL5" s="6">
        <v>30</v>
      </c>
      <c r="AM5" s="6">
        <v>49599</v>
      </c>
      <c r="AN5" s="6" t="s">
        <v>35</v>
      </c>
      <c r="AO5" s="7">
        <v>13</v>
      </c>
      <c r="AP5" s="36">
        <v>119</v>
      </c>
      <c r="AQ5" s="7" t="s">
        <v>68</v>
      </c>
      <c r="AT5" s="47"/>
      <c r="AU5" s="6"/>
      <c r="AY5">
        <v>2</v>
      </c>
      <c r="BC5" s="7" t="s">
        <v>69</v>
      </c>
      <c r="BD5">
        <v>3</v>
      </c>
    </row>
    <row r="6" spans="3:56" x14ac:dyDescent="0.2">
      <c r="R6" s="5"/>
      <c r="S6" s="6" t="s">
        <v>32</v>
      </c>
      <c r="T6" s="6">
        <v>38</v>
      </c>
      <c r="U6" s="6">
        <v>34451</v>
      </c>
      <c r="V6" s="6" t="s">
        <v>36</v>
      </c>
      <c r="W6" s="7">
        <v>31</v>
      </c>
      <c r="X6" s="19">
        <v>500</v>
      </c>
      <c r="Y6" s="36">
        <v>478</v>
      </c>
      <c r="Z6" s="7" t="s">
        <v>69</v>
      </c>
      <c r="AA6" s="42">
        <f t="shared" ref="AA6:AA18" si="0">(T6-$U$2)/($U$3-$U$2)</f>
        <v>0.88235294117647056</v>
      </c>
      <c r="AB6" s="43">
        <f t="shared" ref="AB6:AB18" si="1">(T6-$U$1)/$W$1</f>
        <v>1.0603636567205534</v>
      </c>
      <c r="AC6" s="6"/>
      <c r="AD6" t="s">
        <v>35</v>
      </c>
      <c r="AJ6" s="5"/>
      <c r="AK6" s="5" t="s">
        <v>32</v>
      </c>
      <c r="AL6" s="6">
        <v>38</v>
      </c>
      <c r="AM6" s="6">
        <v>34451</v>
      </c>
      <c r="AN6" s="6" t="s">
        <v>36</v>
      </c>
      <c r="AO6" s="7">
        <v>31</v>
      </c>
      <c r="AP6" s="36">
        <v>478</v>
      </c>
      <c r="AQ6" s="7" t="s">
        <v>69</v>
      </c>
      <c r="AT6" s="47"/>
      <c r="AU6" s="6"/>
      <c r="AY6">
        <v>3</v>
      </c>
      <c r="BC6" s="7" t="s">
        <v>68</v>
      </c>
      <c r="BD6">
        <v>2</v>
      </c>
    </row>
    <row r="7" spans="3:56" x14ac:dyDescent="0.2">
      <c r="C7" t="s">
        <v>3</v>
      </c>
      <c r="F7" t="s">
        <v>18</v>
      </c>
      <c r="R7" s="5"/>
      <c r="S7" s="11" t="s">
        <v>31</v>
      </c>
      <c r="T7" s="6">
        <v>36</v>
      </c>
      <c r="U7" s="6">
        <v>67</v>
      </c>
      <c r="V7" s="11" t="s">
        <v>37</v>
      </c>
      <c r="W7" s="7">
        <v>12</v>
      </c>
      <c r="X7" s="19">
        <v>500</v>
      </c>
      <c r="Y7" s="36">
        <v>44</v>
      </c>
      <c r="Z7" s="37" t="s">
        <v>70</v>
      </c>
      <c r="AA7" s="42">
        <f t="shared" si="0"/>
        <v>0.76470588235294112</v>
      </c>
      <c r="AB7" s="43">
        <f t="shared" si="1"/>
        <v>0.6536488294852727</v>
      </c>
      <c r="AC7" s="11"/>
      <c r="AD7" t="s">
        <v>37</v>
      </c>
      <c r="AJ7" s="5"/>
      <c r="AK7" s="19" t="s">
        <v>31</v>
      </c>
      <c r="AL7" s="6">
        <v>36</v>
      </c>
      <c r="AM7" s="6">
        <v>45000</v>
      </c>
      <c r="AN7" s="11" t="s">
        <v>37</v>
      </c>
      <c r="AO7" s="7">
        <v>12</v>
      </c>
      <c r="AP7" s="36">
        <v>44</v>
      </c>
      <c r="AQ7" s="37" t="s">
        <v>70</v>
      </c>
      <c r="AT7" s="47"/>
      <c r="AU7" s="11"/>
      <c r="AY7">
        <v>4</v>
      </c>
      <c r="BC7" s="37" t="s">
        <v>71</v>
      </c>
      <c r="BD7">
        <v>1</v>
      </c>
    </row>
    <row r="8" spans="3:56" x14ac:dyDescent="0.2">
      <c r="C8" t="s">
        <v>4</v>
      </c>
      <c r="F8" t="s">
        <v>19</v>
      </c>
      <c r="R8" s="5"/>
      <c r="S8" s="11" t="s">
        <v>32</v>
      </c>
      <c r="T8" s="6">
        <v>31</v>
      </c>
      <c r="U8" s="6">
        <v>79346</v>
      </c>
      <c r="V8" s="11" t="s">
        <v>35</v>
      </c>
      <c r="W8" s="7">
        <v>30</v>
      </c>
      <c r="X8" s="19">
        <v>500</v>
      </c>
      <c r="Y8" s="36">
        <v>466</v>
      </c>
      <c r="Z8" s="37" t="s">
        <v>71</v>
      </c>
      <c r="AA8" s="42">
        <f t="shared" si="0"/>
        <v>0.47058823529411764</v>
      </c>
      <c r="AB8" s="43">
        <f t="shared" si="1"/>
        <v>-0.36313823860292899</v>
      </c>
      <c r="AC8" s="11"/>
      <c r="AD8" t="s">
        <v>38</v>
      </c>
      <c r="AJ8" s="5"/>
      <c r="AK8" s="19" t="s">
        <v>32</v>
      </c>
      <c r="AL8" s="6">
        <v>31</v>
      </c>
      <c r="AM8" s="6">
        <v>79346</v>
      </c>
      <c r="AN8" s="11" t="s">
        <v>35</v>
      </c>
      <c r="AO8" s="7">
        <v>30</v>
      </c>
      <c r="AP8" s="36">
        <v>466</v>
      </c>
      <c r="AQ8" s="37" t="s">
        <v>71</v>
      </c>
      <c r="AT8" s="47"/>
      <c r="AU8" s="11"/>
      <c r="AY8">
        <v>1</v>
      </c>
      <c r="BC8" s="37" t="s">
        <v>72</v>
      </c>
      <c r="BD8">
        <v>0</v>
      </c>
    </row>
    <row r="9" spans="3:56" x14ac:dyDescent="0.2">
      <c r="C9" t="s">
        <v>5</v>
      </c>
      <c r="F9" t="s">
        <v>20</v>
      </c>
      <c r="R9" s="5"/>
      <c r="S9" s="6" t="s">
        <v>31</v>
      </c>
      <c r="T9" s="6">
        <v>23</v>
      </c>
      <c r="U9" s="6" t="s">
        <v>50</v>
      </c>
      <c r="V9" s="11" t="s">
        <v>36</v>
      </c>
      <c r="W9" s="7">
        <v>13</v>
      </c>
      <c r="X9" s="19">
        <v>500</v>
      </c>
      <c r="Y9" s="36">
        <v>281</v>
      </c>
      <c r="Z9" s="37" t="s">
        <v>72</v>
      </c>
      <c r="AA9" s="42">
        <f t="shared" si="0"/>
        <v>0</v>
      </c>
      <c r="AB9" s="43">
        <f t="shared" si="1"/>
        <v>-1.9899975475440517</v>
      </c>
      <c r="AC9" s="11"/>
      <c r="AJ9" s="5"/>
      <c r="AK9" s="5" t="s">
        <v>31</v>
      </c>
      <c r="AL9" s="6">
        <v>23</v>
      </c>
      <c r="AM9" s="6">
        <v>23000</v>
      </c>
      <c r="AN9" s="11" t="s">
        <v>36</v>
      </c>
      <c r="AO9" s="7">
        <v>13</v>
      </c>
      <c r="AP9" s="36">
        <v>281</v>
      </c>
      <c r="AQ9" s="37" t="s">
        <v>72</v>
      </c>
      <c r="AT9" s="47"/>
      <c r="AU9" s="11"/>
      <c r="AY9">
        <v>0</v>
      </c>
    </row>
    <row r="10" spans="3:56" x14ac:dyDescent="0.2">
      <c r="C10" t="s">
        <v>6</v>
      </c>
      <c r="R10" s="5"/>
      <c r="S10" s="6" t="s">
        <v>32</v>
      </c>
      <c r="T10" s="6">
        <v>40</v>
      </c>
      <c r="U10" s="6">
        <v>31407</v>
      </c>
      <c r="V10" s="11" t="s">
        <v>38</v>
      </c>
      <c r="W10" s="7">
        <v>20</v>
      </c>
      <c r="X10" s="19">
        <v>500</v>
      </c>
      <c r="Y10" s="36">
        <v>0</v>
      </c>
      <c r="Z10" s="7" t="s">
        <v>68</v>
      </c>
      <c r="AA10" s="42">
        <f t="shared" si="0"/>
        <v>1</v>
      </c>
      <c r="AB10" s="43">
        <f t="shared" si="1"/>
        <v>1.467078483955834</v>
      </c>
      <c r="AC10" s="6"/>
      <c r="AJ10" s="5"/>
      <c r="AK10" s="5" t="s">
        <v>32</v>
      </c>
      <c r="AL10" s="6">
        <v>40</v>
      </c>
      <c r="AM10" s="6">
        <v>31407</v>
      </c>
      <c r="AN10" s="11" t="s">
        <v>38</v>
      </c>
      <c r="AO10" s="7">
        <v>20</v>
      </c>
      <c r="AP10" s="36">
        <v>322</v>
      </c>
      <c r="AQ10" s="7" t="s">
        <v>68</v>
      </c>
      <c r="AT10" s="47"/>
      <c r="AU10" s="11"/>
      <c r="AY10">
        <v>2</v>
      </c>
    </row>
    <row r="11" spans="3:56" x14ac:dyDescent="0.2">
      <c r="C11" t="s">
        <v>8</v>
      </c>
      <c r="F11" t="s">
        <v>16</v>
      </c>
      <c r="R11" s="5"/>
      <c r="S11" s="11" t="s">
        <v>31</v>
      </c>
      <c r="T11" s="6">
        <v>27</v>
      </c>
      <c r="U11" s="6">
        <v>38295</v>
      </c>
      <c r="V11" s="11" t="s">
        <v>37</v>
      </c>
      <c r="W11" s="7">
        <v>4</v>
      </c>
      <c r="X11" s="19">
        <v>500</v>
      </c>
      <c r="Y11" s="36">
        <v>175</v>
      </c>
      <c r="Z11" s="7" t="s">
        <v>69</v>
      </c>
      <c r="AA11" s="42">
        <f t="shared" si="0"/>
        <v>0.23529411764705882</v>
      </c>
      <c r="AB11" s="43">
        <f t="shared" si="1"/>
        <v>-1.1765678930734902</v>
      </c>
      <c r="AC11" s="6"/>
      <c r="AJ11" s="5"/>
      <c r="AK11" s="19" t="s">
        <v>31</v>
      </c>
      <c r="AL11" s="6">
        <v>27</v>
      </c>
      <c r="AM11" s="6">
        <v>38295</v>
      </c>
      <c r="AN11" s="11" t="s">
        <v>37</v>
      </c>
      <c r="AO11" s="7">
        <v>4</v>
      </c>
      <c r="AP11" s="36">
        <v>175</v>
      </c>
      <c r="AQ11" s="7" t="s">
        <v>69</v>
      </c>
      <c r="AT11" s="47"/>
      <c r="AU11" s="11"/>
      <c r="AY11">
        <v>3</v>
      </c>
    </row>
    <row r="12" spans="3:56" x14ac:dyDescent="0.2">
      <c r="C12" t="s">
        <v>7</v>
      </c>
      <c r="G12" t="s">
        <v>22</v>
      </c>
      <c r="R12" s="5"/>
      <c r="S12" s="11" t="s">
        <v>32</v>
      </c>
      <c r="T12" s="6">
        <v>35</v>
      </c>
      <c r="U12" s="6">
        <v>79566</v>
      </c>
      <c r="V12" s="6" t="s">
        <v>35</v>
      </c>
      <c r="W12" s="7">
        <v>3</v>
      </c>
      <c r="X12" s="19">
        <v>500</v>
      </c>
      <c r="Y12" s="36">
        <v>282</v>
      </c>
      <c r="Z12" s="37" t="s">
        <v>70</v>
      </c>
      <c r="AA12" s="42">
        <f t="shared" si="0"/>
        <v>0.70588235294117652</v>
      </c>
      <c r="AB12" s="43">
        <f t="shared" si="1"/>
        <v>0.45029141586763238</v>
      </c>
      <c r="AC12" s="11"/>
      <c r="AJ12" s="5"/>
      <c r="AK12" s="19" t="s">
        <v>32</v>
      </c>
      <c r="AL12" s="6">
        <v>35</v>
      </c>
      <c r="AM12" s="6">
        <v>79566</v>
      </c>
      <c r="AN12" s="6" t="s">
        <v>35</v>
      </c>
      <c r="AO12" s="7">
        <v>3</v>
      </c>
      <c r="AP12" s="36">
        <v>282</v>
      </c>
      <c r="AQ12" s="37" t="s">
        <v>70</v>
      </c>
      <c r="AT12" s="47"/>
      <c r="AU12" s="6"/>
      <c r="AY12">
        <v>4</v>
      </c>
    </row>
    <row r="13" spans="3:56" x14ac:dyDescent="0.2">
      <c r="C13" t="s">
        <v>9</v>
      </c>
      <c r="G13" s="1" t="s">
        <v>21</v>
      </c>
      <c r="R13" s="5"/>
      <c r="S13" s="6" t="s">
        <v>31</v>
      </c>
      <c r="T13" s="6">
        <v>32</v>
      </c>
      <c r="U13" s="6" t="s">
        <v>49</v>
      </c>
      <c r="V13" s="6" t="s">
        <v>51</v>
      </c>
      <c r="W13" s="7">
        <v>35</v>
      </c>
      <c r="X13" s="19">
        <v>500</v>
      </c>
      <c r="Y13" s="36">
        <v>332</v>
      </c>
      <c r="Z13" s="37" t="s">
        <v>71</v>
      </c>
      <c r="AA13" s="42">
        <f t="shared" si="0"/>
        <v>0.52941176470588236</v>
      </c>
      <c r="AB13" s="43">
        <f t="shared" si="1"/>
        <v>-0.15978082498528862</v>
      </c>
      <c r="AC13" s="11"/>
      <c r="AJ13" s="5"/>
      <c r="AK13" s="5" t="s">
        <v>31</v>
      </c>
      <c r="AL13" s="6">
        <v>32</v>
      </c>
      <c r="AM13" s="6">
        <v>75000</v>
      </c>
      <c r="AN13" s="6" t="s">
        <v>36</v>
      </c>
      <c r="AO13" s="7">
        <v>35</v>
      </c>
      <c r="AP13" s="36">
        <v>332</v>
      </c>
      <c r="AQ13" s="37" t="s">
        <v>71</v>
      </c>
      <c r="AT13" s="47"/>
      <c r="AU13" s="6"/>
      <c r="AY13">
        <v>1</v>
      </c>
    </row>
    <row r="14" spans="3:56" x14ac:dyDescent="0.2">
      <c r="C14" t="s">
        <v>10</v>
      </c>
      <c r="H14" t="s">
        <v>23</v>
      </c>
      <c r="R14" s="5"/>
      <c r="S14" s="6" t="s">
        <v>32</v>
      </c>
      <c r="T14" s="6">
        <v>37</v>
      </c>
      <c r="U14" s="6">
        <v>38271</v>
      </c>
      <c r="V14" s="11" t="s">
        <v>37</v>
      </c>
      <c r="W14" s="7">
        <v>22</v>
      </c>
      <c r="X14" s="19">
        <v>500</v>
      </c>
      <c r="Y14" s="36">
        <v>471</v>
      </c>
      <c r="Z14" s="37" t="s">
        <v>72</v>
      </c>
      <c r="AA14" s="42">
        <f t="shared" si="0"/>
        <v>0.82352941176470584</v>
      </c>
      <c r="AB14" s="43">
        <f t="shared" si="1"/>
        <v>0.85700624310291307</v>
      </c>
      <c r="AC14" s="11"/>
      <c r="AJ14" s="5"/>
      <c r="AK14" s="5" t="s">
        <v>32</v>
      </c>
      <c r="AL14" s="6">
        <v>37</v>
      </c>
      <c r="AM14" s="6">
        <v>38271</v>
      </c>
      <c r="AN14" s="11" t="s">
        <v>37</v>
      </c>
      <c r="AO14" s="7">
        <v>22</v>
      </c>
      <c r="AP14" s="36">
        <v>471</v>
      </c>
      <c r="AQ14" s="37" t="s">
        <v>72</v>
      </c>
      <c r="AT14" s="47"/>
      <c r="AU14" s="11"/>
      <c r="AY14">
        <v>0</v>
      </c>
    </row>
    <row r="15" spans="3:56" x14ac:dyDescent="0.2">
      <c r="C15" t="s">
        <v>11</v>
      </c>
      <c r="H15" t="s">
        <v>24</v>
      </c>
      <c r="R15" s="5"/>
      <c r="S15" s="11" t="s">
        <v>31</v>
      </c>
      <c r="T15" s="6">
        <v>33</v>
      </c>
      <c r="U15" s="6">
        <v>57</v>
      </c>
      <c r="V15" s="11" t="s">
        <v>35</v>
      </c>
      <c r="W15" s="7">
        <v>31</v>
      </c>
      <c r="X15" s="19">
        <v>500</v>
      </c>
      <c r="Y15" s="36">
        <v>18</v>
      </c>
      <c r="Z15" s="7" t="s">
        <v>68</v>
      </c>
      <c r="AA15" s="42">
        <f t="shared" si="0"/>
        <v>0.58823529411764708</v>
      </c>
      <c r="AB15" s="43">
        <f t="shared" si="1"/>
        <v>4.3576588632351705E-2</v>
      </c>
      <c r="AC15" s="6"/>
      <c r="AJ15" s="5"/>
      <c r="AK15" s="19" t="s">
        <v>31</v>
      </c>
      <c r="AL15" s="6">
        <v>33</v>
      </c>
      <c r="AM15" s="6">
        <v>47000</v>
      </c>
      <c r="AN15" s="11" t="s">
        <v>35</v>
      </c>
      <c r="AO15" s="7">
        <v>31</v>
      </c>
      <c r="AP15" s="36">
        <v>18</v>
      </c>
      <c r="AQ15" s="7" t="s">
        <v>68</v>
      </c>
      <c r="AT15" s="47"/>
      <c r="AU15" s="11"/>
      <c r="AY15">
        <v>2</v>
      </c>
    </row>
    <row r="16" spans="3:56" x14ac:dyDescent="0.2">
      <c r="R16" s="5"/>
      <c r="S16" s="11" t="s">
        <v>32</v>
      </c>
      <c r="T16" s="6">
        <v>27</v>
      </c>
      <c r="U16" s="6">
        <v>64560</v>
      </c>
      <c r="V16" s="11" t="s">
        <v>36</v>
      </c>
      <c r="W16" s="7">
        <v>1</v>
      </c>
      <c r="X16" s="19">
        <v>500</v>
      </c>
      <c r="Y16" s="36">
        <v>218</v>
      </c>
      <c r="Z16" s="7" t="s">
        <v>69</v>
      </c>
      <c r="AA16" s="42">
        <f t="shared" si="0"/>
        <v>0.23529411764705882</v>
      </c>
      <c r="AB16" s="43">
        <f t="shared" si="1"/>
        <v>-1.1765678930734902</v>
      </c>
      <c r="AC16" s="6"/>
      <c r="AJ16" s="5"/>
      <c r="AK16" s="19" t="s">
        <v>32</v>
      </c>
      <c r="AL16" s="6">
        <v>27</v>
      </c>
      <c r="AM16" s="6">
        <v>64560</v>
      </c>
      <c r="AN16" s="11" t="s">
        <v>36</v>
      </c>
      <c r="AO16" s="7">
        <v>1</v>
      </c>
      <c r="AP16" s="36">
        <v>218</v>
      </c>
      <c r="AQ16" s="7" t="s">
        <v>69</v>
      </c>
      <c r="AT16" s="47"/>
      <c r="AU16" s="11"/>
      <c r="AY16">
        <v>3</v>
      </c>
    </row>
    <row r="17" spans="3:51" x14ac:dyDescent="0.2">
      <c r="C17" t="s">
        <v>12</v>
      </c>
      <c r="G17" s="1" t="s">
        <v>33</v>
      </c>
      <c r="R17" s="5"/>
      <c r="S17" s="6" t="s">
        <v>31</v>
      </c>
      <c r="T17" s="6">
        <v>32</v>
      </c>
      <c r="U17" s="6">
        <v>60073</v>
      </c>
      <c r="V17" s="11" t="s">
        <v>38</v>
      </c>
      <c r="W17" s="7">
        <v>32</v>
      </c>
      <c r="X17" s="19">
        <v>500</v>
      </c>
      <c r="Y17" s="36">
        <v>189</v>
      </c>
      <c r="Z17" s="37" t="s">
        <v>70</v>
      </c>
      <c r="AA17" s="42">
        <f t="shared" si="0"/>
        <v>0.52941176470588236</v>
      </c>
      <c r="AB17" s="43">
        <f t="shared" si="1"/>
        <v>-0.15978082498528862</v>
      </c>
      <c r="AC17" s="11"/>
      <c r="AJ17" s="5"/>
      <c r="AK17" s="5" t="s">
        <v>31</v>
      </c>
      <c r="AL17" s="6">
        <v>32</v>
      </c>
      <c r="AM17" s="6">
        <v>60073</v>
      </c>
      <c r="AN17" s="11" t="s">
        <v>38</v>
      </c>
      <c r="AO17" s="7">
        <v>32</v>
      </c>
      <c r="AP17" s="36">
        <v>189</v>
      </c>
      <c r="AQ17" s="37" t="s">
        <v>70</v>
      </c>
      <c r="AT17" s="47"/>
      <c r="AU17" s="11"/>
      <c r="AY17">
        <v>4</v>
      </c>
    </row>
    <row r="18" spans="3:51" ht="17" thickBot="1" x14ac:dyDescent="0.25">
      <c r="C18" t="s">
        <v>13</v>
      </c>
      <c r="H18" t="s">
        <v>34</v>
      </c>
      <c r="J18" t="s">
        <v>40</v>
      </c>
      <c r="R18" s="8"/>
      <c r="S18" s="9" t="s">
        <v>32</v>
      </c>
      <c r="T18" s="9">
        <v>38</v>
      </c>
      <c r="U18" s="9">
        <v>70586</v>
      </c>
      <c r="V18" s="17" t="s">
        <v>37</v>
      </c>
      <c r="W18" s="10">
        <v>1</v>
      </c>
      <c r="X18" s="20">
        <v>500</v>
      </c>
      <c r="Y18" s="38" t="s">
        <v>49</v>
      </c>
      <c r="Z18" s="39" t="s">
        <v>71</v>
      </c>
      <c r="AA18" s="44">
        <f t="shared" si="0"/>
        <v>0.88235294117647056</v>
      </c>
      <c r="AB18" s="45">
        <f t="shared" si="1"/>
        <v>1.0603636567205534</v>
      </c>
      <c r="AC18" s="11"/>
      <c r="AJ18" s="8"/>
      <c r="AK18" s="8" t="s">
        <v>32</v>
      </c>
      <c r="AL18" s="9">
        <v>38</v>
      </c>
      <c r="AM18" s="9">
        <v>70586</v>
      </c>
      <c r="AN18" s="17" t="s">
        <v>37</v>
      </c>
      <c r="AO18" s="10">
        <v>1</v>
      </c>
      <c r="AP18" s="38">
        <v>211</v>
      </c>
      <c r="AQ18" s="39" t="s">
        <v>71</v>
      </c>
      <c r="AT18" s="48"/>
      <c r="AU18" s="17"/>
      <c r="AY18">
        <v>1</v>
      </c>
    </row>
    <row r="19" spans="3:51" x14ac:dyDescent="0.2">
      <c r="C19" t="s">
        <v>14</v>
      </c>
      <c r="H19" t="s">
        <v>39</v>
      </c>
      <c r="J19" t="s">
        <v>41</v>
      </c>
      <c r="S19" s="11"/>
      <c r="Z19" s="11"/>
      <c r="AA19" s="11"/>
      <c r="AB19" s="11"/>
      <c r="AC19" s="11"/>
    </row>
    <row r="20" spans="3:51" ht="17" thickBot="1" x14ac:dyDescent="0.25">
      <c r="C20" t="s">
        <v>15</v>
      </c>
      <c r="H20" t="s">
        <v>42</v>
      </c>
      <c r="J20" t="s">
        <v>43</v>
      </c>
      <c r="S20" s="11"/>
    </row>
    <row r="21" spans="3:51" ht="17" thickBot="1" x14ac:dyDescent="0.25">
      <c r="AK21" s="14" t="s">
        <v>32</v>
      </c>
      <c r="AL21" s="46" t="s">
        <v>35</v>
      </c>
      <c r="AM21" s="46" t="s">
        <v>36</v>
      </c>
      <c r="AN21" s="46" t="s">
        <v>38</v>
      </c>
      <c r="AO21" s="46"/>
      <c r="AP21" s="46" t="s">
        <v>27</v>
      </c>
      <c r="AQ21" s="46" t="s">
        <v>28</v>
      </c>
      <c r="AR21" s="16" t="s">
        <v>30</v>
      </c>
      <c r="AS21" s="35" t="s">
        <v>53</v>
      </c>
      <c r="AT21" s="35" t="s">
        <v>67</v>
      </c>
    </row>
    <row r="22" spans="3:51" x14ac:dyDescent="0.2">
      <c r="AK22" s="5">
        <v>0</v>
      </c>
      <c r="AL22" s="47">
        <v>1</v>
      </c>
      <c r="AM22" s="47">
        <v>0</v>
      </c>
      <c r="AN22" s="47">
        <v>0</v>
      </c>
      <c r="AO22" s="47"/>
      <c r="AP22" s="6">
        <v>30</v>
      </c>
      <c r="AQ22" s="6">
        <v>49599</v>
      </c>
      <c r="AR22" s="7">
        <v>13</v>
      </c>
      <c r="AS22" s="36">
        <v>119</v>
      </c>
      <c r="AT22" s="7">
        <v>2</v>
      </c>
    </row>
    <row r="23" spans="3:51" x14ac:dyDescent="0.2">
      <c r="G23" s="1" t="s">
        <v>58</v>
      </c>
      <c r="AK23" s="5">
        <v>1</v>
      </c>
      <c r="AL23" s="47">
        <v>0</v>
      </c>
      <c r="AM23" s="47">
        <v>1</v>
      </c>
      <c r="AN23" s="47">
        <v>0</v>
      </c>
      <c r="AO23" s="47"/>
      <c r="AP23" s="6">
        <v>38</v>
      </c>
      <c r="AQ23" s="6">
        <v>34451</v>
      </c>
      <c r="AR23" s="7">
        <v>31</v>
      </c>
      <c r="AS23" s="36">
        <v>478</v>
      </c>
      <c r="AT23" s="7">
        <v>3</v>
      </c>
    </row>
    <row r="24" spans="3:51" x14ac:dyDescent="0.2">
      <c r="AK24" s="19">
        <v>0</v>
      </c>
      <c r="AL24" s="47">
        <v>0</v>
      </c>
      <c r="AM24" s="47">
        <v>0</v>
      </c>
      <c r="AN24" s="47">
        <v>0</v>
      </c>
      <c r="AO24" s="47"/>
      <c r="AP24" s="6">
        <v>36</v>
      </c>
      <c r="AQ24" s="6">
        <v>45000</v>
      </c>
      <c r="AR24" s="7">
        <v>12</v>
      </c>
      <c r="AS24" s="36">
        <v>44</v>
      </c>
      <c r="AT24" s="7">
        <v>4</v>
      </c>
    </row>
    <row r="25" spans="3:51" x14ac:dyDescent="0.2">
      <c r="AK25" s="19">
        <v>1</v>
      </c>
      <c r="AL25" s="47">
        <v>1</v>
      </c>
      <c r="AM25" s="47">
        <v>0</v>
      </c>
      <c r="AN25" s="47">
        <v>0</v>
      </c>
      <c r="AO25" s="47"/>
      <c r="AP25" s="6">
        <v>31</v>
      </c>
      <c r="AQ25" s="6">
        <v>79346</v>
      </c>
      <c r="AR25" s="7">
        <v>30</v>
      </c>
      <c r="AS25" s="36">
        <v>466</v>
      </c>
      <c r="AT25" s="7">
        <v>1</v>
      </c>
    </row>
    <row r="26" spans="3:51" ht="17" thickBot="1" x14ac:dyDescent="0.25">
      <c r="AK26" s="19">
        <v>0</v>
      </c>
      <c r="AL26" s="47">
        <v>0</v>
      </c>
      <c r="AM26" s="47">
        <v>1</v>
      </c>
      <c r="AN26" s="47">
        <v>0</v>
      </c>
      <c r="AO26" s="47"/>
      <c r="AP26" s="6">
        <v>23</v>
      </c>
      <c r="AQ26" s="6">
        <v>23000</v>
      </c>
      <c r="AR26" s="7">
        <v>13</v>
      </c>
      <c r="AS26" s="36">
        <v>281</v>
      </c>
      <c r="AT26" s="7">
        <v>0</v>
      </c>
    </row>
    <row r="27" spans="3:51" ht="17" thickBot="1" x14ac:dyDescent="0.25">
      <c r="D27" s="1" t="s">
        <v>60</v>
      </c>
      <c r="K27" s="32" t="s">
        <v>59</v>
      </c>
      <c r="L27" s="33"/>
      <c r="M27" s="33"/>
      <c r="N27" s="33"/>
      <c r="O27" s="33"/>
      <c r="P27" s="33"/>
      <c r="Q27" s="33"/>
      <c r="R27" s="34"/>
      <c r="U27" s="2"/>
      <c r="V27" s="3"/>
      <c r="W27" s="3" t="s">
        <v>61</v>
      </c>
      <c r="X27" s="3"/>
      <c r="Y27" s="3"/>
      <c r="Z27" s="3"/>
      <c r="AA27" s="3"/>
      <c r="AB27" s="3"/>
      <c r="AC27" s="3"/>
      <c r="AD27" s="3"/>
      <c r="AE27" s="4"/>
      <c r="AK27" s="19">
        <v>1</v>
      </c>
      <c r="AL27" s="47">
        <v>0</v>
      </c>
      <c r="AM27" s="47">
        <v>0</v>
      </c>
      <c r="AN27" s="47">
        <v>1</v>
      </c>
      <c r="AO27" s="47"/>
      <c r="AP27" s="6">
        <v>40</v>
      </c>
      <c r="AQ27" s="6">
        <v>31407</v>
      </c>
      <c r="AR27" s="7">
        <v>20</v>
      </c>
      <c r="AS27" s="36">
        <v>322</v>
      </c>
      <c r="AT27" s="7">
        <v>2</v>
      </c>
    </row>
    <row r="28" spans="3:51" x14ac:dyDescent="0.2">
      <c r="K28" s="26"/>
      <c r="L28" s="27"/>
      <c r="M28" s="27"/>
      <c r="N28" s="27"/>
      <c r="O28" s="27"/>
      <c r="P28" s="27"/>
      <c r="Q28" s="27"/>
      <c r="R28" s="28"/>
      <c r="U28" s="5"/>
      <c r="V28" s="6"/>
      <c r="W28" s="6"/>
      <c r="X28" s="6"/>
      <c r="Y28" s="6"/>
      <c r="Z28" s="6"/>
      <c r="AA28" s="6"/>
      <c r="AB28" s="6"/>
      <c r="AC28" s="6"/>
      <c r="AD28" s="6"/>
      <c r="AE28" s="7"/>
      <c r="AK28" s="19">
        <v>0</v>
      </c>
      <c r="AL28" s="47">
        <v>0</v>
      </c>
      <c r="AM28" s="47">
        <v>0</v>
      </c>
      <c r="AN28" s="47">
        <v>0</v>
      </c>
      <c r="AO28" s="47"/>
      <c r="AP28" s="6">
        <v>27</v>
      </c>
      <c r="AQ28" s="6">
        <v>38295</v>
      </c>
      <c r="AR28" s="7">
        <v>4</v>
      </c>
      <c r="AS28" s="36">
        <v>175</v>
      </c>
      <c r="AT28" s="7">
        <v>3</v>
      </c>
    </row>
    <row r="29" spans="3:51" x14ac:dyDescent="0.2">
      <c r="E29" t="s">
        <v>94</v>
      </c>
      <c r="K29" s="41" t="s">
        <v>45</v>
      </c>
      <c r="L29" s="27"/>
      <c r="M29" s="27" t="s">
        <v>46</v>
      </c>
      <c r="N29" s="27"/>
      <c r="O29" s="27"/>
      <c r="P29" s="27"/>
      <c r="Q29" s="27"/>
      <c r="R29" s="28"/>
      <c r="U29" s="5"/>
      <c r="V29" s="6"/>
      <c r="W29" s="6"/>
      <c r="X29" s="6"/>
      <c r="Y29" s="6"/>
      <c r="Z29" s="6"/>
      <c r="AA29" s="6"/>
      <c r="AB29" s="6"/>
      <c r="AC29" s="6"/>
      <c r="AD29" s="6"/>
      <c r="AE29" s="7"/>
      <c r="AK29" s="19">
        <v>1</v>
      </c>
      <c r="AL29" s="47">
        <v>1</v>
      </c>
      <c r="AM29" s="47">
        <v>0</v>
      </c>
      <c r="AN29" s="47">
        <v>0</v>
      </c>
      <c r="AO29" s="47"/>
      <c r="AP29" s="6">
        <v>35</v>
      </c>
      <c r="AQ29" s="6">
        <v>79566</v>
      </c>
      <c r="AR29" s="7">
        <v>3</v>
      </c>
      <c r="AS29" s="36">
        <v>282</v>
      </c>
      <c r="AT29" s="7">
        <v>4</v>
      </c>
    </row>
    <row r="30" spans="3:51" x14ac:dyDescent="0.2">
      <c r="K30" s="26"/>
      <c r="L30" s="27"/>
      <c r="M30" s="27"/>
      <c r="N30" s="27"/>
      <c r="O30" s="27"/>
      <c r="P30" s="27"/>
      <c r="Q30" s="27"/>
      <c r="R30" s="28"/>
      <c r="U30" s="5"/>
      <c r="V30" s="6"/>
      <c r="W30" s="6"/>
      <c r="X30" s="6"/>
      <c r="Y30" s="6"/>
      <c r="Z30" s="6"/>
      <c r="AA30" s="6"/>
      <c r="AB30" s="6"/>
      <c r="AC30" s="6"/>
      <c r="AD30" s="6"/>
      <c r="AE30" s="7"/>
      <c r="AK30" s="19">
        <v>0</v>
      </c>
      <c r="AL30" s="47">
        <v>0</v>
      </c>
      <c r="AM30" s="47">
        <v>1</v>
      </c>
      <c r="AN30" s="47">
        <v>0</v>
      </c>
      <c r="AO30" s="47"/>
      <c r="AP30" s="6">
        <v>32</v>
      </c>
      <c r="AQ30" s="6">
        <v>75000</v>
      </c>
      <c r="AR30" s="7">
        <v>35</v>
      </c>
      <c r="AS30" s="36">
        <v>332</v>
      </c>
      <c r="AT30" s="7">
        <v>1</v>
      </c>
    </row>
    <row r="31" spans="3:51" x14ac:dyDescent="0.2">
      <c r="K31" s="41" t="s">
        <v>63</v>
      </c>
      <c r="L31" s="27"/>
      <c r="M31" s="27"/>
      <c r="N31" s="27"/>
      <c r="O31" s="27"/>
      <c r="P31" s="27"/>
      <c r="Q31" s="27"/>
      <c r="R31" s="28"/>
      <c r="U31" s="5"/>
      <c r="V31" s="6"/>
      <c r="W31" s="6"/>
      <c r="X31" s="6"/>
      <c r="Y31" s="6"/>
      <c r="Z31" s="6"/>
      <c r="AA31" s="6"/>
      <c r="AB31" s="6"/>
      <c r="AC31" s="6"/>
      <c r="AD31" s="6"/>
      <c r="AE31" s="7"/>
      <c r="AK31" s="19">
        <v>1</v>
      </c>
      <c r="AL31" s="47">
        <v>0</v>
      </c>
      <c r="AM31" s="47">
        <v>0</v>
      </c>
      <c r="AN31" s="47">
        <v>0</v>
      </c>
      <c r="AO31" s="47"/>
      <c r="AP31" s="6">
        <v>37</v>
      </c>
      <c r="AQ31" s="6">
        <v>38271</v>
      </c>
      <c r="AR31" s="7">
        <v>22</v>
      </c>
      <c r="AS31" s="36">
        <v>471</v>
      </c>
      <c r="AT31" s="7">
        <v>0</v>
      </c>
    </row>
    <row r="32" spans="3:51" x14ac:dyDescent="0.2">
      <c r="K32" s="26"/>
      <c r="L32" s="26" t="s">
        <v>47</v>
      </c>
      <c r="M32" s="27"/>
      <c r="N32" s="27"/>
      <c r="O32" s="27"/>
      <c r="P32" s="27"/>
      <c r="Q32" s="27"/>
      <c r="R32" s="28"/>
      <c r="U32" s="5"/>
      <c r="V32" s="6"/>
      <c r="W32" s="6"/>
      <c r="X32" s="6"/>
      <c r="Y32" s="6"/>
      <c r="Z32" s="6"/>
      <c r="AA32" s="6"/>
      <c r="AB32" s="6"/>
      <c r="AC32" s="6"/>
      <c r="AD32" s="6"/>
      <c r="AE32" s="7"/>
      <c r="AK32" s="19">
        <v>0</v>
      </c>
      <c r="AL32" s="47">
        <v>1</v>
      </c>
      <c r="AM32" s="47">
        <v>0</v>
      </c>
      <c r="AN32" s="47">
        <v>0</v>
      </c>
      <c r="AO32" s="47"/>
      <c r="AP32" s="6">
        <v>33</v>
      </c>
      <c r="AQ32" s="6">
        <v>47000</v>
      </c>
      <c r="AR32" s="7">
        <v>31</v>
      </c>
      <c r="AS32" s="36">
        <v>18</v>
      </c>
      <c r="AT32" s="7">
        <v>2</v>
      </c>
    </row>
    <row r="33" spans="11:46" x14ac:dyDescent="0.2">
      <c r="K33" s="26"/>
      <c r="L33" s="26" t="s">
        <v>48</v>
      </c>
      <c r="M33" s="27"/>
      <c r="N33" s="27"/>
      <c r="O33" s="27"/>
      <c r="P33" s="27"/>
      <c r="Q33" s="27"/>
      <c r="R33" s="28"/>
      <c r="U33" s="5"/>
      <c r="V33" s="6"/>
      <c r="W33" s="6"/>
      <c r="X33" s="6"/>
      <c r="Y33" s="6"/>
      <c r="Z33" s="6"/>
      <c r="AA33" s="6"/>
      <c r="AB33" s="6"/>
      <c r="AC33" s="6"/>
      <c r="AD33" s="6"/>
      <c r="AE33" s="7"/>
      <c r="AK33" s="19">
        <v>1</v>
      </c>
      <c r="AL33" s="47">
        <v>0</v>
      </c>
      <c r="AM33" s="47">
        <v>1</v>
      </c>
      <c r="AN33" s="47">
        <v>0</v>
      </c>
      <c r="AO33" s="47"/>
      <c r="AP33" s="6">
        <v>27</v>
      </c>
      <c r="AQ33" s="6">
        <v>64560</v>
      </c>
      <c r="AR33" s="7">
        <v>1</v>
      </c>
      <c r="AS33" s="36">
        <v>218</v>
      </c>
      <c r="AT33" s="7">
        <v>3</v>
      </c>
    </row>
    <row r="34" spans="11:46" x14ac:dyDescent="0.2">
      <c r="K34" s="26"/>
      <c r="L34" s="26" t="s">
        <v>54</v>
      </c>
      <c r="M34" s="27"/>
      <c r="N34" s="27"/>
      <c r="O34" s="27"/>
      <c r="P34" s="27"/>
      <c r="Q34" s="27"/>
      <c r="R34" s="28"/>
      <c r="U34" s="5"/>
      <c r="V34" s="6"/>
      <c r="W34" s="6"/>
      <c r="X34" s="6"/>
      <c r="Y34" s="6"/>
      <c r="Z34" s="6"/>
      <c r="AA34" s="6"/>
      <c r="AB34" s="6"/>
      <c r="AC34" s="6"/>
      <c r="AD34" s="6"/>
      <c r="AE34" s="7"/>
      <c r="AK34" s="19">
        <v>0</v>
      </c>
      <c r="AL34" s="47">
        <v>0</v>
      </c>
      <c r="AM34" s="47">
        <v>0</v>
      </c>
      <c r="AN34" s="47">
        <v>1</v>
      </c>
      <c r="AO34" s="47"/>
      <c r="AP34" s="6">
        <v>32</v>
      </c>
      <c r="AQ34" s="6">
        <v>60073</v>
      </c>
      <c r="AR34" s="7">
        <v>32</v>
      </c>
      <c r="AS34" s="36">
        <v>189</v>
      </c>
      <c r="AT34" s="7">
        <v>4</v>
      </c>
    </row>
    <row r="35" spans="11:46" ht="17" thickBot="1" x14ac:dyDescent="0.25">
      <c r="K35" s="26"/>
      <c r="L35" s="26"/>
      <c r="M35" s="27" t="s">
        <v>57</v>
      </c>
      <c r="N35" s="27"/>
      <c r="O35" s="27"/>
      <c r="P35" s="27"/>
      <c r="Q35" s="27"/>
      <c r="R35" s="28"/>
      <c r="U35" s="5"/>
      <c r="V35" s="6"/>
      <c r="W35" s="6"/>
      <c r="X35" s="6"/>
      <c r="Y35" s="6"/>
      <c r="Z35" s="6"/>
      <c r="AA35" s="6"/>
      <c r="AB35" s="6"/>
      <c r="AC35" s="6"/>
      <c r="AD35" s="6"/>
      <c r="AE35" s="7"/>
      <c r="AK35" s="8">
        <v>1</v>
      </c>
      <c r="AL35" s="48">
        <v>0</v>
      </c>
      <c r="AM35" s="48">
        <v>0</v>
      </c>
      <c r="AN35" s="48">
        <v>0</v>
      </c>
      <c r="AO35" s="48"/>
      <c r="AP35" s="9">
        <v>38</v>
      </c>
      <c r="AQ35" s="9">
        <v>70586</v>
      </c>
      <c r="AR35" s="10">
        <v>1</v>
      </c>
      <c r="AS35" s="38">
        <v>211</v>
      </c>
      <c r="AT35" s="10">
        <v>1</v>
      </c>
    </row>
    <row r="36" spans="11:46" x14ac:dyDescent="0.2">
      <c r="K36" s="26"/>
      <c r="L36" s="27" t="s">
        <v>153</v>
      </c>
      <c r="M36" s="27"/>
      <c r="N36" s="27"/>
      <c r="O36" s="27"/>
      <c r="P36" s="27"/>
      <c r="Q36" s="27"/>
      <c r="R36" s="28"/>
      <c r="U36" s="5"/>
      <c r="V36" s="6"/>
      <c r="W36" s="6"/>
      <c r="X36" s="6"/>
      <c r="Y36" s="6"/>
      <c r="Z36" s="6"/>
      <c r="AA36" s="6"/>
      <c r="AB36" s="6"/>
      <c r="AC36" s="6"/>
      <c r="AD36" s="6"/>
      <c r="AE36" s="7"/>
    </row>
    <row r="37" spans="11:46" x14ac:dyDescent="0.2">
      <c r="K37" s="26"/>
      <c r="L37" s="27"/>
      <c r="M37" s="27"/>
      <c r="N37" s="27"/>
      <c r="O37" s="27"/>
      <c r="P37" s="27"/>
      <c r="Q37" s="27"/>
      <c r="R37" s="28"/>
      <c r="U37" s="5"/>
      <c r="V37" s="6"/>
      <c r="W37" s="6"/>
      <c r="X37" s="6"/>
      <c r="Y37" s="6"/>
      <c r="Z37" s="6"/>
      <c r="AA37" s="6"/>
      <c r="AB37" s="6"/>
      <c r="AC37" s="6"/>
      <c r="AD37" s="6"/>
      <c r="AE37" s="7"/>
    </row>
    <row r="38" spans="11:46" x14ac:dyDescent="0.2">
      <c r="K38" s="26" t="s">
        <v>62</v>
      </c>
      <c r="L38" s="27"/>
      <c r="M38" s="27"/>
      <c r="N38" s="27"/>
      <c r="O38" s="27"/>
      <c r="P38" s="27"/>
      <c r="Q38" s="27"/>
      <c r="R38" s="28"/>
      <c r="U38" s="5"/>
      <c r="V38" s="6"/>
      <c r="W38" s="6"/>
      <c r="X38" s="6"/>
      <c r="Y38" s="6"/>
      <c r="Z38" s="6"/>
      <c r="AA38" s="6"/>
      <c r="AB38" s="6"/>
      <c r="AC38" s="6"/>
      <c r="AD38" s="6"/>
      <c r="AE38" s="7"/>
    </row>
    <row r="39" spans="11:46" x14ac:dyDescent="0.2">
      <c r="K39" s="26"/>
      <c r="L39" s="27"/>
      <c r="M39" s="27"/>
      <c r="N39" s="27"/>
      <c r="O39" s="27"/>
      <c r="P39" s="27"/>
      <c r="Q39" s="27"/>
      <c r="R39" s="28"/>
      <c r="U39" s="5"/>
      <c r="V39" s="6"/>
      <c r="W39" s="6"/>
      <c r="X39" s="6"/>
      <c r="Y39" s="6"/>
      <c r="Z39" s="6"/>
      <c r="AA39" s="6"/>
      <c r="AB39" s="6"/>
      <c r="AC39" s="6"/>
      <c r="AD39" s="6"/>
      <c r="AE39" s="7"/>
    </row>
    <row r="40" spans="11:46" x14ac:dyDescent="0.2">
      <c r="K40" s="26"/>
      <c r="L40" s="27"/>
      <c r="M40" s="27"/>
      <c r="N40" s="27"/>
      <c r="O40" s="27"/>
      <c r="P40" s="27"/>
      <c r="Q40" s="27"/>
      <c r="R40" s="28"/>
      <c r="U40" s="5"/>
      <c r="V40" s="6"/>
      <c r="W40" s="6"/>
      <c r="X40" s="6"/>
      <c r="Y40" s="6"/>
      <c r="Z40" s="6"/>
      <c r="AA40" s="6"/>
      <c r="AB40" s="6"/>
      <c r="AC40" s="6"/>
      <c r="AD40" s="6"/>
      <c r="AE40" s="7"/>
    </row>
    <row r="41" spans="11:46" ht="17" thickBot="1" x14ac:dyDescent="0.25">
      <c r="K41" s="40" t="s">
        <v>44</v>
      </c>
      <c r="L41" s="30"/>
      <c r="M41" s="30"/>
      <c r="N41" s="30"/>
      <c r="O41" s="30"/>
      <c r="P41" s="30"/>
      <c r="Q41" s="30"/>
      <c r="R41" s="31"/>
      <c r="U41" s="8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1:46" x14ac:dyDescent="0.2">
      <c r="K42" s="26"/>
      <c r="L42" s="27" t="s">
        <v>64</v>
      </c>
      <c r="M42" s="27"/>
      <c r="N42" s="27"/>
      <c r="O42" s="27"/>
      <c r="P42" s="27"/>
      <c r="Q42" s="27"/>
      <c r="R42" s="28"/>
    </row>
    <row r="43" spans="11:46" x14ac:dyDescent="0.2">
      <c r="K43" s="26"/>
      <c r="L43" s="27"/>
      <c r="M43" s="27" t="s">
        <v>65</v>
      </c>
      <c r="N43" s="27" t="s">
        <v>73</v>
      </c>
      <c r="O43" s="27"/>
      <c r="P43" s="27"/>
      <c r="Q43" s="27"/>
      <c r="R43" s="28"/>
    </row>
    <row r="44" spans="11:46" x14ac:dyDescent="0.2">
      <c r="K44" s="26"/>
      <c r="L44" s="27"/>
      <c r="M44" s="27" t="s">
        <v>66</v>
      </c>
      <c r="N44" s="27" t="s">
        <v>74</v>
      </c>
      <c r="O44" s="27"/>
      <c r="P44" s="27"/>
      <c r="Q44" s="27"/>
      <c r="R44" s="28"/>
    </row>
    <row r="45" spans="11:46" x14ac:dyDescent="0.2">
      <c r="K45" s="26"/>
      <c r="L45" s="27" t="s">
        <v>23</v>
      </c>
      <c r="M45" s="27"/>
      <c r="N45" s="27"/>
      <c r="O45" s="27"/>
      <c r="P45" s="27"/>
      <c r="Q45" s="27"/>
      <c r="R45" s="28"/>
    </row>
    <row r="46" spans="11:46" x14ac:dyDescent="0.2">
      <c r="K46" s="26"/>
      <c r="L46" s="27"/>
      <c r="M46" s="27" t="s">
        <v>75</v>
      </c>
      <c r="N46" s="27"/>
      <c r="O46" s="27"/>
      <c r="P46" s="27"/>
      <c r="Q46" s="27"/>
      <c r="R46" s="28"/>
    </row>
    <row r="47" spans="11:46" x14ac:dyDescent="0.2">
      <c r="K47" s="26"/>
      <c r="L47" s="27"/>
      <c r="M47" s="27" t="s">
        <v>76</v>
      </c>
      <c r="N47" s="27"/>
      <c r="O47" s="27"/>
      <c r="P47" s="27"/>
      <c r="Q47" s="27"/>
      <c r="R47" s="28"/>
    </row>
    <row r="48" spans="11:46" ht="17" thickBot="1" x14ac:dyDescent="0.25">
      <c r="K48" s="29"/>
      <c r="L48" s="30"/>
      <c r="M48" s="30"/>
      <c r="N48" s="30"/>
      <c r="O48" s="30"/>
      <c r="P48" s="30"/>
      <c r="Q48" s="30"/>
      <c r="R48" s="31"/>
    </row>
    <row r="49" spans="11:25" x14ac:dyDescent="0.2">
      <c r="K49" s="23" t="s">
        <v>91</v>
      </c>
      <c r="L49" s="51"/>
      <c r="M49" s="51"/>
      <c r="N49" s="24"/>
      <c r="O49" s="24"/>
      <c r="P49" s="24"/>
      <c r="Q49" s="24"/>
      <c r="R49" s="25"/>
    </row>
    <row r="50" spans="11:25" x14ac:dyDescent="0.2">
      <c r="K50" s="26"/>
      <c r="L50" s="27"/>
      <c r="M50" s="27"/>
      <c r="N50" s="27"/>
      <c r="O50" s="27"/>
      <c r="P50" s="27"/>
      <c r="Q50" s="27"/>
      <c r="R50" s="28"/>
      <c r="U50" t="s">
        <v>100</v>
      </c>
      <c r="V50" t="s">
        <v>99</v>
      </c>
      <c r="W50" t="s">
        <v>102</v>
      </c>
      <c r="X50" t="s">
        <v>103</v>
      </c>
      <c r="Y50" t="s">
        <v>105</v>
      </c>
    </row>
    <row r="51" spans="11:25" x14ac:dyDescent="0.2">
      <c r="K51" s="41" t="s">
        <v>93</v>
      </c>
      <c r="L51" s="52"/>
      <c r="M51" s="52"/>
      <c r="N51" s="52"/>
      <c r="O51" s="52"/>
      <c r="P51" s="27"/>
      <c r="Q51" s="27"/>
      <c r="R51" s="28"/>
      <c r="U51">
        <v>200</v>
      </c>
      <c r="V51">
        <v>190</v>
      </c>
      <c r="W51">
        <f>U51-V51</f>
        <v>10</v>
      </c>
      <c r="X51">
        <f>ABS(W51)</f>
        <v>10</v>
      </c>
      <c r="Y51">
        <f>W51^2</f>
        <v>100</v>
      </c>
    </row>
    <row r="52" spans="11:25" x14ac:dyDescent="0.2">
      <c r="K52" s="26"/>
      <c r="L52" s="27"/>
      <c r="M52" s="27"/>
      <c r="N52" s="27"/>
      <c r="O52" s="27"/>
      <c r="P52" s="27"/>
      <c r="Q52" s="27"/>
      <c r="R52" s="28"/>
      <c r="U52">
        <v>230</v>
      </c>
      <c r="V52">
        <v>240</v>
      </c>
      <c r="W52">
        <f t="shared" ref="W52:W53" si="2">U52-V52</f>
        <v>-10</v>
      </c>
      <c r="X52">
        <f t="shared" ref="X52:X53" si="3">ABS(W52)</f>
        <v>10</v>
      </c>
      <c r="Y52">
        <f t="shared" ref="Y52:Y53" si="4">W52^2</f>
        <v>100</v>
      </c>
    </row>
    <row r="53" spans="11:25" x14ac:dyDescent="0.2">
      <c r="K53" s="41" t="s">
        <v>96</v>
      </c>
      <c r="L53" s="52"/>
      <c r="M53" s="52"/>
      <c r="N53" s="27"/>
      <c r="O53" s="27"/>
      <c r="P53" s="27"/>
      <c r="Q53" s="27"/>
      <c r="R53" s="28"/>
      <c r="U53">
        <v>210</v>
      </c>
      <c r="V53">
        <v>250</v>
      </c>
      <c r="W53">
        <f t="shared" si="2"/>
        <v>-40</v>
      </c>
      <c r="X53">
        <f t="shared" si="3"/>
        <v>40</v>
      </c>
      <c r="Y53">
        <f t="shared" si="4"/>
        <v>1600</v>
      </c>
    </row>
    <row r="54" spans="11:25" x14ac:dyDescent="0.2">
      <c r="K54" s="26"/>
      <c r="L54" s="27"/>
      <c r="M54" s="27"/>
      <c r="N54" s="27"/>
      <c r="O54" s="27"/>
      <c r="P54" s="27"/>
      <c r="Q54" s="27"/>
      <c r="R54" s="28"/>
    </row>
    <row r="55" spans="11:25" x14ac:dyDescent="0.2">
      <c r="K55" s="41" t="s">
        <v>95</v>
      </c>
      <c r="L55" s="27"/>
      <c r="M55" s="27"/>
      <c r="N55" s="27"/>
      <c r="O55" s="27"/>
      <c r="P55" s="27"/>
      <c r="Q55" s="27"/>
      <c r="R55" s="28"/>
      <c r="W55" t="s">
        <v>101</v>
      </c>
      <c r="X55">
        <f>AVERAGE(X51:X53)</f>
        <v>20</v>
      </c>
    </row>
    <row r="56" spans="11:25" x14ac:dyDescent="0.2">
      <c r="K56" s="26"/>
      <c r="L56" s="27"/>
      <c r="M56" s="27" t="s">
        <v>97</v>
      </c>
      <c r="N56" s="27"/>
      <c r="O56" s="27" t="s">
        <v>98</v>
      </c>
      <c r="P56" s="27"/>
      <c r="Q56" s="27"/>
      <c r="R56" s="28"/>
      <c r="W56" t="s">
        <v>106</v>
      </c>
      <c r="X56">
        <f>AVERAGE(Y51:Y53)</f>
        <v>600</v>
      </c>
    </row>
    <row r="57" spans="11:25" x14ac:dyDescent="0.2">
      <c r="K57" s="26"/>
      <c r="L57" s="27"/>
      <c r="M57" s="27"/>
      <c r="N57" s="27"/>
      <c r="O57" s="27" t="s">
        <v>104</v>
      </c>
      <c r="P57" s="27"/>
      <c r="Q57" s="27"/>
      <c r="R57" s="28"/>
      <c r="W57" t="s">
        <v>107</v>
      </c>
      <c r="X57" s="53">
        <f>SQRT(X56)</f>
        <v>24.494897427831781</v>
      </c>
    </row>
    <row r="58" spans="11:25" x14ac:dyDescent="0.2">
      <c r="K58" s="26"/>
      <c r="L58" s="27"/>
      <c r="M58" s="27"/>
      <c r="N58" s="27"/>
      <c r="O58" s="27" t="s">
        <v>108</v>
      </c>
      <c r="P58" s="27"/>
      <c r="Q58" s="27"/>
      <c r="R58" s="28"/>
    </row>
    <row r="59" spans="11:25" x14ac:dyDescent="0.2">
      <c r="K59" s="26"/>
      <c r="L59" s="27"/>
      <c r="M59" s="27"/>
      <c r="N59" s="27"/>
      <c r="O59" s="27" t="s">
        <v>109</v>
      </c>
      <c r="P59" s="27"/>
      <c r="Q59" s="27"/>
      <c r="R59" s="28"/>
    </row>
    <row r="60" spans="11:25" x14ac:dyDescent="0.2">
      <c r="K60" s="26"/>
      <c r="L60" s="27"/>
      <c r="M60" s="27"/>
      <c r="N60" s="27"/>
      <c r="O60" s="27" t="s">
        <v>116</v>
      </c>
      <c r="P60" s="27"/>
      <c r="Q60" s="27"/>
      <c r="R60" s="28"/>
    </row>
    <row r="61" spans="11:25" x14ac:dyDescent="0.2">
      <c r="K61" s="26"/>
      <c r="L61" s="27"/>
      <c r="M61" s="27"/>
      <c r="N61" s="27"/>
      <c r="O61" s="27"/>
      <c r="P61" s="27"/>
      <c r="Q61" s="27"/>
      <c r="R61" s="28"/>
    </row>
    <row r="62" spans="11:25" x14ac:dyDescent="0.2">
      <c r="K62" s="26"/>
      <c r="L62" s="27"/>
      <c r="M62" s="27" t="s">
        <v>117</v>
      </c>
      <c r="N62" s="27"/>
      <c r="O62" s="27"/>
      <c r="P62" s="27"/>
      <c r="Q62" s="27"/>
      <c r="R62" s="28"/>
      <c r="U62" s="1" t="s">
        <v>111</v>
      </c>
    </row>
    <row r="63" spans="11:25" x14ac:dyDescent="0.2">
      <c r="K63" s="26"/>
      <c r="L63" s="27"/>
      <c r="M63" s="27"/>
      <c r="N63" s="27"/>
      <c r="O63" s="27" t="s">
        <v>148</v>
      </c>
      <c r="P63" s="27"/>
      <c r="Q63" s="27"/>
      <c r="R63" s="28"/>
      <c r="V63" t="s">
        <v>112</v>
      </c>
    </row>
    <row r="64" spans="11:25" x14ac:dyDescent="0.2">
      <c r="K64" s="26"/>
      <c r="L64" s="27"/>
      <c r="M64" s="27"/>
      <c r="N64" s="27"/>
      <c r="O64" s="27" t="s">
        <v>126</v>
      </c>
      <c r="P64" s="27"/>
      <c r="Q64" s="27"/>
      <c r="R64" s="28"/>
      <c r="V64" t="s">
        <v>113</v>
      </c>
    </row>
    <row r="65" spans="11:48" x14ac:dyDescent="0.2">
      <c r="K65" s="26"/>
      <c r="L65" s="27"/>
      <c r="M65" s="27"/>
      <c r="N65" s="27"/>
      <c r="O65" s="27" t="s">
        <v>127</v>
      </c>
      <c r="P65" s="27"/>
      <c r="Q65" s="27"/>
      <c r="R65" s="28"/>
      <c r="V65" t="s">
        <v>114</v>
      </c>
    </row>
    <row r="66" spans="11:48" x14ac:dyDescent="0.2">
      <c r="K66" s="26"/>
      <c r="L66" s="27"/>
      <c r="M66" s="27"/>
      <c r="N66" s="27"/>
      <c r="O66" s="27" t="s">
        <v>160</v>
      </c>
      <c r="P66" s="27" t="s">
        <v>161</v>
      </c>
      <c r="Q66" s="27"/>
      <c r="R66" s="28"/>
      <c r="V66" t="s">
        <v>115</v>
      </c>
    </row>
    <row r="67" spans="11:48" x14ac:dyDescent="0.2">
      <c r="K67" s="26"/>
      <c r="L67" s="27"/>
      <c r="M67" s="27"/>
      <c r="N67" s="27"/>
      <c r="O67" s="27" t="s">
        <v>162</v>
      </c>
      <c r="P67" s="27"/>
      <c r="Q67" s="27"/>
      <c r="R67" s="28"/>
    </row>
    <row r="68" spans="11:48" x14ac:dyDescent="0.2">
      <c r="K68" s="26"/>
      <c r="L68" s="27"/>
      <c r="M68" s="27"/>
      <c r="N68" s="27"/>
      <c r="O68" s="27" t="s">
        <v>163</v>
      </c>
      <c r="P68" s="27"/>
      <c r="Q68" s="27"/>
      <c r="R68" s="28"/>
    </row>
    <row r="69" spans="11:48" x14ac:dyDescent="0.2">
      <c r="K69" s="26"/>
      <c r="L69" s="27"/>
      <c r="M69" s="27"/>
      <c r="N69" s="27"/>
      <c r="O69" s="27"/>
      <c r="P69" s="27"/>
      <c r="Q69" s="27"/>
      <c r="R69" s="28"/>
    </row>
    <row r="70" spans="11:48" ht="17" thickBot="1" x14ac:dyDescent="0.25">
      <c r="K70" s="29"/>
      <c r="L70" s="30"/>
      <c r="M70" s="30"/>
      <c r="N70" s="30"/>
      <c r="O70" s="30"/>
      <c r="P70" s="30"/>
      <c r="Q70" s="30"/>
      <c r="R70" s="31"/>
    </row>
    <row r="71" spans="11:48" x14ac:dyDescent="0.2">
      <c r="U71" t="s">
        <v>118</v>
      </c>
    </row>
    <row r="72" spans="11:48" ht="17" thickBot="1" x14ac:dyDescent="0.25"/>
    <row r="73" spans="11:48" ht="17" thickBot="1" x14ac:dyDescent="0.25">
      <c r="V73" s="54" t="s">
        <v>119</v>
      </c>
      <c r="W73" s="55" t="s">
        <v>100</v>
      </c>
      <c r="X73" s="56" t="s">
        <v>99</v>
      </c>
      <c r="Y73" s="57" t="s">
        <v>102</v>
      </c>
      <c r="AN73" s="12" t="s">
        <v>149</v>
      </c>
      <c r="AO73" s="13"/>
      <c r="AP73" s="3"/>
      <c r="AQ73" s="3"/>
      <c r="AR73" s="3"/>
      <c r="AS73" s="3"/>
      <c r="AT73" s="3"/>
      <c r="AU73" s="3"/>
      <c r="AV73" s="4"/>
    </row>
    <row r="74" spans="11:48" x14ac:dyDescent="0.2">
      <c r="V74" s="5">
        <v>1</v>
      </c>
      <c r="W74" s="6">
        <v>1</v>
      </c>
      <c r="X74" s="7">
        <v>1</v>
      </c>
      <c r="Y74" s="36">
        <f>IF(W74=X74, 0, 1)</f>
        <v>0</v>
      </c>
      <c r="Z74" t="s">
        <v>120</v>
      </c>
      <c r="AN74" s="5"/>
      <c r="AO74" s="6"/>
      <c r="AP74" s="6"/>
      <c r="AQ74" s="6"/>
      <c r="AR74" s="6"/>
      <c r="AS74" s="6"/>
      <c r="AT74" s="6"/>
      <c r="AU74" s="6"/>
      <c r="AV74" s="7"/>
    </row>
    <row r="75" spans="11:48" x14ac:dyDescent="0.2">
      <c r="V75" s="5">
        <v>2</v>
      </c>
      <c r="W75" s="6">
        <v>0</v>
      </c>
      <c r="X75" s="7">
        <v>0</v>
      </c>
      <c r="Y75" s="36">
        <f t="shared" ref="Y75:Y93" si="5">IF(W75=X75, 0, 1)</f>
        <v>0</v>
      </c>
      <c r="AA75" t="s">
        <v>121</v>
      </c>
      <c r="AN75" s="5"/>
      <c r="AO75" s="6"/>
      <c r="AP75" s="6"/>
      <c r="AQ75" s="6"/>
      <c r="AR75" s="6"/>
      <c r="AS75" s="6"/>
      <c r="AT75" s="6"/>
      <c r="AU75" s="6"/>
      <c r="AV75" s="7"/>
    </row>
    <row r="76" spans="11:48" x14ac:dyDescent="0.2">
      <c r="V76" s="5">
        <v>3</v>
      </c>
      <c r="W76" s="58">
        <v>1</v>
      </c>
      <c r="X76" s="59">
        <v>0</v>
      </c>
      <c r="Y76" s="60">
        <f t="shared" si="5"/>
        <v>1</v>
      </c>
      <c r="AA76" t="s">
        <v>122</v>
      </c>
      <c r="AN76" s="5"/>
      <c r="AO76" s="6" t="s">
        <v>135</v>
      </c>
      <c r="AP76" s="6" t="s">
        <v>136</v>
      </c>
      <c r="AQ76" s="6"/>
      <c r="AR76" s="6"/>
      <c r="AS76" s="6"/>
      <c r="AT76" s="6"/>
      <c r="AU76" s="6"/>
      <c r="AV76" s="7"/>
    </row>
    <row r="77" spans="11:48" x14ac:dyDescent="0.2">
      <c r="V77" s="5">
        <v>4</v>
      </c>
      <c r="W77" s="58">
        <v>1</v>
      </c>
      <c r="X77" s="59">
        <v>0</v>
      </c>
      <c r="Y77" s="60">
        <f t="shared" si="5"/>
        <v>1</v>
      </c>
      <c r="AN77" s="5"/>
      <c r="AO77" s="6">
        <v>20</v>
      </c>
      <c r="AP77" s="6">
        <v>8</v>
      </c>
      <c r="AQ77" s="6"/>
      <c r="AR77" s="6"/>
      <c r="AS77" s="6"/>
      <c r="AT77" s="6"/>
      <c r="AU77" s="6"/>
      <c r="AV77" s="7"/>
    </row>
    <row r="78" spans="11:48" x14ac:dyDescent="0.2">
      <c r="V78" s="5">
        <v>5</v>
      </c>
      <c r="W78" s="6">
        <v>1</v>
      </c>
      <c r="X78" s="7">
        <v>1</v>
      </c>
      <c r="Y78" s="36">
        <f t="shared" si="5"/>
        <v>0</v>
      </c>
      <c r="AA78" t="s">
        <v>125</v>
      </c>
      <c r="AN78" s="5"/>
      <c r="AO78" s="6"/>
      <c r="AP78" s="6"/>
      <c r="AQ78" s="6"/>
      <c r="AR78" s="6"/>
      <c r="AS78" s="6"/>
      <c r="AT78" s="6"/>
      <c r="AU78" s="6"/>
      <c r="AV78" s="7"/>
    </row>
    <row r="79" spans="11:48" ht="17" thickBot="1" x14ac:dyDescent="0.25">
      <c r="V79" s="5">
        <v>6</v>
      </c>
      <c r="W79" s="58">
        <v>0</v>
      </c>
      <c r="X79" s="59">
        <v>1</v>
      </c>
      <c r="Y79" s="60">
        <f t="shared" si="5"/>
        <v>1</v>
      </c>
      <c r="AA79" t="s">
        <v>123</v>
      </c>
      <c r="AN79" s="5"/>
      <c r="AO79" s="6"/>
      <c r="AP79" s="6"/>
      <c r="AQ79" s="6"/>
      <c r="AR79" s="6"/>
      <c r="AS79" s="6"/>
      <c r="AT79" s="6"/>
      <c r="AU79" s="6"/>
      <c r="AV79" s="7"/>
    </row>
    <row r="80" spans="11:48" ht="17" thickBot="1" x14ac:dyDescent="0.25">
      <c r="V80" s="5">
        <v>7</v>
      </c>
      <c r="W80" s="6">
        <v>1</v>
      </c>
      <c r="X80" s="7">
        <v>1</v>
      </c>
      <c r="Y80" s="36">
        <f t="shared" si="5"/>
        <v>0</v>
      </c>
      <c r="AA80" s="2"/>
      <c r="AB80" s="54"/>
      <c r="AC80" s="71" t="s">
        <v>99</v>
      </c>
      <c r="AD80" s="72"/>
      <c r="AN80" s="5" t="s">
        <v>137</v>
      </c>
      <c r="AO80" s="6"/>
      <c r="AP80" s="6" t="s">
        <v>139</v>
      </c>
      <c r="AQ80" s="6"/>
      <c r="AR80" s="6"/>
      <c r="AS80" s="6"/>
      <c r="AT80" s="6" t="s">
        <v>145</v>
      </c>
      <c r="AU80" s="6"/>
      <c r="AV80" s="7"/>
    </row>
    <row r="81" spans="22:48" x14ac:dyDescent="0.2">
      <c r="V81" s="5">
        <v>8</v>
      </c>
      <c r="W81" s="6">
        <v>0</v>
      </c>
      <c r="X81" s="7">
        <v>0</v>
      </c>
      <c r="Y81" s="36">
        <f t="shared" si="5"/>
        <v>0</v>
      </c>
      <c r="AA81" s="68" t="s">
        <v>100</v>
      </c>
      <c r="AB81" s="6"/>
      <c r="AC81" s="73">
        <v>0</v>
      </c>
      <c r="AD81" s="75">
        <v>1</v>
      </c>
      <c r="AN81" s="5"/>
      <c r="AO81" s="6"/>
      <c r="AP81" s="6"/>
      <c r="AQ81" s="6"/>
      <c r="AR81" s="6"/>
      <c r="AS81" s="6"/>
      <c r="AT81" s="6"/>
      <c r="AU81" s="6"/>
      <c r="AV81" s="7"/>
    </row>
    <row r="82" spans="22:48" x14ac:dyDescent="0.2">
      <c r="V82" s="5">
        <v>9</v>
      </c>
      <c r="W82" s="6">
        <v>1</v>
      </c>
      <c r="X82" s="7">
        <v>1</v>
      </c>
      <c r="Y82" s="36">
        <f t="shared" si="5"/>
        <v>0</v>
      </c>
      <c r="AA82" s="69"/>
      <c r="AB82" s="73">
        <v>0</v>
      </c>
      <c r="AC82" s="6">
        <v>4</v>
      </c>
      <c r="AD82" s="7">
        <v>4</v>
      </c>
      <c r="AE82" s="11">
        <v>8</v>
      </c>
      <c r="AN82" s="5"/>
      <c r="AO82" s="6"/>
      <c r="AP82" s="6" t="s">
        <v>140</v>
      </c>
      <c r="AQ82" s="6">
        <v>8</v>
      </c>
      <c r="AR82" s="6"/>
      <c r="AS82" s="6" t="s">
        <v>143</v>
      </c>
      <c r="AT82" s="6"/>
      <c r="AU82" s="6"/>
      <c r="AV82" s="7"/>
    </row>
    <row r="83" spans="22:48" ht="17" thickBot="1" x14ac:dyDescent="0.25">
      <c r="V83" s="5">
        <v>10</v>
      </c>
      <c r="W83" s="6">
        <v>0</v>
      </c>
      <c r="X83" s="7">
        <v>0</v>
      </c>
      <c r="Y83" s="36">
        <f t="shared" si="5"/>
        <v>0</v>
      </c>
      <c r="AA83" s="70"/>
      <c r="AB83" s="74">
        <v>1</v>
      </c>
      <c r="AC83" s="9">
        <v>6</v>
      </c>
      <c r="AD83" s="10">
        <v>6</v>
      </c>
      <c r="AE83" s="11">
        <v>12</v>
      </c>
      <c r="AN83" s="5"/>
      <c r="AO83" s="6"/>
      <c r="AP83" s="6" t="s">
        <v>141</v>
      </c>
      <c r="AQ83" s="6">
        <v>5</v>
      </c>
      <c r="AR83" s="6"/>
      <c r="AS83" s="6" t="s">
        <v>144</v>
      </c>
      <c r="AT83" s="6"/>
      <c r="AU83" s="6"/>
      <c r="AV83" s="7"/>
    </row>
    <row r="84" spans="22:48" x14ac:dyDescent="0.2">
      <c r="V84" s="5">
        <v>11</v>
      </c>
      <c r="W84" s="58">
        <v>0</v>
      </c>
      <c r="X84" s="59">
        <v>1</v>
      </c>
      <c r="Y84" s="60">
        <f t="shared" si="5"/>
        <v>1</v>
      </c>
      <c r="AC84" s="11">
        <v>10</v>
      </c>
      <c r="AD84" s="11">
        <v>10</v>
      </c>
      <c r="AN84" s="5"/>
      <c r="AO84" s="6"/>
      <c r="AP84" s="6"/>
      <c r="AQ84" s="6"/>
      <c r="AR84" s="6"/>
      <c r="AS84" s="6"/>
      <c r="AT84" s="6"/>
      <c r="AU84" s="6"/>
      <c r="AV84" s="7"/>
    </row>
    <row r="85" spans="22:48" x14ac:dyDescent="0.2">
      <c r="V85" s="5">
        <v>12</v>
      </c>
      <c r="W85" s="6">
        <v>1</v>
      </c>
      <c r="X85" s="7">
        <v>1</v>
      </c>
      <c r="Y85" s="36">
        <f t="shared" si="5"/>
        <v>0</v>
      </c>
      <c r="AN85" s="5"/>
      <c r="AO85" s="6"/>
      <c r="AP85" s="6"/>
      <c r="AQ85" s="6"/>
      <c r="AR85" s="6"/>
      <c r="AS85" s="6"/>
      <c r="AT85" s="6"/>
      <c r="AU85" s="6"/>
      <c r="AV85" s="7"/>
    </row>
    <row r="86" spans="22:48" x14ac:dyDescent="0.2">
      <c r="V86" s="5">
        <v>13</v>
      </c>
      <c r="W86" s="58">
        <v>1</v>
      </c>
      <c r="X86" s="59">
        <v>0</v>
      </c>
      <c r="Y86" s="60">
        <f t="shared" si="5"/>
        <v>1</v>
      </c>
      <c r="AB86" t="s">
        <v>129</v>
      </c>
      <c r="AC86">
        <f>AC82/AC84</f>
        <v>0.4</v>
      </c>
      <c r="AE86" t="s">
        <v>132</v>
      </c>
      <c r="AN86" s="5"/>
      <c r="AO86" s="6"/>
      <c r="AP86" s="6"/>
      <c r="AQ86" s="6"/>
      <c r="AR86" s="6"/>
      <c r="AS86" s="6"/>
      <c r="AT86" s="6"/>
      <c r="AU86" s="6"/>
      <c r="AV86" s="7"/>
    </row>
    <row r="87" spans="22:48" x14ac:dyDescent="0.2">
      <c r="V87" s="5">
        <v>14</v>
      </c>
      <c r="W87" s="58">
        <v>1</v>
      </c>
      <c r="X87" s="59">
        <v>0</v>
      </c>
      <c r="Y87" s="60">
        <f t="shared" si="5"/>
        <v>1</v>
      </c>
      <c r="AB87" t="s">
        <v>130</v>
      </c>
      <c r="AC87">
        <f>AD83/AD84</f>
        <v>0.6</v>
      </c>
      <c r="AN87" s="5"/>
      <c r="AO87" s="6"/>
      <c r="AP87" s="6"/>
      <c r="AQ87" s="6"/>
      <c r="AR87" s="6"/>
      <c r="AS87" s="6"/>
      <c r="AT87" s="6"/>
      <c r="AU87" s="6"/>
      <c r="AV87" s="7"/>
    </row>
    <row r="88" spans="22:48" x14ac:dyDescent="0.2">
      <c r="V88" s="5">
        <v>15</v>
      </c>
      <c r="W88" s="58">
        <v>0</v>
      </c>
      <c r="X88" s="59">
        <v>1</v>
      </c>
      <c r="Y88" s="60">
        <f t="shared" si="5"/>
        <v>1</v>
      </c>
      <c r="AN88" s="5" t="s">
        <v>138</v>
      </c>
      <c r="AO88" s="6"/>
      <c r="AP88" s="6" t="s">
        <v>142</v>
      </c>
      <c r="AQ88" s="6"/>
      <c r="AR88" s="6"/>
      <c r="AS88" s="6"/>
      <c r="AT88" s="6"/>
      <c r="AU88" s="6"/>
      <c r="AV88" s="7"/>
    </row>
    <row r="89" spans="22:48" x14ac:dyDescent="0.2">
      <c r="V89" s="5">
        <v>16</v>
      </c>
      <c r="W89" s="6">
        <v>0</v>
      </c>
      <c r="X89" s="7">
        <v>0</v>
      </c>
      <c r="Y89" s="36">
        <f t="shared" si="5"/>
        <v>0</v>
      </c>
      <c r="AN89" s="5"/>
      <c r="AO89" s="6"/>
      <c r="AP89" s="6"/>
      <c r="AQ89" s="6"/>
      <c r="AR89" s="6"/>
      <c r="AS89" s="6"/>
      <c r="AT89" s="6"/>
      <c r="AU89" s="6"/>
      <c r="AV89" s="7"/>
    </row>
    <row r="90" spans="22:48" ht="17" thickBot="1" x14ac:dyDescent="0.25">
      <c r="V90" s="5">
        <v>17</v>
      </c>
      <c r="W90" s="6">
        <v>1</v>
      </c>
      <c r="X90" s="7">
        <v>1</v>
      </c>
      <c r="Y90" s="36">
        <f t="shared" si="5"/>
        <v>0</v>
      </c>
      <c r="AN90" s="5"/>
      <c r="AO90" s="6"/>
      <c r="AP90" s="6" t="s">
        <v>140</v>
      </c>
      <c r="AQ90" s="6">
        <v>5</v>
      </c>
      <c r="AR90" s="6"/>
      <c r="AS90" s="6"/>
      <c r="AT90" s="6" t="s">
        <v>146</v>
      </c>
      <c r="AU90" s="6"/>
      <c r="AV90" s="7"/>
    </row>
    <row r="91" spans="22:48" x14ac:dyDescent="0.2">
      <c r="V91" s="5">
        <v>18</v>
      </c>
      <c r="W91" s="61">
        <v>1</v>
      </c>
      <c r="X91" s="62">
        <v>0</v>
      </c>
      <c r="Y91" s="63">
        <f t="shared" si="5"/>
        <v>1</v>
      </c>
      <c r="AB91" t="s">
        <v>131</v>
      </c>
      <c r="AC91">
        <f>AC82/AE82</f>
        <v>0.5</v>
      </c>
      <c r="AE91" t="s">
        <v>134</v>
      </c>
      <c r="AN91" s="5"/>
      <c r="AO91" s="6"/>
      <c r="AP91" s="6" t="s">
        <v>141</v>
      </c>
      <c r="AQ91" s="6">
        <v>0</v>
      </c>
      <c r="AR91" s="6"/>
      <c r="AS91" s="6"/>
      <c r="AT91" s="6" t="s">
        <v>147</v>
      </c>
      <c r="AU91" s="6"/>
      <c r="AV91" s="7"/>
    </row>
    <row r="92" spans="22:48" x14ac:dyDescent="0.2">
      <c r="V92" s="5">
        <v>19</v>
      </c>
      <c r="W92" s="64">
        <v>1</v>
      </c>
      <c r="X92" s="59">
        <v>0</v>
      </c>
      <c r="Y92" s="60">
        <f t="shared" si="5"/>
        <v>1</v>
      </c>
      <c r="AB92" t="s">
        <v>133</v>
      </c>
      <c r="AC92">
        <f>AD83/AE83</f>
        <v>0.5</v>
      </c>
      <c r="AN92" s="5"/>
      <c r="AO92" s="6"/>
      <c r="AP92" s="6"/>
      <c r="AQ92" s="6"/>
      <c r="AR92" s="6"/>
      <c r="AS92" s="6"/>
      <c r="AT92" s="6"/>
      <c r="AU92" s="6"/>
      <c r="AV92" s="7"/>
    </row>
    <row r="93" spans="22:48" ht="17" thickBot="1" x14ac:dyDescent="0.25">
      <c r="V93" s="8">
        <v>20</v>
      </c>
      <c r="W93" s="65">
        <v>0</v>
      </c>
      <c r="X93" s="66">
        <v>1</v>
      </c>
      <c r="Y93" s="67">
        <f t="shared" si="5"/>
        <v>1</v>
      </c>
      <c r="AN93" s="5"/>
      <c r="AO93" s="6"/>
      <c r="AP93" s="6"/>
      <c r="AQ93" s="6"/>
      <c r="AR93" s="6"/>
      <c r="AS93" s="6"/>
      <c r="AT93" s="6"/>
      <c r="AU93" s="6"/>
      <c r="AV93" s="7"/>
    </row>
    <row r="94" spans="22:48" ht="17" thickBot="1" x14ac:dyDescent="0.25">
      <c r="Y94" s="60">
        <f>AVERAGE(Y74:Y93)</f>
        <v>0.5</v>
      </c>
      <c r="AN94" s="8"/>
      <c r="AO94" s="9"/>
      <c r="AP94" s="9"/>
      <c r="AQ94" s="9"/>
      <c r="AR94" s="9"/>
      <c r="AS94" s="9"/>
      <c r="AT94" s="9"/>
      <c r="AU94" s="9"/>
      <c r="AV94" s="10"/>
    </row>
    <row r="99" spans="41:44" x14ac:dyDescent="0.2">
      <c r="AP99" t="s">
        <v>100</v>
      </c>
      <c r="AQ99" t="s">
        <v>152</v>
      </c>
    </row>
    <row r="100" spans="41:44" x14ac:dyDescent="0.2">
      <c r="AO100" t="s">
        <v>150</v>
      </c>
      <c r="AP100">
        <v>10</v>
      </c>
      <c r="AQ100">
        <v>0</v>
      </c>
    </row>
    <row r="101" spans="41:44" x14ac:dyDescent="0.2">
      <c r="AO101" t="s">
        <v>151</v>
      </c>
      <c r="AP101">
        <v>990</v>
      </c>
      <c r="AQ101">
        <v>1000</v>
      </c>
    </row>
    <row r="102" spans="41:44" x14ac:dyDescent="0.2">
      <c r="AP102">
        <v>1000</v>
      </c>
    </row>
    <row r="104" spans="41:44" x14ac:dyDescent="0.2">
      <c r="AQ104" t="s">
        <v>148</v>
      </c>
      <c r="AR104" s="76">
        <f>AP101/1000</f>
        <v>0.99</v>
      </c>
    </row>
    <row r="106" spans="41:44" x14ac:dyDescent="0.2">
      <c r="AO106" t="s">
        <v>154</v>
      </c>
    </row>
    <row r="108" spans="41:44" x14ac:dyDescent="0.2">
      <c r="AO108" t="s">
        <v>156</v>
      </c>
      <c r="AP108" t="s">
        <v>155</v>
      </c>
    </row>
    <row r="109" spans="41:44" x14ac:dyDescent="0.2">
      <c r="AP109" t="s">
        <v>127</v>
      </c>
    </row>
    <row r="111" spans="41:44" x14ac:dyDescent="0.2">
      <c r="AO111" t="s">
        <v>157</v>
      </c>
    </row>
    <row r="112" spans="41:44" x14ac:dyDescent="0.2">
      <c r="AO112" t="s">
        <v>158</v>
      </c>
      <c r="AQ112" s="76">
        <f>990/990</f>
        <v>1</v>
      </c>
    </row>
    <row r="114" spans="41:41" x14ac:dyDescent="0.2">
      <c r="AO114" t="s">
        <v>159</v>
      </c>
    </row>
  </sheetData>
  <mergeCells count="2">
    <mergeCell ref="K27:R27"/>
    <mergeCell ref="AA81:A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1E39-F0CC-3C46-BE85-230ED49A6E6A}">
  <dimension ref="C4:L10"/>
  <sheetViews>
    <sheetView topLeftCell="A2" zoomScale="265" workbookViewId="0">
      <selection activeCell="E11" sqref="E11"/>
    </sheetView>
  </sheetViews>
  <sheetFormatPr baseColWidth="10" defaultRowHeight="16" x14ac:dyDescent="0.2"/>
  <sheetData>
    <row r="4" spans="3:12" x14ac:dyDescent="0.2">
      <c r="K4" t="s">
        <v>77</v>
      </c>
    </row>
    <row r="5" spans="3:12" x14ac:dyDescent="0.2">
      <c r="C5" t="s">
        <v>55</v>
      </c>
      <c r="L5" t="s">
        <v>74</v>
      </c>
    </row>
    <row r="6" spans="3:12" x14ac:dyDescent="0.2">
      <c r="D6">
        <v>1</v>
      </c>
      <c r="E6" t="s">
        <v>56</v>
      </c>
      <c r="L6" t="s">
        <v>75</v>
      </c>
    </row>
    <row r="7" spans="3:12" x14ac:dyDescent="0.2">
      <c r="D7">
        <v>2</v>
      </c>
      <c r="E7" t="s">
        <v>87</v>
      </c>
      <c r="L7" t="s">
        <v>110</v>
      </c>
    </row>
    <row r="8" spans="3:12" x14ac:dyDescent="0.2">
      <c r="D8">
        <v>3</v>
      </c>
      <c r="E8" t="s">
        <v>92</v>
      </c>
    </row>
    <row r="9" spans="3:12" x14ac:dyDescent="0.2">
      <c r="D9">
        <v>4</v>
      </c>
      <c r="E9" t="s">
        <v>124</v>
      </c>
    </row>
    <row r="10" spans="3:12" x14ac:dyDescent="0.2">
      <c r="D10">
        <v>5</v>
      </c>
      <c r="E10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</vt:lpstr>
      <vt:lpstr>FAQ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Ramendra</dc:creator>
  <cp:lastModifiedBy>Kumar Ramendra</cp:lastModifiedBy>
  <dcterms:created xsi:type="dcterms:W3CDTF">2023-04-23T04:32:26Z</dcterms:created>
  <dcterms:modified xsi:type="dcterms:W3CDTF">2023-04-23T07:50:35Z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2023-04-23T04:32:30Z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3ea893a6-9129-4afe-a16c-955e4ddd424f</vt:lpwstr>
  </property>
  <property fmtid="{D5CDD505-2E9C-101B-9397-08002B2CF9AE}" pid="7" name="MSIP_Label_defa4170-0d19-0005-0004-bc88714345d2_ActionId">
    <vt:lpwstr>dafa0c68-8017-46fa-8c78-ea8b486b348d</vt:lpwstr>
  </property>
  <property fmtid="{D5CDD505-2E9C-101B-9397-08002B2CF9AE}" pid="8" name="MSIP_Label_defa4170-0d19-0005-0004-bc88714345d2_ContentBits">
    <vt:lpwstr>0</vt:lpwstr>
  </property>
</Properties>
</file>