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/Documents/analytixlabs/23Apr-MLBatch/"/>
    </mc:Choice>
  </mc:AlternateContent>
  <xr:revisionPtr revIDLastSave="0" documentId="13_ncr:1_{81A5FAF6-57D5-2D44-81C8-4F2D0C597F04}" xr6:coauthVersionLast="47" xr6:coauthVersionMax="47" xr10:uidLastSave="{00000000-0000-0000-0000-000000000000}"/>
  <bookViews>
    <workbookView xWindow="0" yWindow="760" windowWidth="30240" windowHeight="17320" xr2:uid="{932E311F-4937-A442-B338-B6C32207C0CA}"/>
  </bookViews>
  <sheets>
    <sheet name="Recap" sheetId="1" r:id="rId1"/>
    <sheet name="FAQ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12" i="1" l="1"/>
  <c r="AU104" i="1"/>
  <c r="AF92" i="1"/>
  <c r="AF91" i="1"/>
  <c r="AF87" i="1"/>
  <c r="AF86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74" i="1"/>
  <c r="Z52" i="1"/>
  <c r="AA52" i="1" s="1"/>
  <c r="Z53" i="1"/>
  <c r="AB53" i="1" s="1"/>
  <c r="Z51" i="1"/>
  <c r="AA51" i="1" s="1"/>
  <c r="Z1" i="1"/>
  <c r="X3" i="1"/>
  <c r="X2" i="1"/>
  <c r="X1" i="1"/>
  <c r="AB52" i="1" l="1"/>
  <c r="AB94" i="1"/>
  <c r="AA53" i="1"/>
  <c r="AA55" i="1" s="1"/>
  <c r="AB51" i="1"/>
  <c r="AE6" i="1"/>
  <c r="AD8" i="1"/>
  <c r="AD15" i="1"/>
  <c r="AD7" i="1"/>
  <c r="AE13" i="1"/>
  <c r="AE12" i="1"/>
  <c r="AE11" i="1"/>
  <c r="AE10" i="1"/>
  <c r="AE9" i="1"/>
  <c r="AE8" i="1"/>
  <c r="AD5" i="1"/>
  <c r="AE17" i="1"/>
  <c r="AD10" i="1"/>
  <c r="AD17" i="1"/>
  <c r="AD9" i="1"/>
  <c r="AE15" i="1"/>
  <c r="AE7" i="1"/>
  <c r="AD14" i="1"/>
  <c r="AD6" i="1"/>
  <c r="AD13" i="1"/>
  <c r="AE5" i="1"/>
  <c r="AD12" i="1"/>
  <c r="AE18" i="1"/>
  <c r="AD11" i="1"/>
  <c r="AD18" i="1"/>
  <c r="AE16" i="1"/>
  <c r="AD16" i="1"/>
  <c r="AE14" i="1"/>
  <c r="AA56" i="1" l="1"/>
  <c r="AA57" i="1" s="1"/>
</calcChain>
</file>

<file path=xl/sharedStrings.xml><?xml version="1.0" encoding="utf-8"?>
<sst xmlns="http://schemas.openxmlformats.org/spreadsheetml/2006/main" count="398" uniqueCount="245">
  <si>
    <t>Introduction to Python and Statistics and Predictive Modelling</t>
  </si>
  <si>
    <t>Python</t>
  </si>
  <si>
    <t>Predictive Modelling</t>
  </si>
  <si>
    <t>Intro to Python</t>
  </si>
  <si>
    <t>Syntax</t>
  </si>
  <si>
    <t>Data types</t>
  </si>
  <si>
    <t xml:space="preserve">Variable </t>
  </si>
  <si>
    <t>Control Flow</t>
  </si>
  <si>
    <t>Collections</t>
  </si>
  <si>
    <t>Modular Programming ( Functions etc)</t>
  </si>
  <si>
    <t>OOPs</t>
  </si>
  <si>
    <t>OS operations</t>
  </si>
  <si>
    <t>Data Science with Python</t>
  </si>
  <si>
    <t>Numpy</t>
  </si>
  <si>
    <t>Pandas</t>
  </si>
  <si>
    <t>Matplotlib</t>
  </si>
  <si>
    <t>EDA</t>
  </si>
  <si>
    <t>Statistics and EDA</t>
  </si>
  <si>
    <t>Definition of Stats</t>
  </si>
  <si>
    <t>Types of Data</t>
  </si>
  <si>
    <t>Population And Sample</t>
  </si>
  <si>
    <t>Univariate Analysis</t>
  </si>
  <si>
    <t>Identify the data types</t>
  </si>
  <si>
    <t>Numerical</t>
  </si>
  <si>
    <t>Categorical Column</t>
  </si>
  <si>
    <t>Name</t>
  </si>
  <si>
    <t>Gender</t>
  </si>
  <si>
    <t>Age</t>
  </si>
  <si>
    <t>Salary</t>
  </si>
  <si>
    <t>City</t>
  </si>
  <si>
    <t># of experience</t>
  </si>
  <si>
    <t>F</t>
  </si>
  <si>
    <t>M</t>
  </si>
  <si>
    <t>Bivariate Analysis</t>
  </si>
  <si>
    <t>Numerical- Numerical</t>
  </si>
  <si>
    <t>Del</t>
  </si>
  <si>
    <t>Che</t>
  </si>
  <si>
    <t>Mum</t>
  </si>
  <si>
    <t>Hyd</t>
  </si>
  <si>
    <t>Numerical - Categorical</t>
  </si>
  <si>
    <t>correlation/covariance</t>
  </si>
  <si>
    <t>groupby and aggregate</t>
  </si>
  <si>
    <t>Categorical - Catregorical</t>
  </si>
  <si>
    <t>Crosstab</t>
  </si>
  <si>
    <t>Data Preparation</t>
  </si>
  <si>
    <t>Ensuring the data and all data types are read properly</t>
  </si>
  <si>
    <t>Check for missing values</t>
  </si>
  <si>
    <t>Check for duplicates</t>
  </si>
  <si>
    <t>n?a</t>
  </si>
  <si>
    <t>####</t>
  </si>
  <si>
    <t>???</t>
  </si>
  <si>
    <t>Coupon</t>
  </si>
  <si>
    <t>Redeemed</t>
  </si>
  <si>
    <t>Check for Outliers</t>
  </si>
  <si>
    <t>Questions</t>
  </si>
  <si>
    <t>Are outliers always univariate?</t>
  </si>
  <si>
    <t>replace with appropriate value ( mean/ median / ceiling to 99th or 1st percentile / drop )</t>
  </si>
  <si>
    <t>Stages of Data Analytics Project</t>
  </si>
  <si>
    <t>Modellling Stage</t>
  </si>
  <si>
    <t>Pre Modelling Stage</t>
  </si>
  <si>
    <t>Post Modelling Stage</t>
  </si>
  <si>
    <t>EDA ( Univariate and Bivatriate)</t>
  </si>
  <si>
    <t>Data Cleaning</t>
  </si>
  <si>
    <t>Categorical</t>
  </si>
  <si>
    <t xml:space="preserve">Nominal </t>
  </si>
  <si>
    <t>Ordinal</t>
  </si>
  <si>
    <t>Employee Rating</t>
  </si>
  <si>
    <t>Good</t>
  </si>
  <si>
    <t>Very Good</t>
  </si>
  <si>
    <t>Excellent</t>
  </si>
  <si>
    <t>Average</t>
  </si>
  <si>
    <t>Poor</t>
  </si>
  <si>
    <t>OneHot Encoding</t>
  </si>
  <si>
    <t>Label Encoding</t>
  </si>
  <si>
    <t>Min-Max Scaling</t>
  </si>
  <si>
    <t>Standard Scaling</t>
  </si>
  <si>
    <t>To be covered:</t>
  </si>
  <si>
    <t>min</t>
  </si>
  <si>
    <t>max</t>
  </si>
  <si>
    <t>mean</t>
  </si>
  <si>
    <t>std</t>
  </si>
  <si>
    <t>Age_scaled( min-max)</t>
  </si>
  <si>
    <t>age_scaled</t>
  </si>
  <si>
    <t>z_score = (x - mean) / std</t>
  </si>
  <si>
    <t>scaling between 0 and 1</t>
  </si>
  <si>
    <t>scaling to mean = 0 and std = 1</t>
  </si>
  <si>
    <t>What is the purpose of scaling the data?</t>
  </si>
  <si>
    <t>standard Scaling</t>
  </si>
  <si>
    <t>min-max scaling</t>
  </si>
  <si>
    <t>(x - min(x)) / range(x)</t>
  </si>
  <si>
    <t xml:space="preserve">Split the data into train and test </t>
  </si>
  <si>
    <t>Should the scaling be before splitting the data or after?</t>
  </si>
  <si>
    <t>Train the model on the training data ( features and lables)</t>
  </si>
  <si>
    <t>Types of business problems</t>
  </si>
  <si>
    <t>Evaluating the model results</t>
  </si>
  <si>
    <t>Interpreting the model results</t>
  </si>
  <si>
    <t>Regression</t>
  </si>
  <si>
    <t>Mean Squared Error (MSE)</t>
  </si>
  <si>
    <t>Predicted</t>
  </si>
  <si>
    <t>Actual</t>
  </si>
  <si>
    <t>MAE</t>
  </si>
  <si>
    <t>Error</t>
  </si>
  <si>
    <t>absolute error</t>
  </si>
  <si>
    <t>Mean Absolute Error( MAE)</t>
  </si>
  <si>
    <t>squared-error</t>
  </si>
  <si>
    <t>MSE</t>
  </si>
  <si>
    <t>RMSE</t>
  </si>
  <si>
    <t>MAPE</t>
  </si>
  <si>
    <t>R-Squared</t>
  </si>
  <si>
    <t>R-squared</t>
  </si>
  <si>
    <t>R2- Squared</t>
  </si>
  <si>
    <t>Goodness of fit metric</t>
  </si>
  <si>
    <t>How much variance in the data is explained by the model</t>
  </si>
  <si>
    <t>Relative comparison of a model with a mean model ( mean model is a model that predicts the mean value always)</t>
  </si>
  <si>
    <t xml:space="preserve">R2 value = Explained Variance / Total Variance </t>
  </si>
  <si>
    <t>Correlation</t>
  </si>
  <si>
    <t>Classification</t>
  </si>
  <si>
    <t>Classification Problem</t>
  </si>
  <si>
    <t>Product</t>
  </si>
  <si>
    <t>Evaluation of Classification Model</t>
  </si>
  <si>
    <t>Accuracy = # correct classification / # total prediction</t>
  </si>
  <si>
    <t>Accuracy = 50%</t>
  </si>
  <si>
    <t>Confusion Matrix</t>
  </si>
  <si>
    <t>When should be not use accuracy to evaluate a classification model?</t>
  </si>
  <si>
    <t>Data Balance</t>
  </si>
  <si>
    <t>Precision</t>
  </si>
  <si>
    <t>Recall</t>
  </si>
  <si>
    <t>What is difference between precision and recall?</t>
  </si>
  <si>
    <t>Precision for 0</t>
  </si>
  <si>
    <t>Precision for 1</t>
  </si>
  <si>
    <t>Recall for 0</t>
  </si>
  <si>
    <t>Out of all time I predicted 0 , how many times was I right?</t>
  </si>
  <si>
    <t>Recall for 1</t>
  </si>
  <si>
    <t>Out of all the 0s, how many did I capture?</t>
  </si>
  <si>
    <t>Civilians</t>
  </si>
  <si>
    <t>Terrorists</t>
  </si>
  <si>
    <t>Police Officer 1</t>
  </si>
  <si>
    <t>Police Officer 2</t>
  </si>
  <si>
    <t>I will kill all terrorists no matter what</t>
  </si>
  <si>
    <t>Terrorits killed</t>
  </si>
  <si>
    <t>Civilians Killed</t>
  </si>
  <si>
    <t>I will make sure I kill only terrorists. Not a single civilian will be harmed</t>
  </si>
  <si>
    <t>Low Precision But High recall</t>
  </si>
  <si>
    <t>High False Positives.</t>
  </si>
  <si>
    <t>8/13 were correct</t>
  </si>
  <si>
    <t>High Precision and Low Recall</t>
  </si>
  <si>
    <t>Accept False Negatives</t>
  </si>
  <si>
    <t>Accuracy</t>
  </si>
  <si>
    <t>Precision and Recall</t>
  </si>
  <si>
    <t>Cancer</t>
  </si>
  <si>
    <t>Non-Cancer</t>
  </si>
  <si>
    <t>Model</t>
  </si>
  <si>
    <t>Check for data balance in classification</t>
  </si>
  <si>
    <t>Data is  imbalanced, accuracy cant be trusted</t>
  </si>
  <si>
    <t xml:space="preserve">Precision </t>
  </si>
  <si>
    <t>Calculate</t>
  </si>
  <si>
    <t>Recall for Cancer = 0</t>
  </si>
  <si>
    <t>Recall for non-cancer =</t>
  </si>
  <si>
    <t>We have lot of False Negatives</t>
  </si>
  <si>
    <t>F1-score</t>
  </si>
  <si>
    <t>combination of  precision and recall</t>
  </si>
  <si>
    <t>confusion matrix</t>
  </si>
  <si>
    <t>ROC-AUC score</t>
  </si>
  <si>
    <t>Understand the business problem</t>
  </si>
  <si>
    <t>Identify what data is needed to solve the problem</t>
  </si>
  <si>
    <t>Customer level data -( demographics)</t>
  </si>
  <si>
    <t>Feedback data</t>
  </si>
  <si>
    <t>Transaction Data</t>
  </si>
  <si>
    <r>
      <t xml:space="preserve">Reading the </t>
    </r>
    <r>
      <rPr>
        <b/>
        <sz val="12"/>
        <color rgb="FFFF0000"/>
        <rFont val="Calibri (Body)"/>
      </rPr>
      <t>data</t>
    </r>
  </si>
  <si>
    <t>Supervised</t>
  </si>
  <si>
    <t>predicting a continuous variable  ( predicting price , demand, sales, rainfall )</t>
  </si>
  <si>
    <t xml:space="preserve">Regression </t>
  </si>
  <si>
    <t xml:space="preserve">Cust id </t>
  </si>
  <si>
    <t>gender</t>
  </si>
  <si>
    <t>country</t>
  </si>
  <si>
    <t>city</t>
  </si>
  <si>
    <t>salary</t>
  </si>
  <si>
    <t>age</t>
  </si>
  <si>
    <t>amount of loan</t>
  </si>
  <si>
    <t>default</t>
  </si>
  <si>
    <t>yes</t>
  </si>
  <si>
    <t>no</t>
  </si>
  <si>
    <t>customer type</t>
  </si>
  <si>
    <t>gold</t>
  </si>
  <si>
    <t>silver</t>
  </si>
  <si>
    <t>platinum</t>
  </si>
  <si>
    <t>at risk</t>
  </si>
  <si>
    <t>Binomial</t>
  </si>
  <si>
    <t>Multinomial</t>
  </si>
  <si>
    <t>Unsupervised</t>
  </si>
  <si>
    <t>data is trained based on labels/ target/ ground truth</t>
  </si>
  <si>
    <t>x(feature)</t>
  </si>
  <si>
    <t>y(label)</t>
  </si>
  <si>
    <t>y = 2*x</t>
  </si>
  <si>
    <t>seen data/ training data</t>
  </si>
  <si>
    <t>Supervised Learning</t>
  </si>
  <si>
    <t>segment</t>
  </si>
  <si>
    <t>customer profiling</t>
  </si>
  <si>
    <t>Forecasting</t>
  </si>
  <si>
    <t>wrt to time ( Time Series Data)</t>
  </si>
  <si>
    <t>sales forecasting</t>
  </si>
  <si>
    <t>demand forecasting</t>
  </si>
  <si>
    <t>Sequence of data is not important</t>
  </si>
  <si>
    <t>Jan</t>
  </si>
  <si>
    <t>Feb</t>
  </si>
  <si>
    <t>Mar</t>
  </si>
  <si>
    <t>April</t>
  </si>
  <si>
    <t>May</t>
  </si>
  <si>
    <t>June</t>
  </si>
  <si>
    <t>July</t>
  </si>
  <si>
    <t>Sequence here is important</t>
  </si>
  <si>
    <t>x1</t>
  </si>
  <si>
    <t>x2</t>
  </si>
  <si>
    <t>target</t>
  </si>
  <si>
    <t>Optimization</t>
  </si>
  <si>
    <t>Recommendation</t>
  </si>
  <si>
    <t>Segmentation/ clustering</t>
  </si>
  <si>
    <t>NLP ( Natural Language Processing)/Text Processing/ Text Mining</t>
  </si>
  <si>
    <t>Generative AI</t>
  </si>
  <si>
    <t>we are predicting a class or category( Binomial or Multinomial)</t>
  </si>
  <si>
    <t>Forming segments or clusters --&gt; items in a cluster are similar to each other</t>
  </si>
  <si>
    <t>Intracluster similarity and Intercluster separation</t>
  </si>
  <si>
    <t>sentiment analysis</t>
  </si>
  <si>
    <t>summarization</t>
  </si>
  <si>
    <t>translation</t>
  </si>
  <si>
    <t>chatbots</t>
  </si>
  <si>
    <t>text to speech</t>
  </si>
  <si>
    <t>voice Assistants</t>
  </si>
  <si>
    <t>Regression, Classification, Segmentation,Forecasting, Text Mining , Optimization</t>
  </si>
  <si>
    <t>Strategic v/s Operational problems</t>
  </si>
  <si>
    <t>if age &lt; 20: then "studying" elif age &lt; 30 then " working" else " retired"</t>
  </si>
  <si>
    <t>retired</t>
  </si>
  <si>
    <t>studying</t>
  </si>
  <si>
    <t>Interpretable Model</t>
  </si>
  <si>
    <t>Non-Interpretable Model</t>
  </si>
  <si>
    <t xml:space="preserve">Face recognition </t>
  </si>
  <si>
    <t>text Summarization</t>
  </si>
  <si>
    <t xml:space="preserve">Supervised v/s Unsupervised </t>
  </si>
  <si>
    <t>making  a product out of the model</t>
  </si>
  <si>
    <t>deploying the model --locally/ cloud</t>
  </si>
  <si>
    <t>Integrate the model with an app, website or webapp, hardware</t>
  </si>
  <si>
    <t>Monitoring the model</t>
  </si>
  <si>
    <t>Data Drift</t>
  </si>
  <si>
    <t>auto correct, auto complete</t>
  </si>
  <si>
    <t>Product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</si>
</sst>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0" borderId="1" xfId="0" applyFont="1" applyBorder="1"/>
    <xf numFmtId="0" fontId="0" fillId="0" borderId="13" xfId="0" applyBorder="1"/>
    <xf numFmtId="0" fontId="0" fillId="0" borderId="14" xfId="0" applyBorder="1"/>
    <xf numFmtId="0" fontId="2" fillId="2" borderId="7" xfId="0" applyFont="1" applyFill="1" applyBorder="1"/>
    <xf numFmtId="0" fontId="2" fillId="2" borderId="5" xfId="0" applyFont="1" applyFill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9" xfId="0" applyNumberFormat="1" applyBorder="1"/>
    <xf numFmtId="0" fontId="2" fillId="3" borderId="11" xfId="0" applyFont="1" applyFill="1" applyBorder="1"/>
    <xf numFmtId="0" fontId="0" fillId="3" borderId="0" xfId="0" applyFill="1"/>
    <xf numFmtId="0" fontId="0" fillId="3" borderId="8" xfId="0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3" xfId="0" applyFont="1" applyFill="1" applyBorder="1"/>
    <xf numFmtId="0" fontId="2" fillId="2" borderId="0" xfId="0" applyFont="1" applyFill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4" borderId="0" xfId="0" applyFill="1"/>
    <xf numFmtId="0" fontId="0" fillId="4" borderId="6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15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4" xfId="0" applyFill="1" applyBorder="1"/>
    <xf numFmtId="0" fontId="2" fillId="0" borderId="8" xfId="0" applyFont="1" applyBorder="1"/>
    <xf numFmtId="0" fontId="2" fillId="0" borderId="6" xfId="0" applyFont="1" applyBorder="1"/>
    <xf numFmtId="9" fontId="0" fillId="0" borderId="0" xfId="1" applyFont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/>
    <xf numFmtId="0" fontId="0" fillId="0" borderId="0" xfId="0" applyFill="1" applyBorder="1"/>
    <xf numFmtId="0" fontId="0" fillId="0" borderId="15" xfId="0" applyFill="1" applyBorder="1"/>
    <xf numFmtId="43" fontId="0" fillId="0" borderId="13" xfId="2" applyFont="1" applyBorder="1"/>
    <xf numFmtId="43" fontId="0" fillId="0" borderId="14" xfId="2" applyFont="1" applyBorder="1"/>
    <xf numFmtId="0" fontId="0" fillId="0" borderId="8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0" xfId="0" applyFill="1" applyBorder="1" applyAlignment="1">
      <alignment horizontal="left" wrapText="1"/>
    </xf>
    <xf numFmtId="0" fontId="0" fillId="6" borderId="0" xfId="0" applyFill="1" applyBorder="1" applyAlignment="1">
      <alignment horizontal="left"/>
    </xf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4E3C-B3B3-824B-A0D5-5501991DF2C9}">
  <dimension ref="A1:BG114"/>
  <sheetViews>
    <sheetView tabSelected="1" topLeftCell="B101" zoomScale="165" workbookViewId="0">
      <selection activeCell="G107" sqref="G107"/>
    </sheetView>
  </sheetViews>
  <sheetFormatPr baseColWidth="10" defaultRowHeight="16" x14ac:dyDescent="0.2"/>
  <cols>
    <col min="3" max="3" width="23.33203125" customWidth="1"/>
    <col min="5" max="5" width="15.83203125" customWidth="1"/>
    <col min="6" max="6" width="16" bestFit="1" customWidth="1"/>
    <col min="7" max="7" width="16.33203125" customWidth="1"/>
    <col min="12" max="12" width="34.83203125" customWidth="1"/>
    <col min="13" max="13" width="10.1640625" customWidth="1"/>
    <col min="21" max="21" width="21.5" customWidth="1"/>
    <col min="26" max="26" width="14.1640625" customWidth="1"/>
    <col min="27" max="27" width="13.6640625" bestFit="1" customWidth="1"/>
    <col min="28" max="28" width="18.5" customWidth="1"/>
    <col min="29" max="29" width="21.6640625" customWidth="1"/>
    <col min="30" max="30" width="15.5" customWidth="1"/>
    <col min="31" max="31" width="14.33203125" customWidth="1"/>
    <col min="32" max="32" width="21.6640625" customWidth="1"/>
    <col min="45" max="45" width="14.1640625" customWidth="1"/>
    <col min="46" max="46" width="17.1640625" customWidth="1"/>
    <col min="47" max="47" width="13.83203125" bestFit="1" customWidth="1"/>
    <col min="49" max="49" width="15.1640625" bestFit="1" customWidth="1"/>
    <col min="52" max="52" width="14" customWidth="1"/>
    <col min="53" max="53" width="18.5" customWidth="1"/>
  </cols>
  <sheetData>
    <row r="1" spans="3:59" x14ac:dyDescent="0.2">
      <c r="W1" t="s">
        <v>79</v>
      </c>
      <c r="X1">
        <f>AVERAGE(W5:W18)</f>
        <v>32.785714285714285</v>
      </c>
      <c r="Y1" t="s">
        <v>80</v>
      </c>
      <c r="Z1">
        <f>STDEV(W5:W18)</f>
        <v>4.9174504248968995</v>
      </c>
      <c r="AB1" t="s">
        <v>87</v>
      </c>
      <c r="AC1" t="s">
        <v>83</v>
      </c>
    </row>
    <row r="2" spans="3:59" x14ac:dyDescent="0.2">
      <c r="W2" t="s">
        <v>77</v>
      </c>
      <c r="X2">
        <f>MIN(W5:W18)</f>
        <v>23</v>
      </c>
      <c r="AB2" t="s">
        <v>88</v>
      </c>
      <c r="AC2" t="s">
        <v>89</v>
      </c>
    </row>
    <row r="3" spans="3:59" ht="17" thickBot="1" x14ac:dyDescent="0.25">
      <c r="C3" t="s">
        <v>0</v>
      </c>
      <c r="W3" t="s">
        <v>78</v>
      </c>
      <c r="X3">
        <f>MAX(W5:W18)</f>
        <v>40</v>
      </c>
      <c r="AD3" t="s">
        <v>84</v>
      </c>
      <c r="AE3" t="s">
        <v>85</v>
      </c>
      <c r="BF3" s="6"/>
    </row>
    <row r="4" spans="3:59" ht="17" thickBot="1" x14ac:dyDescent="0.25">
      <c r="U4" s="12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4" t="s">
        <v>30</v>
      </c>
      <c r="AA4" s="12" t="s">
        <v>51</v>
      </c>
      <c r="AB4" s="24" t="s">
        <v>52</v>
      </c>
      <c r="AC4" s="24" t="s">
        <v>66</v>
      </c>
      <c r="AD4" s="12" t="s">
        <v>81</v>
      </c>
      <c r="AE4" s="14" t="s">
        <v>82</v>
      </c>
      <c r="AF4" s="1"/>
      <c r="AM4" s="12"/>
      <c r="AN4" s="36" t="s">
        <v>26</v>
      </c>
      <c r="AO4" s="13" t="s">
        <v>27</v>
      </c>
      <c r="AP4" s="13" t="s">
        <v>28</v>
      </c>
      <c r="AQ4" s="37" t="s">
        <v>29</v>
      </c>
      <c r="AR4" s="14" t="s">
        <v>30</v>
      </c>
      <c r="AS4" s="24" t="s">
        <v>52</v>
      </c>
      <c r="AT4" s="24" t="s">
        <v>66</v>
      </c>
      <c r="AW4" s="33"/>
      <c r="AX4" s="13"/>
      <c r="BF4" s="6" t="s">
        <v>69</v>
      </c>
      <c r="BG4">
        <v>4</v>
      </c>
    </row>
    <row r="5" spans="3:59" x14ac:dyDescent="0.2">
      <c r="C5" s="1" t="s">
        <v>1</v>
      </c>
      <c r="D5" s="1"/>
      <c r="E5" s="1"/>
      <c r="F5" s="1" t="s">
        <v>17</v>
      </c>
      <c r="G5" s="1"/>
      <c r="H5" s="1"/>
      <c r="I5" s="1"/>
      <c r="J5" s="1"/>
      <c r="K5" s="1"/>
      <c r="L5" s="1" t="s">
        <v>2</v>
      </c>
      <c r="M5" s="1"/>
      <c r="U5" s="5"/>
      <c r="V5" t="s">
        <v>31</v>
      </c>
      <c r="W5">
        <v>30</v>
      </c>
      <c r="X5">
        <v>49599</v>
      </c>
      <c r="Y5" t="s">
        <v>35</v>
      </c>
      <c r="Z5" s="6">
        <v>13</v>
      </c>
      <c r="AA5" s="5">
        <v>500</v>
      </c>
      <c r="AB5" s="25">
        <v>119</v>
      </c>
      <c r="AC5" s="6" t="s">
        <v>67</v>
      </c>
      <c r="AD5" s="29">
        <f>(W5-$X$2)/($X$3-$X$2)</f>
        <v>0.41176470588235292</v>
      </c>
      <c r="AE5" s="30">
        <f>(W5-$X$1)/$Z$1</f>
        <v>-0.5664956522205693</v>
      </c>
      <c r="AH5" t="s">
        <v>32</v>
      </c>
      <c r="AI5" t="s">
        <v>31</v>
      </c>
      <c r="AM5" s="5"/>
      <c r="AN5" s="5" t="s">
        <v>31</v>
      </c>
      <c r="AO5">
        <v>30</v>
      </c>
      <c r="AP5">
        <v>49599</v>
      </c>
      <c r="AQ5" t="s">
        <v>35</v>
      </c>
      <c r="AR5" s="6">
        <v>13</v>
      </c>
      <c r="AS5" s="25">
        <v>119</v>
      </c>
      <c r="AT5" s="6" t="s">
        <v>67</v>
      </c>
      <c r="AW5" s="34"/>
      <c r="BB5">
        <v>2</v>
      </c>
      <c r="BF5" s="6" t="s">
        <v>68</v>
      </c>
      <c r="BG5">
        <v>3</v>
      </c>
    </row>
    <row r="6" spans="3:59" x14ac:dyDescent="0.2">
      <c r="U6" s="5"/>
      <c r="V6" t="s">
        <v>32</v>
      </c>
      <c r="W6">
        <v>38</v>
      </c>
      <c r="X6">
        <v>34451</v>
      </c>
      <c r="Y6" t="s">
        <v>36</v>
      </c>
      <c r="Z6" s="6">
        <v>31</v>
      </c>
      <c r="AA6" s="5">
        <v>500</v>
      </c>
      <c r="AB6" s="25">
        <v>478</v>
      </c>
      <c r="AC6" s="6" t="s">
        <v>68</v>
      </c>
      <c r="AD6" s="29">
        <f t="shared" ref="AD6:AD18" si="0">(W6-$X$2)/($X$3-$X$2)</f>
        <v>0.88235294117647056</v>
      </c>
      <c r="AE6" s="30">
        <f t="shared" ref="AE6:AE18" si="1">(W6-$X$1)/$Z$1</f>
        <v>1.0603636567205534</v>
      </c>
      <c r="AG6" t="s">
        <v>35</v>
      </c>
      <c r="AM6" s="5"/>
      <c r="AN6" s="5" t="s">
        <v>32</v>
      </c>
      <c r="AO6">
        <v>38</v>
      </c>
      <c r="AP6">
        <v>34451</v>
      </c>
      <c r="AQ6" t="s">
        <v>36</v>
      </c>
      <c r="AR6" s="6">
        <v>31</v>
      </c>
      <c r="AS6" s="25">
        <v>478</v>
      </c>
      <c r="AT6" s="6" t="s">
        <v>68</v>
      </c>
      <c r="AW6" s="34"/>
      <c r="BB6">
        <v>3</v>
      </c>
      <c r="BF6" s="6" t="s">
        <v>67</v>
      </c>
      <c r="BG6">
        <v>2</v>
      </c>
    </row>
    <row r="7" spans="3:59" x14ac:dyDescent="0.2">
      <c r="C7" t="s">
        <v>3</v>
      </c>
      <c r="F7" t="s">
        <v>18</v>
      </c>
      <c r="U7" s="5"/>
      <c r="V7" t="s">
        <v>31</v>
      </c>
      <c r="W7">
        <v>36</v>
      </c>
      <c r="X7">
        <v>67</v>
      </c>
      <c r="Y7" t="s">
        <v>37</v>
      </c>
      <c r="Z7" s="6">
        <v>12</v>
      </c>
      <c r="AA7" s="5">
        <v>500</v>
      </c>
      <c r="AB7" s="25">
        <v>44</v>
      </c>
      <c r="AC7" s="6" t="s">
        <v>69</v>
      </c>
      <c r="AD7" s="29">
        <f t="shared" si="0"/>
        <v>0.76470588235294112</v>
      </c>
      <c r="AE7" s="30">
        <f t="shared" si="1"/>
        <v>0.6536488294852727</v>
      </c>
      <c r="AG7" t="s">
        <v>37</v>
      </c>
      <c r="AM7" s="5"/>
      <c r="AN7" s="5" t="s">
        <v>31</v>
      </c>
      <c r="AO7">
        <v>36</v>
      </c>
      <c r="AP7">
        <v>45000</v>
      </c>
      <c r="AQ7" t="s">
        <v>37</v>
      </c>
      <c r="AR7" s="6">
        <v>12</v>
      </c>
      <c r="AS7" s="25">
        <v>44</v>
      </c>
      <c r="AT7" s="6" t="s">
        <v>69</v>
      </c>
      <c r="AW7" s="34"/>
      <c r="BB7">
        <v>4</v>
      </c>
      <c r="BF7" s="6" t="s">
        <v>70</v>
      </c>
      <c r="BG7">
        <v>1</v>
      </c>
    </row>
    <row r="8" spans="3:59" x14ac:dyDescent="0.2">
      <c r="C8" t="s">
        <v>4</v>
      </c>
      <c r="F8" t="s">
        <v>19</v>
      </c>
      <c r="U8" s="5"/>
      <c r="V8" t="s">
        <v>32</v>
      </c>
      <c r="W8">
        <v>31</v>
      </c>
      <c r="X8">
        <v>79346</v>
      </c>
      <c r="Y8" t="s">
        <v>35</v>
      </c>
      <c r="Z8" s="6">
        <v>30</v>
      </c>
      <c r="AA8" s="5">
        <v>500</v>
      </c>
      <c r="AB8" s="25">
        <v>466</v>
      </c>
      <c r="AC8" s="6" t="s">
        <v>70</v>
      </c>
      <c r="AD8" s="29">
        <f t="shared" si="0"/>
        <v>0.47058823529411764</v>
      </c>
      <c r="AE8" s="30">
        <f t="shared" si="1"/>
        <v>-0.36313823860292899</v>
      </c>
      <c r="AG8" t="s">
        <v>38</v>
      </c>
      <c r="AM8" s="5"/>
      <c r="AN8" s="5" t="s">
        <v>32</v>
      </c>
      <c r="AO8">
        <v>31</v>
      </c>
      <c r="AP8">
        <v>79346</v>
      </c>
      <c r="AQ8" t="s">
        <v>35</v>
      </c>
      <c r="AR8" s="6">
        <v>30</v>
      </c>
      <c r="AS8" s="25">
        <v>466</v>
      </c>
      <c r="AT8" s="6" t="s">
        <v>70</v>
      </c>
      <c r="AW8" s="34"/>
      <c r="BB8">
        <v>1</v>
      </c>
      <c r="BF8" s="6" t="s">
        <v>71</v>
      </c>
      <c r="BG8">
        <v>0</v>
      </c>
    </row>
    <row r="9" spans="3:59" x14ac:dyDescent="0.2">
      <c r="C9" t="s">
        <v>5</v>
      </c>
      <c r="F9" t="s">
        <v>20</v>
      </c>
      <c r="U9" s="5"/>
      <c r="V9" t="s">
        <v>31</v>
      </c>
      <c r="W9">
        <v>23</v>
      </c>
      <c r="X9" t="s">
        <v>49</v>
      </c>
      <c r="Y9" t="s">
        <v>36</v>
      </c>
      <c r="Z9" s="6">
        <v>13</v>
      </c>
      <c r="AA9" s="5">
        <v>500</v>
      </c>
      <c r="AB9" s="25">
        <v>281</v>
      </c>
      <c r="AC9" s="6" t="s">
        <v>71</v>
      </c>
      <c r="AD9" s="29">
        <f t="shared" si="0"/>
        <v>0</v>
      </c>
      <c r="AE9" s="30">
        <f t="shared" si="1"/>
        <v>-1.9899975475440517</v>
      </c>
      <c r="AM9" s="5"/>
      <c r="AN9" s="5" t="s">
        <v>31</v>
      </c>
      <c r="AO9">
        <v>23</v>
      </c>
      <c r="AP9">
        <v>23000</v>
      </c>
      <c r="AQ9" t="s">
        <v>36</v>
      </c>
      <c r="AR9" s="6">
        <v>13</v>
      </c>
      <c r="AS9" s="25">
        <v>281</v>
      </c>
      <c r="AT9" s="6" t="s">
        <v>71</v>
      </c>
      <c r="AW9" s="34"/>
      <c r="BB9">
        <v>0</v>
      </c>
    </row>
    <row r="10" spans="3:59" x14ac:dyDescent="0.2">
      <c r="C10" t="s">
        <v>6</v>
      </c>
      <c r="U10" s="5"/>
      <c r="V10" t="s">
        <v>32</v>
      </c>
      <c r="W10">
        <v>40</v>
      </c>
      <c r="X10">
        <v>31407</v>
      </c>
      <c r="Y10" t="s">
        <v>38</v>
      </c>
      <c r="Z10" s="6">
        <v>20</v>
      </c>
      <c r="AA10" s="5">
        <v>500</v>
      </c>
      <c r="AB10" s="25">
        <v>0</v>
      </c>
      <c r="AC10" s="6" t="s">
        <v>67</v>
      </c>
      <c r="AD10" s="29">
        <f t="shared" si="0"/>
        <v>1</v>
      </c>
      <c r="AE10" s="30">
        <f t="shared" si="1"/>
        <v>1.467078483955834</v>
      </c>
      <c r="AM10" s="5"/>
      <c r="AN10" s="5" t="s">
        <v>32</v>
      </c>
      <c r="AO10">
        <v>40</v>
      </c>
      <c r="AP10">
        <v>31407</v>
      </c>
      <c r="AQ10" t="s">
        <v>38</v>
      </c>
      <c r="AR10" s="6">
        <v>20</v>
      </c>
      <c r="AS10" s="25">
        <v>322</v>
      </c>
      <c r="AT10" s="6" t="s">
        <v>67</v>
      </c>
      <c r="AW10" s="34"/>
      <c r="BB10">
        <v>2</v>
      </c>
    </row>
    <row r="11" spans="3:59" x14ac:dyDescent="0.2">
      <c r="C11" t="s">
        <v>8</v>
      </c>
      <c r="F11" t="s">
        <v>16</v>
      </c>
      <c r="U11" s="5"/>
      <c r="V11" t="s">
        <v>31</v>
      </c>
      <c r="W11">
        <v>27</v>
      </c>
      <c r="X11">
        <v>38295</v>
      </c>
      <c r="Y11" t="s">
        <v>37</v>
      </c>
      <c r="Z11" s="6">
        <v>4</v>
      </c>
      <c r="AA11" s="5">
        <v>500</v>
      </c>
      <c r="AB11" s="25">
        <v>175</v>
      </c>
      <c r="AC11" s="6" t="s">
        <v>68</v>
      </c>
      <c r="AD11" s="29">
        <f t="shared" si="0"/>
        <v>0.23529411764705882</v>
      </c>
      <c r="AE11" s="30">
        <f t="shared" si="1"/>
        <v>-1.1765678930734902</v>
      </c>
      <c r="AM11" s="5"/>
      <c r="AN11" s="5" t="s">
        <v>31</v>
      </c>
      <c r="AO11">
        <v>27</v>
      </c>
      <c r="AP11">
        <v>38295</v>
      </c>
      <c r="AQ11" t="s">
        <v>37</v>
      </c>
      <c r="AR11" s="6">
        <v>4</v>
      </c>
      <c r="AS11" s="25">
        <v>175</v>
      </c>
      <c r="AT11" s="6" t="s">
        <v>68</v>
      </c>
      <c r="AW11" s="34"/>
      <c r="BB11">
        <v>3</v>
      </c>
    </row>
    <row r="12" spans="3:59" x14ac:dyDescent="0.2">
      <c r="C12" t="s">
        <v>7</v>
      </c>
      <c r="G12" t="s">
        <v>22</v>
      </c>
      <c r="U12" s="5"/>
      <c r="V12" t="s">
        <v>32</v>
      </c>
      <c r="W12">
        <v>35</v>
      </c>
      <c r="X12">
        <v>79566</v>
      </c>
      <c r="Y12" t="s">
        <v>35</v>
      </c>
      <c r="Z12" s="6">
        <v>3</v>
      </c>
      <c r="AA12" s="5">
        <v>500</v>
      </c>
      <c r="AB12" s="25">
        <v>282</v>
      </c>
      <c r="AC12" s="6" t="s">
        <v>69</v>
      </c>
      <c r="AD12" s="29">
        <f t="shared" si="0"/>
        <v>0.70588235294117652</v>
      </c>
      <c r="AE12" s="30">
        <f t="shared" si="1"/>
        <v>0.45029141586763238</v>
      </c>
      <c r="AM12" s="5"/>
      <c r="AN12" s="5" t="s">
        <v>32</v>
      </c>
      <c r="AO12">
        <v>35</v>
      </c>
      <c r="AP12">
        <v>79566</v>
      </c>
      <c r="AQ12" t="s">
        <v>35</v>
      </c>
      <c r="AR12" s="6">
        <v>3</v>
      </c>
      <c r="AS12" s="25">
        <v>282</v>
      </c>
      <c r="AT12" s="6" t="s">
        <v>69</v>
      </c>
      <c r="AW12" s="34"/>
      <c r="BB12">
        <v>4</v>
      </c>
    </row>
    <row r="13" spans="3:59" x14ac:dyDescent="0.2">
      <c r="C13" t="s">
        <v>9</v>
      </c>
      <c r="G13" s="1" t="s">
        <v>21</v>
      </c>
      <c r="U13" s="5"/>
      <c r="V13" t="s">
        <v>31</v>
      </c>
      <c r="W13">
        <v>32</v>
      </c>
      <c r="X13" t="s">
        <v>48</v>
      </c>
      <c r="Y13" t="s">
        <v>50</v>
      </c>
      <c r="Z13" s="6">
        <v>35</v>
      </c>
      <c r="AA13" s="5">
        <v>500</v>
      </c>
      <c r="AB13" s="25">
        <v>332</v>
      </c>
      <c r="AC13" s="6" t="s">
        <v>70</v>
      </c>
      <c r="AD13" s="29">
        <f t="shared" si="0"/>
        <v>0.52941176470588236</v>
      </c>
      <c r="AE13" s="30">
        <f t="shared" si="1"/>
        <v>-0.15978082498528862</v>
      </c>
      <c r="AM13" s="5"/>
      <c r="AN13" s="5" t="s">
        <v>31</v>
      </c>
      <c r="AO13">
        <v>32</v>
      </c>
      <c r="AP13">
        <v>75000</v>
      </c>
      <c r="AQ13" t="s">
        <v>36</v>
      </c>
      <c r="AR13" s="6">
        <v>35</v>
      </c>
      <c r="AS13" s="25">
        <v>332</v>
      </c>
      <c r="AT13" s="6" t="s">
        <v>70</v>
      </c>
      <c r="AW13" s="34"/>
      <c r="BB13">
        <v>1</v>
      </c>
    </row>
    <row r="14" spans="3:59" x14ac:dyDescent="0.2">
      <c r="C14" t="s">
        <v>10</v>
      </c>
      <c r="H14" t="s">
        <v>23</v>
      </c>
      <c r="U14" s="5"/>
      <c r="V14" t="s">
        <v>32</v>
      </c>
      <c r="W14">
        <v>37</v>
      </c>
      <c r="X14">
        <v>38271</v>
      </c>
      <c r="Y14" t="s">
        <v>37</v>
      </c>
      <c r="Z14" s="6">
        <v>22</v>
      </c>
      <c r="AA14" s="5">
        <v>500</v>
      </c>
      <c r="AB14" s="25">
        <v>471</v>
      </c>
      <c r="AC14" s="6" t="s">
        <v>71</v>
      </c>
      <c r="AD14" s="29">
        <f t="shared" si="0"/>
        <v>0.82352941176470584</v>
      </c>
      <c r="AE14" s="30">
        <f t="shared" si="1"/>
        <v>0.85700624310291307</v>
      </c>
      <c r="AM14" s="5"/>
      <c r="AN14" s="5" t="s">
        <v>32</v>
      </c>
      <c r="AO14">
        <v>37</v>
      </c>
      <c r="AP14">
        <v>38271</v>
      </c>
      <c r="AQ14" t="s">
        <v>37</v>
      </c>
      <c r="AR14" s="6">
        <v>22</v>
      </c>
      <c r="AS14" s="25">
        <v>471</v>
      </c>
      <c r="AT14" s="6" t="s">
        <v>71</v>
      </c>
      <c r="AW14" s="34"/>
      <c r="BB14">
        <v>0</v>
      </c>
    </row>
    <row r="15" spans="3:59" x14ac:dyDescent="0.2">
      <c r="C15" t="s">
        <v>11</v>
      </c>
      <c r="H15" t="s">
        <v>24</v>
      </c>
      <c r="U15" s="5"/>
      <c r="V15" t="s">
        <v>31</v>
      </c>
      <c r="W15">
        <v>33</v>
      </c>
      <c r="X15">
        <v>57</v>
      </c>
      <c r="Y15" t="s">
        <v>35</v>
      </c>
      <c r="Z15" s="6">
        <v>31</v>
      </c>
      <c r="AA15" s="5">
        <v>500</v>
      </c>
      <c r="AB15" s="25">
        <v>18</v>
      </c>
      <c r="AC15" s="6" t="s">
        <v>67</v>
      </c>
      <c r="AD15" s="29">
        <f t="shared" si="0"/>
        <v>0.58823529411764708</v>
      </c>
      <c r="AE15" s="30">
        <f t="shared" si="1"/>
        <v>4.3576588632351705E-2</v>
      </c>
      <c r="AM15" s="5"/>
      <c r="AN15" s="5" t="s">
        <v>31</v>
      </c>
      <c r="AO15">
        <v>33</v>
      </c>
      <c r="AP15">
        <v>47000</v>
      </c>
      <c r="AQ15" t="s">
        <v>35</v>
      </c>
      <c r="AR15" s="6">
        <v>31</v>
      </c>
      <c r="AS15" s="25">
        <v>18</v>
      </c>
      <c r="AT15" s="6" t="s">
        <v>67</v>
      </c>
      <c r="AW15" s="34"/>
      <c r="BB15">
        <v>2</v>
      </c>
    </row>
    <row r="16" spans="3:59" x14ac:dyDescent="0.2">
      <c r="U16" s="5"/>
      <c r="V16" t="s">
        <v>32</v>
      </c>
      <c r="W16">
        <v>27</v>
      </c>
      <c r="X16">
        <v>64560</v>
      </c>
      <c r="Y16" t="s">
        <v>36</v>
      </c>
      <c r="Z16" s="6">
        <v>1</v>
      </c>
      <c r="AA16" s="5">
        <v>500</v>
      </c>
      <c r="AB16" s="25">
        <v>218</v>
      </c>
      <c r="AC16" s="6" t="s">
        <v>68</v>
      </c>
      <c r="AD16" s="29">
        <f t="shared" si="0"/>
        <v>0.23529411764705882</v>
      </c>
      <c r="AE16" s="30">
        <f t="shared" si="1"/>
        <v>-1.1765678930734902</v>
      </c>
      <c r="AM16" s="5"/>
      <c r="AN16" s="5" t="s">
        <v>32</v>
      </c>
      <c r="AO16">
        <v>27</v>
      </c>
      <c r="AP16">
        <v>64560</v>
      </c>
      <c r="AQ16" t="s">
        <v>36</v>
      </c>
      <c r="AR16" s="6">
        <v>1</v>
      </c>
      <c r="AS16" s="25">
        <v>218</v>
      </c>
      <c r="AT16" s="6" t="s">
        <v>68</v>
      </c>
      <c r="AW16" s="34"/>
      <c r="BB16">
        <v>3</v>
      </c>
    </row>
    <row r="17" spans="3:54" x14ac:dyDescent="0.2">
      <c r="C17" t="s">
        <v>12</v>
      </c>
      <c r="G17" s="1" t="s">
        <v>33</v>
      </c>
      <c r="U17" s="5"/>
      <c r="V17" t="s">
        <v>31</v>
      </c>
      <c r="W17">
        <v>32</v>
      </c>
      <c r="X17">
        <v>60073</v>
      </c>
      <c r="Y17" t="s">
        <v>38</v>
      </c>
      <c r="Z17" s="6">
        <v>32</v>
      </c>
      <c r="AA17" s="5">
        <v>500</v>
      </c>
      <c r="AB17" s="25">
        <v>189</v>
      </c>
      <c r="AC17" s="6" t="s">
        <v>69</v>
      </c>
      <c r="AD17" s="29">
        <f t="shared" si="0"/>
        <v>0.52941176470588236</v>
      </c>
      <c r="AE17" s="30">
        <f t="shared" si="1"/>
        <v>-0.15978082498528862</v>
      </c>
      <c r="AM17" s="5"/>
      <c r="AN17" s="5" t="s">
        <v>31</v>
      </c>
      <c r="AO17">
        <v>32</v>
      </c>
      <c r="AP17">
        <v>60073</v>
      </c>
      <c r="AQ17" t="s">
        <v>38</v>
      </c>
      <c r="AR17" s="6">
        <v>32</v>
      </c>
      <c r="AS17" s="25">
        <v>189</v>
      </c>
      <c r="AT17" s="6" t="s">
        <v>69</v>
      </c>
      <c r="AW17" s="34"/>
      <c r="BB17">
        <v>4</v>
      </c>
    </row>
    <row r="18" spans="3:54" ht="17" thickBot="1" x14ac:dyDescent="0.25">
      <c r="C18" t="s">
        <v>13</v>
      </c>
      <c r="H18" t="s">
        <v>34</v>
      </c>
      <c r="L18" t="s">
        <v>40</v>
      </c>
      <c r="U18" s="7"/>
      <c r="V18" s="8" t="s">
        <v>32</v>
      </c>
      <c r="W18" s="8">
        <v>38</v>
      </c>
      <c r="X18" s="8">
        <v>70586</v>
      </c>
      <c r="Y18" s="8" t="s">
        <v>37</v>
      </c>
      <c r="Z18" s="9">
        <v>1</v>
      </c>
      <c r="AA18" s="7">
        <v>500</v>
      </c>
      <c r="AB18" s="26" t="s">
        <v>48</v>
      </c>
      <c r="AC18" s="9" t="s">
        <v>70</v>
      </c>
      <c r="AD18" s="31">
        <f t="shared" si="0"/>
        <v>0.88235294117647056</v>
      </c>
      <c r="AE18" s="32">
        <f t="shared" si="1"/>
        <v>1.0603636567205534</v>
      </c>
      <c r="AM18" s="7"/>
      <c r="AN18" s="7" t="s">
        <v>32</v>
      </c>
      <c r="AO18" s="8">
        <v>38</v>
      </c>
      <c r="AP18" s="8">
        <v>70586</v>
      </c>
      <c r="AQ18" s="8" t="s">
        <v>37</v>
      </c>
      <c r="AR18" s="9">
        <v>1</v>
      </c>
      <c r="AS18" s="26">
        <v>211</v>
      </c>
      <c r="AT18" s="9" t="s">
        <v>70</v>
      </c>
      <c r="AW18" s="35"/>
      <c r="AX18" s="8"/>
      <c r="BB18">
        <v>1</v>
      </c>
    </row>
    <row r="19" spans="3:54" x14ac:dyDescent="0.2">
      <c r="C19" t="s">
        <v>14</v>
      </c>
      <c r="H19" t="s">
        <v>39</v>
      </c>
      <c r="L19" t="s">
        <v>41</v>
      </c>
    </row>
    <row r="20" spans="3:54" ht="17" thickBot="1" x14ac:dyDescent="0.25">
      <c r="C20" t="s">
        <v>15</v>
      </c>
      <c r="H20" t="s">
        <v>42</v>
      </c>
      <c r="L20" t="s">
        <v>43</v>
      </c>
    </row>
    <row r="21" spans="3:54" ht="17" thickBot="1" x14ac:dyDescent="0.25">
      <c r="AN21" s="12" t="s">
        <v>32</v>
      </c>
      <c r="AO21" s="33" t="s">
        <v>35</v>
      </c>
      <c r="AP21" s="33" t="s">
        <v>36</v>
      </c>
      <c r="AQ21" s="33" t="s">
        <v>38</v>
      </c>
      <c r="AR21" s="33"/>
      <c r="AS21" s="33" t="s">
        <v>27</v>
      </c>
      <c r="AT21" s="33" t="s">
        <v>28</v>
      </c>
      <c r="AU21" s="14" t="s">
        <v>30</v>
      </c>
      <c r="AV21" s="24" t="s">
        <v>52</v>
      </c>
      <c r="AW21" s="24" t="s">
        <v>66</v>
      </c>
    </row>
    <row r="22" spans="3:54" x14ac:dyDescent="0.2">
      <c r="AN22" s="5">
        <v>0</v>
      </c>
      <c r="AO22" s="34">
        <v>1</v>
      </c>
      <c r="AP22" s="34">
        <v>0</v>
      </c>
      <c r="AQ22" s="34">
        <v>0</v>
      </c>
      <c r="AR22" s="34"/>
      <c r="AS22">
        <v>30</v>
      </c>
      <c r="AT22">
        <v>49599</v>
      </c>
      <c r="AU22" s="6">
        <v>13</v>
      </c>
      <c r="AV22" s="25">
        <v>119</v>
      </c>
      <c r="AW22" s="6">
        <v>2</v>
      </c>
    </row>
    <row r="23" spans="3:54" x14ac:dyDescent="0.2">
      <c r="G23" s="1" t="s">
        <v>57</v>
      </c>
      <c r="AN23" s="5">
        <v>1</v>
      </c>
      <c r="AO23" s="34">
        <v>0</v>
      </c>
      <c r="AP23" s="34">
        <v>1</v>
      </c>
      <c r="AQ23" s="34">
        <v>0</v>
      </c>
      <c r="AR23" s="34"/>
      <c r="AS23">
        <v>38</v>
      </c>
      <c r="AT23">
        <v>34451</v>
      </c>
      <c r="AU23" s="6">
        <v>31</v>
      </c>
      <c r="AV23" s="25">
        <v>478</v>
      </c>
      <c r="AW23" s="6">
        <v>3</v>
      </c>
    </row>
    <row r="24" spans="3:54" x14ac:dyDescent="0.2">
      <c r="AN24" s="5">
        <v>0</v>
      </c>
      <c r="AO24" s="34">
        <v>0</v>
      </c>
      <c r="AP24" s="34">
        <v>0</v>
      </c>
      <c r="AQ24" s="34">
        <v>0</v>
      </c>
      <c r="AR24" s="34"/>
      <c r="AS24">
        <v>36</v>
      </c>
      <c r="AT24">
        <v>45000</v>
      </c>
      <c r="AU24" s="6">
        <v>12</v>
      </c>
      <c r="AV24" s="25">
        <v>44</v>
      </c>
      <c r="AW24" s="6">
        <v>4</v>
      </c>
    </row>
    <row r="25" spans="3:54" x14ac:dyDescent="0.2">
      <c r="AN25" s="5">
        <v>1</v>
      </c>
      <c r="AO25" s="34">
        <v>1</v>
      </c>
      <c r="AP25" s="34">
        <v>0</v>
      </c>
      <c r="AQ25" s="34">
        <v>0</v>
      </c>
      <c r="AR25" s="34"/>
      <c r="AS25">
        <v>31</v>
      </c>
      <c r="AT25">
        <v>79346</v>
      </c>
      <c r="AU25" s="6">
        <v>30</v>
      </c>
      <c r="AV25" s="25">
        <v>466</v>
      </c>
      <c r="AW25" s="6">
        <v>1</v>
      </c>
    </row>
    <row r="26" spans="3:54" ht="17" thickBot="1" x14ac:dyDescent="0.25">
      <c r="AN26" s="5">
        <v>0</v>
      </c>
      <c r="AO26" s="34">
        <v>0</v>
      </c>
      <c r="AP26" s="34">
        <v>1</v>
      </c>
      <c r="AQ26" s="34">
        <v>0</v>
      </c>
      <c r="AR26" s="34"/>
      <c r="AS26">
        <v>23</v>
      </c>
      <c r="AT26">
        <v>23000</v>
      </c>
      <c r="AU26" s="6">
        <v>13</v>
      </c>
      <c r="AV26" s="25">
        <v>281</v>
      </c>
      <c r="AW26" s="6">
        <v>0</v>
      </c>
    </row>
    <row r="27" spans="3:54" ht="17" thickBot="1" x14ac:dyDescent="0.25">
      <c r="C27" s="76" t="s">
        <v>59</v>
      </c>
      <c r="D27" s="77"/>
      <c r="E27" s="77"/>
      <c r="F27" s="77"/>
      <c r="G27" s="77"/>
      <c r="H27" s="77"/>
      <c r="I27" s="77"/>
      <c r="J27" s="77"/>
      <c r="K27" s="77"/>
      <c r="L27" s="78"/>
      <c r="N27" s="58" t="s">
        <v>58</v>
      </c>
      <c r="O27" s="59"/>
      <c r="P27" s="59"/>
      <c r="Q27" s="59"/>
      <c r="R27" s="59"/>
      <c r="S27" s="59"/>
      <c r="T27" s="59"/>
      <c r="U27" s="60"/>
      <c r="X27" s="87" t="s">
        <v>60</v>
      </c>
      <c r="Y27" s="88"/>
      <c r="Z27" s="88"/>
      <c r="AA27" s="88"/>
      <c r="AB27" s="88"/>
      <c r="AC27" s="89"/>
      <c r="AD27" s="3"/>
      <c r="AE27" s="3"/>
      <c r="AF27" s="3"/>
      <c r="AG27" s="3"/>
      <c r="AH27" s="4"/>
      <c r="AN27" s="5">
        <v>1</v>
      </c>
      <c r="AO27" s="34">
        <v>0</v>
      </c>
      <c r="AP27" s="34">
        <v>0</v>
      </c>
      <c r="AQ27" s="34">
        <v>1</v>
      </c>
      <c r="AR27" s="34"/>
      <c r="AS27">
        <v>40</v>
      </c>
      <c r="AT27">
        <v>31407</v>
      </c>
      <c r="AU27" s="6">
        <v>20</v>
      </c>
      <c r="AV27" s="25">
        <v>322</v>
      </c>
      <c r="AW27" s="6">
        <v>2</v>
      </c>
    </row>
    <row r="28" spans="3:54" x14ac:dyDescent="0.2">
      <c r="C28" s="79"/>
      <c r="D28" s="80"/>
      <c r="E28" s="80"/>
      <c r="F28" s="80"/>
      <c r="G28" s="80"/>
      <c r="H28" s="80"/>
      <c r="I28" s="80"/>
      <c r="J28" s="80"/>
      <c r="K28" s="80"/>
      <c r="L28" s="81"/>
      <c r="N28" s="18"/>
      <c r="O28" s="19"/>
      <c r="P28" s="19"/>
      <c r="Q28" s="19"/>
      <c r="R28" s="19"/>
      <c r="S28" s="19"/>
      <c r="T28" s="19"/>
      <c r="U28" s="20"/>
      <c r="X28" s="79"/>
      <c r="Y28" s="80"/>
      <c r="Z28" s="80"/>
      <c r="AA28" s="80"/>
      <c r="AB28" s="80"/>
      <c r="AC28" s="81"/>
      <c r="AH28" s="6"/>
      <c r="AN28" s="5">
        <v>0</v>
      </c>
      <c r="AO28" s="34">
        <v>0</v>
      </c>
      <c r="AP28" s="34">
        <v>0</v>
      </c>
      <c r="AQ28" s="34">
        <v>0</v>
      </c>
      <c r="AR28" s="34"/>
      <c r="AS28">
        <v>27</v>
      </c>
      <c r="AT28">
        <v>38295</v>
      </c>
      <c r="AU28" s="6">
        <v>4</v>
      </c>
      <c r="AV28" s="25">
        <v>175</v>
      </c>
      <c r="AW28" s="6">
        <v>3</v>
      </c>
    </row>
    <row r="29" spans="3:54" x14ac:dyDescent="0.2">
      <c r="C29" s="79"/>
      <c r="D29" s="80"/>
      <c r="E29" s="80" t="s">
        <v>163</v>
      </c>
      <c r="F29" s="80"/>
      <c r="G29" s="80"/>
      <c r="H29" s="80"/>
      <c r="I29" s="80"/>
      <c r="J29" s="80"/>
      <c r="K29" s="80"/>
      <c r="L29" s="81"/>
      <c r="N29" s="28" t="s">
        <v>168</v>
      </c>
      <c r="O29" s="19"/>
      <c r="P29" s="19" t="s">
        <v>45</v>
      </c>
      <c r="Q29" s="19"/>
      <c r="R29" s="19"/>
      <c r="S29" s="19"/>
      <c r="T29" s="19"/>
      <c r="U29" s="20"/>
      <c r="X29" s="79"/>
      <c r="Y29" s="80" t="s">
        <v>238</v>
      </c>
      <c r="Z29" s="80"/>
      <c r="AA29" s="80"/>
      <c r="AB29" s="80"/>
      <c r="AC29" s="81"/>
      <c r="AH29" s="6"/>
      <c r="AN29" s="5">
        <v>1</v>
      </c>
      <c r="AO29" s="34">
        <v>1</v>
      </c>
      <c r="AP29" s="34">
        <v>0</v>
      </c>
      <c r="AQ29" s="34">
        <v>0</v>
      </c>
      <c r="AR29" s="34"/>
      <c r="AS29">
        <v>35</v>
      </c>
      <c r="AT29">
        <v>79566</v>
      </c>
      <c r="AU29" s="6">
        <v>3</v>
      </c>
      <c r="AV29" s="25">
        <v>282</v>
      </c>
      <c r="AW29" s="6">
        <v>4</v>
      </c>
    </row>
    <row r="30" spans="3:54" x14ac:dyDescent="0.2">
      <c r="C30" s="79"/>
      <c r="D30" s="80"/>
      <c r="E30" s="80"/>
      <c r="F30" s="80"/>
      <c r="G30" s="80"/>
      <c r="H30" s="80"/>
      <c r="I30" s="80"/>
      <c r="J30" s="80"/>
      <c r="K30" s="80"/>
      <c r="L30" s="81"/>
      <c r="N30" s="18"/>
      <c r="O30" s="19"/>
      <c r="P30" s="19"/>
      <c r="Q30" s="19"/>
      <c r="R30" s="19"/>
      <c r="S30" s="19"/>
      <c r="T30" s="19"/>
      <c r="U30" s="20"/>
      <c r="X30" s="79"/>
      <c r="Y30" s="80"/>
      <c r="Z30" s="80" t="s">
        <v>239</v>
      </c>
      <c r="AA30" s="80"/>
      <c r="AB30" s="80"/>
      <c r="AC30" s="81"/>
      <c r="AH30" s="6"/>
      <c r="AN30" s="5">
        <v>0</v>
      </c>
      <c r="AO30" s="34">
        <v>0</v>
      </c>
      <c r="AP30" s="34">
        <v>1</v>
      </c>
      <c r="AQ30" s="34">
        <v>0</v>
      </c>
      <c r="AR30" s="34"/>
      <c r="AS30">
        <v>32</v>
      </c>
      <c r="AT30">
        <v>75000</v>
      </c>
      <c r="AU30" s="6">
        <v>35</v>
      </c>
      <c r="AV30" s="25">
        <v>332</v>
      </c>
      <c r="AW30" s="6">
        <v>1</v>
      </c>
    </row>
    <row r="31" spans="3:54" x14ac:dyDescent="0.2">
      <c r="C31" s="79"/>
      <c r="D31" s="80"/>
      <c r="E31" s="80" t="s">
        <v>164</v>
      </c>
      <c r="F31" s="80"/>
      <c r="G31" s="80"/>
      <c r="H31" s="80"/>
      <c r="I31" s="80"/>
      <c r="J31" s="80"/>
      <c r="K31" s="80"/>
      <c r="L31" s="81"/>
      <c r="N31" s="28" t="s">
        <v>62</v>
      </c>
      <c r="O31" s="19"/>
      <c r="P31" s="19"/>
      <c r="Q31" s="19"/>
      <c r="R31" s="19"/>
      <c r="S31" s="19"/>
      <c r="T31" s="19"/>
      <c r="U31" s="20"/>
      <c r="X31" s="79"/>
      <c r="Y31" s="80"/>
      <c r="Z31" s="80" t="s">
        <v>240</v>
      </c>
      <c r="AA31" s="80"/>
      <c r="AB31" s="80"/>
      <c r="AC31" s="81"/>
      <c r="AH31" s="6"/>
      <c r="AN31" s="5">
        <v>1</v>
      </c>
      <c r="AO31" s="34">
        <v>0</v>
      </c>
      <c r="AP31" s="34">
        <v>0</v>
      </c>
      <c r="AQ31" s="34">
        <v>0</v>
      </c>
      <c r="AR31" s="34"/>
      <c r="AS31">
        <v>37</v>
      </c>
      <c r="AT31">
        <v>38271</v>
      </c>
      <c r="AU31" s="6">
        <v>22</v>
      </c>
      <c r="AV31" s="25">
        <v>471</v>
      </c>
      <c r="AW31" s="6">
        <v>0</v>
      </c>
    </row>
    <row r="32" spans="3:54" x14ac:dyDescent="0.2">
      <c r="C32" s="79"/>
      <c r="D32" s="80"/>
      <c r="E32" s="80"/>
      <c r="F32" s="80" t="s">
        <v>165</v>
      </c>
      <c r="G32" s="80"/>
      <c r="H32" s="80"/>
      <c r="I32" s="80"/>
      <c r="J32" s="80"/>
      <c r="K32" s="80"/>
      <c r="L32" s="81"/>
      <c r="N32" s="18"/>
      <c r="O32" s="18" t="s">
        <v>46</v>
      </c>
      <c r="P32" s="19"/>
      <c r="Q32" s="19"/>
      <c r="R32" s="19"/>
      <c r="S32" s="19"/>
      <c r="T32" s="19"/>
      <c r="U32" s="20"/>
      <c r="X32" s="79"/>
      <c r="Y32" s="80"/>
      <c r="Z32" s="80"/>
      <c r="AA32" s="80"/>
      <c r="AB32" s="80"/>
      <c r="AC32" s="81"/>
      <c r="AH32" s="6"/>
      <c r="AN32" s="5">
        <v>0</v>
      </c>
      <c r="AO32" s="34">
        <v>1</v>
      </c>
      <c r="AP32" s="34">
        <v>0</v>
      </c>
      <c r="AQ32" s="34">
        <v>0</v>
      </c>
      <c r="AR32" s="34"/>
      <c r="AS32">
        <v>33</v>
      </c>
      <c r="AT32">
        <v>47000</v>
      </c>
      <c r="AU32" s="6">
        <v>31</v>
      </c>
      <c r="AV32" s="25">
        <v>18</v>
      </c>
      <c r="AW32" s="6">
        <v>2</v>
      </c>
    </row>
    <row r="33" spans="3:49" x14ac:dyDescent="0.2">
      <c r="C33" s="79"/>
      <c r="D33" s="80"/>
      <c r="E33" s="80"/>
      <c r="F33" s="80" t="s">
        <v>166</v>
      </c>
      <c r="G33" s="80"/>
      <c r="H33" s="80"/>
      <c r="I33" s="80"/>
      <c r="J33" s="80"/>
      <c r="K33" s="80"/>
      <c r="L33" s="81"/>
      <c r="N33" s="18"/>
      <c r="O33" s="18" t="s">
        <v>47</v>
      </c>
      <c r="P33" s="19"/>
      <c r="Q33" s="19"/>
      <c r="R33" s="19"/>
      <c r="S33" s="19"/>
      <c r="T33" s="19"/>
      <c r="U33" s="20"/>
      <c r="X33" s="79"/>
      <c r="Y33" s="80"/>
      <c r="Z33" s="80"/>
      <c r="AA33" s="80"/>
      <c r="AB33" s="80"/>
      <c r="AC33" s="81"/>
      <c r="AH33" s="6"/>
      <c r="AN33" s="5">
        <v>1</v>
      </c>
      <c r="AO33" s="34">
        <v>0</v>
      </c>
      <c r="AP33" s="34">
        <v>1</v>
      </c>
      <c r="AQ33" s="34">
        <v>0</v>
      </c>
      <c r="AR33" s="34"/>
      <c r="AS33">
        <v>27</v>
      </c>
      <c r="AT33">
        <v>64560</v>
      </c>
      <c r="AU33" s="6">
        <v>1</v>
      </c>
      <c r="AV33" s="25">
        <v>218</v>
      </c>
      <c r="AW33" s="6">
        <v>3</v>
      </c>
    </row>
    <row r="34" spans="3:49" x14ac:dyDescent="0.2">
      <c r="C34" s="79"/>
      <c r="D34" s="80"/>
      <c r="E34" s="80"/>
      <c r="F34" s="80" t="s">
        <v>167</v>
      </c>
      <c r="G34" s="80"/>
      <c r="H34" s="80"/>
      <c r="I34" s="80"/>
      <c r="J34" s="80"/>
      <c r="K34" s="80"/>
      <c r="L34" s="81"/>
      <c r="N34" s="18"/>
      <c r="O34" s="18" t="s">
        <v>53</v>
      </c>
      <c r="P34" s="19"/>
      <c r="Q34" s="19"/>
      <c r="R34" s="19"/>
      <c r="S34" s="19"/>
      <c r="T34" s="19"/>
      <c r="U34" s="20"/>
      <c r="X34" s="79"/>
      <c r="Y34" s="80" t="s">
        <v>241</v>
      </c>
      <c r="Z34" s="80"/>
      <c r="AA34" s="80"/>
      <c r="AB34" s="80"/>
      <c r="AC34" s="81"/>
      <c r="AH34" s="6"/>
      <c r="AN34" s="5">
        <v>0</v>
      </c>
      <c r="AO34" s="34">
        <v>0</v>
      </c>
      <c r="AP34" s="34">
        <v>0</v>
      </c>
      <c r="AQ34" s="34">
        <v>1</v>
      </c>
      <c r="AR34" s="34"/>
      <c r="AS34">
        <v>32</v>
      </c>
      <c r="AT34">
        <v>60073</v>
      </c>
      <c r="AU34" s="6">
        <v>32</v>
      </c>
      <c r="AV34" s="25">
        <v>189</v>
      </c>
      <c r="AW34" s="6">
        <v>4</v>
      </c>
    </row>
    <row r="35" spans="3:49" ht="17" thickBot="1" x14ac:dyDescent="0.25">
      <c r="C35" s="79"/>
      <c r="D35" s="80"/>
      <c r="E35" s="80"/>
      <c r="F35" s="80" t="s">
        <v>244</v>
      </c>
      <c r="G35" s="80"/>
      <c r="H35" s="80"/>
      <c r="I35" s="80"/>
      <c r="J35" s="80"/>
      <c r="K35" s="80"/>
      <c r="L35" s="81"/>
      <c r="N35" s="18"/>
      <c r="O35" s="18"/>
      <c r="P35" s="19" t="s">
        <v>56</v>
      </c>
      <c r="Q35" s="19"/>
      <c r="R35" s="19"/>
      <c r="S35" s="19"/>
      <c r="T35" s="19"/>
      <c r="U35" s="20"/>
      <c r="X35" s="79"/>
      <c r="Y35" s="80"/>
      <c r="Z35" s="80" t="s">
        <v>242</v>
      </c>
      <c r="AA35" s="80"/>
      <c r="AB35" s="80"/>
      <c r="AC35" s="81"/>
      <c r="AH35" s="6"/>
      <c r="AN35" s="7">
        <v>1</v>
      </c>
      <c r="AO35" s="35">
        <v>0</v>
      </c>
      <c r="AP35" s="35">
        <v>0</v>
      </c>
      <c r="AQ35" s="35">
        <v>0</v>
      </c>
      <c r="AR35" s="35"/>
      <c r="AS35" s="8">
        <v>38</v>
      </c>
      <c r="AT35" s="8">
        <v>70586</v>
      </c>
      <c r="AU35" s="9">
        <v>1</v>
      </c>
      <c r="AV35" s="26">
        <v>211</v>
      </c>
      <c r="AW35" s="9">
        <v>1</v>
      </c>
    </row>
    <row r="36" spans="3:49" x14ac:dyDescent="0.2">
      <c r="C36" s="79"/>
      <c r="D36" s="80"/>
      <c r="E36" s="80"/>
      <c r="F36" s="80"/>
      <c r="G36" s="80"/>
      <c r="H36" s="80"/>
      <c r="I36" s="80"/>
      <c r="J36" s="80"/>
      <c r="K36" s="80"/>
      <c r="L36" s="81"/>
      <c r="N36" s="18"/>
      <c r="O36" s="19" t="s">
        <v>152</v>
      </c>
      <c r="P36" s="19"/>
      <c r="Q36" s="19"/>
      <c r="R36" s="19"/>
      <c r="S36" s="19"/>
      <c r="T36" s="19"/>
      <c r="U36" s="20"/>
      <c r="X36" s="79"/>
      <c r="Y36" s="80"/>
      <c r="Z36" s="80"/>
      <c r="AA36" s="80"/>
      <c r="AB36" s="80"/>
      <c r="AC36" s="81"/>
      <c r="AH36" s="6"/>
    </row>
    <row r="37" spans="3:49" x14ac:dyDescent="0.2">
      <c r="C37" s="79"/>
      <c r="D37" s="80"/>
      <c r="E37" s="80"/>
      <c r="F37" s="80"/>
      <c r="G37" s="80"/>
      <c r="H37" s="80"/>
      <c r="I37" s="80"/>
      <c r="J37" s="80"/>
      <c r="K37" s="80"/>
      <c r="L37" s="81"/>
      <c r="N37" s="18"/>
      <c r="O37" s="19"/>
      <c r="P37" s="19"/>
      <c r="Q37" s="19"/>
      <c r="R37" s="19"/>
      <c r="S37" s="19"/>
      <c r="T37" s="19"/>
      <c r="U37" s="20"/>
      <c r="X37" s="79"/>
      <c r="Y37" s="80"/>
      <c r="Z37" s="80"/>
      <c r="AA37" s="80"/>
      <c r="AB37" s="80"/>
      <c r="AC37" s="81"/>
      <c r="AH37" s="6"/>
    </row>
    <row r="38" spans="3:49" x14ac:dyDescent="0.2">
      <c r="C38" s="79"/>
      <c r="D38" s="80"/>
      <c r="E38" s="80" t="s">
        <v>93</v>
      </c>
      <c r="F38" s="80"/>
      <c r="G38" s="80"/>
      <c r="H38" s="80"/>
      <c r="I38" s="80"/>
      <c r="J38" s="80"/>
      <c r="K38" s="80"/>
      <c r="L38" s="81"/>
      <c r="N38" s="18" t="s">
        <v>61</v>
      </c>
      <c r="O38" s="19"/>
      <c r="P38" s="19"/>
      <c r="Q38" s="19"/>
      <c r="R38" s="19"/>
      <c r="S38" s="19"/>
      <c r="T38" s="19"/>
      <c r="U38" s="20"/>
      <c r="X38" s="79"/>
      <c r="Y38" s="80"/>
      <c r="Z38" s="80"/>
      <c r="AA38" s="80"/>
      <c r="AB38" s="80"/>
      <c r="AC38" s="81"/>
      <c r="AH38" s="6"/>
    </row>
    <row r="39" spans="3:49" x14ac:dyDescent="0.2">
      <c r="C39" s="79"/>
      <c r="D39" s="80"/>
      <c r="E39" s="80"/>
      <c r="F39" s="80" t="s">
        <v>169</v>
      </c>
      <c r="G39" s="80" t="s">
        <v>190</v>
      </c>
      <c r="H39" s="80"/>
      <c r="I39" s="80"/>
      <c r="J39" s="80"/>
      <c r="K39" s="80"/>
      <c r="L39" s="81"/>
      <c r="N39" s="18"/>
      <c r="O39" s="19"/>
      <c r="P39" s="19"/>
      <c r="Q39" s="19"/>
      <c r="R39" s="19"/>
      <c r="S39" s="19"/>
      <c r="T39" s="19"/>
      <c r="U39" s="20"/>
      <c r="X39" s="79"/>
      <c r="Y39" s="80"/>
      <c r="Z39" s="80"/>
      <c r="AA39" s="80"/>
      <c r="AB39" s="80"/>
      <c r="AC39" s="81"/>
      <c r="AH39" s="6"/>
    </row>
    <row r="40" spans="3:49" x14ac:dyDescent="0.2">
      <c r="C40" s="79"/>
      <c r="D40" s="80"/>
      <c r="E40" s="80"/>
      <c r="F40" s="80"/>
      <c r="G40" s="80"/>
      <c r="H40" s="80"/>
      <c r="I40" s="80"/>
      <c r="J40" s="80"/>
      <c r="K40" s="80"/>
      <c r="L40" s="81"/>
      <c r="N40" s="18"/>
      <c r="O40" s="19"/>
      <c r="P40" s="19"/>
      <c r="Q40" s="19"/>
      <c r="R40" s="19"/>
      <c r="S40" s="19"/>
      <c r="T40" s="19"/>
      <c r="U40" s="20"/>
      <c r="X40" s="79"/>
      <c r="Y40" s="80"/>
      <c r="Z40" s="80"/>
      <c r="AA40" s="80"/>
      <c r="AB40" s="80"/>
      <c r="AC40" s="81"/>
      <c r="AH40" s="6"/>
    </row>
    <row r="41" spans="3:49" ht="18" customHeight="1" thickBot="1" x14ac:dyDescent="0.25">
      <c r="C41" s="79"/>
      <c r="D41" s="80"/>
      <c r="E41" s="82" t="s">
        <v>169</v>
      </c>
      <c r="F41" s="80" t="s">
        <v>96</v>
      </c>
      <c r="G41" s="80" t="s">
        <v>170</v>
      </c>
      <c r="H41" s="80"/>
      <c r="I41" s="80"/>
      <c r="J41" s="80"/>
      <c r="K41" s="80"/>
      <c r="L41" s="81"/>
      <c r="N41" s="27" t="s">
        <v>44</v>
      </c>
      <c r="O41" s="22"/>
      <c r="P41" s="22"/>
      <c r="Q41" s="22"/>
      <c r="R41" s="22"/>
      <c r="S41" s="22"/>
      <c r="T41" s="22"/>
      <c r="U41" s="23"/>
      <c r="X41" s="84"/>
      <c r="Y41" s="85"/>
      <c r="Z41" s="85"/>
      <c r="AA41" s="85"/>
      <c r="AB41" s="85"/>
      <c r="AC41" s="86"/>
      <c r="AD41" s="8"/>
      <c r="AE41" s="8"/>
      <c r="AF41" s="8"/>
      <c r="AG41" s="8"/>
      <c r="AH41" s="9"/>
    </row>
    <row r="42" spans="3:49" x14ac:dyDescent="0.2">
      <c r="C42" s="79"/>
      <c r="D42" s="80"/>
      <c r="E42" s="82"/>
      <c r="F42" s="80" t="s">
        <v>116</v>
      </c>
      <c r="G42" s="80" t="s">
        <v>219</v>
      </c>
      <c r="H42" s="80"/>
      <c r="I42" s="80"/>
      <c r="J42" s="80"/>
      <c r="K42" s="80"/>
      <c r="L42" s="81"/>
      <c r="N42" s="18"/>
      <c r="O42" s="19" t="s">
        <v>63</v>
      </c>
      <c r="P42" s="19"/>
      <c r="Q42" s="19"/>
      <c r="R42" s="19"/>
      <c r="S42" s="19"/>
      <c r="T42" s="19"/>
      <c r="U42" s="20"/>
    </row>
    <row r="43" spans="3:49" x14ac:dyDescent="0.2">
      <c r="C43" s="79"/>
      <c r="D43" s="80"/>
      <c r="E43" s="83"/>
      <c r="F43" s="80"/>
      <c r="G43" s="80"/>
      <c r="H43" s="80"/>
      <c r="I43" s="80"/>
      <c r="J43" s="80"/>
      <c r="K43" s="80"/>
      <c r="L43" s="81"/>
      <c r="N43" s="18"/>
      <c r="O43" s="19"/>
      <c r="P43" s="19" t="s">
        <v>64</v>
      </c>
      <c r="Q43" s="19" t="s">
        <v>72</v>
      </c>
      <c r="R43" s="19"/>
      <c r="S43" s="19"/>
      <c r="T43" s="19"/>
      <c r="U43" s="20"/>
    </row>
    <row r="44" spans="3:49" x14ac:dyDescent="0.2">
      <c r="C44" s="79"/>
      <c r="D44" s="80"/>
      <c r="E44" s="80"/>
      <c r="F44" s="80"/>
      <c r="G44" s="80"/>
      <c r="H44" s="80"/>
      <c r="I44" s="80"/>
      <c r="J44" s="80"/>
      <c r="K44" s="80"/>
      <c r="L44" s="81"/>
      <c r="N44" s="18"/>
      <c r="O44" s="19"/>
      <c r="P44" s="19" t="s">
        <v>65</v>
      </c>
      <c r="Q44" s="19" t="s">
        <v>73</v>
      </c>
      <c r="R44" s="19"/>
      <c r="S44" s="19"/>
      <c r="T44" s="19"/>
      <c r="U44" s="20"/>
    </row>
    <row r="45" spans="3:49" x14ac:dyDescent="0.2">
      <c r="C45" s="79"/>
      <c r="D45" s="80"/>
      <c r="E45" s="80"/>
      <c r="F45" s="80"/>
      <c r="G45" s="80"/>
      <c r="H45" s="80"/>
      <c r="I45" s="80"/>
      <c r="J45" s="80"/>
      <c r="K45" s="80"/>
      <c r="L45" s="81"/>
      <c r="N45" s="18"/>
      <c r="O45" s="19" t="s">
        <v>23</v>
      </c>
      <c r="P45" s="19"/>
      <c r="Q45" s="19"/>
      <c r="R45" s="19"/>
      <c r="S45" s="19"/>
      <c r="T45" s="19"/>
      <c r="U45" s="20"/>
    </row>
    <row r="46" spans="3:49" x14ac:dyDescent="0.2">
      <c r="C46" s="79" t="s">
        <v>218</v>
      </c>
      <c r="D46" s="80"/>
      <c r="E46" s="80"/>
      <c r="F46" s="80" t="s">
        <v>198</v>
      </c>
      <c r="G46" s="80" t="s">
        <v>199</v>
      </c>
      <c r="H46" s="80"/>
      <c r="I46" s="80"/>
      <c r="J46" s="80"/>
      <c r="K46" s="80"/>
      <c r="L46" s="81"/>
      <c r="N46" s="18"/>
      <c r="O46" s="19"/>
      <c r="P46" s="19" t="s">
        <v>74</v>
      </c>
      <c r="Q46" s="19"/>
      <c r="R46" s="19"/>
      <c r="S46" s="19"/>
      <c r="T46" s="19"/>
      <c r="U46" s="20"/>
    </row>
    <row r="47" spans="3:49" x14ac:dyDescent="0.2">
      <c r="C47" s="79"/>
      <c r="D47" s="80"/>
      <c r="E47" s="80"/>
      <c r="F47" s="80"/>
      <c r="G47" s="80"/>
      <c r="H47" s="80" t="s">
        <v>200</v>
      </c>
      <c r="I47" s="80"/>
      <c r="J47" s="80"/>
      <c r="K47" s="80"/>
      <c r="L47" s="81"/>
      <c r="N47" s="18"/>
      <c r="O47" s="19"/>
      <c r="P47" s="19" t="s">
        <v>75</v>
      </c>
      <c r="Q47" s="19"/>
      <c r="R47" s="19"/>
      <c r="S47" s="19"/>
      <c r="T47" s="19"/>
      <c r="U47" s="20"/>
    </row>
    <row r="48" spans="3:49" ht="17" thickBot="1" x14ac:dyDescent="0.25">
      <c r="C48" s="79"/>
      <c r="D48" s="80"/>
      <c r="E48" s="80"/>
      <c r="F48" s="80"/>
      <c r="G48" s="80"/>
      <c r="H48" s="80" t="s">
        <v>201</v>
      </c>
      <c r="I48" s="80"/>
      <c r="J48" s="80"/>
      <c r="K48" s="80"/>
      <c r="L48" s="81"/>
      <c r="N48" s="21"/>
      <c r="O48" s="22"/>
      <c r="P48" s="22"/>
      <c r="Q48" s="22"/>
      <c r="R48" s="22"/>
      <c r="S48" s="22"/>
      <c r="T48" s="22"/>
      <c r="U48" s="23"/>
    </row>
    <row r="49" spans="3:28" x14ac:dyDescent="0.2">
      <c r="C49" s="79"/>
      <c r="D49" s="80"/>
      <c r="E49" s="80"/>
      <c r="F49" s="80"/>
      <c r="G49" s="80"/>
      <c r="H49" s="80"/>
      <c r="I49" s="80"/>
      <c r="J49" s="80"/>
      <c r="K49" s="80"/>
      <c r="L49" s="81"/>
      <c r="N49" s="15" t="s">
        <v>90</v>
      </c>
      <c r="O49" s="38"/>
      <c r="P49" s="38"/>
      <c r="Q49" s="16"/>
      <c r="R49" s="16"/>
      <c r="S49" s="16"/>
      <c r="T49" s="16"/>
      <c r="U49" s="17"/>
    </row>
    <row r="50" spans="3:28" x14ac:dyDescent="0.2">
      <c r="C50" s="79"/>
      <c r="D50" s="80"/>
      <c r="E50" s="83" t="s">
        <v>189</v>
      </c>
      <c r="F50" s="80" t="s">
        <v>216</v>
      </c>
      <c r="G50" s="80"/>
      <c r="H50" s="80"/>
      <c r="I50" s="80"/>
      <c r="J50" s="80"/>
      <c r="K50" s="80"/>
      <c r="L50" s="81"/>
      <c r="N50" s="18"/>
      <c r="O50" s="19"/>
      <c r="P50" s="19"/>
      <c r="Q50" s="19"/>
      <c r="R50" s="19"/>
      <c r="S50" s="19"/>
      <c r="T50" s="19"/>
      <c r="U50" s="20"/>
      <c r="X50" t="s">
        <v>99</v>
      </c>
      <c r="Y50" t="s">
        <v>98</v>
      </c>
      <c r="Z50" t="s">
        <v>101</v>
      </c>
      <c r="AA50" t="s">
        <v>102</v>
      </c>
      <c r="AB50" t="s">
        <v>104</v>
      </c>
    </row>
    <row r="51" spans="3:28" x14ac:dyDescent="0.2">
      <c r="C51" s="79"/>
      <c r="D51" s="80"/>
      <c r="E51" s="80"/>
      <c r="F51" s="80"/>
      <c r="G51" s="80" t="s">
        <v>197</v>
      </c>
      <c r="H51" s="80"/>
      <c r="I51" s="80" t="s">
        <v>220</v>
      </c>
      <c r="J51" s="80"/>
      <c r="K51" s="80"/>
      <c r="L51" s="81"/>
      <c r="N51" s="28" t="s">
        <v>92</v>
      </c>
      <c r="O51" s="39"/>
      <c r="P51" s="39"/>
      <c r="Q51" s="39"/>
      <c r="R51" s="39"/>
      <c r="S51" s="19"/>
      <c r="T51" s="19"/>
      <c r="U51" s="20"/>
      <c r="X51">
        <v>200</v>
      </c>
      <c r="Y51">
        <v>190</v>
      </c>
      <c r="Z51">
        <f>X51-Y51</f>
        <v>10</v>
      </c>
      <c r="AA51">
        <f>ABS(Z51)</f>
        <v>10</v>
      </c>
      <c r="AB51">
        <f>Z51^2</f>
        <v>100</v>
      </c>
    </row>
    <row r="52" spans="3:28" x14ac:dyDescent="0.2">
      <c r="C52" s="79"/>
      <c r="D52" s="80"/>
      <c r="E52" s="80"/>
      <c r="F52" s="80"/>
      <c r="G52" s="80"/>
      <c r="H52" s="80"/>
      <c r="I52" s="80" t="s">
        <v>221</v>
      </c>
      <c r="J52" s="80"/>
      <c r="K52" s="80"/>
      <c r="L52" s="81"/>
      <c r="N52" s="18"/>
      <c r="O52" s="19"/>
      <c r="P52" s="19"/>
      <c r="Q52" s="19"/>
      <c r="R52" s="19"/>
      <c r="S52" s="19"/>
      <c r="T52" s="19"/>
      <c r="U52" s="20"/>
      <c r="X52">
        <v>230</v>
      </c>
      <c r="Y52">
        <v>240</v>
      </c>
      <c r="Z52">
        <f t="shared" ref="Z52:Z53" si="2">X52-Y52</f>
        <v>-10</v>
      </c>
      <c r="AA52">
        <f t="shared" ref="AA52:AA53" si="3">ABS(Z52)</f>
        <v>10</v>
      </c>
      <c r="AB52">
        <f t="shared" ref="AB52:AB53" si="4">Z52^2</f>
        <v>100</v>
      </c>
    </row>
    <row r="53" spans="3:28" x14ac:dyDescent="0.2">
      <c r="C53" s="79"/>
      <c r="D53" s="80"/>
      <c r="E53" s="80"/>
      <c r="F53" s="80"/>
      <c r="G53" s="80"/>
      <c r="H53" s="80"/>
      <c r="I53" s="80"/>
      <c r="J53" s="80"/>
      <c r="K53" s="80"/>
      <c r="L53" s="81"/>
      <c r="N53" s="28" t="s">
        <v>95</v>
      </c>
      <c r="O53" s="39"/>
      <c r="P53" s="39"/>
      <c r="Q53" s="19"/>
      <c r="R53" s="19"/>
      <c r="S53" s="19"/>
      <c r="T53" s="19"/>
      <c r="U53" s="20"/>
      <c r="X53">
        <v>210</v>
      </c>
      <c r="Y53">
        <v>250</v>
      </c>
      <c r="Z53">
        <f t="shared" si="2"/>
        <v>-40</v>
      </c>
      <c r="AA53">
        <f t="shared" si="3"/>
        <v>40</v>
      </c>
      <c r="AB53">
        <f t="shared" si="4"/>
        <v>1600</v>
      </c>
    </row>
    <row r="54" spans="3:28" x14ac:dyDescent="0.2">
      <c r="C54" s="79"/>
      <c r="D54" s="80"/>
      <c r="E54" s="80"/>
      <c r="F54" s="80"/>
      <c r="G54" s="80"/>
      <c r="H54" s="80"/>
      <c r="I54" s="80"/>
      <c r="J54" s="80"/>
      <c r="K54" s="80"/>
      <c r="L54" s="81"/>
      <c r="N54" s="18"/>
      <c r="O54" s="19"/>
      <c r="P54" s="19"/>
      <c r="Q54" s="19"/>
      <c r="R54" s="19"/>
      <c r="S54" s="19"/>
      <c r="T54" s="19"/>
      <c r="U54" s="20"/>
    </row>
    <row r="55" spans="3:28" x14ac:dyDescent="0.2">
      <c r="C55" s="79"/>
      <c r="D55" s="80"/>
      <c r="E55" s="80" t="s">
        <v>214</v>
      </c>
      <c r="F55" s="80"/>
      <c r="G55" s="80"/>
      <c r="H55" s="80"/>
      <c r="I55" s="80"/>
      <c r="J55" s="80"/>
      <c r="K55" s="80"/>
      <c r="L55" s="81"/>
      <c r="N55" s="28" t="s">
        <v>94</v>
      </c>
      <c r="O55" s="19"/>
      <c r="P55" s="19"/>
      <c r="Q55" s="19"/>
      <c r="R55" s="19"/>
      <c r="S55" s="19"/>
      <c r="T55" s="19"/>
      <c r="U55" s="20"/>
      <c r="Z55" t="s">
        <v>100</v>
      </c>
      <c r="AA55">
        <f>AVERAGE(AA51:AA53)</f>
        <v>20</v>
      </c>
    </row>
    <row r="56" spans="3:28" x14ac:dyDescent="0.2">
      <c r="C56" s="79"/>
      <c r="D56" s="80"/>
      <c r="E56" s="80" t="s">
        <v>215</v>
      </c>
      <c r="F56" s="80"/>
      <c r="G56" s="80"/>
      <c r="H56" s="80"/>
      <c r="I56" s="80"/>
      <c r="J56" s="80"/>
      <c r="K56" s="80"/>
      <c r="L56" s="81"/>
      <c r="N56" s="18"/>
      <c r="O56" s="19"/>
      <c r="P56" s="19" t="s">
        <v>96</v>
      </c>
      <c r="Q56" s="19"/>
      <c r="R56" s="19" t="s">
        <v>97</v>
      </c>
      <c r="S56" s="19"/>
      <c r="T56" s="19"/>
      <c r="U56" s="20"/>
      <c r="Z56" t="s">
        <v>105</v>
      </c>
      <c r="AA56">
        <f>AVERAGE(AB51:AB53)</f>
        <v>600</v>
      </c>
    </row>
    <row r="57" spans="3:28" x14ac:dyDescent="0.2">
      <c r="C57" s="79"/>
      <c r="D57" s="80"/>
      <c r="E57" s="80" t="s">
        <v>217</v>
      </c>
      <c r="F57" s="80"/>
      <c r="G57" s="80"/>
      <c r="H57" s="80"/>
      <c r="I57" s="80"/>
      <c r="J57" s="80"/>
      <c r="K57" s="80"/>
      <c r="L57" s="81"/>
      <c r="N57" s="18"/>
      <c r="O57" s="19"/>
      <c r="P57" s="19"/>
      <c r="Q57" s="19"/>
      <c r="R57" s="19" t="s">
        <v>103</v>
      </c>
      <c r="S57" s="19"/>
      <c r="T57" s="19"/>
      <c r="U57" s="20"/>
      <c r="Z57" t="s">
        <v>106</v>
      </c>
      <c r="AA57" s="40">
        <f>SQRT(AA56)</f>
        <v>24.494897427831781</v>
      </c>
    </row>
    <row r="58" spans="3:28" x14ac:dyDescent="0.2">
      <c r="C58" s="79"/>
      <c r="D58" s="80"/>
      <c r="E58" s="80"/>
      <c r="F58" s="80"/>
      <c r="G58" s="80" t="s">
        <v>222</v>
      </c>
      <c r="H58" s="80"/>
      <c r="I58" s="80"/>
      <c r="J58" s="80"/>
      <c r="K58" s="80"/>
      <c r="L58" s="81"/>
      <c r="N58" s="18"/>
      <c r="O58" s="19"/>
      <c r="P58" s="19"/>
      <c r="Q58" s="19"/>
      <c r="R58" s="19" t="s">
        <v>107</v>
      </c>
      <c r="S58" s="19"/>
      <c r="T58" s="19"/>
      <c r="U58" s="20"/>
    </row>
    <row r="59" spans="3:28" x14ac:dyDescent="0.2">
      <c r="C59" s="79"/>
      <c r="D59" s="80"/>
      <c r="E59" s="80"/>
      <c r="F59" s="80"/>
      <c r="G59" s="80" t="s">
        <v>223</v>
      </c>
      <c r="H59" s="80"/>
      <c r="I59" s="80"/>
      <c r="J59" s="80"/>
      <c r="K59" s="80"/>
      <c r="L59" s="81"/>
      <c r="N59" s="18"/>
      <c r="O59" s="19"/>
      <c r="P59" s="19"/>
      <c r="Q59" s="19"/>
      <c r="R59" s="19" t="s">
        <v>108</v>
      </c>
      <c r="S59" s="19"/>
      <c r="T59" s="19"/>
      <c r="U59" s="20"/>
    </row>
    <row r="60" spans="3:28" x14ac:dyDescent="0.2">
      <c r="C60" s="79"/>
      <c r="D60" s="80"/>
      <c r="E60" s="80"/>
      <c r="F60" s="80"/>
      <c r="G60" s="80" t="s">
        <v>224</v>
      </c>
      <c r="H60" s="80"/>
      <c r="I60" s="80"/>
      <c r="J60" s="80"/>
      <c r="K60" s="80"/>
      <c r="L60" s="81"/>
      <c r="N60" s="18"/>
      <c r="O60" s="19"/>
      <c r="P60" s="19"/>
      <c r="Q60" s="19"/>
      <c r="R60" s="19" t="s">
        <v>115</v>
      </c>
      <c r="S60" s="19"/>
      <c r="T60" s="19"/>
      <c r="U60" s="20"/>
    </row>
    <row r="61" spans="3:28" x14ac:dyDescent="0.2">
      <c r="C61" s="79"/>
      <c r="D61" s="80"/>
      <c r="E61" s="80"/>
      <c r="F61" s="80"/>
      <c r="G61" s="80" t="s">
        <v>225</v>
      </c>
      <c r="H61" s="80"/>
      <c r="I61" s="80"/>
      <c r="J61" s="80"/>
      <c r="K61" s="80"/>
      <c r="L61" s="81"/>
      <c r="N61" s="18"/>
      <c r="O61" s="19"/>
      <c r="P61" s="19"/>
      <c r="Q61" s="19"/>
      <c r="R61" s="19"/>
      <c r="S61" s="19"/>
      <c r="T61" s="19"/>
      <c r="U61" s="20"/>
    </row>
    <row r="62" spans="3:28" x14ac:dyDescent="0.2">
      <c r="C62" s="79"/>
      <c r="D62" s="80"/>
      <c r="E62" s="80"/>
      <c r="F62" s="80"/>
      <c r="G62" s="80" t="s">
        <v>226</v>
      </c>
      <c r="H62" s="80"/>
      <c r="I62" s="80"/>
      <c r="J62" s="80"/>
      <c r="K62" s="80"/>
      <c r="L62" s="81"/>
      <c r="N62" s="18"/>
      <c r="O62" s="19"/>
      <c r="P62" s="19" t="s">
        <v>116</v>
      </c>
      <c r="Q62" s="19"/>
      <c r="R62" s="19"/>
      <c r="S62" s="19"/>
      <c r="T62" s="19"/>
      <c r="U62" s="20"/>
      <c r="X62" s="1" t="s">
        <v>110</v>
      </c>
    </row>
    <row r="63" spans="3:28" x14ac:dyDescent="0.2">
      <c r="C63" s="79"/>
      <c r="D63" s="80"/>
      <c r="E63" s="80"/>
      <c r="F63" s="80"/>
      <c r="G63" s="80" t="s">
        <v>227</v>
      </c>
      <c r="H63" s="80"/>
      <c r="I63" s="80"/>
      <c r="J63" s="80"/>
      <c r="K63" s="80"/>
      <c r="L63" s="81"/>
      <c r="N63" s="18"/>
      <c r="O63" s="19"/>
      <c r="P63" s="19"/>
      <c r="Q63" s="19"/>
      <c r="R63" s="19" t="s">
        <v>147</v>
      </c>
      <c r="S63" s="19"/>
      <c r="T63" s="19"/>
      <c r="U63" s="20"/>
      <c r="Y63" t="s">
        <v>111</v>
      </c>
    </row>
    <row r="64" spans="3:28" x14ac:dyDescent="0.2">
      <c r="C64" s="79"/>
      <c r="D64" s="80"/>
      <c r="E64" s="80"/>
      <c r="F64" s="80"/>
      <c r="G64" s="80" t="s">
        <v>243</v>
      </c>
      <c r="H64" s="80"/>
      <c r="I64" s="80"/>
      <c r="J64" s="80"/>
      <c r="K64" s="80"/>
      <c r="L64" s="81"/>
      <c r="N64" s="18"/>
      <c r="O64" s="19"/>
      <c r="P64" s="19"/>
      <c r="Q64" s="19"/>
      <c r="R64" s="19" t="s">
        <v>125</v>
      </c>
      <c r="S64" s="19"/>
      <c r="T64" s="19"/>
      <c r="U64" s="20"/>
      <c r="Y64" t="s">
        <v>112</v>
      </c>
    </row>
    <row r="65" spans="1:51" x14ac:dyDescent="0.2">
      <c r="C65" s="79"/>
      <c r="D65" s="80"/>
      <c r="E65" s="80"/>
      <c r="F65" s="80"/>
      <c r="G65" s="80"/>
      <c r="H65" s="80"/>
      <c r="I65" s="80"/>
      <c r="J65" s="80"/>
      <c r="K65" s="80"/>
      <c r="L65" s="81"/>
      <c r="N65" s="18"/>
      <c r="O65" s="19"/>
      <c r="P65" s="19"/>
      <c r="Q65" s="19"/>
      <c r="R65" s="19" t="s">
        <v>126</v>
      </c>
      <c r="S65" s="19"/>
      <c r="T65" s="19"/>
      <c r="U65" s="20"/>
      <c r="Y65" t="s">
        <v>113</v>
      </c>
    </row>
    <row r="66" spans="1:51" x14ac:dyDescent="0.2">
      <c r="C66" s="79"/>
      <c r="D66" s="80"/>
      <c r="E66" s="80"/>
      <c r="F66" s="80"/>
      <c r="G66" s="80"/>
      <c r="H66" s="80"/>
      <c r="I66" s="80"/>
      <c r="J66" s="80"/>
      <c r="K66" s="80"/>
      <c r="L66" s="81"/>
      <c r="N66" s="18"/>
      <c r="O66" s="19"/>
      <c r="P66" s="19"/>
      <c r="Q66" s="19"/>
      <c r="R66" s="19" t="s">
        <v>159</v>
      </c>
      <c r="S66" s="19" t="s">
        <v>160</v>
      </c>
      <c r="T66" s="19"/>
      <c r="U66" s="20"/>
      <c r="Y66" t="s">
        <v>114</v>
      </c>
    </row>
    <row r="67" spans="1:51" x14ac:dyDescent="0.2">
      <c r="C67" s="79" t="s">
        <v>237</v>
      </c>
      <c r="D67" s="80"/>
      <c r="E67" s="80"/>
      <c r="F67" s="80"/>
      <c r="G67" s="80"/>
      <c r="H67" s="80"/>
      <c r="I67" s="80"/>
      <c r="J67" s="80"/>
      <c r="K67" s="80"/>
      <c r="L67" s="81"/>
      <c r="N67" s="18"/>
      <c r="O67" s="19"/>
      <c r="P67" s="19"/>
      <c r="Q67" s="19"/>
      <c r="R67" s="19" t="s">
        <v>161</v>
      </c>
      <c r="S67" s="19"/>
      <c r="T67" s="19"/>
      <c r="U67" s="20"/>
    </row>
    <row r="68" spans="1:51" x14ac:dyDescent="0.2">
      <c r="C68" s="79" t="s">
        <v>228</v>
      </c>
      <c r="D68" s="80"/>
      <c r="E68" s="80"/>
      <c r="F68" s="80"/>
      <c r="G68" s="80"/>
      <c r="H68" s="80"/>
      <c r="I68" s="80"/>
      <c r="J68" s="80"/>
      <c r="K68" s="80"/>
      <c r="L68" s="81"/>
      <c r="N68" s="18"/>
      <c r="O68" s="19"/>
      <c r="P68" s="19"/>
      <c r="Q68" s="19"/>
      <c r="R68" s="19" t="s">
        <v>162</v>
      </c>
      <c r="S68" s="19"/>
      <c r="T68" s="19"/>
      <c r="U68" s="20"/>
    </row>
    <row r="69" spans="1:51" x14ac:dyDescent="0.2">
      <c r="C69" s="79" t="s">
        <v>229</v>
      </c>
      <c r="D69" s="80"/>
      <c r="E69" s="80"/>
      <c r="F69" s="80"/>
      <c r="G69" s="80"/>
      <c r="H69" s="80"/>
      <c r="I69" s="80"/>
      <c r="J69" s="80"/>
      <c r="K69" s="80"/>
      <c r="L69" s="81"/>
      <c r="N69" s="18"/>
      <c r="O69" s="19"/>
      <c r="P69" s="19"/>
      <c r="Q69" s="19"/>
      <c r="R69" s="19"/>
      <c r="S69" s="19"/>
      <c r="T69" s="19"/>
      <c r="U69" s="20"/>
    </row>
    <row r="70" spans="1:51" ht="17" thickBot="1" x14ac:dyDescent="0.25">
      <c r="C70" s="84"/>
      <c r="D70" s="85"/>
      <c r="E70" s="85"/>
      <c r="F70" s="85"/>
      <c r="G70" s="85"/>
      <c r="H70" s="85"/>
      <c r="I70" s="85"/>
      <c r="J70" s="85"/>
      <c r="K70" s="85"/>
      <c r="L70" s="86"/>
      <c r="N70" s="21"/>
      <c r="O70" s="22"/>
      <c r="P70" s="22"/>
      <c r="Q70" s="22"/>
      <c r="R70" s="22"/>
      <c r="S70" s="22"/>
      <c r="T70" s="22"/>
      <c r="U70" s="23"/>
    </row>
    <row r="71" spans="1:51" x14ac:dyDescent="0.2">
      <c r="X71" t="s">
        <v>117</v>
      </c>
    </row>
    <row r="72" spans="1:51" ht="17" thickBot="1" x14ac:dyDescent="0.25"/>
    <row r="73" spans="1:51" ht="17" thickBot="1" x14ac:dyDescent="0.25">
      <c r="Y73" s="41" t="s">
        <v>118</v>
      </c>
      <c r="Z73" s="42" t="s">
        <v>99</v>
      </c>
      <c r="AA73" s="43" t="s">
        <v>98</v>
      </c>
      <c r="AB73" s="44" t="s">
        <v>101</v>
      </c>
      <c r="AQ73" s="10" t="s">
        <v>148</v>
      </c>
      <c r="AR73" s="11"/>
      <c r="AS73" s="3"/>
      <c r="AT73" s="3"/>
      <c r="AU73" s="3"/>
      <c r="AV73" s="3"/>
      <c r="AW73" s="3"/>
      <c r="AX73" s="3"/>
      <c r="AY73" s="4"/>
    </row>
    <row r="74" spans="1:51" x14ac:dyDescent="0.2">
      <c r="Y74" s="5">
        <v>1</v>
      </c>
      <c r="Z74">
        <v>1</v>
      </c>
      <c r="AA74" s="6">
        <v>1</v>
      </c>
      <c r="AB74" s="25">
        <f>IF(Z74=AA74, 0, 1)</f>
        <v>0</v>
      </c>
      <c r="AC74" t="s">
        <v>119</v>
      </c>
      <c r="AQ74" s="5"/>
      <c r="AY74" s="6"/>
    </row>
    <row r="75" spans="1:51" x14ac:dyDescent="0.2">
      <c r="K75" t="s">
        <v>233</v>
      </c>
      <c r="O75" t="s">
        <v>171</v>
      </c>
      <c r="Y75" s="5">
        <v>2</v>
      </c>
      <c r="Z75">
        <v>0</v>
      </c>
      <c r="AA75" s="6">
        <v>0</v>
      </c>
      <c r="AB75" s="25">
        <f t="shared" ref="AB75:AB93" si="5">IF(Z75=AA75, 0, 1)</f>
        <v>0</v>
      </c>
      <c r="AD75" t="s">
        <v>120</v>
      </c>
      <c r="AQ75" s="5"/>
      <c r="AY75" s="6"/>
    </row>
    <row r="76" spans="1:51" ht="17" thickBot="1" x14ac:dyDescent="0.25">
      <c r="K76" t="s">
        <v>230</v>
      </c>
      <c r="Y76" s="5">
        <v>3</v>
      </c>
      <c r="Z76" s="45">
        <v>1</v>
      </c>
      <c r="AA76" s="46">
        <v>0</v>
      </c>
      <c r="AB76" s="47">
        <f t="shared" si="5"/>
        <v>1</v>
      </c>
      <c r="AD76" t="s">
        <v>121</v>
      </c>
      <c r="AQ76" s="5"/>
      <c r="AR76" t="s">
        <v>134</v>
      </c>
      <c r="AS76" t="s">
        <v>135</v>
      </c>
      <c r="AY76" s="6"/>
    </row>
    <row r="77" spans="1:51" x14ac:dyDescent="0.2">
      <c r="O77" s="2" t="s">
        <v>172</v>
      </c>
      <c r="P77" s="3" t="s">
        <v>173</v>
      </c>
      <c r="Q77" s="3" t="s">
        <v>174</v>
      </c>
      <c r="R77" s="3" t="s">
        <v>175</v>
      </c>
      <c r="S77" s="3" t="s">
        <v>176</v>
      </c>
      <c r="T77" s="4" t="s">
        <v>177</v>
      </c>
      <c r="U77" s="67" t="s">
        <v>178</v>
      </c>
      <c r="Y77" s="5">
        <v>4</v>
      </c>
      <c r="Z77" s="45">
        <v>1</v>
      </c>
      <c r="AA77" s="46">
        <v>0</v>
      </c>
      <c r="AB77" s="47">
        <f t="shared" si="5"/>
        <v>1</v>
      </c>
      <c r="AQ77" s="5"/>
      <c r="AR77">
        <v>20</v>
      </c>
      <c r="AS77">
        <v>8</v>
      </c>
      <c r="AY77" s="6"/>
    </row>
    <row r="78" spans="1:51" x14ac:dyDescent="0.2">
      <c r="K78" t="s">
        <v>177</v>
      </c>
      <c r="L78">
        <v>34</v>
      </c>
      <c r="M78" t="s">
        <v>231</v>
      </c>
      <c r="O78" s="5">
        <v>1</v>
      </c>
      <c r="P78" s="65" t="s">
        <v>32</v>
      </c>
      <c r="Q78" s="65"/>
      <c r="R78" s="65"/>
      <c r="S78" s="65"/>
      <c r="T78" s="6"/>
      <c r="U78" s="68">
        <v>1200000</v>
      </c>
      <c r="Y78" s="5">
        <v>5</v>
      </c>
      <c r="Z78">
        <v>1</v>
      </c>
      <c r="AA78" s="6">
        <v>1</v>
      </c>
      <c r="AB78" s="25">
        <f t="shared" si="5"/>
        <v>0</v>
      </c>
      <c r="AD78" t="s">
        <v>124</v>
      </c>
      <c r="AQ78" s="5"/>
      <c r="AY78" s="6"/>
    </row>
    <row r="79" spans="1:51" ht="17" thickBot="1" x14ac:dyDescent="0.25">
      <c r="E79" s="73" t="s">
        <v>195</v>
      </c>
      <c r="F79" s="73"/>
      <c r="K79" t="s">
        <v>177</v>
      </c>
      <c r="L79">
        <v>12</v>
      </c>
      <c r="M79" t="s">
        <v>232</v>
      </c>
      <c r="O79" s="5">
        <v>2</v>
      </c>
      <c r="P79" s="65" t="s">
        <v>31</v>
      </c>
      <c r="Q79" s="65"/>
      <c r="R79" s="65"/>
      <c r="S79" s="65"/>
      <c r="T79" s="6"/>
      <c r="U79" s="68">
        <v>1500000</v>
      </c>
      <c r="Y79" s="5">
        <v>6</v>
      </c>
      <c r="Z79" s="45">
        <v>0</v>
      </c>
      <c r="AA79" s="46">
        <v>1</v>
      </c>
      <c r="AB79" s="47">
        <f t="shared" si="5"/>
        <v>1</v>
      </c>
      <c r="AD79" t="s">
        <v>122</v>
      </c>
      <c r="AQ79" s="5"/>
      <c r="AY79" s="6"/>
    </row>
    <row r="80" spans="1:51" ht="17" thickBot="1" x14ac:dyDescent="0.25">
      <c r="A80" t="s">
        <v>202</v>
      </c>
      <c r="E80" t="s">
        <v>191</v>
      </c>
      <c r="F80" t="s">
        <v>192</v>
      </c>
      <c r="O80" s="5">
        <v>3</v>
      </c>
      <c r="P80" s="66" t="s">
        <v>31</v>
      </c>
      <c r="Q80" s="65"/>
      <c r="R80" s="65"/>
      <c r="S80" s="65"/>
      <c r="T80" s="6"/>
      <c r="U80" s="68">
        <v>100000</v>
      </c>
      <c r="Y80" s="5">
        <v>7</v>
      </c>
      <c r="Z80">
        <v>1</v>
      </c>
      <c r="AA80" s="6">
        <v>1</v>
      </c>
      <c r="AB80" s="25">
        <f t="shared" si="5"/>
        <v>0</v>
      </c>
      <c r="AD80" s="2"/>
      <c r="AE80" s="41"/>
      <c r="AF80" s="13" t="s">
        <v>98</v>
      </c>
      <c r="AG80" s="14"/>
      <c r="AQ80" s="5" t="s">
        <v>136</v>
      </c>
      <c r="AS80" t="s">
        <v>138</v>
      </c>
      <c r="AW80" t="s">
        <v>144</v>
      </c>
      <c r="AY80" s="6"/>
    </row>
    <row r="81" spans="1:51" x14ac:dyDescent="0.2">
      <c r="A81" s="19">
        <v>2</v>
      </c>
      <c r="B81" s="19">
        <v>4</v>
      </c>
      <c r="D81" s="64" t="s">
        <v>194</v>
      </c>
      <c r="E81" s="19">
        <v>2</v>
      </c>
      <c r="F81" s="19">
        <v>4</v>
      </c>
      <c r="H81" t="s">
        <v>193</v>
      </c>
      <c r="O81" s="5">
        <v>4</v>
      </c>
      <c r="P81" s="66" t="s">
        <v>32</v>
      </c>
      <c r="Q81" s="65"/>
      <c r="R81" s="65"/>
      <c r="S81" s="65"/>
      <c r="T81" s="6"/>
      <c r="U81" s="68"/>
      <c r="Y81" s="5">
        <v>8</v>
      </c>
      <c r="Z81">
        <v>0</v>
      </c>
      <c r="AA81" s="6">
        <v>0</v>
      </c>
      <c r="AB81" s="25">
        <f t="shared" si="5"/>
        <v>0</v>
      </c>
      <c r="AD81" s="61" t="s">
        <v>99</v>
      </c>
      <c r="AF81" s="1">
        <v>0</v>
      </c>
      <c r="AG81" s="56">
        <v>1</v>
      </c>
      <c r="AQ81" s="5"/>
      <c r="AY81" s="6"/>
    </row>
    <row r="82" spans="1:51" x14ac:dyDescent="0.2">
      <c r="A82" s="19">
        <v>4</v>
      </c>
      <c r="B82" s="19">
        <v>8</v>
      </c>
      <c r="D82" s="64"/>
      <c r="E82" s="19">
        <v>3</v>
      </c>
      <c r="F82" s="19">
        <v>6</v>
      </c>
      <c r="K82" t="s">
        <v>234</v>
      </c>
      <c r="O82" s="5">
        <v>5</v>
      </c>
      <c r="P82" s="66" t="s">
        <v>32</v>
      </c>
      <c r="Q82" s="65"/>
      <c r="R82" s="65"/>
      <c r="S82" s="65"/>
      <c r="T82" s="6"/>
      <c r="U82" s="68"/>
      <c r="Y82" s="5">
        <v>9</v>
      </c>
      <c r="Z82">
        <v>1</v>
      </c>
      <c r="AA82" s="6">
        <v>1</v>
      </c>
      <c r="AB82" s="25">
        <f t="shared" si="5"/>
        <v>0</v>
      </c>
      <c r="AD82" s="62"/>
      <c r="AE82" s="1">
        <v>0</v>
      </c>
      <c r="AF82">
        <v>4</v>
      </c>
      <c r="AG82" s="6">
        <v>4</v>
      </c>
      <c r="AH82">
        <v>8</v>
      </c>
      <c r="AQ82" s="5"/>
      <c r="AS82" t="s">
        <v>139</v>
      </c>
      <c r="AT82">
        <v>8</v>
      </c>
      <c r="AV82" t="s">
        <v>142</v>
      </c>
      <c r="AY82" s="6"/>
    </row>
    <row r="83" spans="1:51" ht="17" thickBot="1" x14ac:dyDescent="0.25">
      <c r="A83" s="19">
        <v>6</v>
      </c>
      <c r="B83" s="19">
        <v>12</v>
      </c>
      <c r="D83" s="64"/>
      <c r="E83" s="19">
        <v>4</v>
      </c>
      <c r="F83" s="19">
        <v>8</v>
      </c>
      <c r="L83" t="s">
        <v>235</v>
      </c>
      <c r="O83" s="5">
        <v>6</v>
      </c>
      <c r="P83" s="65" t="s">
        <v>32</v>
      </c>
      <c r="Q83" s="65"/>
      <c r="R83" s="65"/>
      <c r="S83" s="65"/>
      <c r="T83" s="6"/>
      <c r="U83" s="68"/>
      <c r="Y83" s="5">
        <v>10</v>
      </c>
      <c r="Z83">
        <v>0</v>
      </c>
      <c r="AA83" s="6">
        <v>0</v>
      </c>
      <c r="AB83" s="25">
        <f t="shared" si="5"/>
        <v>0</v>
      </c>
      <c r="AD83" s="63"/>
      <c r="AE83" s="55">
        <v>1</v>
      </c>
      <c r="AF83" s="8">
        <v>6</v>
      </c>
      <c r="AG83" s="9">
        <v>6</v>
      </c>
      <c r="AH83">
        <v>12</v>
      </c>
      <c r="AQ83" s="5"/>
      <c r="AS83" t="s">
        <v>140</v>
      </c>
      <c r="AT83">
        <v>5</v>
      </c>
      <c r="AV83" t="s">
        <v>143</v>
      </c>
      <c r="AY83" s="6"/>
    </row>
    <row r="84" spans="1:51" x14ac:dyDescent="0.2">
      <c r="A84" s="19">
        <v>3</v>
      </c>
      <c r="B84" s="19">
        <v>6</v>
      </c>
      <c r="D84" s="64"/>
      <c r="E84" s="19">
        <v>5</v>
      </c>
      <c r="F84" s="19">
        <v>10</v>
      </c>
      <c r="L84" t="s">
        <v>236</v>
      </c>
      <c r="O84" s="5">
        <v>7</v>
      </c>
      <c r="P84" s="65" t="s">
        <v>31</v>
      </c>
      <c r="Q84" s="65"/>
      <c r="R84" s="65"/>
      <c r="S84" s="65"/>
      <c r="T84" s="6"/>
      <c r="U84" s="68"/>
      <c r="Y84" s="5">
        <v>11</v>
      </c>
      <c r="Z84" s="45">
        <v>0</v>
      </c>
      <c r="AA84" s="46">
        <v>1</v>
      </c>
      <c r="AB84" s="47">
        <f t="shared" si="5"/>
        <v>1</v>
      </c>
      <c r="AF84">
        <v>10</v>
      </c>
      <c r="AG84">
        <v>10</v>
      </c>
      <c r="AQ84" s="5"/>
      <c r="AY84" s="6"/>
    </row>
    <row r="85" spans="1:51" x14ac:dyDescent="0.2">
      <c r="A85" s="19">
        <v>7</v>
      </c>
      <c r="B85" s="19">
        <v>14</v>
      </c>
      <c r="D85" s="64"/>
      <c r="E85" s="19">
        <v>6</v>
      </c>
      <c r="F85" s="19">
        <v>12</v>
      </c>
      <c r="O85" s="5">
        <v>8</v>
      </c>
      <c r="P85" s="66" t="s">
        <v>31</v>
      </c>
      <c r="Q85" s="65"/>
      <c r="R85" s="65"/>
      <c r="S85" s="65"/>
      <c r="T85" s="6"/>
      <c r="U85" s="68"/>
      <c r="Y85" s="5">
        <v>12</v>
      </c>
      <c r="Z85">
        <v>1</v>
      </c>
      <c r="AA85" s="6">
        <v>1</v>
      </c>
      <c r="AB85" s="25">
        <f t="shared" si="5"/>
        <v>0</v>
      </c>
      <c r="AQ85" s="5"/>
      <c r="AY85" s="6"/>
    </row>
    <row r="86" spans="1:51" x14ac:dyDescent="0.2">
      <c r="A86" s="19">
        <v>6</v>
      </c>
      <c r="B86" s="19">
        <v>12</v>
      </c>
      <c r="D86" s="64"/>
      <c r="E86" s="19">
        <v>7</v>
      </c>
      <c r="F86" s="19">
        <v>14</v>
      </c>
      <c r="O86" s="5">
        <v>9</v>
      </c>
      <c r="P86" s="66" t="s">
        <v>32</v>
      </c>
      <c r="Q86" s="65"/>
      <c r="R86" s="65"/>
      <c r="S86" s="65"/>
      <c r="T86" s="6"/>
      <c r="U86" s="68"/>
      <c r="Y86" s="5">
        <v>13</v>
      </c>
      <c r="Z86" s="45">
        <v>1</v>
      </c>
      <c r="AA86" s="46">
        <v>0</v>
      </c>
      <c r="AB86" s="47">
        <f t="shared" si="5"/>
        <v>1</v>
      </c>
      <c r="AE86" t="s">
        <v>128</v>
      </c>
      <c r="AF86">
        <f>AF82/AF84</f>
        <v>0.4</v>
      </c>
      <c r="AH86" t="s">
        <v>131</v>
      </c>
      <c r="AQ86" s="5"/>
      <c r="AY86" s="6"/>
    </row>
    <row r="87" spans="1:51" x14ac:dyDescent="0.2">
      <c r="E87">
        <v>23</v>
      </c>
      <c r="F87">
        <v>46</v>
      </c>
      <c r="O87" s="5">
        <v>10</v>
      </c>
      <c r="P87" s="66" t="s">
        <v>32</v>
      </c>
      <c r="Q87" s="65"/>
      <c r="R87" s="65"/>
      <c r="S87" s="65"/>
      <c r="T87" s="6"/>
      <c r="U87" s="68"/>
      <c r="Y87" s="5">
        <v>14</v>
      </c>
      <c r="Z87" s="45">
        <v>1</v>
      </c>
      <c r="AA87" s="46">
        <v>0</v>
      </c>
      <c r="AB87" s="47">
        <f t="shared" si="5"/>
        <v>1</v>
      </c>
      <c r="AE87" t="s">
        <v>129</v>
      </c>
      <c r="AF87">
        <f>AG83/AG84</f>
        <v>0.6</v>
      </c>
      <c r="AQ87" s="5"/>
      <c r="AY87" s="6"/>
    </row>
    <row r="88" spans="1:51" x14ac:dyDescent="0.2">
      <c r="A88" t="s">
        <v>210</v>
      </c>
      <c r="O88" s="5">
        <v>11</v>
      </c>
      <c r="P88" s="66" t="s">
        <v>31</v>
      </c>
      <c r="Q88" s="65"/>
      <c r="R88" s="65"/>
      <c r="S88" s="65"/>
      <c r="T88" s="6"/>
      <c r="U88" s="68"/>
      <c r="Y88" s="5">
        <v>15</v>
      </c>
      <c r="Z88" s="45">
        <v>0</v>
      </c>
      <c r="AA88" s="46">
        <v>1</v>
      </c>
      <c r="AB88" s="47">
        <f t="shared" si="5"/>
        <v>1</v>
      </c>
      <c r="AQ88" s="5" t="s">
        <v>137</v>
      </c>
      <c r="AS88" t="s">
        <v>141</v>
      </c>
      <c r="AY88" s="6"/>
    </row>
    <row r="89" spans="1:51" x14ac:dyDescent="0.2">
      <c r="A89" t="s">
        <v>203</v>
      </c>
      <c r="B89" s="19">
        <v>200</v>
      </c>
      <c r="O89" s="5">
        <v>12</v>
      </c>
      <c r="P89" s="66" t="s">
        <v>32</v>
      </c>
      <c r="Q89" s="65"/>
      <c r="R89" s="65"/>
      <c r="S89" s="65"/>
      <c r="T89" s="6"/>
      <c r="U89" s="68"/>
      <c r="Y89" s="5">
        <v>16</v>
      </c>
      <c r="Z89">
        <v>0</v>
      </c>
      <c r="AA89" s="6">
        <v>0</v>
      </c>
      <c r="AB89" s="25">
        <f t="shared" si="5"/>
        <v>0</v>
      </c>
      <c r="AQ89" s="5"/>
      <c r="AY89" s="6"/>
    </row>
    <row r="90" spans="1:51" ht="17" thickBot="1" x14ac:dyDescent="0.25">
      <c r="A90" t="s">
        <v>204</v>
      </c>
      <c r="B90" s="19">
        <v>300</v>
      </c>
      <c r="F90" t="s">
        <v>196</v>
      </c>
      <c r="O90" s="7">
        <v>13</v>
      </c>
      <c r="P90" s="70" t="s">
        <v>32</v>
      </c>
      <c r="Q90" s="8"/>
      <c r="R90" s="8"/>
      <c r="S90" s="8"/>
      <c r="T90" s="9"/>
      <c r="U90" s="69"/>
      <c r="Y90" s="5">
        <v>17</v>
      </c>
      <c r="Z90">
        <v>1</v>
      </c>
      <c r="AA90" s="6">
        <v>1</v>
      </c>
      <c r="AB90" s="25">
        <f t="shared" si="5"/>
        <v>0</v>
      </c>
      <c r="AQ90" s="5"/>
      <c r="AS90" t="s">
        <v>139</v>
      </c>
      <c r="AT90">
        <v>5</v>
      </c>
      <c r="AW90" t="s">
        <v>145</v>
      </c>
      <c r="AY90" s="6"/>
    </row>
    <row r="91" spans="1:51" x14ac:dyDescent="0.2">
      <c r="A91" t="s">
        <v>205</v>
      </c>
      <c r="B91" s="19">
        <v>400</v>
      </c>
      <c r="E91" s="74">
        <v>100</v>
      </c>
      <c r="F91">
        <v>1</v>
      </c>
      <c r="Y91" s="5">
        <v>18</v>
      </c>
      <c r="Z91" s="48">
        <v>1</v>
      </c>
      <c r="AA91" s="49">
        <v>0</v>
      </c>
      <c r="AB91" s="50">
        <f t="shared" si="5"/>
        <v>1</v>
      </c>
      <c r="AE91" t="s">
        <v>130</v>
      </c>
      <c r="AF91">
        <f>AF82/AH82</f>
        <v>0.5</v>
      </c>
      <c r="AH91" t="s">
        <v>133</v>
      </c>
      <c r="AQ91" s="5"/>
      <c r="AS91" t="s">
        <v>140</v>
      </c>
      <c r="AT91">
        <v>0</v>
      </c>
      <c r="AW91" t="s">
        <v>146</v>
      </c>
      <c r="AY91" s="6"/>
    </row>
    <row r="92" spans="1:51" ht="17" thickBot="1" x14ac:dyDescent="0.25">
      <c r="A92" t="s">
        <v>206</v>
      </c>
      <c r="B92" s="19">
        <v>500</v>
      </c>
      <c r="E92" s="74">
        <v>102</v>
      </c>
      <c r="F92">
        <v>1</v>
      </c>
      <c r="O92" t="s">
        <v>116</v>
      </c>
      <c r="U92" t="s">
        <v>187</v>
      </c>
      <c r="V92" t="s">
        <v>188</v>
      </c>
      <c r="Y92" s="5">
        <v>19</v>
      </c>
      <c r="Z92" s="51">
        <v>1</v>
      </c>
      <c r="AA92" s="46">
        <v>0</v>
      </c>
      <c r="AB92" s="47">
        <f t="shared" si="5"/>
        <v>1</v>
      </c>
      <c r="AE92" t="s">
        <v>132</v>
      </c>
      <c r="AF92">
        <f>AG83/AH83</f>
        <v>0.5</v>
      </c>
      <c r="AQ92" s="5"/>
      <c r="AY92" s="6"/>
    </row>
    <row r="93" spans="1:51" ht="17" thickBot="1" x14ac:dyDescent="0.25">
      <c r="A93" t="s">
        <v>207</v>
      </c>
      <c r="B93" s="19">
        <v>600</v>
      </c>
      <c r="E93" s="74">
        <v>160</v>
      </c>
      <c r="F93">
        <v>1</v>
      </c>
      <c r="O93" s="2" t="s">
        <v>172</v>
      </c>
      <c r="P93" s="3" t="s">
        <v>173</v>
      </c>
      <c r="Q93" s="3" t="s">
        <v>174</v>
      </c>
      <c r="R93" s="3" t="s">
        <v>175</v>
      </c>
      <c r="S93" s="3" t="s">
        <v>176</v>
      </c>
      <c r="T93" s="4" t="s">
        <v>177</v>
      </c>
      <c r="U93" s="71" t="s">
        <v>179</v>
      </c>
      <c r="V93" s="72" t="s">
        <v>182</v>
      </c>
      <c r="Y93" s="7">
        <v>20</v>
      </c>
      <c r="Z93" s="52">
        <v>0</v>
      </c>
      <c r="AA93" s="53">
        <v>1</v>
      </c>
      <c r="AB93" s="54">
        <f t="shared" si="5"/>
        <v>1</v>
      </c>
      <c r="AQ93" s="5"/>
      <c r="AY93" s="6"/>
    </row>
    <row r="94" spans="1:51" ht="17" thickBot="1" x14ac:dyDescent="0.25">
      <c r="A94" t="s">
        <v>208</v>
      </c>
      <c r="B94" s="19">
        <v>700</v>
      </c>
      <c r="E94" s="74">
        <v>190</v>
      </c>
      <c r="F94">
        <v>1</v>
      </c>
      <c r="O94" s="5">
        <v>1</v>
      </c>
      <c r="P94" s="65" t="s">
        <v>32</v>
      </c>
      <c r="Q94" s="65"/>
      <c r="R94" s="65"/>
      <c r="S94" s="65"/>
      <c r="T94" s="6"/>
      <c r="U94" s="5" t="s">
        <v>180</v>
      </c>
      <c r="V94" s="6" t="s">
        <v>183</v>
      </c>
      <c r="AB94" s="47">
        <f>AVERAGE(AB74:AB93)</f>
        <v>0.5</v>
      </c>
      <c r="AQ94" s="7"/>
      <c r="AR94" s="8"/>
      <c r="AS94" s="8"/>
      <c r="AT94" s="8"/>
      <c r="AU94" s="8"/>
      <c r="AV94" s="8"/>
      <c r="AW94" s="8"/>
      <c r="AX94" s="8"/>
      <c r="AY94" s="9"/>
    </row>
    <row r="95" spans="1:51" x14ac:dyDescent="0.2">
      <c r="A95" t="s">
        <v>209</v>
      </c>
      <c r="B95">
        <v>800</v>
      </c>
      <c r="E95" s="75">
        <v>2</v>
      </c>
      <c r="F95">
        <v>2</v>
      </c>
      <c r="O95" s="5">
        <v>2</v>
      </c>
      <c r="P95" s="65" t="s">
        <v>31</v>
      </c>
      <c r="Q95" s="65"/>
      <c r="R95" s="65"/>
      <c r="S95" s="65"/>
      <c r="T95" s="6"/>
      <c r="U95" s="5" t="s">
        <v>181</v>
      </c>
      <c r="V95" s="6" t="s">
        <v>184</v>
      </c>
    </row>
    <row r="96" spans="1:51" x14ac:dyDescent="0.2">
      <c r="E96" s="75">
        <v>5</v>
      </c>
      <c r="F96">
        <v>2</v>
      </c>
      <c r="O96" s="5">
        <v>3</v>
      </c>
      <c r="P96" s="66" t="s">
        <v>31</v>
      </c>
      <c r="Q96" s="65"/>
      <c r="R96" s="65"/>
      <c r="S96" s="65"/>
      <c r="T96" s="6"/>
      <c r="U96" s="5" t="s">
        <v>180</v>
      </c>
      <c r="V96" s="6" t="s">
        <v>185</v>
      </c>
    </row>
    <row r="97" spans="1:47" x14ac:dyDescent="0.2">
      <c r="A97" t="s">
        <v>211</v>
      </c>
      <c r="B97" t="s">
        <v>212</v>
      </c>
      <c r="C97" t="s">
        <v>213</v>
      </c>
      <c r="E97" s="75">
        <v>7</v>
      </c>
      <c r="F97">
        <v>2</v>
      </c>
      <c r="O97" s="5">
        <v>4</v>
      </c>
      <c r="P97" s="66" t="s">
        <v>32</v>
      </c>
      <c r="Q97" s="65"/>
      <c r="R97" s="65"/>
      <c r="S97" s="65"/>
      <c r="T97" s="6"/>
      <c r="U97" s="5" t="s">
        <v>180</v>
      </c>
      <c r="V97" s="6" t="s">
        <v>186</v>
      </c>
    </row>
    <row r="98" spans="1:47" x14ac:dyDescent="0.2">
      <c r="A98">
        <v>200</v>
      </c>
      <c r="B98">
        <v>300</v>
      </c>
      <c r="C98">
        <v>400</v>
      </c>
      <c r="E98" s="75">
        <v>8</v>
      </c>
      <c r="F98">
        <v>2</v>
      </c>
      <c r="O98" s="5">
        <v>5</v>
      </c>
      <c r="P98" s="66" t="s">
        <v>32</v>
      </c>
      <c r="Q98" s="65"/>
      <c r="R98" s="65"/>
      <c r="S98" s="65"/>
      <c r="T98" s="6"/>
      <c r="U98" s="5" t="s">
        <v>181</v>
      </c>
      <c r="V98" s="6"/>
    </row>
    <row r="99" spans="1:47" x14ac:dyDescent="0.2">
      <c r="A99">
        <v>400</v>
      </c>
      <c r="B99">
        <v>500</v>
      </c>
      <c r="C99">
        <v>600</v>
      </c>
      <c r="E99" s="75">
        <v>3</v>
      </c>
      <c r="F99">
        <v>2</v>
      </c>
      <c r="O99" s="5">
        <v>6</v>
      </c>
      <c r="P99" s="65" t="s">
        <v>32</v>
      </c>
      <c r="Q99" s="65"/>
      <c r="R99" s="65"/>
      <c r="S99" s="65"/>
      <c r="T99" s="6"/>
      <c r="U99" s="5"/>
      <c r="V99" s="6"/>
      <c r="AS99" t="s">
        <v>99</v>
      </c>
      <c r="AT99" t="s">
        <v>151</v>
      </c>
    </row>
    <row r="100" spans="1:47" x14ac:dyDescent="0.2">
      <c r="E100" s="75">
        <v>4</v>
      </c>
      <c r="F100">
        <v>2</v>
      </c>
      <c r="O100" s="5">
        <v>7</v>
      </c>
      <c r="P100" s="65" t="s">
        <v>31</v>
      </c>
      <c r="Q100" s="65"/>
      <c r="R100" s="65"/>
      <c r="S100" s="65"/>
      <c r="T100" s="6"/>
      <c r="U100" s="5"/>
      <c r="V100" s="6"/>
      <c r="AR100" t="s">
        <v>149</v>
      </c>
      <c r="AS100">
        <v>10</v>
      </c>
      <c r="AT100">
        <v>0</v>
      </c>
    </row>
    <row r="101" spans="1:47" x14ac:dyDescent="0.2">
      <c r="O101" s="5">
        <v>8</v>
      </c>
      <c r="P101" s="66" t="s">
        <v>31</v>
      </c>
      <c r="Q101" s="65"/>
      <c r="R101" s="65"/>
      <c r="S101" s="65"/>
      <c r="T101" s="6"/>
      <c r="U101" s="5"/>
      <c r="V101" s="6"/>
      <c r="AR101" t="s">
        <v>150</v>
      </c>
      <c r="AS101">
        <v>990</v>
      </c>
      <c r="AT101">
        <v>1000</v>
      </c>
    </row>
    <row r="102" spans="1:47" x14ac:dyDescent="0.2">
      <c r="O102" s="5">
        <v>9</v>
      </c>
      <c r="P102" s="66" t="s">
        <v>32</v>
      </c>
      <c r="Q102" s="65"/>
      <c r="R102" s="65"/>
      <c r="S102" s="65"/>
      <c r="T102" s="6"/>
      <c r="U102" s="5"/>
      <c r="V102" s="6"/>
      <c r="AS102">
        <v>1000</v>
      </c>
    </row>
    <row r="103" spans="1:47" x14ac:dyDescent="0.2">
      <c r="O103" s="5">
        <v>10</v>
      </c>
      <c r="P103" s="66" t="s">
        <v>32</v>
      </c>
      <c r="Q103" s="65"/>
      <c r="R103" s="65"/>
      <c r="S103" s="65"/>
      <c r="T103" s="6"/>
      <c r="U103" s="5"/>
      <c r="V103" s="6"/>
    </row>
    <row r="104" spans="1:47" x14ac:dyDescent="0.2">
      <c r="O104" s="5">
        <v>11</v>
      </c>
      <c r="P104" s="66" t="s">
        <v>31</v>
      </c>
      <c r="Q104" s="65"/>
      <c r="R104" s="65"/>
      <c r="S104" s="65"/>
      <c r="T104" s="6"/>
      <c r="U104" s="5"/>
      <c r="V104" s="6"/>
      <c r="AT104" t="s">
        <v>147</v>
      </c>
      <c r="AU104" s="57">
        <f>AS101/1000</f>
        <v>0.99</v>
      </c>
    </row>
    <row r="105" spans="1:47" x14ac:dyDescent="0.2">
      <c r="O105" s="5">
        <v>12</v>
      </c>
      <c r="P105" s="66" t="s">
        <v>32</v>
      </c>
      <c r="Q105" s="65"/>
      <c r="R105" s="65"/>
      <c r="S105" s="65"/>
      <c r="T105" s="6"/>
      <c r="U105" s="5"/>
      <c r="V105" s="6"/>
    </row>
    <row r="106" spans="1:47" ht="17" thickBot="1" x14ac:dyDescent="0.25">
      <c r="O106" s="7">
        <v>13</v>
      </c>
      <c r="P106" s="70" t="s">
        <v>32</v>
      </c>
      <c r="Q106" s="8"/>
      <c r="R106" s="8"/>
      <c r="S106" s="8"/>
      <c r="T106" s="9"/>
      <c r="U106" s="7"/>
      <c r="V106" s="9"/>
      <c r="AR106" t="s">
        <v>153</v>
      </c>
    </row>
    <row r="108" spans="1:47" x14ac:dyDescent="0.2">
      <c r="AR108" t="s">
        <v>155</v>
      </c>
      <c r="AS108" t="s">
        <v>154</v>
      </c>
    </row>
    <row r="109" spans="1:47" x14ac:dyDescent="0.2">
      <c r="AS109" t="s">
        <v>126</v>
      </c>
    </row>
    <row r="111" spans="1:47" x14ac:dyDescent="0.2">
      <c r="AR111" t="s">
        <v>156</v>
      </c>
    </row>
    <row r="112" spans="1:47" x14ac:dyDescent="0.2">
      <c r="AR112" t="s">
        <v>157</v>
      </c>
      <c r="AT112" s="57">
        <f>990/990</f>
        <v>1</v>
      </c>
    </row>
    <row r="114" spans="44:44" x14ac:dyDescent="0.2">
      <c r="AR114" t="s">
        <v>158</v>
      </c>
    </row>
  </sheetData>
  <mergeCells count="7">
    <mergeCell ref="N27:U27"/>
    <mergeCell ref="AD81:AD83"/>
    <mergeCell ref="E41:E42"/>
    <mergeCell ref="D81:D86"/>
    <mergeCell ref="E79:F79"/>
    <mergeCell ref="C27:L27"/>
    <mergeCell ref="X27:AC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1E39-F0CC-3C46-BE85-230ED49A6E6A}">
  <dimension ref="C4:L10"/>
  <sheetViews>
    <sheetView zoomScale="119" workbookViewId="0">
      <selection activeCell="F10" sqref="F10"/>
    </sheetView>
  </sheetViews>
  <sheetFormatPr baseColWidth="10" defaultRowHeight="16" x14ac:dyDescent="0.2"/>
  <sheetData>
    <row r="4" spans="3:12" x14ac:dyDescent="0.2">
      <c r="K4" t="s">
        <v>76</v>
      </c>
    </row>
    <row r="5" spans="3:12" x14ac:dyDescent="0.2">
      <c r="C5" t="s">
        <v>54</v>
      </c>
      <c r="L5" t="s">
        <v>73</v>
      </c>
    </row>
    <row r="6" spans="3:12" x14ac:dyDescent="0.2">
      <c r="D6">
        <v>1</v>
      </c>
      <c r="E6" t="s">
        <v>55</v>
      </c>
      <c r="L6" t="s">
        <v>74</v>
      </c>
    </row>
    <row r="7" spans="3:12" x14ac:dyDescent="0.2">
      <c r="D7">
        <v>2</v>
      </c>
      <c r="E7" t="s">
        <v>86</v>
      </c>
      <c r="L7" t="s">
        <v>109</v>
      </c>
    </row>
    <row r="8" spans="3:12" x14ac:dyDescent="0.2">
      <c r="D8">
        <v>3</v>
      </c>
      <c r="E8" t="s">
        <v>91</v>
      </c>
    </row>
    <row r="9" spans="3:12" x14ac:dyDescent="0.2">
      <c r="D9">
        <v>4</v>
      </c>
      <c r="E9" t="s">
        <v>123</v>
      </c>
    </row>
    <row r="10" spans="3:12" x14ac:dyDescent="0.2">
      <c r="D10">
        <v>5</v>
      </c>
      <c r="E10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Recap</vt:lpstr>
      <vt:lpstr>FAQ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Ramendra</dc:creator>
  <cp:lastModifiedBy>Kumar Ramendra</cp:lastModifiedBy>
  <dcterms:created xsi:type="dcterms:W3CDTF">2023-04-23T04:32:26Z</dcterms:created>
  <dcterms:modified xsi:type="dcterms:W3CDTF">2023-04-30T07:49:47Z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2023-04-23T04:32:30Z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3ea893a6-9129-4afe-a16c-955e4ddd424f</vt:lpwstr>
  </property>
  <property fmtid="{D5CDD505-2E9C-101B-9397-08002B2CF9AE}" pid="7" name="MSIP_Label_defa4170-0d19-0005-0004-bc88714345d2_ActionId">
    <vt:lpwstr>dafa0c68-8017-46fa-8c78-ea8b486b348d</vt:lpwstr>
  </property>
  <property fmtid="{D5CDD505-2E9C-101B-9397-08002B2CF9AE}" pid="8" name="MSIP_Label_defa4170-0d19-0005-0004-bc88714345d2_ContentBits">
    <vt:lpwstr>0</vt:lpwstr>
  </property>
</Properties>
</file>