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new\"/>
    </mc:Choice>
  </mc:AlternateContent>
  <xr:revisionPtr revIDLastSave="0" documentId="13_ncr:1_{9525EC78-8FF5-4758-BEB7-8FF11EABA2E8}" xr6:coauthVersionLast="47" xr6:coauthVersionMax="47" xr10:uidLastSave="{00000000-0000-0000-0000-000000000000}"/>
  <bookViews>
    <workbookView xWindow="-110" yWindow="-110" windowWidth="19420" windowHeight="10420" activeTab="2" xr2:uid="{4852B5A7-D8A7-47E1-BB55-3429F2A9669E}"/>
  </bookViews>
  <sheets>
    <sheet name="Descriptive Statistics" sheetId="2" r:id="rId1"/>
    <sheet name="Transactions" sheetId="3" r:id="rId2"/>
    <sheet name="Sensex" sheetId="4" r:id="rId3"/>
    <sheet name="Inferential Statistics" sheetId="9" r:id="rId4"/>
    <sheet name="Pearson's correlation" sheetId="10" r:id="rId5"/>
  </sheets>
  <definedNames>
    <definedName name="_xlchart.v1.0" hidden="1">Transactions!$A$1</definedName>
    <definedName name="_xlchart.v1.1" hidden="1">Transactions!$A$2:$A$245</definedName>
    <definedName name="_xlchart.v1.2" hidden="1">Sensex!$A$1</definedName>
    <definedName name="_xlchart.v1.3" hidden="1">Sensex!$A$2:$A$250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2" l="1"/>
  <c r="B246" i="10"/>
  <c r="A246" i="10"/>
  <c r="B177" i="9"/>
  <c r="C174" i="9"/>
  <c r="D174" i="9"/>
  <c r="C175" i="9"/>
  <c r="D175" i="9"/>
  <c r="D173" i="9"/>
  <c r="C173" i="9"/>
  <c r="C158" i="9"/>
  <c r="D158" i="9"/>
  <c r="C159" i="9"/>
  <c r="D159" i="9"/>
  <c r="D157" i="9"/>
  <c r="C157" i="9"/>
  <c r="B75" i="9"/>
  <c r="B74" i="9"/>
  <c r="E146" i="9"/>
  <c r="E147" i="9"/>
  <c r="E145" i="9"/>
  <c r="D148" i="9"/>
  <c r="C148" i="9"/>
  <c r="K15" i="9"/>
  <c r="K16" i="9"/>
  <c r="K17" i="9"/>
  <c r="K18" i="9"/>
  <c r="K19" i="9"/>
  <c r="K20" i="9"/>
  <c r="K22" i="9"/>
  <c r="K14" i="9"/>
  <c r="C5" i="3"/>
  <c r="C4" i="3"/>
  <c r="K68" i="2"/>
  <c r="K67" i="2"/>
  <c r="H64" i="2"/>
  <c r="I58" i="2" s="1"/>
  <c r="L24" i="2"/>
  <c r="L23" i="2"/>
  <c r="L22" i="2"/>
  <c r="E148" i="9" l="1"/>
  <c r="K24" i="9"/>
  <c r="I53" i="2"/>
  <c r="J53" i="2" s="1"/>
  <c r="I62" i="2"/>
  <c r="J62" i="2" s="1"/>
  <c r="I61" i="2"/>
  <c r="J61" i="2" s="1"/>
  <c r="I54" i="2"/>
  <c r="J54" i="2" s="1"/>
  <c r="K58" i="2"/>
  <c r="J58" i="2"/>
  <c r="I57" i="2"/>
  <c r="I51" i="2"/>
  <c r="I56" i="2"/>
  <c r="K61" i="2"/>
  <c r="I63" i="2"/>
  <c r="I55" i="2"/>
  <c r="I60" i="2"/>
  <c r="I52" i="2"/>
  <c r="I59" i="2"/>
  <c r="K53" i="2" l="1"/>
  <c r="K54" i="2"/>
  <c r="K62" i="2"/>
  <c r="K55" i="2"/>
  <c r="J55" i="2"/>
  <c r="J51" i="2"/>
  <c r="K51" i="2"/>
  <c r="I64" i="2"/>
  <c r="K63" i="2"/>
  <c r="J63" i="2"/>
  <c r="K59" i="2"/>
  <c r="J59" i="2"/>
  <c r="J57" i="2"/>
  <c r="K57" i="2"/>
  <c r="K52" i="2"/>
  <c r="J52" i="2"/>
  <c r="J60" i="2"/>
  <c r="K60" i="2"/>
  <c r="J56" i="2"/>
  <c r="K56" i="2"/>
  <c r="K64" i="2" l="1"/>
  <c r="K65" i="2"/>
  <c r="K66" i="2" s="1"/>
</calcChain>
</file>

<file path=xl/sharedStrings.xml><?xml version="1.0" encoding="utf-8"?>
<sst xmlns="http://schemas.openxmlformats.org/spreadsheetml/2006/main" count="249" uniqueCount="220">
  <si>
    <t>Categorical variables</t>
  </si>
  <si>
    <t>Continuous variables</t>
  </si>
  <si>
    <t>Statistics</t>
  </si>
  <si>
    <t>It is the science of collecting, interpreting, analysing, and vizualising data.</t>
  </si>
  <si>
    <t>Statistics is of two major types:</t>
  </si>
  <si>
    <t>Descriptive stats</t>
  </si>
  <si>
    <t>Inferential stats</t>
  </si>
  <si>
    <t>Range</t>
  </si>
  <si>
    <t>Mean, median</t>
  </si>
  <si>
    <t>Mode</t>
  </si>
  <si>
    <t>Vizual</t>
  </si>
  <si>
    <t>Quartiles</t>
  </si>
  <si>
    <t>Max, min</t>
  </si>
  <si>
    <t>Histogram</t>
  </si>
  <si>
    <t>Boxplot</t>
  </si>
  <si>
    <t>How can we go about describing the data in a few ways</t>
  </si>
  <si>
    <t>Measures of central tendency</t>
  </si>
  <si>
    <t>Mean</t>
  </si>
  <si>
    <t>Median</t>
  </si>
  <si>
    <t>sum / count</t>
  </si>
  <si>
    <t>the data point that occurs the most number of times of the data.</t>
  </si>
  <si>
    <t>Mean is prone to outliers</t>
  </si>
  <si>
    <t>In ML, many algorithms use mean to come up with a model</t>
  </si>
  <si>
    <t>multi modal data</t>
  </si>
  <si>
    <t>Continous variables</t>
  </si>
  <si>
    <t>Ordinal categorical variables</t>
  </si>
  <si>
    <t>Measures of dispersion</t>
  </si>
  <si>
    <t>Variance</t>
  </si>
  <si>
    <t>Standard deviation</t>
  </si>
  <si>
    <t>max - min</t>
  </si>
  <si>
    <t>Data</t>
  </si>
  <si>
    <t>Error from mean</t>
  </si>
  <si>
    <t>Calculated using excel</t>
  </si>
  <si>
    <t>Variance can be calculated for population data and sample data</t>
  </si>
  <si>
    <t>For sample data, we divide the sum of squared errors by (n-1) and not n.</t>
  </si>
  <si>
    <t>is nothing but the square root of variance. We do it because we can't make any</t>
  </si>
  <si>
    <t>meaningful calculations using the mean and variance because the two have different units.</t>
  </si>
  <si>
    <t>So, to come up with a measure of dispersion that has the same units as your original data, we calculated</t>
  </si>
  <si>
    <t>the standard deviation.</t>
  </si>
  <si>
    <t>Standard dev</t>
  </si>
  <si>
    <t>using sample data to infer something about the larger population</t>
  </si>
  <si>
    <t>ways to describe data in a meaningful way</t>
  </si>
  <si>
    <t>Quantitative</t>
  </si>
  <si>
    <t>middle value such that equal number of observations are below and above it</t>
  </si>
  <si>
    <t>Sample data</t>
  </si>
  <si>
    <t>Median calculated as the average of these two</t>
  </si>
  <si>
    <t>&lt;- This outlier pushes the mean value to something that is not</t>
  </si>
  <si>
    <t>very representative of the data, which is why, means are</t>
  </si>
  <si>
    <t>prone to outliers</t>
  </si>
  <si>
    <t>and this is why outlier treatment becomes an important part of data cleaning</t>
  </si>
  <si>
    <t>What central tendency can we use on what kind of variables?</t>
  </si>
  <si>
    <t>Even though, mode can be calculated for continuous and categorical variables,</t>
  </si>
  <si>
    <t>it is mostly only calculated for categorical variables</t>
  </si>
  <si>
    <t>The whole idea of calculating a central tendency is to come with a point that best represents</t>
  </si>
  <si>
    <t>the entire data. It is supposed to be a point around which majority of the data points lie.</t>
  </si>
  <si>
    <t>Central tendencies help describe my data but they are not enough. We need something</t>
  </si>
  <si>
    <t>to capture the variability of my data.</t>
  </si>
  <si>
    <t>sqrt ( Variance )</t>
  </si>
  <si>
    <t>The first most logical way of trying to quantify dispersion of data</t>
  </si>
  <si>
    <t>is to just calculate its range ( max - min )</t>
  </si>
  <si>
    <t>However, range is highly prone to outliers</t>
  </si>
  <si>
    <t>Therefor we calculate variance and standard dev.</t>
  </si>
  <si>
    <t>These are the most popular ways of quantifying dispersion of data around its mean.</t>
  </si>
  <si>
    <t>Calculation of variance and standard deviation</t>
  </si>
  <si>
    <t>Mean -&gt;</t>
  </si>
  <si>
    <t>Absolute error from mean</t>
  </si>
  <si>
    <t>Squared error from mean</t>
  </si>
  <si>
    <r>
      <rPr>
        <b/>
        <sz val="11"/>
        <color theme="1"/>
        <rFont val="Calibri"/>
        <family val="2"/>
        <scheme val="minor"/>
      </rPr>
      <t>Variance</t>
    </r>
    <r>
      <rPr>
        <sz val="11"/>
        <color theme="1"/>
        <rFont val="Calibri"/>
        <family val="2"/>
        <scheme val="minor"/>
      </rPr>
      <t xml:space="preserve"> is the average squared error from the mean.</t>
    </r>
  </si>
  <si>
    <t>Think of standard deviation as the average distance of data point from the mean of the data set.</t>
  </si>
  <si>
    <t>CoV and examples on mean and standard deviation</t>
  </si>
  <si>
    <t>Historgrams and data distributions</t>
  </si>
  <si>
    <t>A little bit on boxplots (maybe)</t>
  </si>
  <si>
    <t>Normal distribution</t>
  </si>
  <si>
    <t>Standard Normal distribution and Z transform</t>
  </si>
  <si>
    <t>Central Limit Theorem</t>
  </si>
  <si>
    <t>Problems on the central limit theorem</t>
  </si>
  <si>
    <t>Hypothesis testing</t>
  </si>
  <si>
    <t>Coefficient of Variation</t>
  </si>
  <si>
    <t>Standard deviation is an absolute measure of dispersion and it is in the same</t>
  </si>
  <si>
    <t>units as the mean of the data. In order to compare the dispersion of a data to</t>
  </si>
  <si>
    <t>a different variable (which is in different units), we need a standardized measure of dispersion.</t>
  </si>
  <si>
    <t>COV = std/mean</t>
  </si>
  <si>
    <t>Histogram and Data Distributions</t>
  </si>
  <si>
    <t>It is a great way to visualize the distribution of data.</t>
  </si>
  <si>
    <t>Transaction amounts</t>
  </si>
  <si>
    <t>Daily percentage return Sensex</t>
  </si>
  <si>
    <t>There are many different kinds of distributions that are seen but there is one distribution that</t>
  </si>
  <si>
    <r>
      <t xml:space="preserve">we need to study in depth and that is the </t>
    </r>
    <r>
      <rPr>
        <b/>
        <sz val="11"/>
        <color theme="1"/>
        <rFont val="Calibri"/>
        <family val="2"/>
        <scheme val="minor"/>
      </rPr>
      <t>Normal Distribution</t>
    </r>
  </si>
  <si>
    <t>Inferential Statistics</t>
  </si>
  <si>
    <t>Average income of India</t>
  </si>
  <si>
    <t>Sample 1</t>
  </si>
  <si>
    <t>Sample 2</t>
  </si>
  <si>
    <t>Sample 3</t>
  </si>
  <si>
    <t>Sample 4</t>
  </si>
  <si>
    <t>Sample 5</t>
  </si>
  <si>
    <t>Sample 6</t>
  </si>
  <si>
    <t>Sample 7</t>
  </si>
  <si>
    <t>Sample 1000</t>
  </si>
  <si>
    <t>…</t>
  </si>
  <si>
    <t>sample means ( X bar )</t>
  </si>
  <si>
    <t>sample size (n)</t>
  </si>
  <si>
    <t>mean of sample means ( mu x bar )</t>
  </si>
  <si>
    <t>means will tend to a normal distribution.</t>
  </si>
  <si>
    <t>your sample size increases.</t>
  </si>
  <si>
    <t>Confidence intervals</t>
  </si>
  <si>
    <t>1 - confidence interval</t>
  </si>
  <si>
    <t>The probability that a particular data point will lie outside of your confidence interval.</t>
  </si>
  <si>
    <t>A hypothesis is a premise or an assumption that you have based on maybe your experience or past studies that have happened.</t>
  </si>
  <si>
    <t>Steps involved in Hypothesis testing</t>
  </si>
  <si>
    <t>It is the case of equality. We assume that whatever premise has been made is true.</t>
  </si>
  <si>
    <t>Step 1: Define the null hypothesis (H0)</t>
  </si>
  <si>
    <t>Step 2: Defined the Alternate hypothesis (Ha)</t>
  </si>
  <si>
    <t>It is exactly the opposite of null hypothesis. Usually, this is what you are trying to prove</t>
  </si>
  <si>
    <t>.</t>
  </si>
  <si>
    <t>Step 4: Select the test that you want to conduct</t>
  </si>
  <si>
    <t>z test / t test</t>
  </si>
  <si>
    <t>f test / ANOVA - Analysis of Variance</t>
  </si>
  <si>
    <t>chi squared test</t>
  </si>
  <si>
    <t>Pearson correlation test</t>
  </si>
  <si>
    <t>to compare the means of two continuous variables ( sample vs population or sample vs sample)</t>
  </si>
  <si>
    <t>to compare the means of more than two continuous variables</t>
  </si>
  <si>
    <t>to establish the relationship between 2 categorical columns</t>
  </si>
  <si>
    <t>to establish the relationship between 2 continuous columns</t>
  </si>
  <si>
    <t>Step 5: Define the rejection rules</t>
  </si>
  <si>
    <t>Step 6: perform the test and state the business conclusion.</t>
  </si>
  <si>
    <t>F test / ANOVA - Analysis of Variance</t>
  </si>
  <si>
    <t>f statistic = Variance between / Variance within</t>
  </si>
  <si>
    <t>Delhi</t>
  </si>
  <si>
    <t>Mumbai</t>
  </si>
  <si>
    <t>Chennai</t>
  </si>
  <si>
    <t>If these variables are significantly different, you will get higher f statistic values.</t>
  </si>
  <si>
    <t>Chi squared test</t>
  </si>
  <si>
    <t>On table</t>
  </si>
  <si>
    <t>Handheld</t>
  </si>
  <si>
    <t>&lt;2</t>
  </si>
  <si>
    <t>&gt;3</t>
  </si>
  <si>
    <t>2-3</t>
  </si>
  <si>
    <t>Mode of computation</t>
  </si>
  <si>
    <t>If there is a big difference between my observed frequencies and expected frequencies</t>
  </si>
  <si>
    <t>If the two tables are very similar, then I would say that the two columns are independent of each other.</t>
  </si>
  <si>
    <t>(m-1)*(n-1)</t>
  </si>
  <si>
    <t>Take a sample and then try to infer something about the population.</t>
  </si>
  <si>
    <t>Lets say that you are interested in calculating the average income of India. Since it is just not</t>
  </si>
  <si>
    <t>possible to capture every data point and calculate the accurate average income of India,</t>
  </si>
  <si>
    <t>we take samples and try to estimate it.</t>
  </si>
  <si>
    <t>Population</t>
  </si>
  <si>
    <t>To estimate the average income, we can take many samples of a particular sample size (n)</t>
  </si>
  <si>
    <t>Here, the mean of sample means approaches the population mean as</t>
  </si>
  <si>
    <t>Doesn't matter what the distribution of your population is. The distribution of sample means will always tend to a normal distribution</t>
  </si>
  <si>
    <t>as the sample size increases. In practical situations, we have seen that for sample sizes greater than 30, your data distribution of sample</t>
  </si>
  <si>
    <t>The distribution of the original population</t>
  </si>
  <si>
    <t>doesn't matter. Unless and the sample size</t>
  </si>
  <si>
    <t>is larger than 30, the distribution of sample</t>
  </si>
  <si>
    <t>The mean of this normal normal ( mean of sample</t>
  </si>
  <si>
    <t>means ) approaches the mean of the population.</t>
  </si>
  <si>
    <r>
      <t xml:space="preserve">means </t>
    </r>
    <r>
      <rPr>
        <b/>
        <sz val="11"/>
        <color theme="1"/>
        <rFont val="Calibri"/>
        <family val="2"/>
        <scheme val="minor"/>
      </rPr>
      <t>always tends to a normal distribution</t>
    </r>
  </si>
  <si>
    <t>The standard deviation of this normal distribution</t>
  </si>
  <si>
    <t>approaches the standard deviation of the population</t>
  </si>
  <si>
    <t>divided by sqrt ( n ).</t>
  </si>
  <si>
    <t>How confident do you want to be when you provide a range within which a data point will lie.</t>
  </si>
  <si>
    <t>It is just the area under the normal distribution curve.</t>
  </si>
  <si>
    <t>Typical confidence intervals used</t>
  </si>
  <si>
    <t>Corresponding z scores on a two tail dist</t>
  </si>
  <si>
    <t>Example:</t>
  </si>
  <si>
    <t>Given that the IQs of students in a college are normal distributed</t>
  </si>
  <si>
    <t>with a mean of 120 with a standard deviation of 20.</t>
  </si>
  <si>
    <t>On the given distribution 90% of the data points will lie between</t>
  </si>
  <si>
    <t>upper limit</t>
  </si>
  <si>
    <t>lower limit</t>
  </si>
  <si>
    <t>mean</t>
  </si>
  <si>
    <t>std</t>
  </si>
  <si>
    <t>To actually prove or disprove a hypothesis however, you need data.</t>
  </si>
  <si>
    <t>Step 3: Define the confidence interval or the p value</t>
  </si>
  <si>
    <t>Here, we must calculate the critical values of the test statistic based on our confidence interval or p value defined in step 3.</t>
  </si>
  <si>
    <t>used to compare the means of more than 2 continuous variables.</t>
  </si>
  <si>
    <t>Example: Check whether the salaries of data scientists in Delhi, Mumbai, and Chennai are equal.</t>
  </si>
  <si>
    <t>Here, variance between signifies the variance between means of different columns.</t>
  </si>
  <si>
    <t>Variance within signifies the variance within each col.</t>
  </si>
  <si>
    <t>Here, the variance between the variables is quite large. So, the f statistic will be high.</t>
  </si>
  <si>
    <t>f statistic = Variance between / var1 * var2 * var3</t>
  </si>
  <si>
    <t>used to test the relationship between 2 columns.</t>
  </si>
  <si>
    <t>Question from pdf. Check whether there is any relationship between the mode of computation</t>
  </si>
  <si>
    <t>column and the time taken for computation column.</t>
  </si>
  <si>
    <t>Time taken for computation</t>
  </si>
  <si>
    <t>The first step in implementing the chi squared test is to create a cross tab between the two columns being compared.</t>
  </si>
  <si>
    <t>This table is called the observed frequency table as it denotes the observed frequency of each pair of categories.</t>
  </si>
  <si>
    <t>For example, the number of people that did On table computations and completed the computation in less than</t>
  </si>
  <si>
    <t>2 mins are 28.</t>
  </si>
  <si>
    <t>Observed Frequency table</t>
  </si>
  <si>
    <t>In order to judge, whether there is a relationship betwee the two variables or not, we assume that there is no relationship at all (H0).</t>
  </si>
  <si>
    <t>Assuming there was no relationship, what would have been the expected frequency table.</t>
  </si>
  <si>
    <t>Expected Frequency table</t>
  </si>
  <si>
    <t>I will say that my initial assumption was incorrect and that the two variables are dependent on each other.</t>
  </si>
  <si>
    <t>To find this similarity, we calculate errors between the two tables as follows:</t>
  </si>
  <si>
    <t>Errors between Expected and Observed Frequencies</t>
  </si>
  <si>
    <t>Chi Square statistic (X2)</t>
  </si>
  <si>
    <t>Once we know the chi square statistic, we must compare it to our critical calculated using the confidence</t>
  </si>
  <si>
    <t>interval and the degrees of freedom.</t>
  </si>
  <si>
    <t>degrees of freedom can be calculated as</t>
  </si>
  <si>
    <t>where m is the number of rows in your frequency tables</t>
  </si>
  <si>
    <t>n is the number of cols</t>
  </si>
  <si>
    <t>total_bill</t>
  </si>
  <si>
    <t>tip</t>
  </si>
  <si>
    <t>(x - x_bar)</t>
  </si>
  <si>
    <t>(y - y_bar)</t>
  </si>
  <si>
    <t>(x - x_bar)*(y - y_bar)</t>
  </si>
  <si>
    <t xml:space="preserve"> </t>
  </si>
  <si>
    <t>Given this distribution</t>
  </si>
  <si>
    <t>what is the chance of getting a return on sesex</t>
  </si>
  <si>
    <t>which is greater than 2.7%</t>
  </si>
  <si>
    <t>p value critical ( alpha region )</t>
  </si>
  <si>
    <t>histograms</t>
  </si>
  <si>
    <t>boxplots</t>
  </si>
  <si>
    <t>scatter plots - relationships</t>
  </si>
  <si>
    <t>.describe()</t>
  </si>
  <si>
    <t>You are managing 100 million.</t>
  </si>
  <si>
    <t>What is the chance that on any particular</t>
  </si>
  <si>
    <t>day, you will lose more than 1 million on the portfolio.</t>
  </si>
  <si>
    <t>pop_std/sqrt(n)</t>
  </si>
  <si>
    <t>samplemeans_std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</si>
</sst>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20" fontId="0" fillId="0" borderId="0" xfId="0" applyNumberFormat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/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/>
    <xf numFmtId="0" fontId="0" fillId="3" borderId="0" xfId="0" applyFill="1"/>
    <xf numFmtId="164" fontId="0" fillId="2" borderId="0" xfId="0" applyNumberFormat="1" applyFill="1"/>
    <xf numFmtId="9" fontId="0" fillId="0" borderId="0" xfId="0" applyNumberFormat="1"/>
    <xf numFmtId="0" fontId="0" fillId="5" borderId="0" xfId="0" applyFill="1"/>
    <xf numFmtId="0" fontId="0" fillId="0" borderId="0" xfId="0" quotePrefix="1"/>
    <xf numFmtId="16" fontId="0" fillId="0" borderId="0" xfId="0" applyNumberFormat="1"/>
    <xf numFmtId="164" fontId="0" fillId="2" borderId="0" xfId="0" applyNumberFormat="1" applyFill="1" applyAlignment="1">
      <alignment horizontal="center"/>
    </xf>
    <xf numFmtId="0" fontId="7" fillId="0" borderId="0" xfId="0" applyFont="1"/>
    <xf numFmtId="0" fontId="7" fillId="2" borderId="0" xfId="0" applyFont="1" applyFill="1"/>
    <xf numFmtId="0" fontId="2" fillId="2" borderId="0" xfId="0" applyFont="1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16" fontId="1" fillId="0" borderId="1" xfId="0" quotePrefix="1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1B1443-CB2A-4D8B-A7AE-FE8DF10DDA83}">
          <cx:tx>
            <cx:txData>
              <cx:f>_xlchart.v1.0</cx:f>
              <cx:v>Transaction amounts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DC33EFC-B760-452C-8BD9-DA60B5604C28}">
          <cx:tx>
            <cx:txData>
              <cx:f>_xlchart.v1.2</cx:f>
              <cx:v>Daily percentage return Sensex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1377950</xdr:colOff>
      <xdr:row>52</xdr:row>
      <xdr:rowOff>19051</xdr:rowOff>
    </xdr:from>
    <xdr:to>
      <xdr:col>6</xdr:col>
      <xdr:colOff>412809</xdr:colOff>
      <xdr:row>57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33AB49-041E-0AEF-8CB3-D31E74992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10096501"/>
          <a:ext cx="2013009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1</xdr:row>
      <xdr:rowOff>139700</xdr:rowOff>
    </xdr:from>
    <xdr:to>
      <xdr:col>11</xdr:col>
      <xdr:colOff>492125</xdr:colOff>
      <xdr:row>16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0CA80E-CB39-B12A-5D17-77D19F5365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5725" y="32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574676</xdr:colOff>
      <xdr:row>0</xdr:row>
      <xdr:rowOff>99867</xdr:rowOff>
    </xdr:from>
    <xdr:to>
      <xdr:col>11</xdr:col>
      <xdr:colOff>267567</xdr:colOff>
      <xdr:row>15</xdr:row>
      <xdr:rowOff>80817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716E52-6E73-C075-0D7B-9823BCB78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3476" y="99867"/>
              <a:ext cx="456969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927100</xdr:colOff>
      <xdr:row>35</xdr:row>
      <xdr:rowOff>146050</xdr:rowOff>
    </xdr:from>
    <xdr:to>
      <xdr:col>7</xdr:col>
      <xdr:colOff>87155</xdr:colOff>
      <xdr:row>48</xdr:row>
      <xdr:rowOff>38217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B385AB-90E9-A2FD-BC3E-C03CCEB83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6724650"/>
          <a:ext cx="4064209" cy="2286117"/>
        </a:xfrm>
        <a:prstGeom prst="rect">
          <a:avLst/>
        </a:prstGeom>
      </xdr:spPr>
    </xdr:pic>
    <xdr:clientData/>
  </xdr:twoCellAnchor>
  <xdr:twoCellAnchor editAs="oneCell">
    <xdr:from>
      <xdr:col>4</xdr:col>
      <xdr:colOff>806450</xdr:colOff>
      <xdr:row>59</xdr:row>
      <xdr:rowOff>38100</xdr:rowOff>
    </xdr:from>
    <xdr:to>
      <xdr:col>10</xdr:col>
      <xdr:colOff>561622</xdr:colOff>
      <xdr:row>72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1A6831-75F5-FCBD-C6A7-D49538FEC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11049000"/>
          <a:ext cx="4244622" cy="23876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73</xdr:row>
      <xdr:rowOff>12302</xdr:rowOff>
    </xdr:from>
    <xdr:to>
      <xdr:col>10</xdr:col>
      <xdr:colOff>406400</xdr:colOff>
      <xdr:row>84</xdr:row>
      <xdr:rowOff>86915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B96AEF-F23D-9DC9-A91B-5BF318E1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13601302"/>
          <a:ext cx="3733800" cy="2100263"/>
        </a:xfrm>
        <a:prstGeom prst="rect">
          <a:avLst/>
        </a:prstGeom>
      </xdr:spPr>
    </xdr:pic>
    <xdr:clientData/>
  </xdr:twoCellAnchor>
  <xdr:twoCellAnchor editAs="oneCell">
    <xdr:from>
      <xdr:col>6</xdr:col>
      <xdr:colOff>596900</xdr:colOff>
      <xdr:row>167</xdr:row>
      <xdr:rowOff>1</xdr:rowOff>
    </xdr:from>
    <xdr:to>
      <xdr:col>11</xdr:col>
      <xdr:colOff>293284</xdr:colOff>
      <xdr:row>171</xdr:row>
      <xdr:rowOff>31751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3A01E1-CBA0-7E9D-5E52-E6FBE440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6950" y="31089601"/>
          <a:ext cx="3309534" cy="78105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838200</xdr:colOff>
      <xdr:row>95</xdr:row>
      <xdr:rowOff>50801</xdr:rowOff>
    </xdr:from>
    <xdr:to>
      <xdr:col>10</xdr:col>
      <xdr:colOff>222250</xdr:colOff>
      <xdr:row>102</xdr:row>
      <xdr:rowOff>56897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3237C-A058-29DE-E586-58826B015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9300" y="17703801"/>
          <a:ext cx="3873500" cy="12951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197608</xdr:colOff>
      <xdr:row>0</xdr:row>
      <xdr:rowOff>203200</xdr:rowOff>
    </xdr:from>
    <xdr:to>
      <xdr:col>13</xdr:col>
      <xdr:colOff>424699</xdr:colOff>
      <xdr:row>15</xdr:row>
      <xdr:rowOff>94712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26EF01-18C2-D0AD-7B98-292D0794E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908" y="203200"/>
          <a:ext cx="3884691" cy="2787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EFD-D649-4823-8994-AA7CCA6D94A8}">
  <dimension ref="B2:M105"/>
  <sheetViews>
    <sheetView topLeftCell="A90" workbookViewId="0">
      <selection activeCell="B97" sqref="B97:D97"/>
    </sheetView>
  </sheetViews>
  <sheetFormatPr defaultRowHeight="14.5" x14ac:dyDescent="0.35"/>
  <cols>
    <col min="2" max="2" width="18.1796875" customWidth="1"/>
    <col min="3" max="4" width="20.08984375" customWidth="1"/>
    <col min="5" max="6" width="11.26953125" customWidth="1"/>
    <col min="9" max="9" width="15.36328125" customWidth="1"/>
    <col min="10" max="10" width="12.36328125" customWidth="1"/>
    <col min="11" max="11" width="13.453125" bestFit="1" customWidth="1"/>
    <col min="15" max="15" width="11.08984375" customWidth="1"/>
    <col min="16" max="16" width="12.36328125" customWidth="1"/>
  </cols>
  <sheetData>
    <row r="2" spans="2:3" ht="21" x14ac:dyDescent="0.5">
      <c r="B2" s="9" t="s">
        <v>2</v>
      </c>
    </row>
    <row r="4" spans="2:3" x14ac:dyDescent="0.35">
      <c r="B4" t="s">
        <v>3</v>
      </c>
    </row>
    <row r="6" spans="2:3" x14ac:dyDescent="0.35">
      <c r="B6" t="s">
        <v>4</v>
      </c>
    </row>
    <row r="7" spans="2:3" x14ac:dyDescent="0.35">
      <c r="B7" t="s">
        <v>5</v>
      </c>
      <c r="C7" t="s">
        <v>41</v>
      </c>
    </row>
    <row r="8" spans="2:3" x14ac:dyDescent="0.35">
      <c r="B8" t="s">
        <v>6</v>
      </c>
      <c r="C8" t="s">
        <v>40</v>
      </c>
    </row>
    <row r="11" spans="2:3" ht="18.5" x14ac:dyDescent="0.45">
      <c r="B11" s="8" t="s">
        <v>5</v>
      </c>
    </row>
    <row r="13" spans="2:3" x14ac:dyDescent="0.35">
      <c r="B13" t="s">
        <v>15</v>
      </c>
    </row>
    <row r="15" spans="2:3" x14ac:dyDescent="0.35">
      <c r="B15" t="s">
        <v>10</v>
      </c>
    </row>
    <row r="16" spans="2:3" x14ac:dyDescent="0.35">
      <c r="B16" s="10" t="s">
        <v>13</v>
      </c>
    </row>
    <row r="17" spans="2:13" x14ac:dyDescent="0.35">
      <c r="B17" s="10" t="s">
        <v>14</v>
      </c>
    </row>
    <row r="19" spans="2:13" x14ac:dyDescent="0.35">
      <c r="B19" t="s">
        <v>42</v>
      </c>
    </row>
    <row r="20" spans="2:13" x14ac:dyDescent="0.35">
      <c r="B20" s="10" t="s">
        <v>7</v>
      </c>
      <c r="J20" s="11"/>
    </row>
    <row r="21" spans="2:13" x14ac:dyDescent="0.35">
      <c r="B21" s="10" t="s">
        <v>8</v>
      </c>
      <c r="I21" s="4" t="s">
        <v>44</v>
      </c>
    </row>
    <row r="22" spans="2:13" x14ac:dyDescent="0.35">
      <c r="B22" s="10" t="s">
        <v>9</v>
      </c>
      <c r="I22" s="12">
        <v>230</v>
      </c>
      <c r="K22" t="s">
        <v>17</v>
      </c>
      <c r="L22" s="2">
        <f>AVERAGE(I22:I35)</f>
        <v>71828</v>
      </c>
    </row>
    <row r="23" spans="2:13" x14ac:dyDescent="0.35">
      <c r="B23" s="10" t="s">
        <v>11</v>
      </c>
      <c r="I23" s="12">
        <v>297</v>
      </c>
      <c r="K23" t="s">
        <v>18</v>
      </c>
      <c r="L23" s="2">
        <f>AVERAGE(I28:I29)</f>
        <v>396.5</v>
      </c>
    </row>
    <row r="24" spans="2:13" x14ac:dyDescent="0.35">
      <c r="B24" s="10" t="s">
        <v>12</v>
      </c>
      <c r="I24" s="12">
        <v>300</v>
      </c>
      <c r="K24" t="s">
        <v>9</v>
      </c>
      <c r="L24" s="2">
        <f>MODE(I22:I35)</f>
        <v>300</v>
      </c>
      <c r="M24" t="s">
        <v>23</v>
      </c>
    </row>
    <row r="25" spans="2:13" x14ac:dyDescent="0.35">
      <c r="I25" s="12">
        <v>300</v>
      </c>
    </row>
    <row r="26" spans="2:13" x14ac:dyDescent="0.35">
      <c r="B26" s="1" t="s">
        <v>16</v>
      </c>
      <c r="C26" s="1"/>
      <c r="I26" s="12">
        <v>380</v>
      </c>
    </row>
    <row r="27" spans="2:13" x14ac:dyDescent="0.35">
      <c r="B27" t="s">
        <v>17</v>
      </c>
      <c r="C27" t="s">
        <v>19</v>
      </c>
      <c r="I27" s="12">
        <v>385</v>
      </c>
    </row>
    <row r="28" spans="2:13" x14ac:dyDescent="0.35">
      <c r="B28" t="s">
        <v>18</v>
      </c>
      <c r="C28" t="s">
        <v>43</v>
      </c>
      <c r="I28" s="13">
        <v>396</v>
      </c>
      <c r="J28" t="s">
        <v>45</v>
      </c>
    </row>
    <row r="29" spans="2:13" x14ac:dyDescent="0.35">
      <c r="B29" t="s">
        <v>9</v>
      </c>
      <c r="C29" t="s">
        <v>20</v>
      </c>
      <c r="I29" s="13">
        <v>397</v>
      </c>
    </row>
    <row r="30" spans="2:13" x14ac:dyDescent="0.35">
      <c r="I30" s="12">
        <v>397</v>
      </c>
    </row>
    <row r="31" spans="2:13" x14ac:dyDescent="0.35">
      <c r="B31" t="s">
        <v>21</v>
      </c>
      <c r="I31" s="12">
        <v>512</v>
      </c>
    </row>
    <row r="32" spans="2:13" x14ac:dyDescent="0.35">
      <c r="B32" t="s">
        <v>22</v>
      </c>
      <c r="I32" s="12">
        <v>565</v>
      </c>
    </row>
    <row r="33" spans="2:10" x14ac:dyDescent="0.35">
      <c r="B33" t="s">
        <v>49</v>
      </c>
      <c r="I33" s="12">
        <v>571</v>
      </c>
    </row>
    <row r="34" spans="2:10" x14ac:dyDescent="0.35">
      <c r="I34" s="12">
        <v>862</v>
      </c>
    </row>
    <row r="35" spans="2:10" x14ac:dyDescent="0.35">
      <c r="I35" s="14">
        <v>1000000</v>
      </c>
      <c r="J35" s="7" t="s">
        <v>46</v>
      </c>
    </row>
    <row r="36" spans="2:10" x14ac:dyDescent="0.35">
      <c r="B36" s="7" t="s">
        <v>50</v>
      </c>
      <c r="J36" s="7" t="s">
        <v>47</v>
      </c>
    </row>
    <row r="37" spans="2:10" x14ac:dyDescent="0.35">
      <c r="B37" t="s">
        <v>17</v>
      </c>
      <c r="C37" t="s">
        <v>1</v>
      </c>
      <c r="J37" s="7" t="s">
        <v>48</v>
      </c>
    </row>
    <row r="38" spans="2:10" x14ac:dyDescent="0.35">
      <c r="B38" t="s">
        <v>18</v>
      </c>
      <c r="C38" t="s">
        <v>24</v>
      </c>
      <c r="D38" t="s">
        <v>25</v>
      </c>
    </row>
    <row r="39" spans="2:10" x14ac:dyDescent="0.35">
      <c r="B39" t="s">
        <v>9</v>
      </c>
      <c r="C39" t="s">
        <v>1</v>
      </c>
      <c r="D39" t="s">
        <v>0</v>
      </c>
    </row>
    <row r="41" spans="2:10" x14ac:dyDescent="0.35">
      <c r="B41" t="s">
        <v>51</v>
      </c>
    </row>
    <row r="42" spans="2:10" x14ac:dyDescent="0.35">
      <c r="B42" t="s">
        <v>52</v>
      </c>
    </row>
    <row r="44" spans="2:10" x14ac:dyDescent="0.35">
      <c r="B44" t="s">
        <v>53</v>
      </c>
    </row>
    <row r="45" spans="2:10" x14ac:dyDescent="0.35">
      <c r="B45" t="s">
        <v>54</v>
      </c>
    </row>
    <row r="47" spans="2:10" x14ac:dyDescent="0.35">
      <c r="B47" t="s">
        <v>55</v>
      </c>
      <c r="H47">
        <f>_xlfn.STDEV.P(H51:H64)</f>
        <v>153.71627209795432</v>
      </c>
    </row>
    <row r="48" spans="2:10" x14ac:dyDescent="0.35">
      <c r="B48" t="s">
        <v>56</v>
      </c>
      <c r="I48" s="15" t="s">
        <v>63</v>
      </c>
    </row>
    <row r="50" spans="2:11" ht="43.5" x14ac:dyDescent="0.35">
      <c r="H50" s="17" t="s">
        <v>30</v>
      </c>
      <c r="I50" s="17" t="s">
        <v>31</v>
      </c>
      <c r="J50" s="17" t="s">
        <v>65</v>
      </c>
      <c r="K50" s="17" t="s">
        <v>66</v>
      </c>
    </row>
    <row r="51" spans="2:11" x14ac:dyDescent="0.35">
      <c r="H51" s="5">
        <v>230</v>
      </c>
      <c r="I51" s="6">
        <f t="shared" ref="I51:I63" si="0">H51-$H$64</f>
        <v>-200.15384615384613</v>
      </c>
      <c r="J51" s="6">
        <f>ABS(I51)</f>
        <v>200.15384615384613</v>
      </c>
      <c r="K51" s="6">
        <f>I51^2</f>
        <v>40061.562130177503</v>
      </c>
    </row>
    <row r="52" spans="2:11" x14ac:dyDescent="0.35">
      <c r="B52" s="1" t="s">
        <v>26</v>
      </c>
      <c r="C52" s="1"/>
      <c r="H52" s="5">
        <v>297</v>
      </c>
      <c r="I52" s="6">
        <f t="shared" si="0"/>
        <v>-133.15384615384613</v>
      </c>
      <c r="J52" s="6">
        <f t="shared" ref="J52:J63" si="1">ABS(I52)</f>
        <v>133.15384615384613</v>
      </c>
      <c r="K52" s="6">
        <f t="shared" ref="K52:K63" si="2">I52^2</f>
        <v>17729.946745562123</v>
      </c>
    </row>
    <row r="53" spans="2:11" x14ac:dyDescent="0.35">
      <c r="B53" t="s">
        <v>27</v>
      </c>
      <c r="H53" s="5">
        <v>300</v>
      </c>
      <c r="I53" s="6">
        <f t="shared" si="0"/>
        <v>-130.15384615384613</v>
      </c>
      <c r="J53" s="6">
        <f t="shared" si="1"/>
        <v>130.15384615384613</v>
      </c>
      <c r="K53" s="6">
        <f t="shared" si="2"/>
        <v>16940.023668639049</v>
      </c>
    </row>
    <row r="54" spans="2:11" x14ac:dyDescent="0.35">
      <c r="B54" t="s">
        <v>28</v>
      </c>
      <c r="C54" t="s">
        <v>57</v>
      </c>
      <c r="H54" s="5">
        <v>300</v>
      </c>
      <c r="I54" s="6">
        <f t="shared" si="0"/>
        <v>-130.15384615384613</v>
      </c>
      <c r="J54" s="6">
        <f t="shared" si="1"/>
        <v>130.15384615384613</v>
      </c>
      <c r="K54" s="6">
        <f t="shared" si="2"/>
        <v>16940.023668639049</v>
      </c>
    </row>
    <row r="55" spans="2:11" x14ac:dyDescent="0.35">
      <c r="B55" t="s">
        <v>7</v>
      </c>
      <c r="C55" t="s">
        <v>29</v>
      </c>
      <c r="H55" s="5">
        <v>380</v>
      </c>
      <c r="I55" s="6">
        <f t="shared" si="0"/>
        <v>-50.153846153846132</v>
      </c>
      <c r="J55" s="6">
        <f t="shared" si="1"/>
        <v>50.153846153846132</v>
      </c>
      <c r="K55" s="6">
        <f t="shared" si="2"/>
        <v>2515.4082840236665</v>
      </c>
    </row>
    <row r="56" spans="2:11" x14ac:dyDescent="0.35">
      <c r="H56" s="5">
        <v>385</v>
      </c>
      <c r="I56" s="6">
        <f t="shared" si="0"/>
        <v>-45.153846153846132</v>
      </c>
      <c r="J56" s="6">
        <f t="shared" si="1"/>
        <v>45.153846153846132</v>
      </c>
      <c r="K56" s="6">
        <f t="shared" si="2"/>
        <v>2038.8698224852051</v>
      </c>
    </row>
    <row r="57" spans="2:11" x14ac:dyDescent="0.35">
      <c r="B57" t="s">
        <v>58</v>
      </c>
      <c r="H57" s="5">
        <v>396</v>
      </c>
      <c r="I57" s="6">
        <f t="shared" si="0"/>
        <v>-34.153846153846132</v>
      </c>
      <c r="J57" s="6">
        <f t="shared" si="1"/>
        <v>34.153846153846132</v>
      </c>
      <c r="K57" s="6">
        <f t="shared" si="2"/>
        <v>1166.4852071005903</v>
      </c>
    </row>
    <row r="58" spans="2:11" x14ac:dyDescent="0.35">
      <c r="B58" t="s">
        <v>59</v>
      </c>
      <c r="H58" s="5">
        <v>397</v>
      </c>
      <c r="I58" s="6">
        <f t="shared" si="0"/>
        <v>-33.153846153846132</v>
      </c>
      <c r="J58" s="6">
        <f t="shared" si="1"/>
        <v>33.153846153846132</v>
      </c>
      <c r="K58" s="6">
        <f t="shared" si="2"/>
        <v>1099.1775147928979</v>
      </c>
    </row>
    <row r="59" spans="2:11" x14ac:dyDescent="0.35">
      <c r="B59" t="s">
        <v>60</v>
      </c>
      <c r="H59" s="5">
        <v>397</v>
      </c>
      <c r="I59" s="6">
        <f t="shared" si="0"/>
        <v>-33.153846153846132</v>
      </c>
      <c r="J59" s="6">
        <f t="shared" si="1"/>
        <v>33.153846153846132</v>
      </c>
      <c r="K59" s="6">
        <f t="shared" si="2"/>
        <v>1099.1775147928979</v>
      </c>
    </row>
    <row r="60" spans="2:11" x14ac:dyDescent="0.35">
      <c r="H60" s="5">
        <v>512</v>
      </c>
      <c r="I60" s="6">
        <f t="shared" si="0"/>
        <v>81.846153846153868</v>
      </c>
      <c r="J60" s="6">
        <f t="shared" si="1"/>
        <v>81.846153846153868</v>
      </c>
      <c r="K60" s="6">
        <f t="shared" si="2"/>
        <v>6698.7928994082877</v>
      </c>
    </row>
    <row r="61" spans="2:11" x14ac:dyDescent="0.35">
      <c r="B61" t="s">
        <v>61</v>
      </c>
      <c r="H61" s="5">
        <v>565</v>
      </c>
      <c r="I61" s="6">
        <f t="shared" si="0"/>
        <v>134.84615384615387</v>
      </c>
      <c r="J61" s="6">
        <f t="shared" si="1"/>
        <v>134.84615384615387</v>
      </c>
      <c r="K61" s="6">
        <f t="shared" si="2"/>
        <v>18183.485207100599</v>
      </c>
    </row>
    <row r="62" spans="2:11" x14ac:dyDescent="0.35">
      <c r="B62" t="s">
        <v>62</v>
      </c>
      <c r="H62" s="5">
        <v>571</v>
      </c>
      <c r="I62" s="6">
        <f t="shared" si="0"/>
        <v>140.84615384615387</v>
      </c>
      <c r="J62" s="6">
        <f t="shared" si="1"/>
        <v>140.84615384615387</v>
      </c>
      <c r="K62" s="6">
        <f t="shared" si="2"/>
        <v>19837.639053254443</v>
      </c>
    </row>
    <row r="63" spans="2:11" x14ac:dyDescent="0.35">
      <c r="H63" s="5">
        <v>862</v>
      </c>
      <c r="I63" s="6">
        <f t="shared" si="0"/>
        <v>431.84615384615387</v>
      </c>
      <c r="J63" s="6">
        <f t="shared" si="1"/>
        <v>431.84615384615387</v>
      </c>
      <c r="K63" s="6">
        <f t="shared" si="2"/>
        <v>186491.10059171601</v>
      </c>
    </row>
    <row r="64" spans="2:11" x14ac:dyDescent="0.35">
      <c r="B64" t="s">
        <v>67</v>
      </c>
      <c r="G64" t="s">
        <v>64</v>
      </c>
      <c r="H64" s="16">
        <f>AVERAGE(H51:H63)</f>
        <v>430.15384615384613</v>
      </c>
      <c r="I64" s="6">
        <f>SUM(I51:I63)</f>
        <v>0</v>
      </c>
      <c r="J64" s="6"/>
      <c r="K64" s="6">
        <f>SUM(K51:K63)</f>
        <v>330801.69230769231</v>
      </c>
    </row>
    <row r="65" spans="2:13" x14ac:dyDescent="0.35">
      <c r="B65" t="s">
        <v>33</v>
      </c>
      <c r="H65" s="5"/>
      <c r="I65" s="6"/>
      <c r="J65" s="6"/>
      <c r="K65" s="19">
        <f>AVERAGE(K51:K63)</f>
        <v>25446.284023668639</v>
      </c>
      <c r="L65" t="s">
        <v>27</v>
      </c>
    </row>
    <row r="66" spans="2:13" x14ac:dyDescent="0.35">
      <c r="B66" t="s">
        <v>34</v>
      </c>
      <c r="I66" s="3"/>
      <c r="J66" s="3"/>
      <c r="K66" s="19">
        <f>SQRT(K65)</f>
        <v>159.51891431322068</v>
      </c>
      <c r="L66" t="s">
        <v>39</v>
      </c>
    </row>
    <row r="67" spans="2:13" x14ac:dyDescent="0.35">
      <c r="K67" s="18">
        <f>_xlfn.VAR.P(H51:H63)</f>
        <v>25446.284023668639</v>
      </c>
      <c r="L67" s="20" t="s">
        <v>32</v>
      </c>
      <c r="M67" s="2"/>
    </row>
    <row r="68" spans="2:13" x14ac:dyDescent="0.35">
      <c r="B68" s="60" t="s">
        <v>28</v>
      </c>
      <c r="C68" s="1"/>
      <c r="K68" s="18">
        <f>_xlfn.STDEV.P(H51:H63)</f>
        <v>159.51891431322068</v>
      </c>
      <c r="L68" s="20" t="s">
        <v>32</v>
      </c>
      <c r="M68" s="2"/>
    </row>
    <row r="69" spans="2:13" x14ac:dyDescent="0.35">
      <c r="B69" t="s">
        <v>35</v>
      </c>
      <c r="I69">
        <v>10000</v>
      </c>
      <c r="J69">
        <v>100</v>
      </c>
    </row>
    <row r="70" spans="2:13" x14ac:dyDescent="0.35">
      <c r="B70" t="s">
        <v>36</v>
      </c>
      <c r="I70">
        <v>10</v>
      </c>
      <c r="J70">
        <v>1000</v>
      </c>
    </row>
    <row r="71" spans="2:13" x14ac:dyDescent="0.35">
      <c r="B71" s="7" t="s">
        <v>68</v>
      </c>
    </row>
    <row r="72" spans="2:13" x14ac:dyDescent="0.35">
      <c r="B72" s="7"/>
    </row>
    <row r="74" spans="2:13" x14ac:dyDescent="0.35">
      <c r="B74" t="s">
        <v>37</v>
      </c>
    </row>
    <row r="75" spans="2:13" x14ac:dyDescent="0.35">
      <c r="B75" t="s">
        <v>38</v>
      </c>
    </row>
    <row r="78" spans="2:13" x14ac:dyDescent="0.35">
      <c r="B78" t="s">
        <v>69</v>
      </c>
    </row>
    <row r="79" spans="2:13" x14ac:dyDescent="0.35">
      <c r="B79" t="s">
        <v>70</v>
      </c>
    </row>
    <row r="80" spans="2:13" x14ac:dyDescent="0.35">
      <c r="B80" t="s">
        <v>71</v>
      </c>
    </row>
    <row r="81" spans="2:4" x14ac:dyDescent="0.35">
      <c r="B81" t="s">
        <v>72</v>
      </c>
    </row>
    <row r="82" spans="2:4" x14ac:dyDescent="0.35">
      <c r="B82" t="s">
        <v>73</v>
      </c>
    </row>
    <row r="83" spans="2:4" x14ac:dyDescent="0.35">
      <c r="B83" t="s">
        <v>74</v>
      </c>
    </row>
    <row r="84" spans="2:4" x14ac:dyDescent="0.35">
      <c r="B84" t="s">
        <v>75</v>
      </c>
    </row>
    <row r="85" spans="2:4" x14ac:dyDescent="0.35">
      <c r="B85" t="s">
        <v>76</v>
      </c>
    </row>
    <row r="88" spans="2:4" x14ac:dyDescent="0.35">
      <c r="B88" s="1" t="s">
        <v>77</v>
      </c>
      <c r="C88" s="1"/>
      <c r="D88" s="1"/>
    </row>
    <row r="90" spans="2:4" x14ac:dyDescent="0.35">
      <c r="B90" t="s">
        <v>78</v>
      </c>
    </row>
    <row r="91" spans="2:4" x14ac:dyDescent="0.35">
      <c r="B91" t="s">
        <v>79</v>
      </c>
    </row>
    <row r="92" spans="2:4" x14ac:dyDescent="0.35">
      <c r="B92" t="s">
        <v>80</v>
      </c>
    </row>
    <row r="94" spans="2:4" x14ac:dyDescent="0.35">
      <c r="B94" s="7" t="s">
        <v>81</v>
      </c>
    </row>
    <row r="97" spans="2:6" x14ac:dyDescent="0.35">
      <c r="B97" s="1" t="s">
        <v>82</v>
      </c>
      <c r="C97" s="1"/>
      <c r="D97" s="1"/>
    </row>
    <row r="99" spans="2:6" x14ac:dyDescent="0.35">
      <c r="B99" t="s">
        <v>83</v>
      </c>
    </row>
    <row r="100" spans="2:6" x14ac:dyDescent="0.35">
      <c r="B100" t="s">
        <v>86</v>
      </c>
    </row>
    <row r="101" spans="2:6" x14ac:dyDescent="0.35">
      <c r="B101" t="s">
        <v>87</v>
      </c>
    </row>
    <row r="103" spans="2:6" x14ac:dyDescent="0.35">
      <c r="B103" t="s">
        <v>211</v>
      </c>
      <c r="F103" t="s">
        <v>213</v>
      </c>
    </row>
    <row r="104" spans="2:6" x14ac:dyDescent="0.35">
      <c r="B104" t="s">
        <v>212</v>
      </c>
    </row>
    <row r="105" spans="2:6" x14ac:dyDescent="0.35">
      <c r="B105" t="s">
        <v>214</v>
      </c>
    </row>
  </sheetData>
  <sortState xmlns:xlrd2="http://schemas.microsoft.com/office/spreadsheetml/2017/richdata2" ref="I22:I35">
    <sortCondition ref="I22:I35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DBC6-2A7A-4E80-A67F-3E8B154B0DC8}">
  <dimension ref="A1:C245"/>
  <sheetViews>
    <sheetView workbookViewId="0">
      <selection activeCell="B11" sqref="B11"/>
    </sheetView>
  </sheetViews>
  <sheetFormatPr defaultRowHeight="14.5" x14ac:dyDescent="0.35"/>
  <sheetData>
    <row r="1" spans="1:3" x14ac:dyDescent="0.35">
      <c r="A1" t="s">
        <v>84</v>
      </c>
    </row>
    <row r="2" spans="1:3" x14ac:dyDescent="0.35">
      <c r="A2">
        <v>16.989999999999998</v>
      </c>
    </row>
    <row r="3" spans="1:3" x14ac:dyDescent="0.35">
      <c r="A3">
        <v>10.34</v>
      </c>
    </row>
    <row r="4" spans="1:3" x14ac:dyDescent="0.35">
      <c r="A4">
        <v>21.01</v>
      </c>
      <c r="C4">
        <f>AVERAGE(A2:A245)</f>
        <v>19.785942622950824</v>
      </c>
    </row>
    <row r="5" spans="1:3" x14ac:dyDescent="0.35">
      <c r="A5">
        <v>23.68</v>
      </c>
      <c r="C5">
        <f>_xlfn.STDEV.P(A2:A245)</f>
        <v>8.8841505777711216</v>
      </c>
    </row>
    <row r="6" spans="1:3" x14ac:dyDescent="0.35">
      <c r="A6">
        <v>24.59</v>
      </c>
    </row>
    <row r="7" spans="1:3" x14ac:dyDescent="0.35">
      <c r="A7">
        <v>25.29</v>
      </c>
    </row>
    <row r="8" spans="1:3" x14ac:dyDescent="0.35">
      <c r="A8">
        <v>8.77</v>
      </c>
    </row>
    <row r="9" spans="1:3" x14ac:dyDescent="0.35">
      <c r="A9">
        <v>26.88</v>
      </c>
    </row>
    <row r="10" spans="1:3" x14ac:dyDescent="0.35">
      <c r="A10">
        <v>15.04</v>
      </c>
    </row>
    <row r="11" spans="1:3" x14ac:dyDescent="0.35">
      <c r="A11">
        <v>14.78</v>
      </c>
    </row>
    <row r="12" spans="1:3" x14ac:dyDescent="0.35">
      <c r="A12">
        <v>10.27</v>
      </c>
    </row>
    <row r="13" spans="1:3" x14ac:dyDescent="0.35">
      <c r="A13">
        <v>35.26</v>
      </c>
    </row>
    <row r="14" spans="1:3" x14ac:dyDescent="0.35">
      <c r="A14">
        <v>15.42</v>
      </c>
    </row>
    <row r="15" spans="1:3" x14ac:dyDescent="0.35">
      <c r="A15">
        <v>18.43</v>
      </c>
    </row>
    <row r="16" spans="1:3" x14ac:dyDescent="0.35">
      <c r="A16">
        <v>14.83</v>
      </c>
    </row>
    <row r="17" spans="1:1" x14ac:dyDescent="0.35">
      <c r="A17">
        <v>21.58</v>
      </c>
    </row>
    <row r="18" spans="1:1" x14ac:dyDescent="0.35">
      <c r="A18">
        <v>10.33</v>
      </c>
    </row>
    <row r="19" spans="1:1" x14ac:dyDescent="0.35">
      <c r="A19">
        <v>16.29</v>
      </c>
    </row>
    <row r="20" spans="1:1" x14ac:dyDescent="0.35">
      <c r="A20">
        <v>16.97</v>
      </c>
    </row>
    <row r="21" spans="1:1" x14ac:dyDescent="0.35">
      <c r="A21">
        <v>20.65</v>
      </c>
    </row>
    <row r="22" spans="1:1" x14ac:dyDescent="0.35">
      <c r="A22">
        <v>17.920000000000002</v>
      </c>
    </row>
    <row r="23" spans="1:1" x14ac:dyDescent="0.35">
      <c r="A23">
        <v>20.29</v>
      </c>
    </row>
    <row r="24" spans="1:1" x14ac:dyDescent="0.35">
      <c r="A24">
        <v>15.77</v>
      </c>
    </row>
    <row r="25" spans="1:1" x14ac:dyDescent="0.35">
      <c r="A25">
        <v>39.42</v>
      </c>
    </row>
    <row r="26" spans="1:1" x14ac:dyDescent="0.35">
      <c r="A26">
        <v>19.82</v>
      </c>
    </row>
    <row r="27" spans="1:1" x14ac:dyDescent="0.35">
      <c r="A27">
        <v>17.809999999999999</v>
      </c>
    </row>
    <row r="28" spans="1:1" x14ac:dyDescent="0.35">
      <c r="A28">
        <v>13.37</v>
      </c>
    </row>
    <row r="29" spans="1:1" x14ac:dyDescent="0.35">
      <c r="A29">
        <v>12.69</v>
      </c>
    </row>
    <row r="30" spans="1:1" x14ac:dyDescent="0.35">
      <c r="A30">
        <v>21.7</v>
      </c>
    </row>
    <row r="31" spans="1:1" x14ac:dyDescent="0.35">
      <c r="A31">
        <v>19.649999999999999</v>
      </c>
    </row>
    <row r="32" spans="1:1" x14ac:dyDescent="0.35">
      <c r="A32">
        <v>9.5500000000000007</v>
      </c>
    </row>
    <row r="33" spans="1:1" x14ac:dyDescent="0.35">
      <c r="A33">
        <v>18.350000000000001</v>
      </c>
    </row>
    <row r="34" spans="1:1" x14ac:dyDescent="0.35">
      <c r="A34">
        <v>15.06</v>
      </c>
    </row>
    <row r="35" spans="1:1" x14ac:dyDescent="0.35">
      <c r="A35">
        <v>20.69</v>
      </c>
    </row>
    <row r="36" spans="1:1" x14ac:dyDescent="0.35">
      <c r="A36">
        <v>17.78</v>
      </c>
    </row>
    <row r="37" spans="1:1" x14ac:dyDescent="0.35">
      <c r="A37">
        <v>24.06</v>
      </c>
    </row>
    <row r="38" spans="1:1" x14ac:dyDescent="0.35">
      <c r="A38">
        <v>16.309999999999999</v>
      </c>
    </row>
    <row r="39" spans="1:1" x14ac:dyDescent="0.35">
      <c r="A39">
        <v>16.93</v>
      </c>
    </row>
    <row r="40" spans="1:1" x14ac:dyDescent="0.35">
      <c r="A40">
        <v>18.690000000000001</v>
      </c>
    </row>
    <row r="41" spans="1:1" x14ac:dyDescent="0.35">
      <c r="A41">
        <v>31.27</v>
      </c>
    </row>
    <row r="42" spans="1:1" x14ac:dyDescent="0.35">
      <c r="A42">
        <v>16.04</v>
      </c>
    </row>
    <row r="43" spans="1:1" x14ac:dyDescent="0.35">
      <c r="A43">
        <v>17.46</v>
      </c>
    </row>
    <row r="44" spans="1:1" x14ac:dyDescent="0.35">
      <c r="A44">
        <v>13.94</v>
      </c>
    </row>
    <row r="45" spans="1:1" x14ac:dyDescent="0.35">
      <c r="A45">
        <v>9.68</v>
      </c>
    </row>
    <row r="46" spans="1:1" x14ac:dyDescent="0.35">
      <c r="A46">
        <v>30.4</v>
      </c>
    </row>
    <row r="47" spans="1:1" x14ac:dyDescent="0.35">
      <c r="A47">
        <v>18.29</v>
      </c>
    </row>
    <row r="48" spans="1:1" x14ac:dyDescent="0.35">
      <c r="A48">
        <v>22.23</v>
      </c>
    </row>
    <row r="49" spans="1:1" x14ac:dyDescent="0.35">
      <c r="A49">
        <v>32.4</v>
      </c>
    </row>
    <row r="50" spans="1:1" x14ac:dyDescent="0.35">
      <c r="A50">
        <v>28.55</v>
      </c>
    </row>
    <row r="51" spans="1:1" x14ac:dyDescent="0.35">
      <c r="A51">
        <v>18.04</v>
      </c>
    </row>
    <row r="52" spans="1:1" x14ac:dyDescent="0.35">
      <c r="A52">
        <v>12.54</v>
      </c>
    </row>
    <row r="53" spans="1:1" x14ac:dyDescent="0.35">
      <c r="A53">
        <v>10.29</v>
      </c>
    </row>
    <row r="54" spans="1:1" x14ac:dyDescent="0.35">
      <c r="A54">
        <v>34.81</v>
      </c>
    </row>
    <row r="55" spans="1:1" x14ac:dyDescent="0.35">
      <c r="A55">
        <v>9.94</v>
      </c>
    </row>
    <row r="56" spans="1:1" x14ac:dyDescent="0.35">
      <c r="A56">
        <v>25.56</v>
      </c>
    </row>
    <row r="57" spans="1:1" x14ac:dyDescent="0.35">
      <c r="A57">
        <v>19.489999999999998</v>
      </c>
    </row>
    <row r="58" spans="1:1" x14ac:dyDescent="0.35">
      <c r="A58">
        <v>38.01</v>
      </c>
    </row>
    <row r="59" spans="1:1" x14ac:dyDescent="0.35">
      <c r="A59">
        <v>26.41</v>
      </c>
    </row>
    <row r="60" spans="1:1" x14ac:dyDescent="0.35">
      <c r="A60">
        <v>11.24</v>
      </c>
    </row>
    <row r="61" spans="1:1" x14ac:dyDescent="0.35">
      <c r="A61">
        <v>48.27</v>
      </c>
    </row>
    <row r="62" spans="1:1" x14ac:dyDescent="0.35">
      <c r="A62">
        <v>20.29</v>
      </c>
    </row>
    <row r="63" spans="1:1" x14ac:dyDescent="0.35">
      <c r="A63">
        <v>13.81</v>
      </c>
    </row>
    <row r="64" spans="1:1" x14ac:dyDescent="0.35">
      <c r="A64">
        <v>11.02</v>
      </c>
    </row>
    <row r="65" spans="1:1" x14ac:dyDescent="0.35">
      <c r="A65">
        <v>18.29</v>
      </c>
    </row>
    <row r="66" spans="1:1" x14ac:dyDescent="0.35">
      <c r="A66">
        <v>17.59</v>
      </c>
    </row>
    <row r="67" spans="1:1" x14ac:dyDescent="0.35">
      <c r="A67">
        <v>20.079999999999998</v>
      </c>
    </row>
    <row r="68" spans="1:1" x14ac:dyDescent="0.35">
      <c r="A68">
        <v>16.45</v>
      </c>
    </row>
    <row r="69" spans="1:1" x14ac:dyDescent="0.35">
      <c r="A69">
        <v>3.07</v>
      </c>
    </row>
    <row r="70" spans="1:1" x14ac:dyDescent="0.35">
      <c r="A70">
        <v>20.23</v>
      </c>
    </row>
    <row r="71" spans="1:1" x14ac:dyDescent="0.35">
      <c r="A71">
        <v>15.01</v>
      </c>
    </row>
    <row r="72" spans="1:1" x14ac:dyDescent="0.35">
      <c r="A72">
        <v>12.02</v>
      </c>
    </row>
    <row r="73" spans="1:1" x14ac:dyDescent="0.35">
      <c r="A73">
        <v>17.07</v>
      </c>
    </row>
    <row r="74" spans="1:1" x14ac:dyDescent="0.35">
      <c r="A74">
        <v>26.86</v>
      </c>
    </row>
    <row r="75" spans="1:1" x14ac:dyDescent="0.35">
      <c r="A75">
        <v>25.28</v>
      </c>
    </row>
    <row r="76" spans="1:1" x14ac:dyDescent="0.35">
      <c r="A76">
        <v>14.73</v>
      </c>
    </row>
    <row r="77" spans="1:1" x14ac:dyDescent="0.35">
      <c r="A77">
        <v>10.51</v>
      </c>
    </row>
    <row r="78" spans="1:1" x14ac:dyDescent="0.35">
      <c r="A78">
        <v>17.920000000000002</v>
      </c>
    </row>
    <row r="79" spans="1:1" x14ac:dyDescent="0.35">
      <c r="A79">
        <v>27.2</v>
      </c>
    </row>
    <row r="80" spans="1:1" x14ac:dyDescent="0.35">
      <c r="A80">
        <v>22.76</v>
      </c>
    </row>
    <row r="81" spans="1:1" x14ac:dyDescent="0.35">
      <c r="A81">
        <v>17.29</v>
      </c>
    </row>
    <row r="82" spans="1:1" x14ac:dyDescent="0.35">
      <c r="A82">
        <v>19.440000000000001</v>
      </c>
    </row>
    <row r="83" spans="1:1" x14ac:dyDescent="0.35">
      <c r="A83">
        <v>16.66</v>
      </c>
    </row>
    <row r="84" spans="1:1" x14ac:dyDescent="0.35">
      <c r="A84">
        <v>10.07</v>
      </c>
    </row>
    <row r="85" spans="1:1" x14ac:dyDescent="0.35">
      <c r="A85">
        <v>32.68</v>
      </c>
    </row>
    <row r="86" spans="1:1" x14ac:dyDescent="0.35">
      <c r="A86">
        <v>15.98</v>
      </c>
    </row>
    <row r="87" spans="1:1" x14ac:dyDescent="0.35">
      <c r="A87">
        <v>34.83</v>
      </c>
    </row>
    <row r="88" spans="1:1" x14ac:dyDescent="0.35">
      <c r="A88">
        <v>13.03</v>
      </c>
    </row>
    <row r="89" spans="1:1" x14ac:dyDescent="0.35">
      <c r="A89">
        <v>18.28</v>
      </c>
    </row>
    <row r="90" spans="1:1" x14ac:dyDescent="0.35">
      <c r="A90">
        <v>24.71</v>
      </c>
    </row>
    <row r="91" spans="1:1" x14ac:dyDescent="0.35">
      <c r="A91">
        <v>21.16</v>
      </c>
    </row>
    <row r="92" spans="1:1" x14ac:dyDescent="0.35">
      <c r="A92">
        <v>28.97</v>
      </c>
    </row>
    <row r="93" spans="1:1" x14ac:dyDescent="0.35">
      <c r="A93">
        <v>22.49</v>
      </c>
    </row>
    <row r="94" spans="1:1" x14ac:dyDescent="0.35">
      <c r="A94">
        <v>5.75</v>
      </c>
    </row>
    <row r="95" spans="1:1" x14ac:dyDescent="0.35">
      <c r="A95">
        <v>16.32</v>
      </c>
    </row>
    <row r="96" spans="1:1" x14ac:dyDescent="0.35">
      <c r="A96">
        <v>22.75</v>
      </c>
    </row>
    <row r="97" spans="1:1" x14ac:dyDescent="0.35">
      <c r="A97">
        <v>40.17</v>
      </c>
    </row>
    <row r="98" spans="1:1" x14ac:dyDescent="0.35">
      <c r="A98">
        <v>27.28</v>
      </c>
    </row>
    <row r="99" spans="1:1" x14ac:dyDescent="0.35">
      <c r="A99">
        <v>12.03</v>
      </c>
    </row>
    <row r="100" spans="1:1" x14ac:dyDescent="0.35">
      <c r="A100">
        <v>21.01</v>
      </c>
    </row>
    <row r="101" spans="1:1" x14ac:dyDescent="0.35">
      <c r="A101">
        <v>12.46</v>
      </c>
    </row>
    <row r="102" spans="1:1" x14ac:dyDescent="0.35">
      <c r="A102">
        <v>11.35</v>
      </c>
    </row>
    <row r="103" spans="1:1" x14ac:dyDescent="0.35">
      <c r="A103">
        <v>15.38</v>
      </c>
    </row>
    <row r="104" spans="1:1" x14ac:dyDescent="0.35">
      <c r="A104">
        <v>44.3</v>
      </c>
    </row>
    <row r="105" spans="1:1" x14ac:dyDescent="0.35">
      <c r="A105">
        <v>22.42</v>
      </c>
    </row>
    <row r="106" spans="1:1" x14ac:dyDescent="0.35">
      <c r="A106">
        <v>20.92</v>
      </c>
    </row>
    <row r="107" spans="1:1" x14ac:dyDescent="0.35">
      <c r="A107">
        <v>15.36</v>
      </c>
    </row>
    <row r="108" spans="1:1" x14ac:dyDescent="0.35">
      <c r="A108">
        <v>20.49</v>
      </c>
    </row>
    <row r="109" spans="1:1" x14ac:dyDescent="0.35">
      <c r="A109">
        <v>25.21</v>
      </c>
    </row>
    <row r="110" spans="1:1" x14ac:dyDescent="0.35">
      <c r="A110">
        <v>18.239999999999998</v>
      </c>
    </row>
    <row r="111" spans="1:1" x14ac:dyDescent="0.35">
      <c r="A111">
        <v>14.31</v>
      </c>
    </row>
    <row r="112" spans="1:1" x14ac:dyDescent="0.35">
      <c r="A112">
        <v>14</v>
      </c>
    </row>
    <row r="113" spans="1:1" x14ac:dyDescent="0.35">
      <c r="A113">
        <v>7.25</v>
      </c>
    </row>
    <row r="114" spans="1:1" x14ac:dyDescent="0.35">
      <c r="A114">
        <v>38.07</v>
      </c>
    </row>
    <row r="115" spans="1:1" x14ac:dyDescent="0.35">
      <c r="A115">
        <v>23.95</v>
      </c>
    </row>
    <row r="116" spans="1:1" x14ac:dyDescent="0.35">
      <c r="A116">
        <v>25.71</v>
      </c>
    </row>
    <row r="117" spans="1:1" x14ac:dyDescent="0.35">
      <c r="A117">
        <v>17.309999999999999</v>
      </c>
    </row>
    <row r="118" spans="1:1" x14ac:dyDescent="0.35">
      <c r="A118">
        <v>29.93</v>
      </c>
    </row>
    <row r="119" spans="1:1" x14ac:dyDescent="0.35">
      <c r="A119">
        <v>10.65</v>
      </c>
    </row>
    <row r="120" spans="1:1" x14ac:dyDescent="0.35">
      <c r="A120">
        <v>12.43</v>
      </c>
    </row>
    <row r="121" spans="1:1" x14ac:dyDescent="0.35">
      <c r="A121">
        <v>24.08</v>
      </c>
    </row>
    <row r="122" spans="1:1" x14ac:dyDescent="0.35">
      <c r="A122">
        <v>11.69</v>
      </c>
    </row>
    <row r="123" spans="1:1" x14ac:dyDescent="0.35">
      <c r="A123">
        <v>13.42</v>
      </c>
    </row>
    <row r="124" spans="1:1" x14ac:dyDescent="0.35">
      <c r="A124">
        <v>14.26</v>
      </c>
    </row>
    <row r="125" spans="1:1" x14ac:dyDescent="0.35">
      <c r="A125">
        <v>15.95</v>
      </c>
    </row>
    <row r="126" spans="1:1" x14ac:dyDescent="0.35">
      <c r="A126">
        <v>12.48</v>
      </c>
    </row>
    <row r="127" spans="1:1" x14ac:dyDescent="0.35">
      <c r="A127">
        <v>29.8</v>
      </c>
    </row>
    <row r="128" spans="1:1" x14ac:dyDescent="0.35">
      <c r="A128">
        <v>8.52</v>
      </c>
    </row>
    <row r="129" spans="1:1" x14ac:dyDescent="0.35">
      <c r="A129">
        <v>14.52</v>
      </c>
    </row>
    <row r="130" spans="1:1" x14ac:dyDescent="0.35">
      <c r="A130">
        <v>11.38</v>
      </c>
    </row>
    <row r="131" spans="1:1" x14ac:dyDescent="0.35">
      <c r="A131">
        <v>22.82</v>
      </c>
    </row>
    <row r="132" spans="1:1" x14ac:dyDescent="0.35">
      <c r="A132">
        <v>19.079999999999998</v>
      </c>
    </row>
    <row r="133" spans="1:1" x14ac:dyDescent="0.35">
      <c r="A133">
        <v>20.27</v>
      </c>
    </row>
    <row r="134" spans="1:1" x14ac:dyDescent="0.35">
      <c r="A134">
        <v>11.17</v>
      </c>
    </row>
    <row r="135" spans="1:1" x14ac:dyDescent="0.35">
      <c r="A135">
        <v>12.26</v>
      </c>
    </row>
    <row r="136" spans="1:1" x14ac:dyDescent="0.35">
      <c r="A136">
        <v>18.260000000000002</v>
      </c>
    </row>
    <row r="137" spans="1:1" x14ac:dyDescent="0.35">
      <c r="A137">
        <v>8.51</v>
      </c>
    </row>
    <row r="138" spans="1:1" x14ac:dyDescent="0.35">
      <c r="A138">
        <v>10.33</v>
      </c>
    </row>
    <row r="139" spans="1:1" x14ac:dyDescent="0.35">
      <c r="A139">
        <v>14.15</v>
      </c>
    </row>
    <row r="140" spans="1:1" x14ac:dyDescent="0.35">
      <c r="A140">
        <v>16</v>
      </c>
    </row>
    <row r="141" spans="1:1" x14ac:dyDescent="0.35">
      <c r="A141">
        <v>13.16</v>
      </c>
    </row>
    <row r="142" spans="1:1" x14ac:dyDescent="0.35">
      <c r="A142">
        <v>17.47</v>
      </c>
    </row>
    <row r="143" spans="1:1" x14ac:dyDescent="0.35">
      <c r="A143">
        <v>34.299999999999997</v>
      </c>
    </row>
    <row r="144" spans="1:1" x14ac:dyDescent="0.35">
      <c r="A144">
        <v>41.19</v>
      </c>
    </row>
    <row r="145" spans="1:1" x14ac:dyDescent="0.35">
      <c r="A145">
        <v>27.05</v>
      </c>
    </row>
    <row r="146" spans="1:1" x14ac:dyDescent="0.35">
      <c r="A146">
        <v>16.43</v>
      </c>
    </row>
    <row r="147" spans="1:1" x14ac:dyDescent="0.35">
      <c r="A147">
        <v>8.35</v>
      </c>
    </row>
    <row r="148" spans="1:1" x14ac:dyDescent="0.35">
      <c r="A148">
        <v>18.64</v>
      </c>
    </row>
    <row r="149" spans="1:1" x14ac:dyDescent="0.35">
      <c r="A149">
        <v>11.87</v>
      </c>
    </row>
    <row r="150" spans="1:1" x14ac:dyDescent="0.35">
      <c r="A150">
        <v>9.7799999999999994</v>
      </c>
    </row>
    <row r="151" spans="1:1" x14ac:dyDescent="0.35">
      <c r="A151">
        <v>7.51</v>
      </c>
    </row>
    <row r="152" spans="1:1" x14ac:dyDescent="0.35">
      <c r="A152">
        <v>14.07</v>
      </c>
    </row>
    <row r="153" spans="1:1" x14ac:dyDescent="0.35">
      <c r="A153">
        <v>13.13</v>
      </c>
    </row>
    <row r="154" spans="1:1" x14ac:dyDescent="0.35">
      <c r="A154">
        <v>17.260000000000002</v>
      </c>
    </row>
    <row r="155" spans="1:1" x14ac:dyDescent="0.35">
      <c r="A155">
        <v>24.55</v>
      </c>
    </row>
    <row r="156" spans="1:1" x14ac:dyDescent="0.35">
      <c r="A156">
        <v>19.77</v>
      </c>
    </row>
    <row r="157" spans="1:1" x14ac:dyDescent="0.35">
      <c r="A157">
        <v>29.85</v>
      </c>
    </row>
    <row r="158" spans="1:1" x14ac:dyDescent="0.35">
      <c r="A158">
        <v>48.17</v>
      </c>
    </row>
    <row r="159" spans="1:1" x14ac:dyDescent="0.35">
      <c r="A159">
        <v>25</v>
      </c>
    </row>
    <row r="160" spans="1:1" x14ac:dyDescent="0.35">
      <c r="A160">
        <v>13.39</v>
      </c>
    </row>
    <row r="161" spans="1:1" x14ac:dyDescent="0.35">
      <c r="A161">
        <v>16.489999999999998</v>
      </c>
    </row>
    <row r="162" spans="1:1" x14ac:dyDescent="0.35">
      <c r="A162">
        <v>21.5</v>
      </c>
    </row>
    <row r="163" spans="1:1" x14ac:dyDescent="0.35">
      <c r="A163">
        <v>12.66</v>
      </c>
    </row>
    <row r="164" spans="1:1" x14ac:dyDescent="0.35">
      <c r="A164">
        <v>16.21</v>
      </c>
    </row>
    <row r="165" spans="1:1" x14ac:dyDescent="0.35">
      <c r="A165">
        <v>13.81</v>
      </c>
    </row>
    <row r="166" spans="1:1" x14ac:dyDescent="0.35">
      <c r="A166">
        <v>17.510000000000002</v>
      </c>
    </row>
    <row r="167" spans="1:1" x14ac:dyDescent="0.35">
      <c r="A167">
        <v>24.52</v>
      </c>
    </row>
    <row r="168" spans="1:1" x14ac:dyDescent="0.35">
      <c r="A168">
        <v>20.76</v>
      </c>
    </row>
    <row r="169" spans="1:1" x14ac:dyDescent="0.35">
      <c r="A169">
        <v>31.71</v>
      </c>
    </row>
    <row r="170" spans="1:1" x14ac:dyDescent="0.35">
      <c r="A170">
        <v>10.59</v>
      </c>
    </row>
    <row r="171" spans="1:1" x14ac:dyDescent="0.35">
      <c r="A171">
        <v>10.63</v>
      </c>
    </row>
    <row r="172" spans="1:1" x14ac:dyDescent="0.35">
      <c r="A172">
        <v>50.81</v>
      </c>
    </row>
    <row r="173" spans="1:1" x14ac:dyDescent="0.35">
      <c r="A173">
        <v>15.81</v>
      </c>
    </row>
    <row r="174" spans="1:1" x14ac:dyDescent="0.35">
      <c r="A174">
        <v>7.25</v>
      </c>
    </row>
    <row r="175" spans="1:1" x14ac:dyDescent="0.35">
      <c r="A175">
        <v>31.85</v>
      </c>
    </row>
    <row r="176" spans="1:1" x14ac:dyDescent="0.35">
      <c r="A176">
        <v>16.82</v>
      </c>
    </row>
    <row r="177" spans="1:1" x14ac:dyDescent="0.35">
      <c r="A177">
        <v>32.9</v>
      </c>
    </row>
    <row r="178" spans="1:1" x14ac:dyDescent="0.35">
      <c r="A178">
        <v>17.89</v>
      </c>
    </row>
    <row r="179" spans="1:1" x14ac:dyDescent="0.35">
      <c r="A179">
        <v>14.48</v>
      </c>
    </row>
    <row r="180" spans="1:1" x14ac:dyDescent="0.35">
      <c r="A180">
        <v>9.6</v>
      </c>
    </row>
    <row r="181" spans="1:1" x14ac:dyDescent="0.35">
      <c r="A181">
        <v>34.630000000000003</v>
      </c>
    </row>
    <row r="182" spans="1:1" x14ac:dyDescent="0.35">
      <c r="A182">
        <v>34.65</v>
      </c>
    </row>
    <row r="183" spans="1:1" x14ac:dyDescent="0.35">
      <c r="A183">
        <v>23.33</v>
      </c>
    </row>
    <row r="184" spans="1:1" x14ac:dyDescent="0.35">
      <c r="A184">
        <v>45.35</v>
      </c>
    </row>
    <row r="185" spans="1:1" x14ac:dyDescent="0.35">
      <c r="A185">
        <v>23.17</v>
      </c>
    </row>
    <row r="186" spans="1:1" x14ac:dyDescent="0.35">
      <c r="A186">
        <v>40.549999999999997</v>
      </c>
    </row>
    <row r="187" spans="1:1" x14ac:dyDescent="0.35">
      <c r="A187">
        <v>20.69</v>
      </c>
    </row>
    <row r="188" spans="1:1" x14ac:dyDescent="0.35">
      <c r="A188">
        <v>20.9</v>
      </c>
    </row>
    <row r="189" spans="1:1" x14ac:dyDescent="0.35">
      <c r="A189">
        <v>30.46</v>
      </c>
    </row>
    <row r="190" spans="1:1" x14ac:dyDescent="0.35">
      <c r="A190">
        <v>18.149999999999999</v>
      </c>
    </row>
    <row r="191" spans="1:1" x14ac:dyDescent="0.35">
      <c r="A191">
        <v>23.1</v>
      </c>
    </row>
    <row r="192" spans="1:1" x14ac:dyDescent="0.35">
      <c r="A192">
        <v>15.69</v>
      </c>
    </row>
    <row r="193" spans="1:1" x14ac:dyDescent="0.35">
      <c r="A193">
        <v>19.809999999999999</v>
      </c>
    </row>
    <row r="194" spans="1:1" x14ac:dyDescent="0.35">
      <c r="A194">
        <v>28.44</v>
      </c>
    </row>
    <row r="195" spans="1:1" x14ac:dyDescent="0.35">
      <c r="A195">
        <v>15.48</v>
      </c>
    </row>
    <row r="196" spans="1:1" x14ac:dyDescent="0.35">
      <c r="A196">
        <v>16.579999999999998</v>
      </c>
    </row>
    <row r="197" spans="1:1" x14ac:dyDescent="0.35">
      <c r="A197">
        <v>7.56</v>
      </c>
    </row>
    <row r="198" spans="1:1" x14ac:dyDescent="0.35">
      <c r="A198">
        <v>10.34</v>
      </c>
    </row>
    <row r="199" spans="1:1" x14ac:dyDescent="0.35">
      <c r="A199">
        <v>43.11</v>
      </c>
    </row>
    <row r="200" spans="1:1" x14ac:dyDescent="0.35">
      <c r="A200">
        <v>13</v>
      </c>
    </row>
    <row r="201" spans="1:1" x14ac:dyDescent="0.35">
      <c r="A201">
        <v>13.51</v>
      </c>
    </row>
    <row r="202" spans="1:1" x14ac:dyDescent="0.35">
      <c r="A202">
        <v>18.71</v>
      </c>
    </row>
    <row r="203" spans="1:1" x14ac:dyDescent="0.35">
      <c r="A203">
        <v>12.74</v>
      </c>
    </row>
    <row r="204" spans="1:1" x14ac:dyDescent="0.35">
      <c r="A204">
        <v>13</v>
      </c>
    </row>
    <row r="205" spans="1:1" x14ac:dyDescent="0.35">
      <c r="A205">
        <v>16.399999999999999</v>
      </c>
    </row>
    <row r="206" spans="1:1" x14ac:dyDescent="0.35">
      <c r="A206">
        <v>20.53</v>
      </c>
    </row>
    <row r="207" spans="1:1" x14ac:dyDescent="0.35">
      <c r="A207">
        <v>16.47</v>
      </c>
    </row>
    <row r="208" spans="1:1" x14ac:dyDescent="0.35">
      <c r="A208">
        <v>26.59</v>
      </c>
    </row>
    <row r="209" spans="1:1" x14ac:dyDescent="0.35">
      <c r="A209">
        <v>38.729999999999997</v>
      </c>
    </row>
    <row r="210" spans="1:1" x14ac:dyDescent="0.35">
      <c r="A210">
        <v>24.27</v>
      </c>
    </row>
    <row r="211" spans="1:1" x14ac:dyDescent="0.35">
      <c r="A211">
        <v>12.76</v>
      </c>
    </row>
    <row r="212" spans="1:1" x14ac:dyDescent="0.35">
      <c r="A212">
        <v>30.06</v>
      </c>
    </row>
    <row r="213" spans="1:1" x14ac:dyDescent="0.35">
      <c r="A213">
        <v>25.89</v>
      </c>
    </row>
    <row r="214" spans="1:1" x14ac:dyDescent="0.35">
      <c r="A214">
        <v>48.33</v>
      </c>
    </row>
    <row r="215" spans="1:1" x14ac:dyDescent="0.35">
      <c r="A215">
        <v>13.27</v>
      </c>
    </row>
    <row r="216" spans="1:1" x14ac:dyDescent="0.35">
      <c r="A216">
        <v>28.17</v>
      </c>
    </row>
    <row r="217" spans="1:1" x14ac:dyDescent="0.35">
      <c r="A217">
        <v>12.9</v>
      </c>
    </row>
    <row r="218" spans="1:1" x14ac:dyDescent="0.35">
      <c r="A218">
        <v>28.15</v>
      </c>
    </row>
    <row r="219" spans="1:1" x14ac:dyDescent="0.35">
      <c r="A219">
        <v>11.59</v>
      </c>
    </row>
    <row r="220" spans="1:1" x14ac:dyDescent="0.35">
      <c r="A220">
        <v>7.74</v>
      </c>
    </row>
    <row r="221" spans="1:1" x14ac:dyDescent="0.35">
      <c r="A221">
        <v>30.14</v>
      </c>
    </row>
    <row r="222" spans="1:1" x14ac:dyDescent="0.35">
      <c r="A222">
        <v>12.16</v>
      </c>
    </row>
    <row r="223" spans="1:1" x14ac:dyDescent="0.35">
      <c r="A223">
        <v>13.42</v>
      </c>
    </row>
    <row r="224" spans="1:1" x14ac:dyDescent="0.35">
      <c r="A224">
        <v>8.58</v>
      </c>
    </row>
    <row r="225" spans="1:1" x14ac:dyDescent="0.35">
      <c r="A225">
        <v>15.98</v>
      </c>
    </row>
    <row r="226" spans="1:1" x14ac:dyDescent="0.35">
      <c r="A226">
        <v>13.42</v>
      </c>
    </row>
    <row r="227" spans="1:1" x14ac:dyDescent="0.35">
      <c r="A227">
        <v>16.27</v>
      </c>
    </row>
    <row r="228" spans="1:1" x14ac:dyDescent="0.35">
      <c r="A228">
        <v>10.09</v>
      </c>
    </row>
    <row r="229" spans="1:1" x14ac:dyDescent="0.35">
      <c r="A229">
        <v>20.45</v>
      </c>
    </row>
    <row r="230" spans="1:1" x14ac:dyDescent="0.35">
      <c r="A230">
        <v>13.28</v>
      </c>
    </row>
    <row r="231" spans="1:1" x14ac:dyDescent="0.35">
      <c r="A231">
        <v>22.12</v>
      </c>
    </row>
    <row r="232" spans="1:1" x14ac:dyDescent="0.35">
      <c r="A232">
        <v>24.01</v>
      </c>
    </row>
    <row r="233" spans="1:1" x14ac:dyDescent="0.35">
      <c r="A233">
        <v>15.69</v>
      </c>
    </row>
    <row r="234" spans="1:1" x14ac:dyDescent="0.35">
      <c r="A234">
        <v>11.61</v>
      </c>
    </row>
    <row r="235" spans="1:1" x14ac:dyDescent="0.35">
      <c r="A235">
        <v>10.77</v>
      </c>
    </row>
    <row r="236" spans="1:1" x14ac:dyDescent="0.35">
      <c r="A236">
        <v>15.53</v>
      </c>
    </row>
    <row r="237" spans="1:1" x14ac:dyDescent="0.35">
      <c r="A237">
        <v>10.07</v>
      </c>
    </row>
    <row r="238" spans="1:1" x14ac:dyDescent="0.35">
      <c r="A238">
        <v>12.6</v>
      </c>
    </row>
    <row r="239" spans="1:1" x14ac:dyDescent="0.35">
      <c r="A239">
        <v>32.83</v>
      </c>
    </row>
    <row r="240" spans="1:1" x14ac:dyDescent="0.35">
      <c r="A240">
        <v>35.83</v>
      </c>
    </row>
    <row r="241" spans="1:1" x14ac:dyDescent="0.35">
      <c r="A241">
        <v>29.03</v>
      </c>
    </row>
    <row r="242" spans="1:1" x14ac:dyDescent="0.35">
      <c r="A242">
        <v>27.18</v>
      </c>
    </row>
    <row r="243" spans="1:1" x14ac:dyDescent="0.35">
      <c r="A243">
        <v>22.67</v>
      </c>
    </row>
    <row r="244" spans="1:1" x14ac:dyDescent="0.35">
      <c r="A244">
        <v>17.82</v>
      </c>
    </row>
    <row r="245" spans="1:1" x14ac:dyDescent="0.35">
      <c r="A245">
        <v>18.78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631E-B5E1-459E-A57B-32DA19B267CA}">
  <dimension ref="A1:M250"/>
  <sheetViews>
    <sheetView tabSelected="1" zoomScale="110" workbookViewId="0">
      <selection activeCell="C10" sqref="C10"/>
    </sheetView>
  </sheetViews>
  <sheetFormatPr defaultRowHeight="14.5" x14ac:dyDescent="0.35"/>
  <cols>
    <col min="14" max="14" width="17.36328125" customWidth="1"/>
  </cols>
  <sheetData>
    <row r="1" spans="1:13" x14ac:dyDescent="0.35">
      <c r="A1" t="s">
        <v>85</v>
      </c>
    </row>
    <row r="2" spans="1:13" x14ac:dyDescent="0.35">
      <c r="A2" s="21">
        <v>-1.3082642159709E-2</v>
      </c>
    </row>
    <row r="3" spans="1:13" x14ac:dyDescent="0.35">
      <c r="A3" s="21">
        <v>-1.6453700921593001E-2</v>
      </c>
    </row>
    <row r="4" spans="1:13" x14ac:dyDescent="0.35">
      <c r="A4" s="21">
        <v>1.56220701648788E-2</v>
      </c>
      <c r="M4" t="s">
        <v>207</v>
      </c>
    </row>
    <row r="5" spans="1:13" x14ac:dyDescent="0.35">
      <c r="A5" s="21">
        <v>1.76291329378848E-2</v>
      </c>
      <c r="M5" t="s">
        <v>208</v>
      </c>
    </row>
    <row r="6" spans="1:13" x14ac:dyDescent="0.35">
      <c r="A6" s="21">
        <v>2.6845708209990399E-3</v>
      </c>
      <c r="M6" t="s">
        <v>209</v>
      </c>
    </row>
    <row r="7" spans="1:13" x14ac:dyDescent="0.35">
      <c r="A7" s="21">
        <v>-3.4786651942508802E-4</v>
      </c>
    </row>
    <row r="8" spans="1:13" x14ac:dyDescent="0.35">
      <c r="A8" s="21">
        <v>-8.5606138934021195E-3</v>
      </c>
      <c r="M8" t="s">
        <v>215</v>
      </c>
    </row>
    <row r="9" spans="1:13" x14ac:dyDescent="0.35">
      <c r="A9" s="21">
        <v>-2.8538480737580999E-3</v>
      </c>
      <c r="M9" t="s">
        <v>216</v>
      </c>
    </row>
    <row r="10" spans="1:13" x14ac:dyDescent="0.35">
      <c r="A10" s="21">
        <v>-5.6619936516898398E-3</v>
      </c>
      <c r="M10" t="s">
        <v>217</v>
      </c>
    </row>
    <row r="11" spans="1:13" x14ac:dyDescent="0.35">
      <c r="A11" s="21">
        <v>1.95731490679573E-3</v>
      </c>
    </row>
    <row r="12" spans="1:13" x14ac:dyDescent="0.35">
      <c r="A12" s="21">
        <v>-1.53607050595128E-2</v>
      </c>
    </row>
    <row r="13" spans="1:13" x14ac:dyDescent="0.35">
      <c r="A13" s="21">
        <v>-2.08680983665301E-2</v>
      </c>
    </row>
    <row r="14" spans="1:13" x14ac:dyDescent="0.35">
      <c r="A14" s="21">
        <v>8.9032979052072695E-3</v>
      </c>
    </row>
    <row r="15" spans="1:13" x14ac:dyDescent="0.35">
      <c r="A15" s="21">
        <v>1.0858622272244199E-2</v>
      </c>
    </row>
    <row r="16" spans="1:13" x14ac:dyDescent="0.35">
      <c r="A16" s="21">
        <v>6.7577530548283901E-3</v>
      </c>
    </row>
    <row r="17" spans="1:1" x14ac:dyDescent="0.35">
      <c r="A17" s="21">
        <v>-3.3319675326551799E-3</v>
      </c>
    </row>
    <row r="18" spans="1:1" x14ac:dyDescent="0.35">
      <c r="A18" s="21">
        <v>5.18045110365461E-3</v>
      </c>
    </row>
    <row r="19" spans="1:1" x14ac:dyDescent="0.35">
      <c r="A19" s="21">
        <v>8.3113933655660707E-3</v>
      </c>
    </row>
    <row r="20" spans="1:1" x14ac:dyDescent="0.35">
      <c r="A20" s="21">
        <v>-1.57160876023121E-3</v>
      </c>
    </row>
    <row r="21" spans="1:1" x14ac:dyDescent="0.35">
      <c r="A21" s="21">
        <v>-2.1049486159407899E-4</v>
      </c>
    </row>
    <row r="22" spans="1:1" x14ac:dyDescent="0.35">
      <c r="A22" s="21">
        <v>7.9506082520814907E-3</v>
      </c>
    </row>
    <row r="23" spans="1:1" x14ac:dyDescent="0.35">
      <c r="A23" s="21">
        <v>1.5954291624382399E-2</v>
      </c>
    </row>
    <row r="24" spans="1:1" x14ac:dyDescent="0.35">
      <c r="A24" s="21">
        <v>1.13665824824709E-2</v>
      </c>
    </row>
    <row r="25" spans="1:1" x14ac:dyDescent="0.35">
      <c r="A25" s="21">
        <v>6.1350437946114901E-3</v>
      </c>
    </row>
    <row r="26" spans="1:1" x14ac:dyDescent="0.35">
      <c r="A26" s="21">
        <v>-1.03167736969912E-2</v>
      </c>
    </row>
    <row r="27" spans="1:1" x14ac:dyDescent="0.35">
      <c r="A27" s="21">
        <v>2.3960433792711202E-3</v>
      </c>
    </row>
    <row r="28" spans="1:1" x14ac:dyDescent="0.35">
      <c r="A28" s="21">
        <v>1.08960465209031E-2</v>
      </c>
    </row>
    <row r="29" spans="1:1" x14ac:dyDescent="0.35">
      <c r="A29" s="21">
        <v>3.6635386162375801E-3</v>
      </c>
    </row>
    <row r="30" spans="1:1" x14ac:dyDescent="0.35">
      <c r="A30" s="21">
        <v>8.7953775260143294E-3</v>
      </c>
    </row>
    <row r="31" spans="1:1" x14ac:dyDescent="0.35">
      <c r="A31" s="21">
        <v>1.39430358601821E-3</v>
      </c>
    </row>
    <row r="32" spans="1:1" x14ac:dyDescent="0.35">
      <c r="A32" s="21">
        <v>-2.0036696306646699E-4</v>
      </c>
    </row>
    <row r="33" spans="1:1" x14ac:dyDescent="0.35">
      <c r="A33" s="21">
        <v>1.4027222190178201E-3</v>
      </c>
    </row>
    <row r="34" spans="1:1" x14ac:dyDescent="0.35">
      <c r="A34" s="21">
        <v>-9.0370352341603202E-3</v>
      </c>
    </row>
    <row r="35" spans="1:1" x14ac:dyDescent="0.35">
      <c r="A35" s="21">
        <v>-1.0798133174018201E-2</v>
      </c>
    </row>
    <row r="36" spans="1:1" x14ac:dyDescent="0.35">
      <c r="A36" s="21">
        <v>-1.0552606780837101E-2</v>
      </c>
    </row>
    <row r="37" spans="1:1" x14ac:dyDescent="0.35">
      <c r="A37" s="21">
        <v>-7.1881632874799496E-3</v>
      </c>
    </row>
    <row r="38" spans="1:1" x14ac:dyDescent="0.35">
      <c r="A38" s="21">
        <v>-2.618126368725E-2</v>
      </c>
    </row>
    <row r="39" spans="1:1" x14ac:dyDescent="0.35">
      <c r="A39" s="21">
        <v>6.3772321824411204E-3</v>
      </c>
    </row>
    <row r="40" spans="1:1" x14ac:dyDescent="0.35">
      <c r="A40" s="21">
        <v>-1.0045379033825E-2</v>
      </c>
    </row>
    <row r="41" spans="1:1" x14ac:dyDescent="0.35">
      <c r="A41" s="21">
        <v>-1.33929877567851E-3</v>
      </c>
    </row>
    <row r="42" spans="1:1" x14ac:dyDescent="0.35">
      <c r="A42" s="21">
        <v>1.42296875306242E-2</v>
      </c>
    </row>
    <row r="43" spans="1:1" x14ac:dyDescent="0.35">
      <c r="A43" s="21">
        <v>1.4623986003419799E-2</v>
      </c>
    </row>
    <row r="44" spans="1:1" x14ac:dyDescent="0.35">
      <c r="A44" s="21">
        <v>1.1820037908746301E-2</v>
      </c>
    </row>
    <row r="45" spans="1:1" x14ac:dyDescent="0.35">
      <c r="A45" s="21">
        <v>-1.2933683969994701E-2</v>
      </c>
    </row>
    <row r="46" spans="1:1" x14ac:dyDescent="0.35">
      <c r="A46" s="21">
        <v>-2.4358571676985599E-3</v>
      </c>
    </row>
    <row r="47" spans="1:1" x14ac:dyDescent="0.35">
      <c r="A47" s="21">
        <v>-1.7454719799555998E-2</v>
      </c>
    </row>
    <row r="48" spans="1:1" x14ac:dyDescent="0.35">
      <c r="A48" s="21">
        <v>3.2520451968591699E-3</v>
      </c>
    </row>
    <row r="49" spans="1:1" x14ac:dyDescent="0.35">
      <c r="A49" s="21">
        <v>1.1371852522968399E-2</v>
      </c>
    </row>
    <row r="50" spans="1:1" x14ac:dyDescent="0.35">
      <c r="A50" s="21">
        <v>7.86889381696931E-3</v>
      </c>
    </row>
    <row r="51" spans="1:1" x14ac:dyDescent="0.35">
      <c r="A51" s="21">
        <v>-1.3119997369583501E-2</v>
      </c>
    </row>
    <row r="52" spans="1:1" x14ac:dyDescent="0.35">
      <c r="A52" s="21">
        <v>-3.0042893373532598E-2</v>
      </c>
    </row>
    <row r="53" spans="1:1" x14ac:dyDescent="0.35">
      <c r="A53" s="21">
        <v>3.0780694734968601E-2</v>
      </c>
    </row>
    <row r="54" spans="1:1" x14ac:dyDescent="0.35">
      <c r="A54" s="21">
        <v>-2.5002746170226199E-3</v>
      </c>
    </row>
    <row r="55" spans="1:1" x14ac:dyDescent="0.35">
      <c r="A55" s="21">
        <v>-1.80472346544624E-3</v>
      </c>
    </row>
    <row r="56" spans="1:1" x14ac:dyDescent="0.35">
      <c r="A56" s="21">
        <v>-1.01988110271311E-3</v>
      </c>
    </row>
    <row r="57" spans="1:1" x14ac:dyDescent="0.35">
      <c r="A57" s="21">
        <v>-2.5829368520875399E-3</v>
      </c>
    </row>
    <row r="58" spans="1:1" x14ac:dyDescent="0.35">
      <c r="A58" s="21">
        <v>-6.6381124560244099E-3</v>
      </c>
    </row>
    <row r="59" spans="1:1" x14ac:dyDescent="0.35">
      <c r="A59" s="21">
        <v>-1.1975616017861901E-3</v>
      </c>
    </row>
    <row r="60" spans="1:1" x14ac:dyDescent="0.35">
      <c r="A60" s="21">
        <v>-4.7213895566480299E-2</v>
      </c>
    </row>
    <row r="61" spans="1:1" x14ac:dyDescent="0.35">
      <c r="A61" s="21">
        <v>2.4364782028669998E-2</v>
      </c>
    </row>
    <row r="62" spans="1:1" x14ac:dyDescent="0.35">
      <c r="A62" s="21">
        <v>6.9597569361376996E-3</v>
      </c>
    </row>
    <row r="63" spans="1:1" x14ac:dyDescent="0.35">
      <c r="A63" s="21">
        <v>-1.3838585531633999E-2</v>
      </c>
    </row>
    <row r="64" spans="1:1" x14ac:dyDescent="0.35">
      <c r="A64" s="21">
        <v>-6.6022358531716502E-3</v>
      </c>
    </row>
    <row r="65" spans="1:1" x14ac:dyDescent="0.35">
      <c r="A65" s="21">
        <v>-1.39534247356107E-2</v>
      </c>
    </row>
    <row r="66" spans="1:1" x14ac:dyDescent="0.35">
      <c r="A66" s="21">
        <v>-2.7442556160539699E-2</v>
      </c>
    </row>
    <row r="67" spans="1:1" x14ac:dyDescent="0.35">
      <c r="A67" s="21">
        <v>1.1001316997128301E-2</v>
      </c>
    </row>
    <row r="68" spans="1:1" x14ac:dyDescent="0.35">
      <c r="A68" s="21">
        <v>2.28967547192215E-2</v>
      </c>
    </row>
    <row r="69" spans="1:1" x14ac:dyDescent="0.35">
      <c r="A69" s="21">
        <v>1.49515544132561E-2</v>
      </c>
    </row>
    <row r="70" spans="1:1" x14ac:dyDescent="0.35">
      <c r="A70" s="21">
        <v>1.5489245492814601E-3</v>
      </c>
    </row>
    <row r="71" spans="1:1" x14ac:dyDescent="0.35">
      <c r="A71" s="21">
        <v>1.6844530755733202E-2</v>
      </c>
    </row>
    <row r="72" spans="1:1" x14ac:dyDescent="0.35">
      <c r="A72" s="21">
        <v>-1.25547520366108E-2</v>
      </c>
    </row>
    <row r="73" spans="1:1" x14ac:dyDescent="0.35">
      <c r="A73" s="21">
        <v>1.86420862037159E-2</v>
      </c>
    </row>
    <row r="74" spans="1:1" x14ac:dyDescent="0.35">
      <c r="A74" s="21">
        <v>1.8432647451072901E-2</v>
      </c>
    </row>
    <row r="75" spans="1:1" x14ac:dyDescent="0.35">
      <c r="A75" s="21">
        <v>-9.8756066056371293E-3</v>
      </c>
    </row>
    <row r="76" spans="1:1" x14ac:dyDescent="0.35">
      <c r="A76" s="21">
        <v>1.21623710350882E-2</v>
      </c>
    </row>
    <row r="77" spans="1:1" x14ac:dyDescent="0.35">
      <c r="A77" s="21">
        <v>-5.2506318346305899E-3</v>
      </c>
    </row>
    <row r="78" spans="1:1" x14ac:dyDescent="0.35">
      <c r="A78" s="21">
        <v>-1.5453047182446499E-3</v>
      </c>
    </row>
    <row r="79" spans="1:1" x14ac:dyDescent="0.35">
      <c r="A79" s="21">
        <v>-4.0537844160673997E-3</v>
      </c>
    </row>
    <row r="80" spans="1:1" x14ac:dyDescent="0.35">
      <c r="A80" s="21">
        <v>4.0320815040228997E-3</v>
      </c>
    </row>
    <row r="81" spans="1:1" x14ac:dyDescent="0.35">
      <c r="A81" s="21">
        <v>6.0798567112316697E-3</v>
      </c>
    </row>
    <row r="82" spans="1:1" x14ac:dyDescent="0.35">
      <c r="A82" s="21">
        <v>1.27768938220822E-2</v>
      </c>
    </row>
    <row r="83" spans="1:1" x14ac:dyDescent="0.35">
      <c r="A83" s="21">
        <v>-1.9677695037795201E-3</v>
      </c>
    </row>
    <row r="84" spans="1:1" x14ac:dyDescent="0.35">
      <c r="A84" s="21">
        <v>1.2091474867941401E-2</v>
      </c>
    </row>
    <row r="85" spans="1:1" x14ac:dyDescent="0.35">
      <c r="A85" s="21">
        <v>2.25222906901183E-2</v>
      </c>
    </row>
    <row r="86" spans="1:1" x14ac:dyDescent="0.35">
      <c r="A86" s="21">
        <v>-7.1807589353469698E-3</v>
      </c>
    </row>
    <row r="87" spans="1:1" x14ac:dyDescent="0.35">
      <c r="A87" s="21">
        <v>-9.4071580060321996E-3</v>
      </c>
    </row>
    <row r="88" spans="1:1" x14ac:dyDescent="0.35">
      <c r="A88" s="21">
        <v>-9.65369867430221E-3</v>
      </c>
    </row>
    <row r="89" spans="1:1" x14ac:dyDescent="0.35">
      <c r="A89" s="21">
        <v>6.9828207562694297E-3</v>
      </c>
    </row>
    <row r="90" spans="1:1" x14ac:dyDescent="0.35">
      <c r="A90" s="21">
        <v>-8.1182888328255008E-3</v>
      </c>
    </row>
    <row r="91" spans="1:1" x14ac:dyDescent="0.35">
      <c r="A91" s="21">
        <v>-6.5836012488961204E-3</v>
      </c>
    </row>
    <row r="92" spans="1:1" x14ac:dyDescent="0.35">
      <c r="A92" s="21">
        <v>-4.0535356119958399E-3</v>
      </c>
    </row>
    <row r="93" spans="1:1" x14ac:dyDescent="0.35">
      <c r="A93" s="21">
        <v>-2.0092782170139101E-2</v>
      </c>
    </row>
    <row r="94" spans="1:1" x14ac:dyDescent="0.35">
      <c r="A94" s="21">
        <v>-1.2307678641528701E-2</v>
      </c>
    </row>
    <row r="95" spans="1:1" x14ac:dyDescent="0.35">
      <c r="A95" s="21">
        <v>1.0172149063486201E-2</v>
      </c>
    </row>
    <row r="96" spans="1:1" x14ac:dyDescent="0.35">
      <c r="A96" s="21">
        <v>1.5326402586017999E-2</v>
      </c>
    </row>
    <row r="97" spans="1:1" x14ac:dyDescent="0.35">
      <c r="A97" s="21">
        <v>-1.23382926182717E-2</v>
      </c>
    </row>
    <row r="98" spans="1:1" x14ac:dyDescent="0.35">
      <c r="A98" s="21">
        <v>-1.07917584942976E-2</v>
      </c>
    </row>
    <row r="99" spans="1:1" x14ac:dyDescent="0.35">
      <c r="A99" s="21">
        <v>1.37278234620128E-2</v>
      </c>
    </row>
    <row r="100" spans="1:1" x14ac:dyDescent="0.35">
      <c r="A100" s="21">
        <v>-9.3662919732169208E-3</v>
      </c>
    </row>
    <row r="101" spans="1:1" x14ac:dyDescent="0.35">
      <c r="A101" s="21">
        <v>1.23490935230352E-2</v>
      </c>
    </row>
    <row r="102" spans="1:1" x14ac:dyDescent="0.35">
      <c r="A102" s="21">
        <v>-8.0003308570889501E-3</v>
      </c>
    </row>
    <row r="103" spans="1:1" x14ac:dyDescent="0.35">
      <c r="A103" s="21">
        <v>-1.4875835379474199E-3</v>
      </c>
    </row>
    <row r="104" spans="1:1" x14ac:dyDescent="0.35">
      <c r="A104" s="21">
        <v>-2.2938733853960998E-2</v>
      </c>
    </row>
    <row r="105" spans="1:1" x14ac:dyDescent="0.35">
      <c r="A105" s="21">
        <v>5.9636781895688797E-4</v>
      </c>
    </row>
    <row r="106" spans="1:1" x14ac:dyDescent="0.35">
      <c r="A106" s="21">
        <v>-1.55586650024043E-2</v>
      </c>
    </row>
    <row r="107" spans="1:1" x14ac:dyDescent="0.35">
      <c r="A107" s="21">
        <v>-6.6545528008874399E-3</v>
      </c>
    </row>
    <row r="108" spans="1:1" x14ac:dyDescent="0.35">
      <c r="A108" s="21">
        <v>-1.9427025380344099E-3</v>
      </c>
    </row>
    <row r="109" spans="1:1" x14ac:dyDescent="0.35">
      <c r="A109" s="21">
        <v>-5.0852881881259197E-3</v>
      </c>
    </row>
    <row r="110" spans="1:1" x14ac:dyDescent="0.35">
      <c r="A110" s="21">
        <v>-2.1410916795049299E-2</v>
      </c>
    </row>
    <row r="111" spans="1:1" x14ac:dyDescent="0.35">
      <c r="A111" s="21">
        <v>-2.5824051215930198E-3</v>
      </c>
    </row>
    <row r="112" spans="1:1" x14ac:dyDescent="0.35">
      <c r="A112" s="21">
        <v>3.4136463130645099E-3</v>
      </c>
    </row>
    <row r="113" spans="1:1" x14ac:dyDescent="0.35">
      <c r="A113" s="21">
        <v>2.5382885405628101E-2</v>
      </c>
    </row>
    <row r="114" spans="1:1" x14ac:dyDescent="0.35">
      <c r="A114" s="21">
        <v>-2.0239432835631398E-3</v>
      </c>
    </row>
    <row r="115" spans="1:1" x14ac:dyDescent="0.35">
      <c r="A115" s="21">
        <v>-2.6126898268434499E-2</v>
      </c>
    </row>
    <row r="116" spans="1:1" x14ac:dyDescent="0.35">
      <c r="A116" s="21">
        <v>2.90603398005344E-2</v>
      </c>
    </row>
    <row r="117" spans="1:1" x14ac:dyDescent="0.35">
      <c r="A117" s="21">
        <v>-6.9544929389464495E-4</v>
      </c>
    </row>
    <row r="118" spans="1:1" x14ac:dyDescent="0.35">
      <c r="A118" s="21">
        <v>-4.3471365856845301E-3</v>
      </c>
    </row>
    <row r="119" spans="1:1" x14ac:dyDescent="0.35">
      <c r="A119" s="21">
        <v>-5.61208163227544E-3</v>
      </c>
    </row>
    <row r="120" spans="1:1" x14ac:dyDescent="0.35">
      <c r="A120" s="21">
        <v>9.3632826788101406E-3</v>
      </c>
    </row>
    <row r="121" spans="1:1" x14ac:dyDescent="0.35">
      <c r="A121" s="21">
        <v>1.16516020853865E-2</v>
      </c>
    </row>
    <row r="122" spans="1:1" x14ac:dyDescent="0.35">
      <c r="A122" s="21">
        <v>1.8968471737570599E-2</v>
      </c>
    </row>
    <row r="123" spans="1:1" x14ac:dyDescent="0.35">
      <c r="A123" s="21">
        <v>-6.4250939914810498E-3</v>
      </c>
    </row>
    <row r="124" spans="1:1" x14ac:dyDescent="0.35">
      <c r="A124" s="21">
        <v>-3.3336377269850199E-3</v>
      </c>
    </row>
    <row r="125" spans="1:1" x14ac:dyDescent="0.35">
      <c r="A125" s="21">
        <v>7.8896398398033904E-3</v>
      </c>
    </row>
    <row r="126" spans="1:1" x14ac:dyDescent="0.35">
      <c r="A126" s="21">
        <v>-8.7568186735986699E-4</v>
      </c>
    </row>
    <row r="127" spans="1:1" x14ac:dyDescent="0.35">
      <c r="A127" s="21">
        <v>-1.68390625907277E-3</v>
      </c>
    </row>
    <row r="128" spans="1:1" x14ac:dyDescent="0.35">
      <c r="A128" s="21">
        <v>-1.0201656058052001E-2</v>
      </c>
    </row>
    <row r="129" spans="1:1" x14ac:dyDescent="0.35">
      <c r="A129" s="21">
        <v>-3.8987830497567702E-3</v>
      </c>
    </row>
    <row r="130" spans="1:1" x14ac:dyDescent="0.35">
      <c r="A130" s="21">
        <v>7.7932879733586501E-3</v>
      </c>
    </row>
    <row r="131" spans="1:1" x14ac:dyDescent="0.35">
      <c r="A131" s="21">
        <v>-1.8380959401756401E-2</v>
      </c>
    </row>
    <row r="132" spans="1:1" x14ac:dyDescent="0.35">
      <c r="A132" s="21">
        <v>-2.6825964428330601E-2</v>
      </c>
    </row>
    <row r="133" spans="1:1" x14ac:dyDescent="0.35">
      <c r="A133" s="21">
        <v>-2.89760587725917E-3</v>
      </c>
    </row>
    <row r="134" spans="1:1" x14ac:dyDescent="0.35">
      <c r="A134" s="21">
        <v>-2.8880124576394699E-3</v>
      </c>
    </row>
    <row r="135" spans="1:1" x14ac:dyDescent="0.35">
      <c r="A135" s="21">
        <v>-1.9900530801757799E-2</v>
      </c>
    </row>
    <row r="136" spans="1:1" x14ac:dyDescent="0.35">
      <c r="A136" s="21">
        <v>-2.62870401569548E-3</v>
      </c>
    </row>
    <row r="137" spans="1:1" x14ac:dyDescent="0.35">
      <c r="A137" s="21">
        <v>4.6225860318636E-3</v>
      </c>
    </row>
    <row r="138" spans="1:1" x14ac:dyDescent="0.35">
      <c r="A138" s="21">
        <v>1.8105999622834299E-2</v>
      </c>
    </row>
    <row r="139" spans="1:1" x14ac:dyDescent="0.35">
      <c r="A139" s="21">
        <v>-1.3506778969096999E-2</v>
      </c>
    </row>
    <row r="140" spans="1:1" x14ac:dyDescent="0.35">
      <c r="A140" s="21">
        <v>8.5520234019831297E-3</v>
      </c>
    </row>
    <row r="141" spans="1:1" x14ac:dyDescent="0.35">
      <c r="A141" s="21">
        <v>8.8444534927589694E-3</v>
      </c>
    </row>
    <row r="142" spans="1:1" x14ac:dyDescent="0.35">
      <c r="A142" s="21">
        <v>8.2176631344110795E-3</v>
      </c>
    </row>
    <row r="143" spans="1:1" x14ac:dyDescent="0.35">
      <c r="A143" s="21">
        <v>3.0413053203082099E-4</v>
      </c>
    </row>
    <row r="144" spans="1:1" x14ac:dyDescent="0.35">
      <c r="A144" s="21">
        <v>-2.8297797461286299E-3</v>
      </c>
    </row>
    <row r="145" spans="1:1" x14ac:dyDescent="0.35">
      <c r="A145" s="21">
        <v>-1.51382286018408E-4</v>
      </c>
    </row>
    <row r="146" spans="1:1" x14ac:dyDescent="0.35">
      <c r="A146" s="21">
        <v>-2.0938124339260301E-3</v>
      </c>
    </row>
    <row r="147" spans="1:1" x14ac:dyDescent="0.35">
      <c r="A147" s="21">
        <v>6.1775209440337797E-3</v>
      </c>
    </row>
    <row r="148" spans="1:1" x14ac:dyDescent="0.35">
      <c r="A148" s="21">
        <v>-1.8863229733915199E-3</v>
      </c>
    </row>
    <row r="149" spans="1:1" x14ac:dyDescent="0.35">
      <c r="A149" s="21">
        <v>1.1604868966448001E-2</v>
      </c>
    </row>
    <row r="150" spans="1:1" x14ac:dyDescent="0.35">
      <c r="A150" s="21">
        <v>7.9531996807033992E-3</v>
      </c>
    </row>
    <row r="151" spans="1:1" x14ac:dyDescent="0.35">
      <c r="A151" s="21">
        <v>5.59962208228803E-3</v>
      </c>
    </row>
    <row r="152" spans="1:1" x14ac:dyDescent="0.35">
      <c r="A152" s="21">
        <v>-1.58969255165375E-3</v>
      </c>
    </row>
    <row r="153" spans="1:1" x14ac:dyDescent="0.35">
      <c r="A153" s="21">
        <v>-9.3504722632290396E-3</v>
      </c>
    </row>
    <row r="154" spans="1:1" x14ac:dyDescent="0.35">
      <c r="A154" s="21">
        <v>-6.9119386396724299E-3</v>
      </c>
    </row>
    <row r="155" spans="1:1" x14ac:dyDescent="0.35">
      <c r="A155" s="21">
        <v>-1.8312914035146699E-3</v>
      </c>
    </row>
    <row r="156" spans="1:1" x14ac:dyDescent="0.35">
      <c r="A156" s="21">
        <v>6.4518469148564499E-3</v>
      </c>
    </row>
    <row r="157" spans="1:1" x14ac:dyDescent="0.35">
      <c r="A157" s="21">
        <v>1.41435293502174E-2</v>
      </c>
    </row>
    <row r="158" spans="1:1" x14ac:dyDescent="0.35">
      <c r="A158" s="21">
        <v>4.5206798336712099E-3</v>
      </c>
    </row>
    <row r="159" spans="1:1" x14ac:dyDescent="0.35">
      <c r="A159" s="21">
        <v>1.1501506614131201E-2</v>
      </c>
    </row>
    <row r="160" spans="1:1" x14ac:dyDescent="0.35">
      <c r="A160" s="21">
        <v>5.13412714127037E-3</v>
      </c>
    </row>
    <row r="161" spans="1:1" x14ac:dyDescent="0.35">
      <c r="A161" s="21">
        <v>7.0091161583938303E-3</v>
      </c>
    </row>
    <row r="162" spans="1:1" x14ac:dyDescent="0.35">
      <c r="A162" s="21">
        <v>-5.4574557885751496E-3</v>
      </c>
    </row>
    <row r="163" spans="1:1" x14ac:dyDescent="0.35">
      <c r="A163" s="21">
        <v>-8.9253042416471695E-3</v>
      </c>
    </row>
    <row r="164" spans="1:1" x14ac:dyDescent="0.35">
      <c r="A164" s="21">
        <v>9.9121949647364895E-3</v>
      </c>
    </row>
    <row r="165" spans="1:1" x14ac:dyDescent="0.35">
      <c r="A165" s="21">
        <v>1.8658857197484599E-2</v>
      </c>
    </row>
    <row r="166" spans="1:1" x14ac:dyDescent="0.35">
      <c r="A166" s="21">
        <v>1.2530577590993601E-2</v>
      </c>
    </row>
    <row r="167" spans="1:1" x14ac:dyDescent="0.35">
      <c r="A167" s="21">
        <v>9.4710375584612302E-3</v>
      </c>
    </row>
    <row r="168" spans="1:1" x14ac:dyDescent="0.35">
      <c r="A168" s="21">
        <v>3.5892963150962998E-4</v>
      </c>
    </row>
    <row r="169" spans="1:1" x14ac:dyDescent="0.35">
      <c r="A169" s="21">
        <v>3.6839574631517499E-3</v>
      </c>
    </row>
    <row r="170" spans="1:1" x14ac:dyDescent="0.35">
      <c r="A170" s="21">
        <v>-8.8654666276066698E-4</v>
      </c>
    </row>
    <row r="171" spans="1:1" x14ac:dyDescent="0.35">
      <c r="A171" s="21">
        <v>1.5288291535262501E-3</v>
      </c>
    </row>
    <row r="172" spans="1:1" x14ac:dyDescent="0.35">
      <c r="A172" s="21">
        <v>7.96638324889231E-3</v>
      </c>
    </row>
    <row r="173" spans="1:1" x14ac:dyDescent="0.35">
      <c r="A173" s="21">
        <v>-6.0797592733918804E-4</v>
      </c>
    </row>
    <row r="174" spans="1:1" x14ac:dyDescent="0.35">
      <c r="A174" s="21">
        <v>8.76124194456529E-3</v>
      </c>
    </row>
    <row r="175" spans="1:1" x14ac:dyDescent="0.35">
      <c r="A175" s="21">
        <v>2.1940667368658402E-3</v>
      </c>
    </row>
    <row r="176" spans="1:1" x14ac:dyDescent="0.35">
      <c r="A176" s="21">
        <v>6.3809609897786902E-3</v>
      </c>
    </row>
    <row r="177" spans="1:1" x14ac:dyDescent="0.35">
      <c r="A177" s="21">
        <v>6.98366524569893E-3</v>
      </c>
    </row>
    <row r="178" spans="1:1" x14ac:dyDescent="0.35">
      <c r="A178" s="21">
        <v>6.2846021801443697E-4</v>
      </c>
    </row>
    <row r="179" spans="1:1" x14ac:dyDescent="0.35">
      <c r="A179" s="21">
        <v>-1.08105005555739E-2</v>
      </c>
    </row>
    <row r="180" spans="1:1" x14ac:dyDescent="0.35">
      <c r="A180" s="21">
        <v>-1.4624202343325E-2</v>
      </c>
    </row>
    <row r="181" spans="1:1" x14ac:dyDescent="0.35">
      <c r="A181" s="21">
        <v>4.38000224775692E-3</v>
      </c>
    </row>
    <row r="182" spans="1:1" x14ac:dyDescent="0.35">
      <c r="A182" s="21">
        <v>9.1695262570245996E-4</v>
      </c>
    </row>
    <row r="183" spans="1:1" x14ac:dyDescent="0.35">
      <c r="A183" s="21">
        <v>-5.2586727242797098E-3</v>
      </c>
    </row>
    <row r="184" spans="1:1" x14ac:dyDescent="0.35">
      <c r="A184" s="21">
        <v>1.0064249563082001E-3</v>
      </c>
    </row>
    <row r="185" spans="1:1" x14ac:dyDescent="0.35">
      <c r="A185" s="21">
        <v>-1.4638676394888601E-2</v>
      </c>
    </row>
    <row r="186" spans="1:1" x14ac:dyDescent="0.35">
      <c r="A186" s="21">
        <v>2.6986001136986001E-2</v>
      </c>
    </row>
    <row r="187" spans="1:1" x14ac:dyDescent="0.35">
      <c r="A187" s="21">
        <v>-1.29411888207779E-2</v>
      </c>
    </row>
    <row r="188" spans="1:1" x14ac:dyDescent="0.35">
      <c r="A188" s="21">
        <v>6.2515591508160995E-4</v>
      </c>
    </row>
    <row r="189" spans="1:1" x14ac:dyDescent="0.35">
      <c r="A189" s="21">
        <v>7.5276750120170099E-3</v>
      </c>
    </row>
    <row r="190" spans="1:1" x14ac:dyDescent="0.35">
      <c r="A190" s="21">
        <v>-8.2692846185306002E-4</v>
      </c>
    </row>
    <row r="191" spans="1:1" x14ac:dyDescent="0.35">
      <c r="A191" s="21">
        <v>-2.8393019624823801E-3</v>
      </c>
    </row>
    <row r="192" spans="1:1" x14ac:dyDescent="0.35">
      <c r="A192" s="21">
        <v>1.1169248966393E-2</v>
      </c>
    </row>
    <row r="193" spans="1:1" x14ac:dyDescent="0.35">
      <c r="A193" s="21">
        <v>1.7578322355280499E-3</v>
      </c>
    </row>
    <row r="194" spans="1:1" x14ac:dyDescent="0.35">
      <c r="A194" s="21">
        <v>5.3850371110188899E-3</v>
      </c>
    </row>
    <row r="195" spans="1:1" x14ac:dyDescent="0.35">
      <c r="A195" s="21">
        <v>7.5846002004096302E-3</v>
      </c>
    </row>
    <row r="196" spans="1:1" x14ac:dyDescent="0.35">
      <c r="A196" s="21">
        <v>-3.6999403335285998E-3</v>
      </c>
    </row>
    <row r="197" spans="1:1" x14ac:dyDescent="0.35">
      <c r="A197" s="21">
        <v>-6.8430451405233602E-3</v>
      </c>
    </row>
    <row r="198" spans="1:1" x14ac:dyDescent="0.35">
      <c r="A198" s="21">
        <v>-1.8240438523957399E-2</v>
      </c>
    </row>
    <row r="199" spans="1:1" x14ac:dyDescent="0.35">
      <c r="A199" s="21">
        <v>5.10600573236486E-3</v>
      </c>
    </row>
    <row r="200" spans="1:1" x14ac:dyDescent="0.35">
      <c r="A200" s="21">
        <v>9.7818021017619296E-3</v>
      </c>
    </row>
    <row r="201" spans="1:1" x14ac:dyDescent="0.35">
      <c r="A201" s="21">
        <v>-4.4031845888473599E-3</v>
      </c>
    </row>
    <row r="202" spans="1:1" x14ac:dyDescent="0.35">
      <c r="A202" s="21">
        <v>-5.66903375718808E-3</v>
      </c>
    </row>
    <row r="203" spans="1:1" x14ac:dyDescent="0.35">
      <c r="A203" s="21">
        <v>-1.7266605738038902E-2</v>
      </c>
    </row>
    <row r="204" spans="1:1" x14ac:dyDescent="0.35">
      <c r="A204" s="21">
        <v>-1.6415160457743001E-2</v>
      </c>
    </row>
    <row r="205" spans="1:1" x14ac:dyDescent="0.35">
      <c r="A205" s="21">
        <v>-6.5970906358636596E-4</v>
      </c>
    </row>
    <row r="206" spans="1:1" x14ac:dyDescent="0.35">
      <c r="A206" s="21">
        <v>-8.9171843818455204E-3</v>
      </c>
    </row>
    <row r="207" spans="1:1" x14ac:dyDescent="0.35">
      <c r="A207" s="21">
        <v>-3.3273150410375501E-3</v>
      </c>
    </row>
    <row r="208" spans="1:1" x14ac:dyDescent="0.35">
      <c r="A208" s="21">
        <v>1.80280383215785E-2</v>
      </c>
    </row>
    <row r="209" spans="1:1" x14ac:dyDescent="0.35">
      <c r="A209" s="21">
        <v>-1.1111744464364101E-2</v>
      </c>
    </row>
    <row r="210" spans="1:1" x14ac:dyDescent="0.35">
      <c r="A210" s="21">
        <v>2.2480840642085699E-2</v>
      </c>
    </row>
    <row r="211" spans="1:1" x14ac:dyDescent="0.35">
      <c r="A211" s="21">
        <v>2.69752084796515E-3</v>
      </c>
    </row>
    <row r="212" spans="1:1" x14ac:dyDescent="0.35">
      <c r="A212" s="21">
        <v>-5.2922342500682997E-4</v>
      </c>
    </row>
    <row r="213" spans="1:1" x14ac:dyDescent="0.35">
      <c r="A213" s="21">
        <v>-3.44002840846158E-3</v>
      </c>
    </row>
    <row r="214" spans="1:1" x14ac:dyDescent="0.35">
      <c r="A214" s="21">
        <v>-1.4550317653756599E-2</v>
      </c>
    </row>
    <row r="215" spans="1:1" x14ac:dyDescent="0.35">
      <c r="A215" s="21">
        <v>8.3746681582428303E-3</v>
      </c>
    </row>
    <row r="216" spans="1:1" x14ac:dyDescent="0.35">
      <c r="A216" s="21">
        <v>-6.7778891507475E-3</v>
      </c>
    </row>
    <row r="217" spans="1:1" x14ac:dyDescent="0.35">
      <c r="A217" s="21">
        <v>1.1961853761103E-2</v>
      </c>
    </row>
    <row r="218" spans="1:1" x14ac:dyDescent="0.35">
      <c r="A218" s="21">
        <v>8.4774168451187092E-3</v>
      </c>
    </row>
    <row r="219" spans="1:1" x14ac:dyDescent="0.35">
      <c r="A219" s="21">
        <v>9.4095508984659501E-3</v>
      </c>
    </row>
    <row r="220" spans="1:1" x14ac:dyDescent="0.35">
      <c r="A220" s="21">
        <v>2.4862338555791102E-3</v>
      </c>
    </row>
    <row r="221" spans="1:1" x14ac:dyDescent="0.35">
      <c r="A221" s="21">
        <v>1.6192112833139901E-3</v>
      </c>
    </row>
    <row r="222" spans="1:1" x14ac:dyDescent="0.35">
      <c r="A222" s="21">
        <v>1.76089351621966E-3</v>
      </c>
    </row>
    <row r="223" spans="1:1" x14ac:dyDescent="0.35">
      <c r="A223" s="21">
        <v>8.8439881627886408E-3</v>
      </c>
    </row>
    <row r="224" spans="1:1" x14ac:dyDescent="0.35">
      <c r="A224" s="21">
        <v>-4.8084779529545801E-3</v>
      </c>
    </row>
    <row r="225" spans="1:1" x14ac:dyDescent="0.35">
      <c r="A225" s="21">
        <v>3.5751552785252502E-3</v>
      </c>
    </row>
    <row r="226" spans="1:1" x14ac:dyDescent="0.35">
      <c r="A226" s="21">
        <v>3.3972967660409401E-3</v>
      </c>
    </row>
    <row r="227" spans="1:1" x14ac:dyDescent="0.35">
      <c r="A227" s="21">
        <v>1.31210845382085E-2</v>
      </c>
    </row>
    <row r="228" spans="1:1" x14ac:dyDescent="0.35">
      <c r="A228" s="21">
        <v>6.1692634881060898E-3</v>
      </c>
    </row>
    <row r="229" spans="1:1" x14ac:dyDescent="0.35">
      <c r="A229" s="21">
        <v>-3.5218743245538598E-3</v>
      </c>
    </row>
    <row r="230" spans="1:1" x14ac:dyDescent="0.35">
      <c r="A230" s="21">
        <v>-1.1440512382054899E-3</v>
      </c>
    </row>
    <row r="231" spans="1:1" x14ac:dyDescent="0.35">
      <c r="A231" s="21">
        <v>1.8730431078581801E-3</v>
      </c>
    </row>
    <row r="232" spans="1:1" x14ac:dyDescent="0.35">
      <c r="A232" s="21">
        <v>3.8521358185183898E-3</v>
      </c>
    </row>
    <row r="233" spans="1:1" x14ac:dyDescent="0.35">
      <c r="A233" s="21">
        <v>-2.47768715319629E-3</v>
      </c>
    </row>
    <row r="234" spans="1:1" x14ac:dyDescent="0.35">
      <c r="A234" s="21">
        <v>-6.8790289459773604E-3</v>
      </c>
    </row>
    <row r="235" spans="1:1" x14ac:dyDescent="0.35">
      <c r="A235" s="21">
        <v>1.94896510025999E-2</v>
      </c>
    </row>
    <row r="236" spans="1:1" x14ac:dyDescent="0.35">
      <c r="A236" s="21">
        <v>-2.7654424625763699E-3</v>
      </c>
    </row>
    <row r="237" spans="1:1" x14ac:dyDescent="0.35">
      <c r="A237" s="21">
        <v>4.0380248662157297E-3</v>
      </c>
    </row>
    <row r="238" spans="1:1" x14ac:dyDescent="0.35">
      <c r="A238" s="21">
        <v>1.74115509437333E-3</v>
      </c>
    </row>
    <row r="239" spans="1:1" x14ac:dyDescent="0.35">
      <c r="A239" s="21">
        <v>-3.71272215199991E-3</v>
      </c>
    </row>
    <row r="240" spans="1:1" x14ac:dyDescent="0.35">
      <c r="A240" s="21">
        <v>-1.4108541705755099E-3</v>
      </c>
    </row>
    <row r="241" spans="1:1" x14ac:dyDescent="0.35">
      <c r="A241" s="21">
        <v>-8.4108230845457693E-3</v>
      </c>
    </row>
    <row r="242" spans="1:1" x14ac:dyDescent="0.35">
      <c r="A242" s="21">
        <v>4.4831435400025602E-3</v>
      </c>
    </row>
    <row r="243" spans="1:1" x14ac:dyDescent="0.35">
      <c r="A243" s="21">
        <v>1.49167595969634E-3</v>
      </c>
    </row>
    <row r="244" spans="1:1" x14ac:dyDescent="0.35">
      <c r="A244" s="21">
        <v>1.23897642605679E-2</v>
      </c>
    </row>
    <row r="245" spans="1:1" x14ac:dyDescent="0.35">
      <c r="A245" s="21">
        <v>3.3659925355999899E-4</v>
      </c>
    </row>
    <row r="246" spans="1:1" x14ac:dyDescent="0.35">
      <c r="A246" s="21">
        <v>3.3897546223242698E-3</v>
      </c>
    </row>
    <row r="247" spans="1:1" x14ac:dyDescent="0.35">
      <c r="A247" s="21">
        <v>2.8324074357037798E-3</v>
      </c>
    </row>
    <row r="248" spans="1:1" x14ac:dyDescent="0.35">
      <c r="A248" s="21">
        <v>6.6655445148306996E-3</v>
      </c>
    </row>
    <row r="249" spans="1:1" x14ac:dyDescent="0.35">
      <c r="A249" s="21">
        <v>2.92462752677291E-3</v>
      </c>
    </row>
    <row r="250" spans="1:1" x14ac:dyDescent="0.35">
      <c r="A250" s="21">
        <v>-6.5686452969192502E-3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1A55-BD92-4482-A9FC-34D03F6652D0}">
  <dimension ref="A1:L186"/>
  <sheetViews>
    <sheetView zoomScale="62" zoomScaleNormal="85" workbookViewId="0">
      <selection activeCell="C17" sqref="C17"/>
    </sheetView>
  </sheetViews>
  <sheetFormatPr defaultRowHeight="14.5" x14ac:dyDescent="0.35"/>
  <cols>
    <col min="1" max="1" width="30.7265625" customWidth="1"/>
    <col min="2" max="2" width="12.453125" customWidth="1"/>
    <col min="3" max="3" width="17.26953125" customWidth="1"/>
    <col min="4" max="4" width="14.81640625" customWidth="1"/>
    <col min="5" max="5" width="16.453125" customWidth="1"/>
    <col min="7" max="7" width="12.90625" customWidth="1"/>
    <col min="11" max="11" width="12.6328125" customWidth="1"/>
  </cols>
  <sheetData>
    <row r="1" spans="1:11" ht="21" x14ac:dyDescent="0.5">
      <c r="A1" s="9" t="s">
        <v>88</v>
      </c>
    </row>
    <row r="2" spans="1:11" x14ac:dyDescent="0.35">
      <c r="A2" t="s">
        <v>141</v>
      </c>
    </row>
    <row r="3" spans="1:11" x14ac:dyDescent="0.35">
      <c r="A3" t="s">
        <v>142</v>
      </c>
    </row>
    <row r="4" spans="1:11" x14ac:dyDescent="0.35">
      <c r="A4" t="s">
        <v>143</v>
      </c>
    </row>
    <row r="5" spans="1:11" x14ac:dyDescent="0.35">
      <c r="A5" t="s">
        <v>144</v>
      </c>
    </row>
    <row r="8" spans="1:11" x14ac:dyDescent="0.35">
      <c r="E8" t="s">
        <v>146</v>
      </c>
    </row>
    <row r="9" spans="1:11" x14ac:dyDescent="0.35">
      <c r="A9" t="s">
        <v>89</v>
      </c>
    </row>
    <row r="10" spans="1:11" x14ac:dyDescent="0.35">
      <c r="A10" s="22"/>
    </row>
    <row r="11" spans="1:11" x14ac:dyDescent="0.35">
      <c r="A11" s="22"/>
      <c r="G11" t="s">
        <v>100</v>
      </c>
      <c r="H11">
        <v>4</v>
      </c>
    </row>
    <row r="12" spans="1:11" x14ac:dyDescent="0.35">
      <c r="A12" s="22"/>
    </row>
    <row r="13" spans="1:11" x14ac:dyDescent="0.35">
      <c r="A13" s="22"/>
      <c r="K13" t="s">
        <v>99</v>
      </c>
    </row>
    <row r="14" spans="1:11" x14ac:dyDescent="0.35">
      <c r="A14" s="22"/>
      <c r="E14" t="s">
        <v>90</v>
      </c>
      <c r="F14" s="2">
        <v>50000</v>
      </c>
      <c r="G14" s="2">
        <v>35000</v>
      </c>
      <c r="H14" s="2">
        <v>70000</v>
      </c>
      <c r="I14" s="2">
        <v>100000</v>
      </c>
      <c r="J14" s="2"/>
      <c r="K14" s="18">
        <f>AVERAGE(F14:I14)</f>
        <v>63750</v>
      </c>
    </row>
    <row r="15" spans="1:11" x14ac:dyDescent="0.35">
      <c r="A15" s="22" t="s">
        <v>145</v>
      </c>
      <c r="E15" t="s">
        <v>91</v>
      </c>
      <c r="F15" s="2">
        <v>52404</v>
      </c>
      <c r="G15" s="2">
        <v>75351</v>
      </c>
      <c r="H15" s="2">
        <v>71122</v>
      </c>
      <c r="I15" s="2">
        <v>54782</v>
      </c>
      <c r="J15" s="2"/>
      <c r="K15" s="18">
        <f t="shared" ref="K15:K22" si="0">AVERAGE(F15:I15)</f>
        <v>63414.75</v>
      </c>
    </row>
    <row r="16" spans="1:11" x14ac:dyDescent="0.35">
      <c r="A16" s="22"/>
      <c r="E16" t="s">
        <v>92</v>
      </c>
      <c r="F16" s="2">
        <v>23427</v>
      </c>
      <c r="G16" s="2">
        <v>53384</v>
      </c>
      <c r="H16" s="2">
        <v>46490</v>
      </c>
      <c r="I16" s="2">
        <v>20483</v>
      </c>
      <c r="J16" s="2"/>
      <c r="K16" s="18">
        <f t="shared" si="0"/>
        <v>35946</v>
      </c>
    </row>
    <row r="17" spans="1:12" x14ac:dyDescent="0.35">
      <c r="A17" s="22"/>
      <c r="E17" t="s">
        <v>93</v>
      </c>
      <c r="F17" s="2">
        <v>43728</v>
      </c>
      <c r="G17" s="2">
        <v>34832</v>
      </c>
      <c r="H17" s="2">
        <v>35733</v>
      </c>
      <c r="I17" s="2">
        <v>30101</v>
      </c>
      <c r="J17" s="2"/>
      <c r="K17" s="18">
        <f t="shared" si="0"/>
        <v>36098.5</v>
      </c>
    </row>
    <row r="18" spans="1:12" x14ac:dyDescent="0.35">
      <c r="A18" s="22"/>
      <c r="E18" t="s">
        <v>94</v>
      </c>
      <c r="F18" s="2">
        <v>76417</v>
      </c>
      <c r="G18" s="2">
        <v>30332</v>
      </c>
      <c r="H18" s="2">
        <v>83859</v>
      </c>
      <c r="I18" s="2">
        <v>32957</v>
      </c>
      <c r="J18" s="2"/>
      <c r="K18" s="18">
        <f t="shared" si="0"/>
        <v>55891.25</v>
      </c>
    </row>
    <row r="19" spans="1:12" x14ac:dyDescent="0.35">
      <c r="A19" s="22"/>
      <c r="E19" t="s">
        <v>95</v>
      </c>
      <c r="F19" s="2">
        <v>65324</v>
      </c>
      <c r="G19" s="2">
        <v>30143</v>
      </c>
      <c r="H19" s="2">
        <v>48962</v>
      </c>
      <c r="I19" s="2">
        <v>66534</v>
      </c>
      <c r="J19" s="2"/>
      <c r="K19" s="18">
        <f t="shared" si="0"/>
        <v>52740.75</v>
      </c>
    </row>
    <row r="20" spans="1:12" x14ac:dyDescent="0.35">
      <c r="A20" s="22"/>
      <c r="E20" t="s">
        <v>96</v>
      </c>
      <c r="F20" s="2">
        <v>60444</v>
      </c>
      <c r="G20" s="2">
        <v>48737</v>
      </c>
      <c r="H20" s="2">
        <v>95340</v>
      </c>
      <c r="I20" s="2">
        <v>86501</v>
      </c>
      <c r="J20" s="2"/>
      <c r="K20" s="18">
        <f t="shared" si="0"/>
        <v>72755.5</v>
      </c>
    </row>
    <row r="21" spans="1:12" x14ac:dyDescent="0.35">
      <c r="A21" s="22"/>
      <c r="E21" t="s">
        <v>98</v>
      </c>
      <c r="F21" s="2"/>
      <c r="G21" s="2"/>
      <c r="H21" s="2"/>
      <c r="I21" s="2"/>
      <c r="J21" s="2"/>
      <c r="K21" s="18"/>
    </row>
    <row r="22" spans="1:12" x14ac:dyDescent="0.35">
      <c r="A22" s="22"/>
      <c r="E22" t="s">
        <v>97</v>
      </c>
      <c r="F22" s="2">
        <v>49884</v>
      </c>
      <c r="G22" s="2">
        <v>39661</v>
      </c>
      <c r="H22" s="2">
        <v>54095</v>
      </c>
      <c r="I22" s="2">
        <v>74422</v>
      </c>
      <c r="J22" s="2"/>
      <c r="K22" s="18">
        <f t="shared" si="0"/>
        <v>54515.5</v>
      </c>
    </row>
    <row r="23" spans="1:12" x14ac:dyDescent="0.35">
      <c r="A23" s="22"/>
      <c r="K23" s="3"/>
    </row>
    <row r="24" spans="1:12" x14ac:dyDescent="0.35">
      <c r="K24" s="28">
        <f>AVERAGE(K14:K22)</f>
        <v>54389.03125</v>
      </c>
      <c r="L24" t="s">
        <v>101</v>
      </c>
    </row>
    <row r="26" spans="1:12" x14ac:dyDescent="0.35">
      <c r="K26" t="s">
        <v>147</v>
      </c>
    </row>
    <row r="27" spans="1:12" x14ac:dyDescent="0.35">
      <c r="K27" t="s">
        <v>103</v>
      </c>
    </row>
    <row r="31" spans="1:12" ht="18.5" x14ac:dyDescent="0.45">
      <c r="A31" s="8" t="s">
        <v>74</v>
      </c>
    </row>
    <row r="32" spans="1:12" x14ac:dyDescent="0.35">
      <c r="A32" t="s">
        <v>148</v>
      </c>
    </row>
    <row r="33" spans="1:1" x14ac:dyDescent="0.35">
      <c r="A33" t="s">
        <v>149</v>
      </c>
    </row>
    <row r="34" spans="1:1" x14ac:dyDescent="0.35">
      <c r="A34" t="s">
        <v>102</v>
      </c>
    </row>
    <row r="39" spans="1:1" x14ac:dyDescent="0.35">
      <c r="A39" t="s">
        <v>150</v>
      </c>
    </row>
    <row r="40" spans="1:1" x14ac:dyDescent="0.35">
      <c r="A40" t="s">
        <v>151</v>
      </c>
    </row>
    <row r="41" spans="1:1" x14ac:dyDescent="0.35">
      <c r="A41" t="s">
        <v>152</v>
      </c>
    </row>
    <row r="42" spans="1:1" x14ac:dyDescent="0.35">
      <c r="A42" t="s">
        <v>155</v>
      </c>
    </row>
    <row r="46" spans="1:1" x14ac:dyDescent="0.35">
      <c r="A46" s="7" t="s">
        <v>153</v>
      </c>
    </row>
    <row r="47" spans="1:1" x14ac:dyDescent="0.35">
      <c r="A47" s="7" t="s">
        <v>154</v>
      </c>
    </row>
    <row r="49" spans="1:4" x14ac:dyDescent="0.35">
      <c r="A49" s="7" t="s">
        <v>156</v>
      </c>
    </row>
    <row r="50" spans="1:4" x14ac:dyDescent="0.35">
      <c r="A50" s="7" t="s">
        <v>157</v>
      </c>
      <c r="C50" t="s">
        <v>219</v>
      </c>
      <c r="D50" t="s">
        <v>218</v>
      </c>
    </row>
    <row r="51" spans="1:4" x14ac:dyDescent="0.35">
      <c r="A51" s="7" t="s">
        <v>158</v>
      </c>
    </row>
    <row r="54" spans="1:4" ht="15.5" x14ac:dyDescent="0.35">
      <c r="A54" s="30" t="s">
        <v>104</v>
      </c>
    </row>
    <row r="55" spans="1:4" x14ac:dyDescent="0.35">
      <c r="A55" t="s">
        <v>159</v>
      </c>
    </row>
    <row r="56" spans="1:4" x14ac:dyDescent="0.35">
      <c r="A56" t="s">
        <v>160</v>
      </c>
    </row>
    <row r="58" spans="1:4" x14ac:dyDescent="0.35">
      <c r="A58" t="s">
        <v>161</v>
      </c>
      <c r="B58" t="s">
        <v>162</v>
      </c>
    </row>
    <row r="60" spans="1:4" x14ac:dyDescent="0.35">
      <c r="A60" s="24">
        <v>0.9</v>
      </c>
      <c r="B60" s="26">
        <v>1.645</v>
      </c>
    </row>
    <row r="61" spans="1:4" x14ac:dyDescent="0.35">
      <c r="A61" s="24">
        <v>0.95</v>
      </c>
      <c r="B61">
        <v>1.96</v>
      </c>
    </row>
    <row r="62" spans="1:4" x14ac:dyDescent="0.35">
      <c r="A62" s="24">
        <v>0.99</v>
      </c>
      <c r="B62">
        <v>2.5760000000000001</v>
      </c>
    </row>
    <row r="65" spans="1:3" x14ac:dyDescent="0.35">
      <c r="A65" s="7" t="s">
        <v>163</v>
      </c>
    </row>
    <row r="66" spans="1:3" x14ac:dyDescent="0.35">
      <c r="A66" t="s">
        <v>164</v>
      </c>
    </row>
    <row r="67" spans="1:3" x14ac:dyDescent="0.35">
      <c r="A67" t="s">
        <v>165</v>
      </c>
    </row>
    <row r="69" spans="1:3" x14ac:dyDescent="0.35">
      <c r="A69" t="s">
        <v>169</v>
      </c>
      <c r="B69">
        <v>120</v>
      </c>
    </row>
    <row r="70" spans="1:3" x14ac:dyDescent="0.35">
      <c r="A70" t="s">
        <v>170</v>
      </c>
      <c r="B70">
        <v>20</v>
      </c>
      <c r="C70" t="s">
        <v>206</v>
      </c>
    </row>
    <row r="72" spans="1:3" x14ac:dyDescent="0.35">
      <c r="A72" t="s">
        <v>166</v>
      </c>
    </row>
    <row r="74" spans="1:3" x14ac:dyDescent="0.35">
      <c r="A74" t="s">
        <v>167</v>
      </c>
      <c r="B74">
        <f>B69+B60*B70</f>
        <v>152.9</v>
      </c>
    </row>
    <row r="75" spans="1:3" x14ac:dyDescent="0.35">
      <c r="A75" t="s">
        <v>168</v>
      </c>
      <c r="B75">
        <f>B69-B60*B70</f>
        <v>87.1</v>
      </c>
    </row>
    <row r="78" spans="1:3" x14ac:dyDescent="0.35">
      <c r="A78" s="1" t="s">
        <v>210</v>
      </c>
    </row>
    <row r="79" spans="1:3" x14ac:dyDescent="0.35">
      <c r="A79" t="s">
        <v>105</v>
      </c>
    </row>
    <row r="80" spans="1:3" x14ac:dyDescent="0.35">
      <c r="A80" t="s">
        <v>106</v>
      </c>
    </row>
    <row r="87" spans="1:1" x14ac:dyDescent="0.35">
      <c r="A87" s="1" t="s">
        <v>76</v>
      </c>
    </row>
    <row r="88" spans="1:1" x14ac:dyDescent="0.35">
      <c r="A88" t="s">
        <v>107</v>
      </c>
    </row>
    <row r="89" spans="1:1" x14ac:dyDescent="0.35">
      <c r="A89" t="s">
        <v>171</v>
      </c>
    </row>
    <row r="91" spans="1:1" ht="15.5" x14ac:dyDescent="0.35">
      <c r="A91" s="29" t="s">
        <v>108</v>
      </c>
    </row>
    <row r="93" spans="1:1" x14ac:dyDescent="0.35">
      <c r="A93" s="7" t="s">
        <v>110</v>
      </c>
    </row>
    <row r="94" spans="1:1" x14ac:dyDescent="0.35">
      <c r="A94" t="s">
        <v>109</v>
      </c>
    </row>
    <row r="96" spans="1:1" x14ac:dyDescent="0.35">
      <c r="A96" s="7" t="s">
        <v>111</v>
      </c>
    </row>
    <row r="97" spans="1:7" x14ac:dyDescent="0.35">
      <c r="A97" t="s">
        <v>112</v>
      </c>
    </row>
    <row r="98" spans="1:7" x14ac:dyDescent="0.35">
      <c r="A98" t="s">
        <v>113</v>
      </c>
    </row>
    <row r="99" spans="1:7" x14ac:dyDescent="0.35">
      <c r="A99" s="7" t="s">
        <v>172</v>
      </c>
    </row>
    <row r="100" spans="1:7" x14ac:dyDescent="0.35">
      <c r="A100" s="24">
        <v>0.9</v>
      </c>
    </row>
    <row r="101" spans="1:7" x14ac:dyDescent="0.35">
      <c r="A101" s="24">
        <v>0.95</v>
      </c>
    </row>
    <row r="102" spans="1:7" x14ac:dyDescent="0.35">
      <c r="A102" s="24">
        <v>0.99</v>
      </c>
    </row>
    <row r="104" spans="1:7" x14ac:dyDescent="0.35">
      <c r="A104" s="7" t="s">
        <v>114</v>
      </c>
    </row>
    <row r="105" spans="1:7" x14ac:dyDescent="0.35">
      <c r="A105" t="s">
        <v>115</v>
      </c>
      <c r="C105" t="s">
        <v>119</v>
      </c>
    </row>
    <row r="106" spans="1:7" x14ac:dyDescent="0.35">
      <c r="A106" t="s">
        <v>116</v>
      </c>
      <c r="C106" t="s">
        <v>120</v>
      </c>
      <c r="D106" s="25"/>
      <c r="E106" s="25"/>
      <c r="F106" s="25"/>
      <c r="G106" s="25"/>
    </row>
    <row r="107" spans="1:7" x14ac:dyDescent="0.35">
      <c r="A107" t="s">
        <v>117</v>
      </c>
      <c r="C107" t="s">
        <v>121</v>
      </c>
    </row>
    <row r="108" spans="1:7" x14ac:dyDescent="0.35">
      <c r="A108" t="s">
        <v>118</v>
      </c>
      <c r="C108" t="s">
        <v>122</v>
      </c>
    </row>
    <row r="110" spans="1:7" x14ac:dyDescent="0.35">
      <c r="A110" s="7" t="s">
        <v>123</v>
      </c>
    </row>
    <row r="111" spans="1:7" x14ac:dyDescent="0.35">
      <c r="A111" t="s">
        <v>173</v>
      </c>
    </row>
    <row r="113" spans="1:9" x14ac:dyDescent="0.35">
      <c r="A113" s="7" t="s">
        <v>124</v>
      </c>
    </row>
    <row r="116" spans="1:9" ht="18.5" x14ac:dyDescent="0.45">
      <c r="A116" s="31" t="s">
        <v>125</v>
      </c>
      <c r="B116" s="1"/>
    </row>
    <row r="117" spans="1:9" ht="18.5" x14ac:dyDescent="0.45">
      <c r="A117" s="8"/>
      <c r="G117" s="32" t="s">
        <v>127</v>
      </c>
      <c r="H117" s="33" t="s">
        <v>128</v>
      </c>
      <c r="I117" s="34" t="s">
        <v>129</v>
      </c>
    </row>
    <row r="118" spans="1:9" x14ac:dyDescent="0.35">
      <c r="A118" t="s">
        <v>174</v>
      </c>
      <c r="G118" s="36">
        <v>7</v>
      </c>
      <c r="H118" s="2">
        <v>109</v>
      </c>
      <c r="I118" s="37">
        <v>8729</v>
      </c>
    </row>
    <row r="119" spans="1:9" x14ac:dyDescent="0.35">
      <c r="A119" t="s">
        <v>175</v>
      </c>
      <c r="G119" s="36">
        <v>8</v>
      </c>
      <c r="H119" s="2">
        <v>114</v>
      </c>
      <c r="I119" s="37">
        <v>5426</v>
      </c>
    </row>
    <row r="120" spans="1:9" x14ac:dyDescent="0.35">
      <c r="G120" s="36">
        <v>7</v>
      </c>
      <c r="H120" s="2">
        <v>150</v>
      </c>
      <c r="I120" s="37">
        <v>7057</v>
      </c>
    </row>
    <row r="121" spans="1:9" x14ac:dyDescent="0.35">
      <c r="A121" s="7" t="s">
        <v>126</v>
      </c>
      <c r="G121" s="36">
        <v>9</v>
      </c>
      <c r="H121" s="2">
        <v>113</v>
      </c>
      <c r="I121" s="37">
        <v>1089</v>
      </c>
    </row>
    <row r="122" spans="1:9" x14ac:dyDescent="0.35">
      <c r="A122" s="26"/>
      <c r="G122" s="36">
        <v>8</v>
      </c>
      <c r="H122" s="2">
        <v>147</v>
      </c>
      <c r="I122" s="37">
        <v>5970</v>
      </c>
    </row>
    <row r="123" spans="1:9" x14ac:dyDescent="0.35">
      <c r="A123" s="26" t="s">
        <v>176</v>
      </c>
      <c r="G123" s="38">
        <v>10</v>
      </c>
      <c r="H123" s="39">
        <v>102</v>
      </c>
      <c r="I123" s="40">
        <v>7259</v>
      </c>
    </row>
    <row r="124" spans="1:9" x14ac:dyDescent="0.35">
      <c r="A124" t="s">
        <v>177</v>
      </c>
      <c r="G124" s="2"/>
      <c r="H124" s="2"/>
      <c r="I124" s="2"/>
    </row>
    <row r="125" spans="1:9" x14ac:dyDescent="0.35">
      <c r="G125" s="20" t="s">
        <v>178</v>
      </c>
      <c r="H125" s="2"/>
      <c r="I125" s="2"/>
    </row>
    <row r="126" spans="1:9" x14ac:dyDescent="0.35">
      <c r="A126" s="7" t="s">
        <v>179</v>
      </c>
      <c r="G126" s="2"/>
      <c r="H126" s="2"/>
      <c r="I126" s="2"/>
    </row>
    <row r="127" spans="1:9" x14ac:dyDescent="0.35">
      <c r="G127" s="2"/>
      <c r="H127" s="2"/>
      <c r="I127" s="2"/>
    </row>
    <row r="128" spans="1:9" x14ac:dyDescent="0.35">
      <c r="A128" t="s">
        <v>130</v>
      </c>
      <c r="G128" s="2"/>
      <c r="H128" s="2"/>
      <c r="I128" s="2"/>
    </row>
    <row r="129" spans="1:9" x14ac:dyDescent="0.35">
      <c r="G129" s="2"/>
      <c r="H129" s="2"/>
      <c r="I129" s="2"/>
    </row>
    <row r="131" spans="1:9" ht="18.5" x14ac:dyDescent="0.45">
      <c r="A131" s="31" t="s">
        <v>131</v>
      </c>
    </row>
    <row r="132" spans="1:9" x14ac:dyDescent="0.35">
      <c r="A132" t="s">
        <v>180</v>
      </c>
    </row>
    <row r="134" spans="1:9" x14ac:dyDescent="0.35">
      <c r="A134" t="s">
        <v>181</v>
      </c>
    </row>
    <row r="135" spans="1:9" x14ac:dyDescent="0.35">
      <c r="A135" t="s">
        <v>182</v>
      </c>
    </row>
    <row r="137" spans="1:9" x14ac:dyDescent="0.35">
      <c r="A137" t="s">
        <v>184</v>
      </c>
    </row>
    <row r="138" spans="1:9" x14ac:dyDescent="0.35">
      <c r="A138" t="s">
        <v>185</v>
      </c>
    </row>
    <row r="139" spans="1:9" x14ac:dyDescent="0.35">
      <c r="A139" t="s">
        <v>186</v>
      </c>
    </row>
    <row r="140" spans="1:9" x14ac:dyDescent="0.35">
      <c r="A140" t="s">
        <v>187</v>
      </c>
    </row>
    <row r="142" spans="1:9" ht="15.5" x14ac:dyDescent="0.35">
      <c r="A142" s="29" t="s">
        <v>188</v>
      </c>
    </row>
    <row r="143" spans="1:9" x14ac:dyDescent="0.35">
      <c r="A143" s="42"/>
      <c r="B143" s="43"/>
      <c r="C143" s="62" t="s">
        <v>137</v>
      </c>
      <c r="D143" s="62"/>
    </row>
    <row r="144" spans="1:9" x14ac:dyDescent="0.35">
      <c r="A144" s="35"/>
      <c r="B144" s="40"/>
      <c r="C144" s="4" t="s">
        <v>132</v>
      </c>
      <c r="D144" s="4" t="s">
        <v>133</v>
      </c>
    </row>
    <row r="145" spans="1:12" x14ac:dyDescent="0.35">
      <c r="A145" s="61" t="s">
        <v>183</v>
      </c>
      <c r="B145" s="4" t="s">
        <v>134</v>
      </c>
      <c r="C145" s="2">
        <v>28</v>
      </c>
      <c r="D145" s="37">
        <v>12</v>
      </c>
      <c r="E145" s="41">
        <f>SUM(C145:D145)</f>
        <v>40</v>
      </c>
      <c r="F145" s="21"/>
    </row>
    <row r="146" spans="1:12" x14ac:dyDescent="0.35">
      <c r="A146" s="61"/>
      <c r="B146" s="44" t="s">
        <v>136</v>
      </c>
      <c r="C146" s="2">
        <v>25</v>
      </c>
      <c r="D146" s="37">
        <v>35</v>
      </c>
      <c r="E146" s="41">
        <f t="shared" ref="E146:E147" si="1">SUM(C146:D146)</f>
        <v>60</v>
      </c>
      <c r="F146" s="21"/>
      <c r="L146" s="27"/>
    </row>
    <row r="147" spans="1:12" x14ac:dyDescent="0.35">
      <c r="A147" s="61"/>
      <c r="B147" s="4" t="s">
        <v>135</v>
      </c>
      <c r="C147" s="39">
        <v>21</v>
      </c>
      <c r="D147" s="40">
        <v>29</v>
      </c>
      <c r="E147" s="41">
        <f t="shared" si="1"/>
        <v>50</v>
      </c>
      <c r="F147" s="21"/>
    </row>
    <row r="148" spans="1:12" x14ac:dyDescent="0.35">
      <c r="C148" s="41">
        <f>SUM(C145:C147)</f>
        <v>74</v>
      </c>
      <c r="D148" s="41">
        <f>SUM(D145:D147)</f>
        <v>76</v>
      </c>
      <c r="E148" s="41">
        <f>SUM(E145:E147)</f>
        <v>150</v>
      </c>
    </row>
    <row r="150" spans="1:12" x14ac:dyDescent="0.35">
      <c r="A150" t="s">
        <v>189</v>
      </c>
    </row>
    <row r="151" spans="1:12" x14ac:dyDescent="0.35">
      <c r="A151" t="s">
        <v>190</v>
      </c>
    </row>
    <row r="154" spans="1:12" ht="15.5" x14ac:dyDescent="0.35">
      <c r="A154" s="29" t="s">
        <v>191</v>
      </c>
    </row>
    <row r="155" spans="1:12" x14ac:dyDescent="0.35">
      <c r="A155" s="42"/>
      <c r="B155" s="43"/>
      <c r="C155" s="62" t="s">
        <v>137</v>
      </c>
      <c r="D155" s="62"/>
    </row>
    <row r="156" spans="1:12" x14ac:dyDescent="0.35">
      <c r="A156" s="35"/>
      <c r="B156" s="40"/>
      <c r="C156" s="4" t="s">
        <v>132</v>
      </c>
      <c r="D156" s="4" t="s">
        <v>133</v>
      </c>
    </row>
    <row r="157" spans="1:12" x14ac:dyDescent="0.35">
      <c r="A157" s="61" t="s">
        <v>183</v>
      </c>
      <c r="B157" s="4" t="s">
        <v>134</v>
      </c>
      <c r="C157" s="45">
        <f>C$148*$E145/$E$148</f>
        <v>19.733333333333334</v>
      </c>
      <c r="D157" s="46">
        <f>D$148*$E145/$E$148</f>
        <v>20.266666666666666</v>
      </c>
    </row>
    <row r="158" spans="1:12" x14ac:dyDescent="0.35">
      <c r="A158" s="61"/>
      <c r="B158" s="44" t="s">
        <v>136</v>
      </c>
      <c r="C158" s="47">
        <f t="shared" ref="C158:D158" si="2">C$148*$E146/$E$148</f>
        <v>29.6</v>
      </c>
      <c r="D158" s="48">
        <f t="shared" si="2"/>
        <v>30.4</v>
      </c>
    </row>
    <row r="159" spans="1:12" x14ac:dyDescent="0.35">
      <c r="A159" s="61"/>
      <c r="B159" s="4" t="s">
        <v>135</v>
      </c>
      <c r="C159" s="49">
        <f t="shared" ref="C159:D159" si="3">C$148*$E147/$E$148</f>
        <v>24.666666666666668</v>
      </c>
      <c r="D159" s="50">
        <f t="shared" si="3"/>
        <v>25.333333333333332</v>
      </c>
    </row>
    <row r="160" spans="1:12" x14ac:dyDescent="0.35">
      <c r="A160" s="2"/>
      <c r="B160" s="18"/>
      <c r="C160" s="18"/>
      <c r="D160" s="2"/>
    </row>
    <row r="161" spans="1:4" x14ac:dyDescent="0.35">
      <c r="A161" s="7" t="s">
        <v>138</v>
      </c>
      <c r="B161" s="2"/>
      <c r="C161" s="2"/>
    </row>
    <row r="162" spans="1:4" x14ac:dyDescent="0.35">
      <c r="A162" s="7" t="s">
        <v>192</v>
      </c>
    </row>
    <row r="163" spans="1:4" x14ac:dyDescent="0.35">
      <c r="A163" s="7"/>
    </row>
    <row r="164" spans="1:4" x14ac:dyDescent="0.35">
      <c r="A164" s="7" t="s">
        <v>139</v>
      </c>
    </row>
    <row r="166" spans="1:4" x14ac:dyDescent="0.35">
      <c r="A166" t="s">
        <v>193</v>
      </c>
    </row>
    <row r="168" spans="1:4" ht="15.5" x14ac:dyDescent="0.35">
      <c r="A168" s="29" t="s">
        <v>194</v>
      </c>
    </row>
    <row r="171" spans="1:4" x14ac:dyDescent="0.35">
      <c r="A171" s="42"/>
      <c r="B171" s="43"/>
      <c r="C171" s="62" t="s">
        <v>137</v>
      </c>
      <c r="D171" s="62"/>
    </row>
    <row r="172" spans="1:4" x14ac:dyDescent="0.35">
      <c r="A172" s="35"/>
      <c r="B172" s="40"/>
      <c r="C172" s="4" t="s">
        <v>132</v>
      </c>
      <c r="D172" s="4" t="s">
        <v>133</v>
      </c>
    </row>
    <row r="173" spans="1:4" x14ac:dyDescent="0.35">
      <c r="A173" s="61" t="s">
        <v>183</v>
      </c>
      <c r="B173" s="4" t="s">
        <v>134</v>
      </c>
      <c r="C173" s="45">
        <f>(C145-C157)^2/C157</f>
        <v>3.4630630630630619</v>
      </c>
      <c r="D173" s="45">
        <f>(D145-D157)^2/D157</f>
        <v>3.3719298245614029</v>
      </c>
    </row>
    <row r="174" spans="1:4" x14ac:dyDescent="0.35">
      <c r="A174" s="61"/>
      <c r="B174" s="44" t="s">
        <v>136</v>
      </c>
      <c r="C174" s="45">
        <f t="shared" ref="C174:D174" si="4">(C146-C158)^2/C158</f>
        <v>0.71486486486486533</v>
      </c>
      <c r="D174" s="45">
        <f t="shared" si="4"/>
        <v>0.69605263157894792</v>
      </c>
    </row>
    <row r="175" spans="1:4" x14ac:dyDescent="0.35">
      <c r="A175" s="61"/>
      <c r="B175" s="4" t="s">
        <v>135</v>
      </c>
      <c r="C175" s="45">
        <f t="shared" ref="C175:D175" si="5">(C147-C159)^2/C159</f>
        <v>0.54504504504504536</v>
      </c>
      <c r="D175" s="45">
        <f t="shared" si="5"/>
        <v>0.53070175438596534</v>
      </c>
    </row>
    <row r="177" spans="1:2" x14ac:dyDescent="0.35">
      <c r="A177" t="s">
        <v>195</v>
      </c>
      <c r="B177" s="23">
        <f>SUM(C173:D175)</f>
        <v>9.3216571834992887</v>
      </c>
    </row>
    <row r="180" spans="1:2" x14ac:dyDescent="0.35">
      <c r="A180" t="s">
        <v>196</v>
      </c>
    </row>
    <row r="181" spans="1:2" x14ac:dyDescent="0.35">
      <c r="A181" t="s">
        <v>197</v>
      </c>
    </row>
    <row r="183" spans="1:2" x14ac:dyDescent="0.35">
      <c r="A183" t="s">
        <v>198</v>
      </c>
    </row>
    <row r="184" spans="1:2" x14ac:dyDescent="0.35">
      <c r="A184" t="s">
        <v>140</v>
      </c>
    </row>
    <row r="185" spans="1:2" x14ac:dyDescent="0.35">
      <c r="A185" t="s">
        <v>199</v>
      </c>
    </row>
    <row r="186" spans="1:2" x14ac:dyDescent="0.35">
      <c r="A186" t="s">
        <v>200</v>
      </c>
    </row>
  </sheetData>
  <mergeCells count="6">
    <mergeCell ref="A173:A175"/>
    <mergeCell ref="A145:A147"/>
    <mergeCell ref="C143:D143"/>
    <mergeCell ref="C155:D155"/>
    <mergeCell ref="A157:A159"/>
    <mergeCell ref="C171:D171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746F-8E59-44D6-B4A0-BB340B8B61B8}">
  <dimension ref="A1:G246"/>
  <sheetViews>
    <sheetView workbookViewId="0">
      <selection activeCell="F7" sqref="F7"/>
    </sheetView>
  </sheetViews>
  <sheetFormatPr defaultRowHeight="14.5" x14ac:dyDescent="0.35"/>
  <cols>
    <col min="3" max="3" width="10.08984375" customWidth="1"/>
    <col min="4" max="4" width="10.7265625" customWidth="1"/>
    <col min="5" max="5" width="23.36328125" customWidth="1"/>
    <col min="6" max="6" width="12.36328125" customWidth="1"/>
    <col min="7" max="7" width="11.26953125" customWidth="1"/>
  </cols>
  <sheetData>
    <row r="1" spans="1:7" ht="25" customHeight="1" thickBot="1" x14ac:dyDescent="0.4">
      <c r="A1" s="55" t="s">
        <v>201</v>
      </c>
      <c r="B1" s="55" t="s">
        <v>202</v>
      </c>
      <c r="C1" s="56" t="s">
        <v>203</v>
      </c>
      <c r="D1" s="56" t="s">
        <v>204</v>
      </c>
      <c r="E1" s="56" t="s">
        <v>205</v>
      </c>
      <c r="F1" s="59"/>
      <c r="G1" s="59"/>
    </row>
    <row r="2" spans="1:7" x14ac:dyDescent="0.35">
      <c r="A2" s="51">
        <v>16.989999999999998</v>
      </c>
      <c r="B2" s="51">
        <v>1.01</v>
      </c>
      <c r="C2" s="52"/>
      <c r="D2" s="52"/>
      <c r="E2" s="53"/>
      <c r="F2" s="58"/>
      <c r="G2" s="58"/>
    </row>
    <row r="3" spans="1:7" x14ac:dyDescent="0.35">
      <c r="A3" s="51">
        <v>10.34</v>
      </c>
      <c r="B3" s="51">
        <v>1.66</v>
      </c>
      <c r="C3" s="52"/>
      <c r="D3" s="52"/>
      <c r="E3" s="53"/>
      <c r="F3" s="58"/>
      <c r="G3" s="58"/>
    </row>
    <row r="4" spans="1:7" x14ac:dyDescent="0.35">
      <c r="A4" s="51">
        <v>21.01</v>
      </c>
      <c r="B4" s="51">
        <v>3.5</v>
      </c>
      <c r="C4" s="52"/>
      <c r="D4" s="52"/>
      <c r="E4" s="53"/>
      <c r="F4" s="58"/>
      <c r="G4" s="58"/>
    </row>
    <row r="5" spans="1:7" x14ac:dyDescent="0.35">
      <c r="A5" s="51">
        <v>23.68</v>
      </c>
      <c r="B5" s="51">
        <v>3.31</v>
      </c>
      <c r="C5" s="52"/>
      <c r="D5" s="52"/>
      <c r="E5" s="53"/>
      <c r="F5" s="58"/>
      <c r="G5" s="58"/>
    </row>
    <row r="6" spans="1:7" x14ac:dyDescent="0.35">
      <c r="A6" s="51">
        <v>24.59</v>
      </c>
      <c r="B6" s="51">
        <v>3.61</v>
      </c>
      <c r="C6" s="52"/>
      <c r="D6" s="52"/>
      <c r="E6" s="53"/>
      <c r="F6" s="58"/>
      <c r="G6" s="58"/>
    </row>
    <row r="7" spans="1:7" x14ac:dyDescent="0.35">
      <c r="A7" s="51">
        <v>25.29</v>
      </c>
      <c r="B7" s="51">
        <v>4.71</v>
      </c>
      <c r="C7" s="52"/>
      <c r="D7" s="52"/>
      <c r="E7" s="53"/>
      <c r="F7" s="58"/>
      <c r="G7" s="58"/>
    </row>
    <row r="8" spans="1:7" x14ac:dyDescent="0.35">
      <c r="A8" s="51">
        <v>8.77</v>
      </c>
      <c r="B8" s="51">
        <v>2</v>
      </c>
      <c r="C8" s="52"/>
      <c r="D8" s="52"/>
      <c r="E8" s="53"/>
      <c r="F8" s="58"/>
      <c r="G8" s="58"/>
    </row>
    <row r="9" spans="1:7" x14ac:dyDescent="0.35">
      <c r="A9" s="51">
        <v>26.88</v>
      </c>
      <c r="B9" s="51">
        <v>3.12</v>
      </c>
      <c r="C9" s="52"/>
      <c r="D9" s="52"/>
      <c r="E9" s="53"/>
      <c r="F9" s="58"/>
      <c r="G9" s="58"/>
    </row>
    <row r="10" spans="1:7" x14ac:dyDescent="0.35">
      <c r="A10" s="51">
        <v>15.04</v>
      </c>
      <c r="B10" s="51">
        <v>1.96</v>
      </c>
      <c r="C10" s="52"/>
      <c r="D10" s="52"/>
      <c r="E10" s="53"/>
      <c r="F10" s="58"/>
      <c r="G10" s="58"/>
    </row>
    <row r="11" spans="1:7" x14ac:dyDescent="0.35">
      <c r="A11" s="51">
        <v>14.78</v>
      </c>
      <c r="B11" s="51">
        <v>3.23</v>
      </c>
      <c r="C11" s="52"/>
      <c r="D11" s="52"/>
      <c r="E11" s="53"/>
      <c r="F11" s="58"/>
      <c r="G11" s="58"/>
    </row>
    <row r="12" spans="1:7" x14ac:dyDescent="0.35">
      <c r="A12" s="51">
        <v>10.27</v>
      </c>
      <c r="B12" s="51">
        <v>1.71</v>
      </c>
      <c r="C12" s="52"/>
      <c r="D12" s="52"/>
      <c r="E12" s="53"/>
      <c r="F12" s="58"/>
      <c r="G12" s="58"/>
    </row>
    <row r="13" spans="1:7" x14ac:dyDescent="0.35">
      <c r="A13" s="51">
        <v>35.26</v>
      </c>
      <c r="B13" s="51">
        <v>5</v>
      </c>
      <c r="C13" s="52"/>
      <c r="D13" s="52"/>
      <c r="E13" s="53"/>
      <c r="F13" s="58"/>
      <c r="G13" s="58"/>
    </row>
    <row r="14" spans="1:7" x14ac:dyDescent="0.35">
      <c r="A14" s="51">
        <v>15.42</v>
      </c>
      <c r="B14" s="51">
        <v>1.57</v>
      </c>
      <c r="C14" s="52"/>
      <c r="D14" s="52"/>
      <c r="E14" s="53"/>
      <c r="F14" s="58"/>
      <c r="G14" s="58"/>
    </row>
    <row r="15" spans="1:7" x14ac:dyDescent="0.35">
      <c r="A15" s="51">
        <v>18.43</v>
      </c>
      <c r="B15" s="51">
        <v>3</v>
      </c>
      <c r="C15" s="52"/>
      <c r="D15" s="52"/>
      <c r="E15" s="53"/>
      <c r="F15" s="58"/>
      <c r="G15" s="58"/>
    </row>
    <row r="16" spans="1:7" x14ac:dyDescent="0.35">
      <c r="A16" s="51">
        <v>14.83</v>
      </c>
      <c r="B16" s="51">
        <v>3.02</v>
      </c>
      <c r="C16" s="52"/>
      <c r="D16" s="52"/>
      <c r="E16" s="53"/>
      <c r="F16" s="58"/>
      <c r="G16" s="58"/>
    </row>
    <row r="17" spans="1:7" x14ac:dyDescent="0.35">
      <c r="A17" s="51">
        <v>21.58</v>
      </c>
      <c r="B17" s="51">
        <v>3.92</v>
      </c>
      <c r="C17" s="52"/>
      <c r="D17" s="52"/>
      <c r="E17" s="53"/>
      <c r="F17" s="58"/>
      <c r="G17" s="58"/>
    </row>
    <row r="18" spans="1:7" x14ac:dyDescent="0.35">
      <c r="A18" s="51">
        <v>10.33</v>
      </c>
      <c r="B18" s="51">
        <v>1.67</v>
      </c>
      <c r="C18" s="52"/>
      <c r="D18" s="52"/>
      <c r="E18" s="53"/>
      <c r="F18" s="58"/>
      <c r="G18" s="58"/>
    </row>
    <row r="19" spans="1:7" x14ac:dyDescent="0.35">
      <c r="A19" s="51">
        <v>16.29</v>
      </c>
      <c r="B19" s="51">
        <v>3.71</v>
      </c>
      <c r="C19" s="52"/>
      <c r="D19" s="52"/>
      <c r="E19" s="53"/>
      <c r="F19" s="58"/>
      <c r="G19" s="58"/>
    </row>
    <row r="20" spans="1:7" x14ac:dyDescent="0.35">
      <c r="A20" s="51">
        <v>16.97</v>
      </c>
      <c r="B20" s="51">
        <v>3.5</v>
      </c>
      <c r="C20" s="52"/>
      <c r="D20" s="52"/>
      <c r="E20" s="53"/>
      <c r="F20" s="58"/>
      <c r="G20" s="58"/>
    </row>
    <row r="21" spans="1:7" x14ac:dyDescent="0.35">
      <c r="A21" s="51">
        <v>20.65</v>
      </c>
      <c r="B21" s="51">
        <v>3.35</v>
      </c>
      <c r="C21" s="52"/>
      <c r="D21" s="52"/>
      <c r="E21" s="53"/>
      <c r="F21" s="58"/>
      <c r="G21" s="58"/>
    </row>
    <row r="22" spans="1:7" x14ac:dyDescent="0.35">
      <c r="A22" s="51">
        <v>17.920000000000002</v>
      </c>
      <c r="B22" s="51">
        <v>4.08</v>
      </c>
      <c r="C22" s="52"/>
      <c r="D22" s="52"/>
      <c r="E22" s="53"/>
      <c r="F22" s="58"/>
      <c r="G22" s="58"/>
    </row>
    <row r="23" spans="1:7" x14ac:dyDescent="0.35">
      <c r="A23" s="51">
        <v>20.29</v>
      </c>
      <c r="B23" s="51">
        <v>2.75</v>
      </c>
      <c r="C23" s="52"/>
      <c r="D23" s="52"/>
      <c r="E23" s="53"/>
      <c r="F23" s="58"/>
      <c r="G23" s="58"/>
    </row>
    <row r="24" spans="1:7" x14ac:dyDescent="0.35">
      <c r="A24" s="51">
        <v>15.77</v>
      </c>
      <c r="B24" s="51">
        <v>2.23</v>
      </c>
      <c r="C24" s="52"/>
      <c r="D24" s="52"/>
      <c r="E24" s="53"/>
      <c r="F24" s="58"/>
      <c r="G24" s="58"/>
    </row>
    <row r="25" spans="1:7" x14ac:dyDescent="0.35">
      <c r="A25" s="51">
        <v>39.42</v>
      </c>
      <c r="B25" s="51">
        <v>7.58</v>
      </c>
      <c r="C25" s="52"/>
      <c r="D25" s="52"/>
      <c r="E25" s="53"/>
      <c r="F25" s="58"/>
      <c r="G25" s="58"/>
    </row>
    <row r="26" spans="1:7" x14ac:dyDescent="0.35">
      <c r="A26" s="51">
        <v>19.82</v>
      </c>
      <c r="B26" s="51">
        <v>3.18</v>
      </c>
      <c r="C26" s="52"/>
      <c r="D26" s="52"/>
      <c r="E26" s="53"/>
      <c r="F26" s="58"/>
      <c r="G26" s="58"/>
    </row>
    <row r="27" spans="1:7" x14ac:dyDescent="0.35">
      <c r="A27" s="51">
        <v>17.809999999999999</v>
      </c>
      <c r="B27" s="51">
        <v>2.34</v>
      </c>
      <c r="C27" s="52"/>
      <c r="D27" s="52"/>
      <c r="E27" s="53"/>
      <c r="F27" s="58"/>
      <c r="G27" s="58"/>
    </row>
    <row r="28" spans="1:7" x14ac:dyDescent="0.35">
      <c r="A28" s="51">
        <v>13.37</v>
      </c>
      <c r="B28" s="51">
        <v>2</v>
      </c>
      <c r="C28" s="52"/>
      <c r="D28" s="52"/>
      <c r="E28" s="53"/>
      <c r="F28" s="58"/>
      <c r="G28" s="58"/>
    </row>
    <row r="29" spans="1:7" x14ac:dyDescent="0.35">
      <c r="A29" s="51">
        <v>12.69</v>
      </c>
      <c r="B29" s="51">
        <v>2</v>
      </c>
      <c r="C29" s="52"/>
      <c r="D29" s="52"/>
      <c r="E29" s="53"/>
      <c r="F29" s="58"/>
      <c r="G29" s="58"/>
    </row>
    <row r="30" spans="1:7" x14ac:dyDescent="0.35">
      <c r="A30" s="51">
        <v>21.7</v>
      </c>
      <c r="B30" s="51">
        <v>4.3</v>
      </c>
      <c r="C30" s="52"/>
      <c r="D30" s="52"/>
      <c r="E30" s="53"/>
      <c r="F30" s="58"/>
      <c r="G30" s="58"/>
    </row>
    <row r="31" spans="1:7" x14ac:dyDescent="0.35">
      <c r="A31" s="51">
        <v>19.649999999999999</v>
      </c>
      <c r="B31" s="51">
        <v>3</v>
      </c>
      <c r="C31" s="52"/>
      <c r="D31" s="52"/>
      <c r="E31" s="53"/>
      <c r="F31" s="58"/>
      <c r="G31" s="58"/>
    </row>
    <row r="32" spans="1:7" x14ac:dyDescent="0.35">
      <c r="A32" s="51">
        <v>9.5500000000000007</v>
      </c>
      <c r="B32" s="51">
        <v>1.45</v>
      </c>
      <c r="C32" s="52"/>
      <c r="D32" s="52"/>
      <c r="E32" s="53"/>
      <c r="F32" s="58"/>
      <c r="G32" s="58"/>
    </row>
    <row r="33" spans="1:7" x14ac:dyDescent="0.35">
      <c r="A33" s="51">
        <v>18.350000000000001</v>
      </c>
      <c r="B33" s="51">
        <v>2.5</v>
      </c>
      <c r="C33" s="52"/>
      <c r="D33" s="52"/>
      <c r="E33" s="53"/>
      <c r="F33" s="58"/>
      <c r="G33" s="58"/>
    </row>
    <row r="34" spans="1:7" x14ac:dyDescent="0.35">
      <c r="A34" s="51">
        <v>15.06</v>
      </c>
      <c r="B34" s="51">
        <v>3</v>
      </c>
      <c r="C34" s="52"/>
      <c r="D34" s="52"/>
      <c r="E34" s="53"/>
      <c r="F34" s="58"/>
      <c r="G34" s="58"/>
    </row>
    <row r="35" spans="1:7" x14ac:dyDescent="0.35">
      <c r="A35" s="51">
        <v>20.69</v>
      </c>
      <c r="B35" s="51">
        <v>2.4500000000000002</v>
      </c>
      <c r="C35" s="52"/>
      <c r="D35" s="52"/>
      <c r="E35" s="53"/>
      <c r="F35" s="58"/>
      <c r="G35" s="58"/>
    </row>
    <row r="36" spans="1:7" x14ac:dyDescent="0.35">
      <c r="A36" s="51">
        <v>17.78</v>
      </c>
      <c r="B36" s="51">
        <v>3.27</v>
      </c>
      <c r="C36" s="52"/>
      <c r="D36" s="52"/>
      <c r="E36" s="53"/>
      <c r="F36" s="58"/>
      <c r="G36" s="58"/>
    </row>
    <row r="37" spans="1:7" x14ac:dyDescent="0.35">
      <c r="A37" s="51">
        <v>24.06</v>
      </c>
      <c r="B37" s="51">
        <v>3.6</v>
      </c>
      <c r="C37" s="52"/>
      <c r="D37" s="52"/>
      <c r="E37" s="53"/>
      <c r="F37" s="58"/>
      <c r="G37" s="58"/>
    </row>
    <row r="38" spans="1:7" x14ac:dyDescent="0.35">
      <c r="A38" s="51">
        <v>16.309999999999999</v>
      </c>
      <c r="B38" s="51">
        <v>2</v>
      </c>
      <c r="C38" s="52"/>
      <c r="D38" s="52"/>
      <c r="E38" s="53"/>
      <c r="F38" s="58"/>
      <c r="G38" s="58"/>
    </row>
    <row r="39" spans="1:7" x14ac:dyDescent="0.35">
      <c r="A39" s="51">
        <v>16.93</v>
      </c>
      <c r="B39" s="51">
        <v>3.07</v>
      </c>
      <c r="C39" s="52"/>
      <c r="D39" s="52"/>
      <c r="E39" s="53"/>
      <c r="F39" s="58"/>
      <c r="G39" s="58"/>
    </row>
    <row r="40" spans="1:7" x14ac:dyDescent="0.35">
      <c r="A40" s="51">
        <v>18.690000000000001</v>
      </c>
      <c r="B40" s="51">
        <v>2.31</v>
      </c>
      <c r="C40" s="52"/>
      <c r="D40" s="52"/>
      <c r="E40" s="53"/>
      <c r="F40" s="58"/>
      <c r="G40" s="58"/>
    </row>
    <row r="41" spans="1:7" x14ac:dyDescent="0.35">
      <c r="A41" s="51">
        <v>31.27</v>
      </c>
      <c r="B41" s="51">
        <v>5</v>
      </c>
      <c r="C41" s="52"/>
      <c r="D41" s="52"/>
      <c r="E41" s="53"/>
      <c r="F41" s="58"/>
      <c r="G41" s="58"/>
    </row>
    <row r="42" spans="1:7" x14ac:dyDescent="0.35">
      <c r="A42" s="51">
        <v>16.04</v>
      </c>
      <c r="B42" s="51">
        <v>2.2400000000000002</v>
      </c>
      <c r="C42" s="52"/>
      <c r="D42" s="52"/>
      <c r="E42" s="53"/>
      <c r="F42" s="58"/>
      <c r="G42" s="58"/>
    </row>
    <row r="43" spans="1:7" x14ac:dyDescent="0.35">
      <c r="A43" s="51">
        <v>17.46</v>
      </c>
      <c r="B43" s="51">
        <v>2.54</v>
      </c>
      <c r="C43" s="52"/>
      <c r="D43" s="52"/>
      <c r="E43" s="53"/>
      <c r="F43" s="58"/>
      <c r="G43" s="58"/>
    </row>
    <row r="44" spans="1:7" x14ac:dyDescent="0.35">
      <c r="A44" s="51">
        <v>13.94</v>
      </c>
      <c r="B44" s="51">
        <v>3.06</v>
      </c>
      <c r="C44" s="52"/>
      <c r="D44" s="52"/>
      <c r="E44" s="53"/>
      <c r="F44" s="58"/>
      <c r="G44" s="58"/>
    </row>
    <row r="45" spans="1:7" x14ac:dyDescent="0.35">
      <c r="A45" s="51">
        <v>9.68</v>
      </c>
      <c r="B45" s="51">
        <v>1.32</v>
      </c>
      <c r="C45" s="52"/>
      <c r="D45" s="52"/>
      <c r="E45" s="53"/>
      <c r="F45" s="58"/>
      <c r="G45" s="58"/>
    </row>
    <row r="46" spans="1:7" x14ac:dyDescent="0.35">
      <c r="A46" s="51">
        <v>30.4</v>
      </c>
      <c r="B46" s="51">
        <v>5.6</v>
      </c>
      <c r="C46" s="52"/>
      <c r="D46" s="52"/>
      <c r="E46" s="53"/>
      <c r="F46" s="58"/>
      <c r="G46" s="58"/>
    </row>
    <row r="47" spans="1:7" x14ac:dyDescent="0.35">
      <c r="A47" s="51">
        <v>18.29</v>
      </c>
      <c r="B47" s="51">
        <v>3</v>
      </c>
      <c r="C47" s="52"/>
      <c r="D47" s="52"/>
      <c r="E47" s="53"/>
      <c r="F47" s="58"/>
      <c r="G47" s="58"/>
    </row>
    <row r="48" spans="1:7" x14ac:dyDescent="0.35">
      <c r="A48" s="51">
        <v>22.23</v>
      </c>
      <c r="B48" s="51">
        <v>5</v>
      </c>
      <c r="C48" s="52"/>
      <c r="D48" s="52"/>
      <c r="E48" s="53"/>
      <c r="F48" s="58"/>
      <c r="G48" s="58"/>
    </row>
    <row r="49" spans="1:7" x14ac:dyDescent="0.35">
      <c r="A49" s="51">
        <v>32.4</v>
      </c>
      <c r="B49" s="51">
        <v>6</v>
      </c>
      <c r="C49" s="52"/>
      <c r="D49" s="52"/>
      <c r="E49" s="53"/>
      <c r="F49" s="58"/>
      <c r="G49" s="58"/>
    </row>
    <row r="50" spans="1:7" x14ac:dyDescent="0.35">
      <c r="A50" s="51">
        <v>28.55</v>
      </c>
      <c r="B50" s="51">
        <v>2.0499999999999998</v>
      </c>
      <c r="C50" s="52"/>
      <c r="D50" s="52"/>
      <c r="E50" s="53"/>
      <c r="F50" s="58"/>
      <c r="G50" s="58"/>
    </row>
    <row r="51" spans="1:7" x14ac:dyDescent="0.35">
      <c r="A51" s="51">
        <v>18.04</v>
      </c>
      <c r="B51" s="51">
        <v>3</v>
      </c>
      <c r="C51" s="52"/>
      <c r="D51" s="52"/>
      <c r="E51" s="53"/>
      <c r="F51" s="58"/>
      <c r="G51" s="58"/>
    </row>
    <row r="52" spans="1:7" x14ac:dyDescent="0.35">
      <c r="A52" s="51">
        <v>12.54</v>
      </c>
      <c r="B52" s="51">
        <v>2.5</v>
      </c>
      <c r="C52" s="52"/>
      <c r="D52" s="52"/>
      <c r="E52" s="53"/>
      <c r="F52" s="58"/>
      <c r="G52" s="58"/>
    </row>
    <row r="53" spans="1:7" x14ac:dyDescent="0.35">
      <c r="A53" s="51">
        <v>10.29</v>
      </c>
      <c r="B53" s="51">
        <v>2.6</v>
      </c>
      <c r="C53" s="52"/>
      <c r="D53" s="52"/>
      <c r="E53" s="53"/>
      <c r="F53" s="58"/>
      <c r="G53" s="58"/>
    </row>
    <row r="54" spans="1:7" x14ac:dyDescent="0.35">
      <c r="A54" s="51">
        <v>34.81</v>
      </c>
      <c r="B54" s="51">
        <v>5.2</v>
      </c>
      <c r="C54" s="52"/>
      <c r="D54" s="52"/>
      <c r="E54" s="53"/>
      <c r="F54" s="58"/>
      <c r="G54" s="58"/>
    </row>
    <row r="55" spans="1:7" x14ac:dyDescent="0.35">
      <c r="A55" s="51">
        <v>9.94</v>
      </c>
      <c r="B55" s="51">
        <v>1.56</v>
      </c>
      <c r="C55" s="52"/>
      <c r="D55" s="52"/>
      <c r="E55" s="53"/>
      <c r="F55" s="58"/>
      <c r="G55" s="58"/>
    </row>
    <row r="56" spans="1:7" x14ac:dyDescent="0.35">
      <c r="A56" s="51">
        <v>25.56</v>
      </c>
      <c r="B56" s="51">
        <v>4.34</v>
      </c>
      <c r="C56" s="52"/>
      <c r="D56" s="52"/>
      <c r="E56" s="53"/>
      <c r="F56" s="58"/>
      <c r="G56" s="58"/>
    </row>
    <row r="57" spans="1:7" x14ac:dyDescent="0.35">
      <c r="A57" s="51">
        <v>19.489999999999998</v>
      </c>
      <c r="B57" s="51">
        <v>3.51</v>
      </c>
      <c r="C57" s="52"/>
      <c r="D57" s="52"/>
      <c r="E57" s="53"/>
      <c r="F57" s="58"/>
      <c r="G57" s="58"/>
    </row>
    <row r="58" spans="1:7" x14ac:dyDescent="0.35">
      <c r="A58" s="51">
        <v>38.01</v>
      </c>
      <c r="B58" s="51">
        <v>3</v>
      </c>
      <c r="C58" s="52"/>
      <c r="D58" s="52"/>
      <c r="E58" s="53"/>
      <c r="F58" s="58"/>
      <c r="G58" s="58"/>
    </row>
    <row r="59" spans="1:7" x14ac:dyDescent="0.35">
      <c r="A59" s="51">
        <v>26.41</v>
      </c>
      <c r="B59" s="51">
        <v>1.5</v>
      </c>
      <c r="C59" s="52"/>
      <c r="D59" s="52"/>
      <c r="E59" s="53"/>
      <c r="F59" s="58"/>
      <c r="G59" s="58"/>
    </row>
    <row r="60" spans="1:7" x14ac:dyDescent="0.35">
      <c r="A60" s="51">
        <v>11.24</v>
      </c>
      <c r="B60" s="51">
        <v>1.76</v>
      </c>
      <c r="C60" s="52"/>
      <c r="D60" s="52"/>
      <c r="E60" s="53"/>
      <c r="F60" s="58"/>
      <c r="G60" s="58"/>
    </row>
    <row r="61" spans="1:7" x14ac:dyDescent="0.35">
      <c r="A61" s="51">
        <v>48.27</v>
      </c>
      <c r="B61" s="51">
        <v>6.73</v>
      </c>
      <c r="C61" s="52"/>
      <c r="D61" s="52"/>
      <c r="E61" s="53"/>
      <c r="F61" s="58"/>
      <c r="G61" s="58"/>
    </row>
    <row r="62" spans="1:7" x14ac:dyDescent="0.35">
      <c r="A62" s="51">
        <v>20.29</v>
      </c>
      <c r="B62" s="51">
        <v>3.21</v>
      </c>
      <c r="C62" s="52"/>
      <c r="D62" s="52"/>
      <c r="E62" s="53"/>
      <c r="F62" s="58"/>
      <c r="G62" s="58"/>
    </row>
    <row r="63" spans="1:7" x14ac:dyDescent="0.35">
      <c r="A63" s="51">
        <v>13.81</v>
      </c>
      <c r="B63" s="51">
        <v>2</v>
      </c>
      <c r="C63" s="52"/>
      <c r="D63" s="52"/>
      <c r="E63" s="53"/>
      <c r="F63" s="58"/>
      <c r="G63" s="58"/>
    </row>
    <row r="64" spans="1:7" x14ac:dyDescent="0.35">
      <c r="A64" s="51">
        <v>11.02</v>
      </c>
      <c r="B64" s="51">
        <v>1.98</v>
      </c>
      <c r="C64" s="52"/>
      <c r="D64" s="52"/>
      <c r="E64" s="53"/>
      <c r="F64" s="58"/>
      <c r="G64" s="58"/>
    </row>
    <row r="65" spans="1:7" x14ac:dyDescent="0.35">
      <c r="A65" s="51">
        <v>18.29</v>
      </c>
      <c r="B65" s="51">
        <v>3.76</v>
      </c>
      <c r="C65" s="52"/>
      <c r="D65" s="52"/>
      <c r="E65" s="53"/>
      <c r="F65" s="58"/>
      <c r="G65" s="58"/>
    </row>
    <row r="66" spans="1:7" x14ac:dyDescent="0.35">
      <c r="A66" s="51">
        <v>17.59</v>
      </c>
      <c r="B66" s="51">
        <v>2.64</v>
      </c>
      <c r="C66" s="52"/>
      <c r="D66" s="52"/>
      <c r="E66" s="53"/>
      <c r="F66" s="58"/>
      <c r="G66" s="58"/>
    </row>
    <row r="67" spans="1:7" x14ac:dyDescent="0.35">
      <c r="A67" s="51">
        <v>20.079999999999998</v>
      </c>
      <c r="B67" s="51">
        <v>3.15</v>
      </c>
      <c r="C67" s="52"/>
      <c r="D67" s="52"/>
      <c r="E67" s="53"/>
      <c r="F67" s="58"/>
      <c r="G67" s="58"/>
    </row>
    <row r="68" spans="1:7" x14ac:dyDescent="0.35">
      <c r="A68" s="51">
        <v>16.45</v>
      </c>
      <c r="B68" s="51">
        <v>2.4700000000000002</v>
      </c>
      <c r="C68" s="52"/>
      <c r="D68" s="52"/>
      <c r="E68" s="53"/>
      <c r="F68" s="58"/>
      <c r="G68" s="58"/>
    </row>
    <row r="69" spans="1:7" x14ac:dyDescent="0.35">
      <c r="A69" s="51">
        <v>3.07</v>
      </c>
      <c r="B69" s="51">
        <v>1</v>
      </c>
      <c r="C69" s="52"/>
      <c r="D69" s="52"/>
      <c r="E69" s="53"/>
      <c r="F69" s="58"/>
      <c r="G69" s="58"/>
    </row>
    <row r="70" spans="1:7" x14ac:dyDescent="0.35">
      <c r="A70" s="51">
        <v>20.23</v>
      </c>
      <c r="B70" s="51">
        <v>2.0099999999999998</v>
      </c>
      <c r="C70" s="52"/>
      <c r="D70" s="52"/>
      <c r="E70" s="53"/>
      <c r="F70" s="58"/>
      <c r="G70" s="58"/>
    </row>
    <row r="71" spans="1:7" x14ac:dyDescent="0.35">
      <c r="A71" s="51">
        <v>15.01</v>
      </c>
      <c r="B71" s="51">
        <v>2.09</v>
      </c>
      <c r="C71" s="52"/>
      <c r="D71" s="52"/>
      <c r="E71" s="53"/>
      <c r="F71" s="58"/>
      <c r="G71" s="58"/>
    </row>
    <row r="72" spans="1:7" x14ac:dyDescent="0.35">
      <c r="A72" s="51">
        <v>12.02</v>
      </c>
      <c r="B72" s="51">
        <v>1.97</v>
      </c>
      <c r="C72" s="52"/>
      <c r="D72" s="52"/>
      <c r="E72" s="53"/>
      <c r="F72" s="58"/>
      <c r="G72" s="58"/>
    </row>
    <row r="73" spans="1:7" x14ac:dyDescent="0.35">
      <c r="A73" s="51">
        <v>17.07</v>
      </c>
      <c r="B73" s="51">
        <v>3</v>
      </c>
      <c r="C73" s="52"/>
      <c r="D73" s="52"/>
      <c r="E73" s="53"/>
      <c r="F73" s="58"/>
      <c r="G73" s="58"/>
    </row>
    <row r="74" spans="1:7" x14ac:dyDescent="0.35">
      <c r="A74" s="51">
        <v>26.86</v>
      </c>
      <c r="B74" s="51">
        <v>3.14</v>
      </c>
      <c r="C74" s="52"/>
      <c r="D74" s="52"/>
      <c r="E74" s="53"/>
      <c r="F74" s="58"/>
      <c r="G74" s="58"/>
    </row>
    <row r="75" spans="1:7" x14ac:dyDescent="0.35">
      <c r="A75" s="51">
        <v>25.28</v>
      </c>
      <c r="B75" s="51">
        <v>5</v>
      </c>
      <c r="C75" s="52"/>
      <c r="D75" s="52"/>
      <c r="E75" s="53"/>
      <c r="F75" s="58"/>
      <c r="G75" s="58"/>
    </row>
    <row r="76" spans="1:7" x14ac:dyDescent="0.35">
      <c r="A76" s="51">
        <v>14.73</v>
      </c>
      <c r="B76" s="51">
        <v>2.2000000000000002</v>
      </c>
      <c r="C76" s="52"/>
      <c r="D76" s="52"/>
      <c r="E76" s="53"/>
      <c r="F76" s="58"/>
      <c r="G76" s="58"/>
    </row>
    <row r="77" spans="1:7" x14ac:dyDescent="0.35">
      <c r="A77" s="51">
        <v>10.51</v>
      </c>
      <c r="B77" s="51">
        <v>1.25</v>
      </c>
      <c r="C77" s="52"/>
      <c r="D77" s="52"/>
      <c r="E77" s="53"/>
      <c r="F77" s="58"/>
      <c r="G77" s="58"/>
    </row>
    <row r="78" spans="1:7" x14ac:dyDescent="0.35">
      <c r="A78" s="51">
        <v>17.920000000000002</v>
      </c>
      <c r="B78" s="51">
        <v>3.08</v>
      </c>
      <c r="C78" s="52"/>
      <c r="D78" s="52"/>
      <c r="E78" s="53"/>
      <c r="F78" s="58"/>
      <c r="G78" s="58"/>
    </row>
    <row r="79" spans="1:7" x14ac:dyDescent="0.35">
      <c r="A79" s="51">
        <v>27.2</v>
      </c>
      <c r="B79" s="51">
        <v>4</v>
      </c>
      <c r="C79" s="52"/>
      <c r="D79" s="52"/>
      <c r="E79" s="53"/>
      <c r="F79" s="58"/>
      <c r="G79" s="58"/>
    </row>
    <row r="80" spans="1:7" x14ac:dyDescent="0.35">
      <c r="A80" s="51">
        <v>22.76</v>
      </c>
      <c r="B80" s="51">
        <v>3</v>
      </c>
      <c r="C80" s="52"/>
      <c r="D80" s="52"/>
      <c r="E80" s="53"/>
      <c r="F80" s="58"/>
      <c r="G80" s="58"/>
    </row>
    <row r="81" spans="1:7" x14ac:dyDescent="0.35">
      <c r="A81" s="51">
        <v>17.29</v>
      </c>
      <c r="B81" s="51">
        <v>2.71</v>
      </c>
      <c r="C81" s="52"/>
      <c r="D81" s="52"/>
      <c r="E81" s="53"/>
      <c r="F81" s="58"/>
      <c r="G81" s="58"/>
    </row>
    <row r="82" spans="1:7" x14ac:dyDescent="0.35">
      <c r="A82" s="51">
        <v>19.440000000000001</v>
      </c>
      <c r="B82" s="51">
        <v>3</v>
      </c>
      <c r="C82" s="52"/>
      <c r="D82" s="52"/>
      <c r="E82" s="53"/>
      <c r="F82" s="58"/>
      <c r="G82" s="58"/>
    </row>
    <row r="83" spans="1:7" x14ac:dyDescent="0.35">
      <c r="A83" s="51">
        <v>16.66</v>
      </c>
      <c r="B83" s="51">
        <v>3.4</v>
      </c>
      <c r="C83" s="52"/>
      <c r="D83" s="52"/>
      <c r="E83" s="53"/>
      <c r="F83" s="58"/>
      <c r="G83" s="58"/>
    </row>
    <row r="84" spans="1:7" x14ac:dyDescent="0.35">
      <c r="A84" s="51">
        <v>10.07</v>
      </c>
      <c r="B84" s="51">
        <v>1.83</v>
      </c>
      <c r="C84" s="52"/>
      <c r="D84" s="52"/>
      <c r="E84" s="53"/>
      <c r="F84" s="58"/>
      <c r="G84" s="58"/>
    </row>
    <row r="85" spans="1:7" x14ac:dyDescent="0.35">
      <c r="A85" s="51">
        <v>32.68</v>
      </c>
      <c r="B85" s="51">
        <v>5</v>
      </c>
      <c r="C85" s="52"/>
      <c r="D85" s="52"/>
      <c r="E85" s="53"/>
      <c r="F85" s="58"/>
      <c r="G85" s="58"/>
    </row>
    <row r="86" spans="1:7" x14ac:dyDescent="0.35">
      <c r="A86" s="51">
        <v>15.98</v>
      </c>
      <c r="B86" s="51">
        <v>2.0299999999999998</v>
      </c>
      <c r="C86" s="52"/>
      <c r="D86" s="52"/>
      <c r="E86" s="53"/>
      <c r="F86" s="58"/>
      <c r="G86" s="58"/>
    </row>
    <row r="87" spans="1:7" x14ac:dyDescent="0.35">
      <c r="A87" s="51">
        <v>34.83</v>
      </c>
      <c r="B87" s="51">
        <v>5.17</v>
      </c>
      <c r="C87" s="52"/>
      <c r="D87" s="52"/>
      <c r="E87" s="53"/>
      <c r="F87" s="58"/>
      <c r="G87" s="58"/>
    </row>
    <row r="88" spans="1:7" x14ac:dyDescent="0.35">
      <c r="A88" s="51">
        <v>13.03</v>
      </c>
      <c r="B88" s="51">
        <v>2</v>
      </c>
      <c r="C88" s="52"/>
      <c r="D88" s="52"/>
      <c r="E88" s="53"/>
      <c r="F88" s="58"/>
      <c r="G88" s="58"/>
    </row>
    <row r="89" spans="1:7" x14ac:dyDescent="0.35">
      <c r="A89" s="51">
        <v>18.28</v>
      </c>
      <c r="B89" s="51">
        <v>4</v>
      </c>
      <c r="C89" s="52"/>
      <c r="D89" s="52"/>
      <c r="E89" s="53"/>
      <c r="F89" s="58"/>
      <c r="G89" s="58"/>
    </row>
    <row r="90" spans="1:7" x14ac:dyDescent="0.35">
      <c r="A90" s="51">
        <v>24.71</v>
      </c>
      <c r="B90" s="51">
        <v>5.85</v>
      </c>
      <c r="C90" s="52"/>
      <c r="D90" s="52"/>
      <c r="E90" s="53"/>
      <c r="F90" s="58"/>
      <c r="G90" s="58"/>
    </row>
    <row r="91" spans="1:7" x14ac:dyDescent="0.35">
      <c r="A91" s="51">
        <v>21.16</v>
      </c>
      <c r="B91" s="51">
        <v>3</v>
      </c>
      <c r="C91" s="52"/>
      <c r="D91" s="52"/>
      <c r="E91" s="53"/>
      <c r="F91" s="58"/>
      <c r="G91" s="58"/>
    </row>
    <row r="92" spans="1:7" x14ac:dyDescent="0.35">
      <c r="A92" s="51">
        <v>28.97</v>
      </c>
      <c r="B92" s="51">
        <v>3</v>
      </c>
      <c r="C92" s="52"/>
      <c r="D92" s="52"/>
      <c r="E92" s="53"/>
      <c r="F92" s="58"/>
      <c r="G92" s="58"/>
    </row>
    <row r="93" spans="1:7" x14ac:dyDescent="0.35">
      <c r="A93" s="51">
        <v>22.49</v>
      </c>
      <c r="B93" s="51">
        <v>3.5</v>
      </c>
      <c r="C93" s="52"/>
      <c r="D93" s="52"/>
      <c r="E93" s="53"/>
      <c r="F93" s="58"/>
      <c r="G93" s="58"/>
    </row>
    <row r="94" spans="1:7" x14ac:dyDescent="0.35">
      <c r="A94" s="51">
        <v>5.75</v>
      </c>
      <c r="B94" s="51">
        <v>1</v>
      </c>
      <c r="C94" s="52"/>
      <c r="D94" s="52"/>
      <c r="E94" s="53"/>
      <c r="F94" s="58"/>
      <c r="G94" s="58"/>
    </row>
    <row r="95" spans="1:7" x14ac:dyDescent="0.35">
      <c r="A95" s="51">
        <v>16.32</v>
      </c>
      <c r="B95" s="51">
        <v>4.3</v>
      </c>
      <c r="C95" s="52"/>
      <c r="D95" s="52"/>
      <c r="E95" s="53"/>
      <c r="F95" s="58"/>
      <c r="G95" s="58"/>
    </row>
    <row r="96" spans="1:7" x14ac:dyDescent="0.35">
      <c r="A96" s="51">
        <v>22.75</v>
      </c>
      <c r="B96" s="51">
        <v>3.25</v>
      </c>
      <c r="C96" s="52"/>
      <c r="D96" s="52"/>
      <c r="E96" s="53"/>
      <c r="F96" s="58"/>
      <c r="G96" s="58"/>
    </row>
    <row r="97" spans="1:7" x14ac:dyDescent="0.35">
      <c r="A97" s="51">
        <v>40.17</v>
      </c>
      <c r="B97" s="51">
        <v>4.7300000000000004</v>
      </c>
      <c r="C97" s="52"/>
      <c r="D97" s="52"/>
      <c r="E97" s="53"/>
      <c r="F97" s="58"/>
      <c r="G97" s="58"/>
    </row>
    <row r="98" spans="1:7" x14ac:dyDescent="0.35">
      <c r="A98" s="51">
        <v>27.28</v>
      </c>
      <c r="B98" s="51">
        <v>4</v>
      </c>
      <c r="C98" s="52"/>
      <c r="D98" s="52"/>
      <c r="E98" s="53"/>
      <c r="F98" s="58"/>
      <c r="G98" s="58"/>
    </row>
    <row r="99" spans="1:7" x14ac:dyDescent="0.35">
      <c r="A99" s="51">
        <v>12.03</v>
      </c>
      <c r="B99" s="51">
        <v>1.5</v>
      </c>
      <c r="C99" s="52"/>
      <c r="D99" s="52"/>
      <c r="E99" s="53"/>
      <c r="F99" s="58"/>
      <c r="G99" s="58"/>
    </row>
    <row r="100" spans="1:7" x14ac:dyDescent="0.35">
      <c r="A100" s="51">
        <v>21.01</v>
      </c>
      <c r="B100" s="51">
        <v>3</v>
      </c>
      <c r="C100" s="52"/>
      <c r="D100" s="52"/>
      <c r="E100" s="53"/>
      <c r="F100" s="58"/>
      <c r="G100" s="58"/>
    </row>
    <row r="101" spans="1:7" x14ac:dyDescent="0.35">
      <c r="A101" s="51">
        <v>12.46</v>
      </c>
      <c r="B101" s="51">
        <v>1.5</v>
      </c>
      <c r="C101" s="52"/>
      <c r="D101" s="52"/>
      <c r="E101" s="53"/>
      <c r="F101" s="58"/>
      <c r="G101" s="58"/>
    </row>
    <row r="102" spans="1:7" x14ac:dyDescent="0.35">
      <c r="A102" s="51">
        <v>11.35</v>
      </c>
      <c r="B102" s="51">
        <v>2.5</v>
      </c>
      <c r="C102" s="52"/>
      <c r="D102" s="52"/>
      <c r="E102" s="53"/>
      <c r="F102" s="58"/>
      <c r="G102" s="58"/>
    </row>
    <row r="103" spans="1:7" x14ac:dyDescent="0.35">
      <c r="A103" s="51">
        <v>15.38</v>
      </c>
      <c r="B103" s="51">
        <v>3</v>
      </c>
      <c r="C103" s="52"/>
      <c r="D103" s="52"/>
      <c r="E103" s="53"/>
      <c r="F103" s="58"/>
      <c r="G103" s="58"/>
    </row>
    <row r="104" spans="1:7" x14ac:dyDescent="0.35">
      <c r="A104" s="51">
        <v>44.3</v>
      </c>
      <c r="B104" s="51">
        <v>2.5</v>
      </c>
      <c r="C104" s="52"/>
      <c r="D104" s="52"/>
      <c r="E104" s="53"/>
      <c r="F104" s="58"/>
      <c r="G104" s="58"/>
    </row>
    <row r="105" spans="1:7" x14ac:dyDescent="0.35">
      <c r="A105" s="51">
        <v>22.42</v>
      </c>
      <c r="B105" s="51">
        <v>3.48</v>
      </c>
      <c r="C105" s="52"/>
      <c r="D105" s="52"/>
      <c r="E105" s="53"/>
      <c r="F105" s="58"/>
      <c r="G105" s="58"/>
    </row>
    <row r="106" spans="1:7" x14ac:dyDescent="0.35">
      <c r="A106" s="51">
        <v>20.92</v>
      </c>
      <c r="B106" s="51">
        <v>4.08</v>
      </c>
      <c r="C106" s="52"/>
      <c r="D106" s="52"/>
      <c r="E106" s="53"/>
      <c r="F106" s="58"/>
      <c r="G106" s="58"/>
    </row>
    <row r="107" spans="1:7" x14ac:dyDescent="0.35">
      <c r="A107" s="51">
        <v>15.36</v>
      </c>
      <c r="B107" s="51">
        <v>1.64</v>
      </c>
      <c r="C107" s="52"/>
      <c r="D107" s="52"/>
      <c r="E107" s="53"/>
      <c r="F107" s="58"/>
      <c r="G107" s="58"/>
    </row>
    <row r="108" spans="1:7" x14ac:dyDescent="0.35">
      <c r="A108" s="51">
        <v>20.49</v>
      </c>
      <c r="B108" s="51">
        <v>4.0599999999999996</v>
      </c>
      <c r="C108" s="52"/>
      <c r="D108" s="52"/>
      <c r="E108" s="53"/>
      <c r="F108" s="58"/>
      <c r="G108" s="58"/>
    </row>
    <row r="109" spans="1:7" x14ac:dyDescent="0.35">
      <c r="A109" s="51">
        <v>25.21</v>
      </c>
      <c r="B109" s="51">
        <v>4.29</v>
      </c>
      <c r="C109" s="52"/>
      <c r="D109" s="52"/>
      <c r="E109" s="53"/>
      <c r="F109" s="58"/>
      <c r="G109" s="58"/>
    </row>
    <row r="110" spans="1:7" x14ac:dyDescent="0.35">
      <c r="A110" s="51">
        <v>18.239999999999998</v>
      </c>
      <c r="B110" s="51">
        <v>3.76</v>
      </c>
      <c r="C110" s="52"/>
      <c r="D110" s="52"/>
      <c r="E110" s="53"/>
      <c r="F110" s="58"/>
      <c r="G110" s="58"/>
    </row>
    <row r="111" spans="1:7" x14ac:dyDescent="0.35">
      <c r="A111" s="51">
        <v>14.31</v>
      </c>
      <c r="B111" s="51">
        <v>4</v>
      </c>
      <c r="C111" s="52"/>
      <c r="D111" s="52"/>
      <c r="E111" s="53"/>
      <c r="F111" s="58"/>
      <c r="G111" s="58"/>
    </row>
    <row r="112" spans="1:7" x14ac:dyDescent="0.35">
      <c r="A112" s="51">
        <v>14</v>
      </c>
      <c r="B112" s="51">
        <v>3</v>
      </c>
      <c r="C112" s="52"/>
      <c r="D112" s="52"/>
      <c r="E112" s="53"/>
      <c r="F112" s="58"/>
      <c r="G112" s="58"/>
    </row>
    <row r="113" spans="1:7" x14ac:dyDescent="0.35">
      <c r="A113" s="51">
        <v>7.25</v>
      </c>
      <c r="B113" s="51">
        <v>1</v>
      </c>
      <c r="C113" s="52"/>
      <c r="D113" s="52"/>
      <c r="E113" s="53"/>
      <c r="F113" s="58"/>
      <c r="G113" s="58"/>
    </row>
    <row r="114" spans="1:7" x14ac:dyDescent="0.35">
      <c r="A114" s="51">
        <v>38.07</v>
      </c>
      <c r="B114" s="51">
        <v>4</v>
      </c>
      <c r="C114" s="52"/>
      <c r="D114" s="52"/>
      <c r="E114" s="53"/>
      <c r="F114" s="58"/>
      <c r="G114" s="58"/>
    </row>
    <row r="115" spans="1:7" x14ac:dyDescent="0.35">
      <c r="A115" s="51">
        <v>23.95</v>
      </c>
      <c r="B115" s="51">
        <v>2.5499999999999998</v>
      </c>
      <c r="C115" s="52"/>
      <c r="D115" s="52"/>
      <c r="E115" s="53"/>
      <c r="F115" s="58"/>
      <c r="G115" s="58"/>
    </row>
    <row r="116" spans="1:7" x14ac:dyDescent="0.35">
      <c r="A116" s="51">
        <v>25.71</v>
      </c>
      <c r="B116" s="51">
        <v>4</v>
      </c>
      <c r="C116" s="52"/>
      <c r="D116" s="52"/>
      <c r="E116" s="53"/>
      <c r="F116" s="58"/>
      <c r="G116" s="58"/>
    </row>
    <row r="117" spans="1:7" x14ac:dyDescent="0.35">
      <c r="A117" s="51">
        <v>17.309999999999999</v>
      </c>
      <c r="B117" s="51">
        <v>3.5</v>
      </c>
      <c r="C117" s="52"/>
      <c r="D117" s="52"/>
      <c r="E117" s="53"/>
      <c r="F117" s="58"/>
      <c r="G117" s="58"/>
    </row>
    <row r="118" spans="1:7" x14ac:dyDescent="0.35">
      <c r="A118" s="51">
        <v>29.93</v>
      </c>
      <c r="B118" s="51">
        <v>5.07</v>
      </c>
      <c r="C118" s="52"/>
      <c r="D118" s="52"/>
      <c r="E118" s="53"/>
      <c r="F118" s="58"/>
      <c r="G118" s="58"/>
    </row>
    <row r="119" spans="1:7" x14ac:dyDescent="0.35">
      <c r="A119" s="51">
        <v>10.65</v>
      </c>
      <c r="B119" s="51">
        <v>1.5</v>
      </c>
      <c r="C119" s="52"/>
      <c r="D119" s="52"/>
      <c r="E119" s="53"/>
      <c r="F119" s="58"/>
      <c r="G119" s="58"/>
    </row>
    <row r="120" spans="1:7" x14ac:dyDescent="0.35">
      <c r="A120" s="51">
        <v>12.43</v>
      </c>
      <c r="B120" s="51">
        <v>1.8</v>
      </c>
      <c r="C120" s="52"/>
      <c r="D120" s="52"/>
      <c r="E120" s="53"/>
      <c r="F120" s="58"/>
      <c r="G120" s="58"/>
    </row>
    <row r="121" spans="1:7" x14ac:dyDescent="0.35">
      <c r="A121" s="51">
        <v>24.08</v>
      </c>
      <c r="B121" s="51">
        <v>2.92</v>
      </c>
      <c r="C121" s="52"/>
      <c r="D121" s="52"/>
      <c r="E121" s="53"/>
      <c r="F121" s="58"/>
      <c r="G121" s="58"/>
    </row>
    <row r="122" spans="1:7" x14ac:dyDescent="0.35">
      <c r="A122" s="51">
        <v>11.69</v>
      </c>
      <c r="B122" s="51">
        <v>2.31</v>
      </c>
      <c r="C122" s="52"/>
      <c r="D122" s="52"/>
      <c r="E122" s="53"/>
      <c r="F122" s="58"/>
      <c r="G122" s="58"/>
    </row>
    <row r="123" spans="1:7" x14ac:dyDescent="0.35">
      <c r="A123" s="51">
        <v>13.42</v>
      </c>
      <c r="B123" s="51">
        <v>1.68</v>
      </c>
      <c r="C123" s="52"/>
      <c r="D123" s="52"/>
      <c r="E123" s="53"/>
      <c r="F123" s="58"/>
      <c r="G123" s="58"/>
    </row>
    <row r="124" spans="1:7" x14ac:dyDescent="0.35">
      <c r="A124" s="51">
        <v>14.26</v>
      </c>
      <c r="B124" s="51">
        <v>2.5</v>
      </c>
      <c r="C124" s="52"/>
      <c r="D124" s="52"/>
      <c r="E124" s="53"/>
      <c r="F124" s="58"/>
      <c r="G124" s="58"/>
    </row>
    <row r="125" spans="1:7" x14ac:dyDescent="0.35">
      <c r="A125" s="51">
        <v>15.95</v>
      </c>
      <c r="B125" s="51">
        <v>2</v>
      </c>
      <c r="C125" s="52"/>
      <c r="D125" s="52"/>
      <c r="E125" s="53"/>
      <c r="F125" s="58"/>
      <c r="G125" s="58"/>
    </row>
    <row r="126" spans="1:7" x14ac:dyDescent="0.35">
      <c r="A126" s="51">
        <v>12.48</v>
      </c>
      <c r="B126" s="51">
        <v>2.52</v>
      </c>
      <c r="C126" s="52"/>
      <c r="D126" s="52"/>
      <c r="E126" s="53"/>
      <c r="F126" s="58"/>
      <c r="G126" s="58"/>
    </row>
    <row r="127" spans="1:7" x14ac:dyDescent="0.35">
      <c r="A127" s="51">
        <v>29.8</v>
      </c>
      <c r="B127" s="51">
        <v>4.2</v>
      </c>
      <c r="C127" s="52"/>
      <c r="D127" s="52"/>
      <c r="E127" s="53"/>
      <c r="F127" s="58"/>
      <c r="G127" s="58"/>
    </row>
    <row r="128" spans="1:7" x14ac:dyDescent="0.35">
      <c r="A128" s="51">
        <v>8.52</v>
      </c>
      <c r="B128" s="51">
        <v>1.48</v>
      </c>
      <c r="C128" s="52"/>
      <c r="D128" s="52"/>
      <c r="E128" s="53"/>
      <c r="F128" s="58"/>
      <c r="G128" s="58"/>
    </row>
    <row r="129" spans="1:7" x14ac:dyDescent="0.35">
      <c r="A129" s="51">
        <v>14.52</v>
      </c>
      <c r="B129" s="51">
        <v>2</v>
      </c>
      <c r="C129" s="52"/>
      <c r="D129" s="52"/>
      <c r="E129" s="53"/>
      <c r="F129" s="58"/>
      <c r="G129" s="58"/>
    </row>
    <row r="130" spans="1:7" x14ac:dyDescent="0.35">
      <c r="A130" s="51">
        <v>11.38</v>
      </c>
      <c r="B130" s="51">
        <v>2</v>
      </c>
      <c r="C130" s="52"/>
      <c r="D130" s="52"/>
      <c r="E130" s="53"/>
      <c r="F130" s="58"/>
      <c r="G130" s="58"/>
    </row>
    <row r="131" spans="1:7" x14ac:dyDescent="0.35">
      <c r="A131" s="51">
        <v>22.82</v>
      </c>
      <c r="B131" s="51">
        <v>2.1800000000000002</v>
      </c>
      <c r="C131" s="52"/>
      <c r="D131" s="52"/>
      <c r="E131" s="53"/>
      <c r="F131" s="58"/>
      <c r="G131" s="58"/>
    </row>
    <row r="132" spans="1:7" x14ac:dyDescent="0.35">
      <c r="A132" s="51">
        <v>19.079999999999998</v>
      </c>
      <c r="B132" s="51">
        <v>1.5</v>
      </c>
      <c r="C132" s="52"/>
      <c r="D132" s="52"/>
      <c r="E132" s="53"/>
      <c r="F132" s="58"/>
      <c r="G132" s="58"/>
    </row>
    <row r="133" spans="1:7" x14ac:dyDescent="0.35">
      <c r="A133" s="51">
        <v>20.27</v>
      </c>
      <c r="B133" s="51">
        <v>2.83</v>
      </c>
      <c r="C133" s="52"/>
      <c r="D133" s="52"/>
      <c r="E133" s="53"/>
      <c r="F133" s="58"/>
      <c r="G133" s="58"/>
    </row>
    <row r="134" spans="1:7" x14ac:dyDescent="0.35">
      <c r="A134" s="51">
        <v>11.17</v>
      </c>
      <c r="B134" s="51">
        <v>1.5</v>
      </c>
      <c r="C134" s="52"/>
      <c r="D134" s="52"/>
      <c r="E134" s="53"/>
      <c r="F134" s="58"/>
      <c r="G134" s="58"/>
    </row>
    <row r="135" spans="1:7" x14ac:dyDescent="0.35">
      <c r="A135" s="51">
        <v>12.26</v>
      </c>
      <c r="B135" s="51">
        <v>2</v>
      </c>
      <c r="C135" s="52"/>
      <c r="D135" s="52"/>
      <c r="E135" s="53"/>
      <c r="F135" s="58"/>
      <c r="G135" s="58"/>
    </row>
    <row r="136" spans="1:7" x14ac:dyDescent="0.35">
      <c r="A136" s="51">
        <v>18.260000000000002</v>
      </c>
      <c r="B136" s="51">
        <v>3.25</v>
      </c>
      <c r="C136" s="52"/>
      <c r="D136" s="52"/>
      <c r="E136" s="53"/>
      <c r="F136" s="58"/>
      <c r="G136" s="58"/>
    </row>
    <row r="137" spans="1:7" x14ac:dyDescent="0.35">
      <c r="A137" s="51">
        <v>8.51</v>
      </c>
      <c r="B137" s="51">
        <v>1.25</v>
      </c>
      <c r="C137" s="52"/>
      <c r="D137" s="52"/>
      <c r="E137" s="53"/>
      <c r="F137" s="58"/>
      <c r="G137" s="58"/>
    </row>
    <row r="138" spans="1:7" x14ac:dyDescent="0.35">
      <c r="A138" s="51">
        <v>10.33</v>
      </c>
      <c r="B138" s="51">
        <v>2</v>
      </c>
      <c r="C138" s="52"/>
      <c r="D138" s="52"/>
      <c r="E138" s="53"/>
      <c r="F138" s="58"/>
      <c r="G138" s="58"/>
    </row>
    <row r="139" spans="1:7" x14ac:dyDescent="0.35">
      <c r="A139" s="51">
        <v>14.15</v>
      </c>
      <c r="B139" s="51">
        <v>2</v>
      </c>
      <c r="C139" s="52"/>
      <c r="D139" s="52"/>
      <c r="E139" s="53"/>
      <c r="F139" s="58"/>
      <c r="G139" s="58"/>
    </row>
    <row r="140" spans="1:7" x14ac:dyDescent="0.35">
      <c r="A140" s="51">
        <v>16</v>
      </c>
      <c r="B140" s="51">
        <v>2</v>
      </c>
      <c r="C140" s="52"/>
      <c r="D140" s="52"/>
      <c r="E140" s="53"/>
      <c r="F140" s="58"/>
      <c r="G140" s="58"/>
    </row>
    <row r="141" spans="1:7" x14ac:dyDescent="0.35">
      <c r="A141" s="51">
        <v>13.16</v>
      </c>
      <c r="B141" s="51">
        <v>2.75</v>
      </c>
      <c r="C141" s="52"/>
      <c r="D141" s="52"/>
      <c r="E141" s="53"/>
      <c r="F141" s="58"/>
      <c r="G141" s="58"/>
    </row>
    <row r="142" spans="1:7" x14ac:dyDescent="0.35">
      <c r="A142" s="51">
        <v>17.47</v>
      </c>
      <c r="B142" s="51">
        <v>3.5</v>
      </c>
      <c r="C142" s="52"/>
      <c r="D142" s="52"/>
      <c r="E142" s="53"/>
      <c r="F142" s="58"/>
      <c r="G142" s="58"/>
    </row>
    <row r="143" spans="1:7" x14ac:dyDescent="0.35">
      <c r="A143" s="51">
        <v>34.299999999999997</v>
      </c>
      <c r="B143" s="51">
        <v>6.7</v>
      </c>
      <c r="C143" s="52"/>
      <c r="D143" s="52"/>
      <c r="E143" s="53"/>
      <c r="F143" s="58"/>
      <c r="G143" s="58"/>
    </row>
    <row r="144" spans="1:7" x14ac:dyDescent="0.35">
      <c r="A144" s="51">
        <v>41.19</v>
      </c>
      <c r="B144" s="51">
        <v>5</v>
      </c>
      <c r="C144" s="52"/>
      <c r="D144" s="52"/>
      <c r="E144" s="53"/>
      <c r="F144" s="58"/>
      <c r="G144" s="58"/>
    </row>
    <row r="145" spans="1:7" x14ac:dyDescent="0.35">
      <c r="A145" s="51">
        <v>27.05</v>
      </c>
      <c r="B145" s="51">
        <v>5</v>
      </c>
      <c r="C145" s="52"/>
      <c r="D145" s="52"/>
      <c r="E145" s="53"/>
      <c r="F145" s="58"/>
      <c r="G145" s="58"/>
    </row>
    <row r="146" spans="1:7" x14ac:dyDescent="0.35">
      <c r="A146" s="51">
        <v>16.43</v>
      </c>
      <c r="B146" s="51">
        <v>2.2999999999999998</v>
      </c>
      <c r="C146" s="52"/>
      <c r="D146" s="52"/>
      <c r="E146" s="53"/>
      <c r="F146" s="58"/>
      <c r="G146" s="58"/>
    </row>
    <row r="147" spans="1:7" x14ac:dyDescent="0.35">
      <c r="A147" s="51">
        <v>8.35</v>
      </c>
      <c r="B147" s="51">
        <v>1.5</v>
      </c>
      <c r="C147" s="52"/>
      <c r="D147" s="52"/>
      <c r="E147" s="53"/>
      <c r="F147" s="58"/>
      <c r="G147" s="58"/>
    </row>
    <row r="148" spans="1:7" x14ac:dyDescent="0.35">
      <c r="A148" s="51">
        <v>18.64</v>
      </c>
      <c r="B148" s="51">
        <v>1.36</v>
      </c>
      <c r="C148" s="52"/>
      <c r="D148" s="52"/>
      <c r="E148" s="53"/>
      <c r="F148" s="58"/>
      <c r="G148" s="58"/>
    </row>
    <row r="149" spans="1:7" x14ac:dyDescent="0.35">
      <c r="A149" s="51">
        <v>11.87</v>
      </c>
      <c r="B149" s="51">
        <v>1.63</v>
      </c>
      <c r="C149" s="52"/>
      <c r="D149" s="52"/>
      <c r="E149" s="53"/>
      <c r="F149" s="58"/>
      <c r="G149" s="58"/>
    </row>
    <row r="150" spans="1:7" x14ac:dyDescent="0.35">
      <c r="A150" s="51">
        <v>9.7799999999999994</v>
      </c>
      <c r="B150" s="51">
        <v>1.73</v>
      </c>
      <c r="C150" s="52"/>
      <c r="D150" s="52"/>
      <c r="E150" s="53"/>
      <c r="F150" s="58"/>
      <c r="G150" s="58"/>
    </row>
    <row r="151" spans="1:7" x14ac:dyDescent="0.35">
      <c r="A151" s="51">
        <v>7.51</v>
      </c>
      <c r="B151" s="51">
        <v>2</v>
      </c>
      <c r="C151" s="52"/>
      <c r="D151" s="52"/>
      <c r="E151" s="53"/>
      <c r="F151" s="58"/>
      <c r="G151" s="58"/>
    </row>
    <row r="152" spans="1:7" x14ac:dyDescent="0.35">
      <c r="A152" s="51">
        <v>14.07</v>
      </c>
      <c r="B152" s="51">
        <v>2.5</v>
      </c>
      <c r="C152" s="52"/>
      <c r="D152" s="52"/>
      <c r="E152" s="53"/>
      <c r="F152" s="58"/>
      <c r="G152" s="58"/>
    </row>
    <row r="153" spans="1:7" x14ac:dyDescent="0.35">
      <c r="A153" s="51">
        <v>13.13</v>
      </c>
      <c r="B153" s="51">
        <v>2</v>
      </c>
      <c r="C153" s="52"/>
      <c r="D153" s="52"/>
      <c r="E153" s="53"/>
      <c r="F153" s="58"/>
      <c r="G153" s="58"/>
    </row>
    <row r="154" spans="1:7" x14ac:dyDescent="0.35">
      <c r="A154" s="51">
        <v>17.260000000000002</v>
      </c>
      <c r="B154" s="51">
        <v>2.74</v>
      </c>
      <c r="C154" s="52"/>
      <c r="D154" s="52"/>
      <c r="E154" s="53"/>
      <c r="F154" s="58"/>
      <c r="G154" s="58"/>
    </row>
    <row r="155" spans="1:7" x14ac:dyDescent="0.35">
      <c r="A155" s="51">
        <v>24.55</v>
      </c>
      <c r="B155" s="51">
        <v>2</v>
      </c>
      <c r="C155" s="52"/>
      <c r="D155" s="52"/>
      <c r="E155" s="53"/>
      <c r="F155" s="58"/>
      <c r="G155" s="58"/>
    </row>
    <row r="156" spans="1:7" x14ac:dyDescent="0.35">
      <c r="A156" s="51">
        <v>19.77</v>
      </c>
      <c r="B156" s="51">
        <v>2</v>
      </c>
      <c r="C156" s="52"/>
      <c r="D156" s="52"/>
      <c r="E156" s="53"/>
      <c r="F156" s="58"/>
      <c r="G156" s="58"/>
    </row>
    <row r="157" spans="1:7" x14ac:dyDescent="0.35">
      <c r="A157" s="51">
        <v>29.85</v>
      </c>
      <c r="B157" s="51">
        <v>5.14</v>
      </c>
      <c r="C157" s="52"/>
      <c r="D157" s="52"/>
      <c r="E157" s="53"/>
      <c r="F157" s="58"/>
      <c r="G157" s="58"/>
    </row>
    <row r="158" spans="1:7" x14ac:dyDescent="0.35">
      <c r="A158" s="51">
        <v>48.17</v>
      </c>
      <c r="B158" s="51">
        <v>5</v>
      </c>
      <c r="C158" s="52"/>
      <c r="D158" s="52"/>
      <c r="E158" s="53"/>
      <c r="F158" s="58"/>
      <c r="G158" s="58"/>
    </row>
    <row r="159" spans="1:7" x14ac:dyDescent="0.35">
      <c r="A159" s="51">
        <v>25</v>
      </c>
      <c r="B159" s="51">
        <v>3.75</v>
      </c>
      <c r="C159" s="52"/>
      <c r="D159" s="52"/>
      <c r="E159" s="53"/>
      <c r="F159" s="58"/>
      <c r="G159" s="58"/>
    </row>
    <row r="160" spans="1:7" x14ac:dyDescent="0.35">
      <c r="A160" s="51">
        <v>13.39</v>
      </c>
      <c r="B160" s="51">
        <v>2.61</v>
      </c>
      <c r="C160" s="52"/>
      <c r="D160" s="52"/>
      <c r="E160" s="53"/>
      <c r="F160" s="58"/>
      <c r="G160" s="58"/>
    </row>
    <row r="161" spans="1:7" x14ac:dyDescent="0.35">
      <c r="A161" s="51">
        <v>16.489999999999998</v>
      </c>
      <c r="B161" s="51">
        <v>2</v>
      </c>
      <c r="C161" s="52"/>
      <c r="D161" s="52"/>
      <c r="E161" s="53"/>
      <c r="F161" s="58"/>
      <c r="G161" s="58"/>
    </row>
    <row r="162" spans="1:7" x14ac:dyDescent="0.35">
      <c r="A162" s="51">
        <v>21.5</v>
      </c>
      <c r="B162" s="51">
        <v>3.5</v>
      </c>
      <c r="C162" s="52"/>
      <c r="D162" s="52"/>
      <c r="E162" s="53"/>
      <c r="F162" s="58"/>
      <c r="G162" s="58"/>
    </row>
    <row r="163" spans="1:7" x14ac:dyDescent="0.35">
      <c r="A163" s="51">
        <v>12.66</v>
      </c>
      <c r="B163" s="51">
        <v>2.5</v>
      </c>
      <c r="C163" s="52"/>
      <c r="D163" s="52"/>
      <c r="E163" s="53"/>
      <c r="F163" s="58"/>
      <c r="G163" s="58"/>
    </row>
    <row r="164" spans="1:7" x14ac:dyDescent="0.35">
      <c r="A164" s="51">
        <v>16.21</v>
      </c>
      <c r="B164" s="51">
        <v>2</v>
      </c>
      <c r="C164" s="52"/>
      <c r="D164" s="52"/>
      <c r="E164" s="53"/>
      <c r="F164" s="58"/>
      <c r="G164" s="58"/>
    </row>
    <row r="165" spans="1:7" x14ac:dyDescent="0.35">
      <c r="A165" s="51">
        <v>13.81</v>
      </c>
      <c r="B165" s="51">
        <v>2</v>
      </c>
      <c r="C165" s="52"/>
      <c r="D165" s="52"/>
      <c r="E165" s="53"/>
      <c r="F165" s="58"/>
      <c r="G165" s="58"/>
    </row>
    <row r="166" spans="1:7" x14ac:dyDescent="0.35">
      <c r="A166" s="51">
        <v>17.510000000000002</v>
      </c>
      <c r="B166" s="51">
        <v>3</v>
      </c>
      <c r="C166" s="52"/>
      <c r="D166" s="52"/>
      <c r="E166" s="53"/>
      <c r="F166" s="58"/>
      <c r="G166" s="58"/>
    </row>
    <row r="167" spans="1:7" x14ac:dyDescent="0.35">
      <c r="A167" s="51">
        <v>24.52</v>
      </c>
      <c r="B167" s="51">
        <v>3.48</v>
      </c>
      <c r="C167" s="52"/>
      <c r="D167" s="52"/>
      <c r="E167" s="53"/>
      <c r="F167" s="58"/>
      <c r="G167" s="58"/>
    </row>
    <row r="168" spans="1:7" x14ac:dyDescent="0.35">
      <c r="A168" s="51">
        <v>20.76</v>
      </c>
      <c r="B168" s="51">
        <v>2.2400000000000002</v>
      </c>
      <c r="C168" s="52"/>
      <c r="D168" s="52"/>
      <c r="E168" s="53"/>
      <c r="F168" s="58"/>
      <c r="G168" s="58"/>
    </row>
    <row r="169" spans="1:7" x14ac:dyDescent="0.35">
      <c r="A169" s="51">
        <v>31.71</v>
      </c>
      <c r="B169" s="51">
        <v>4.5</v>
      </c>
      <c r="C169" s="52"/>
      <c r="D169" s="52"/>
      <c r="E169" s="53"/>
      <c r="F169" s="58"/>
      <c r="G169" s="58"/>
    </row>
    <row r="170" spans="1:7" x14ac:dyDescent="0.35">
      <c r="A170" s="51">
        <v>10.59</v>
      </c>
      <c r="B170" s="51">
        <v>1.61</v>
      </c>
      <c r="C170" s="52"/>
      <c r="D170" s="52"/>
      <c r="E170" s="53"/>
      <c r="F170" s="58"/>
      <c r="G170" s="58"/>
    </row>
    <row r="171" spans="1:7" x14ac:dyDescent="0.35">
      <c r="A171" s="51">
        <v>10.63</v>
      </c>
      <c r="B171" s="51">
        <v>2</v>
      </c>
      <c r="C171" s="52"/>
      <c r="D171" s="52"/>
      <c r="E171" s="53"/>
      <c r="F171" s="58"/>
      <c r="G171" s="58"/>
    </row>
    <row r="172" spans="1:7" x14ac:dyDescent="0.35">
      <c r="A172" s="51">
        <v>50.81</v>
      </c>
      <c r="B172" s="51">
        <v>10</v>
      </c>
      <c r="C172" s="52"/>
      <c r="D172" s="52"/>
      <c r="E172" s="53"/>
      <c r="F172" s="58"/>
      <c r="G172" s="58"/>
    </row>
    <row r="173" spans="1:7" x14ac:dyDescent="0.35">
      <c r="A173" s="51">
        <v>15.81</v>
      </c>
      <c r="B173" s="51">
        <v>3.16</v>
      </c>
      <c r="C173" s="52"/>
      <c r="D173" s="52"/>
      <c r="E173" s="53"/>
      <c r="F173" s="58"/>
      <c r="G173" s="58"/>
    </row>
    <row r="174" spans="1:7" x14ac:dyDescent="0.35">
      <c r="A174" s="51">
        <v>7.25</v>
      </c>
      <c r="B174" s="51">
        <v>5.15</v>
      </c>
      <c r="C174" s="52"/>
      <c r="D174" s="52"/>
      <c r="E174" s="53"/>
      <c r="F174" s="58"/>
      <c r="G174" s="58"/>
    </row>
    <row r="175" spans="1:7" x14ac:dyDescent="0.35">
      <c r="A175" s="51">
        <v>31.85</v>
      </c>
      <c r="B175" s="51">
        <v>3.18</v>
      </c>
      <c r="C175" s="52"/>
      <c r="D175" s="52"/>
      <c r="E175" s="53"/>
      <c r="F175" s="58"/>
      <c r="G175" s="58"/>
    </row>
    <row r="176" spans="1:7" x14ac:dyDescent="0.35">
      <c r="A176" s="51">
        <v>16.82</v>
      </c>
      <c r="B176" s="51">
        <v>4</v>
      </c>
      <c r="C176" s="52"/>
      <c r="D176" s="52"/>
      <c r="E176" s="53"/>
      <c r="F176" s="58"/>
      <c r="G176" s="58"/>
    </row>
    <row r="177" spans="1:7" x14ac:dyDescent="0.35">
      <c r="A177" s="51">
        <v>32.9</v>
      </c>
      <c r="B177" s="51">
        <v>3.11</v>
      </c>
      <c r="C177" s="52"/>
      <c r="D177" s="52"/>
      <c r="E177" s="53"/>
      <c r="F177" s="58"/>
      <c r="G177" s="58"/>
    </row>
    <row r="178" spans="1:7" x14ac:dyDescent="0.35">
      <c r="A178" s="51">
        <v>17.89</v>
      </c>
      <c r="B178" s="51">
        <v>2</v>
      </c>
      <c r="C178" s="52"/>
      <c r="D178" s="52"/>
      <c r="E178" s="53"/>
      <c r="F178" s="58"/>
      <c r="G178" s="58"/>
    </row>
    <row r="179" spans="1:7" x14ac:dyDescent="0.35">
      <c r="A179" s="51">
        <v>14.48</v>
      </c>
      <c r="B179" s="51">
        <v>2</v>
      </c>
      <c r="C179" s="52"/>
      <c r="D179" s="52"/>
      <c r="E179" s="53"/>
      <c r="F179" s="58"/>
      <c r="G179" s="58"/>
    </row>
    <row r="180" spans="1:7" x14ac:dyDescent="0.35">
      <c r="A180" s="51">
        <v>9.6</v>
      </c>
      <c r="B180" s="51">
        <v>4</v>
      </c>
      <c r="C180" s="52"/>
      <c r="D180" s="52"/>
      <c r="E180" s="53"/>
      <c r="F180" s="58"/>
      <c r="G180" s="58"/>
    </row>
    <row r="181" spans="1:7" x14ac:dyDescent="0.35">
      <c r="A181" s="51">
        <v>34.630000000000003</v>
      </c>
      <c r="B181" s="51">
        <v>3.55</v>
      </c>
      <c r="C181" s="52"/>
      <c r="D181" s="52"/>
      <c r="E181" s="53"/>
      <c r="F181" s="58"/>
      <c r="G181" s="58"/>
    </row>
    <row r="182" spans="1:7" x14ac:dyDescent="0.35">
      <c r="A182" s="51">
        <v>34.65</v>
      </c>
      <c r="B182" s="51">
        <v>3.68</v>
      </c>
      <c r="C182" s="52"/>
      <c r="D182" s="52"/>
      <c r="E182" s="53"/>
      <c r="F182" s="58"/>
      <c r="G182" s="58"/>
    </row>
    <row r="183" spans="1:7" x14ac:dyDescent="0.35">
      <c r="A183" s="51">
        <v>23.33</v>
      </c>
      <c r="B183" s="51">
        <v>5.65</v>
      </c>
      <c r="C183" s="52"/>
      <c r="D183" s="52"/>
      <c r="E183" s="53"/>
      <c r="F183" s="58"/>
      <c r="G183" s="58"/>
    </row>
    <row r="184" spans="1:7" x14ac:dyDescent="0.35">
      <c r="A184" s="51">
        <v>45.35</v>
      </c>
      <c r="B184" s="51">
        <v>3.5</v>
      </c>
      <c r="C184" s="52"/>
      <c r="D184" s="52"/>
      <c r="E184" s="53"/>
      <c r="F184" s="58"/>
      <c r="G184" s="58"/>
    </row>
    <row r="185" spans="1:7" x14ac:dyDescent="0.35">
      <c r="A185" s="51">
        <v>23.17</v>
      </c>
      <c r="B185" s="51">
        <v>6.5</v>
      </c>
      <c r="C185" s="52"/>
      <c r="D185" s="52"/>
      <c r="E185" s="53"/>
      <c r="F185" s="58"/>
      <c r="G185" s="58"/>
    </row>
    <row r="186" spans="1:7" x14ac:dyDescent="0.35">
      <c r="A186" s="51">
        <v>40.549999999999997</v>
      </c>
      <c r="B186" s="51">
        <v>3</v>
      </c>
      <c r="C186" s="52"/>
      <c r="D186" s="52"/>
      <c r="E186" s="53"/>
      <c r="F186" s="58"/>
      <c r="G186" s="58"/>
    </row>
    <row r="187" spans="1:7" x14ac:dyDescent="0.35">
      <c r="A187" s="51">
        <v>20.69</v>
      </c>
      <c r="B187" s="51">
        <v>5</v>
      </c>
      <c r="C187" s="52"/>
      <c r="D187" s="52"/>
      <c r="E187" s="53"/>
      <c r="F187" s="58"/>
      <c r="G187" s="58"/>
    </row>
    <row r="188" spans="1:7" x14ac:dyDescent="0.35">
      <c r="A188" s="51">
        <v>20.9</v>
      </c>
      <c r="B188" s="51">
        <v>3.5</v>
      </c>
      <c r="C188" s="52"/>
      <c r="D188" s="52"/>
      <c r="E188" s="53"/>
      <c r="F188" s="58"/>
      <c r="G188" s="58"/>
    </row>
    <row r="189" spans="1:7" x14ac:dyDescent="0.35">
      <c r="A189" s="51">
        <v>30.46</v>
      </c>
      <c r="B189" s="51">
        <v>2</v>
      </c>
      <c r="C189" s="52"/>
      <c r="D189" s="52"/>
      <c r="E189" s="53"/>
      <c r="F189" s="58"/>
      <c r="G189" s="58"/>
    </row>
    <row r="190" spans="1:7" x14ac:dyDescent="0.35">
      <c r="A190" s="51">
        <v>18.149999999999999</v>
      </c>
      <c r="B190" s="51">
        <v>3.5</v>
      </c>
      <c r="C190" s="52"/>
      <c r="D190" s="52"/>
      <c r="E190" s="53"/>
      <c r="F190" s="58"/>
      <c r="G190" s="58"/>
    </row>
    <row r="191" spans="1:7" x14ac:dyDescent="0.35">
      <c r="A191" s="51">
        <v>23.1</v>
      </c>
      <c r="B191" s="51">
        <v>4</v>
      </c>
      <c r="C191" s="52"/>
      <c r="D191" s="52"/>
      <c r="E191" s="53"/>
      <c r="F191" s="58"/>
      <c r="G191" s="58"/>
    </row>
    <row r="192" spans="1:7" x14ac:dyDescent="0.35">
      <c r="A192" s="51">
        <v>15.69</v>
      </c>
      <c r="B192" s="51">
        <v>1.5</v>
      </c>
      <c r="C192" s="52"/>
      <c r="D192" s="52"/>
      <c r="E192" s="53"/>
      <c r="F192" s="58"/>
      <c r="G192" s="58"/>
    </row>
    <row r="193" spans="1:7" x14ac:dyDescent="0.35">
      <c r="A193" s="51">
        <v>19.809999999999999</v>
      </c>
      <c r="B193" s="51">
        <v>4.1900000000000004</v>
      </c>
      <c r="C193" s="52"/>
      <c r="D193" s="52"/>
      <c r="E193" s="53"/>
      <c r="F193" s="58"/>
      <c r="G193" s="58"/>
    </row>
    <row r="194" spans="1:7" x14ac:dyDescent="0.35">
      <c r="A194" s="51">
        <v>28.44</v>
      </c>
      <c r="B194" s="51">
        <v>2.56</v>
      </c>
      <c r="C194" s="52"/>
      <c r="D194" s="52"/>
      <c r="E194" s="53"/>
      <c r="F194" s="58"/>
      <c r="G194" s="58"/>
    </row>
    <row r="195" spans="1:7" x14ac:dyDescent="0.35">
      <c r="A195" s="51">
        <v>15.48</v>
      </c>
      <c r="B195" s="51">
        <v>2.02</v>
      </c>
      <c r="C195" s="52"/>
      <c r="D195" s="52"/>
      <c r="E195" s="53"/>
      <c r="F195" s="58"/>
      <c r="G195" s="58"/>
    </row>
    <row r="196" spans="1:7" x14ac:dyDescent="0.35">
      <c r="A196" s="51">
        <v>16.579999999999998</v>
      </c>
      <c r="B196" s="51">
        <v>4</v>
      </c>
      <c r="C196" s="52"/>
      <c r="D196" s="52"/>
      <c r="E196" s="53"/>
      <c r="F196" s="58"/>
      <c r="G196" s="58"/>
    </row>
    <row r="197" spans="1:7" x14ac:dyDescent="0.35">
      <c r="A197" s="51">
        <v>7.56</v>
      </c>
      <c r="B197" s="51">
        <v>1.44</v>
      </c>
      <c r="C197" s="52"/>
      <c r="D197" s="52"/>
      <c r="E197" s="53"/>
      <c r="F197" s="58"/>
      <c r="G197" s="58"/>
    </row>
    <row r="198" spans="1:7" x14ac:dyDescent="0.35">
      <c r="A198" s="51">
        <v>10.34</v>
      </c>
      <c r="B198" s="51">
        <v>2</v>
      </c>
      <c r="C198" s="52"/>
      <c r="D198" s="52"/>
      <c r="E198" s="53"/>
      <c r="F198" s="58"/>
      <c r="G198" s="58"/>
    </row>
    <row r="199" spans="1:7" x14ac:dyDescent="0.35">
      <c r="A199" s="51">
        <v>43.11</v>
      </c>
      <c r="B199" s="51">
        <v>5</v>
      </c>
      <c r="C199" s="52"/>
      <c r="D199" s="52"/>
      <c r="E199" s="53"/>
      <c r="F199" s="58"/>
      <c r="G199" s="58"/>
    </row>
    <row r="200" spans="1:7" x14ac:dyDescent="0.35">
      <c r="A200" s="51">
        <v>13</v>
      </c>
      <c r="B200" s="51">
        <v>2</v>
      </c>
      <c r="C200" s="52"/>
      <c r="D200" s="52"/>
      <c r="E200" s="53"/>
      <c r="F200" s="58"/>
      <c r="G200" s="58"/>
    </row>
    <row r="201" spans="1:7" x14ac:dyDescent="0.35">
      <c r="A201" s="51">
        <v>13.51</v>
      </c>
      <c r="B201" s="51">
        <v>2</v>
      </c>
      <c r="C201" s="52"/>
      <c r="D201" s="52"/>
      <c r="E201" s="53"/>
      <c r="F201" s="58"/>
      <c r="G201" s="58"/>
    </row>
    <row r="202" spans="1:7" x14ac:dyDescent="0.35">
      <c r="A202" s="51">
        <v>18.71</v>
      </c>
      <c r="B202" s="51">
        <v>4</v>
      </c>
      <c r="C202" s="52"/>
      <c r="D202" s="52"/>
      <c r="E202" s="53"/>
      <c r="F202" s="58"/>
      <c r="G202" s="58"/>
    </row>
    <row r="203" spans="1:7" x14ac:dyDescent="0.35">
      <c r="A203" s="51">
        <v>12.74</v>
      </c>
      <c r="B203" s="51">
        <v>2.0099999999999998</v>
      </c>
      <c r="C203" s="52"/>
      <c r="D203" s="52"/>
      <c r="E203" s="53"/>
      <c r="F203" s="58"/>
      <c r="G203" s="58"/>
    </row>
    <row r="204" spans="1:7" x14ac:dyDescent="0.35">
      <c r="A204" s="51">
        <v>13</v>
      </c>
      <c r="B204" s="51">
        <v>2</v>
      </c>
      <c r="C204" s="52"/>
      <c r="D204" s="52"/>
      <c r="E204" s="53"/>
      <c r="F204" s="58"/>
      <c r="G204" s="58"/>
    </row>
    <row r="205" spans="1:7" x14ac:dyDescent="0.35">
      <c r="A205" s="51">
        <v>16.399999999999999</v>
      </c>
      <c r="B205" s="51">
        <v>2.5</v>
      </c>
      <c r="C205" s="52"/>
      <c r="D205" s="52"/>
      <c r="E205" s="53"/>
      <c r="F205" s="58"/>
      <c r="G205" s="58"/>
    </row>
    <row r="206" spans="1:7" x14ac:dyDescent="0.35">
      <c r="A206" s="51">
        <v>20.53</v>
      </c>
      <c r="B206" s="51">
        <v>4</v>
      </c>
      <c r="C206" s="52"/>
      <c r="D206" s="52"/>
      <c r="E206" s="53"/>
      <c r="F206" s="58"/>
      <c r="G206" s="58"/>
    </row>
    <row r="207" spans="1:7" x14ac:dyDescent="0.35">
      <c r="A207" s="51">
        <v>16.47</v>
      </c>
      <c r="B207" s="51">
        <v>3.23</v>
      </c>
      <c r="C207" s="52"/>
      <c r="D207" s="52"/>
      <c r="E207" s="53"/>
      <c r="F207" s="58"/>
      <c r="G207" s="58"/>
    </row>
    <row r="208" spans="1:7" x14ac:dyDescent="0.35">
      <c r="A208" s="51">
        <v>26.59</v>
      </c>
      <c r="B208" s="51">
        <v>3.41</v>
      </c>
      <c r="C208" s="52"/>
      <c r="D208" s="52"/>
      <c r="E208" s="53"/>
      <c r="F208" s="58"/>
      <c r="G208" s="58"/>
    </row>
    <row r="209" spans="1:7" x14ac:dyDescent="0.35">
      <c r="A209" s="51">
        <v>38.729999999999997</v>
      </c>
      <c r="B209" s="51">
        <v>3</v>
      </c>
      <c r="C209" s="52"/>
      <c r="D209" s="52"/>
      <c r="E209" s="53"/>
      <c r="F209" s="58"/>
      <c r="G209" s="58"/>
    </row>
    <row r="210" spans="1:7" x14ac:dyDescent="0.35">
      <c r="A210" s="51">
        <v>24.27</v>
      </c>
      <c r="B210" s="51">
        <v>2.0299999999999998</v>
      </c>
      <c r="C210" s="52"/>
      <c r="D210" s="52"/>
      <c r="E210" s="53"/>
      <c r="F210" s="58"/>
      <c r="G210" s="58"/>
    </row>
    <row r="211" spans="1:7" x14ac:dyDescent="0.35">
      <c r="A211" s="51">
        <v>12.76</v>
      </c>
      <c r="B211" s="51">
        <v>2.23</v>
      </c>
      <c r="C211" s="52"/>
      <c r="D211" s="52"/>
      <c r="E211" s="53"/>
      <c r="F211" s="58"/>
      <c r="G211" s="58"/>
    </row>
    <row r="212" spans="1:7" x14ac:dyDescent="0.35">
      <c r="A212" s="51">
        <v>30.06</v>
      </c>
      <c r="B212" s="51">
        <v>2</v>
      </c>
      <c r="C212" s="52"/>
      <c r="D212" s="52"/>
      <c r="E212" s="53"/>
      <c r="F212" s="58"/>
      <c r="G212" s="58"/>
    </row>
    <row r="213" spans="1:7" x14ac:dyDescent="0.35">
      <c r="A213" s="51">
        <v>25.89</v>
      </c>
      <c r="B213" s="51">
        <v>5.16</v>
      </c>
      <c r="C213" s="52"/>
      <c r="D213" s="52"/>
      <c r="E213" s="53"/>
      <c r="F213" s="58"/>
      <c r="G213" s="58"/>
    </row>
    <row r="214" spans="1:7" x14ac:dyDescent="0.35">
      <c r="A214" s="51">
        <v>48.33</v>
      </c>
      <c r="B214" s="51">
        <v>9</v>
      </c>
      <c r="C214" s="52"/>
      <c r="D214" s="52"/>
      <c r="E214" s="53"/>
      <c r="F214" s="58"/>
      <c r="G214" s="58"/>
    </row>
    <row r="215" spans="1:7" x14ac:dyDescent="0.35">
      <c r="A215" s="51">
        <v>13.27</v>
      </c>
      <c r="B215" s="51">
        <v>2.5</v>
      </c>
      <c r="C215" s="52"/>
      <c r="D215" s="52"/>
      <c r="E215" s="53"/>
      <c r="F215" s="58"/>
      <c r="G215" s="58"/>
    </row>
    <row r="216" spans="1:7" x14ac:dyDescent="0.35">
      <c r="A216" s="51">
        <v>28.17</v>
      </c>
      <c r="B216" s="51">
        <v>6.5</v>
      </c>
      <c r="C216" s="52"/>
      <c r="D216" s="52"/>
      <c r="E216" s="53"/>
      <c r="F216" s="58"/>
      <c r="G216" s="58"/>
    </row>
    <row r="217" spans="1:7" x14ac:dyDescent="0.35">
      <c r="A217" s="51">
        <v>12.9</v>
      </c>
      <c r="B217" s="51">
        <v>1.1000000000000001</v>
      </c>
      <c r="C217" s="52"/>
      <c r="D217" s="52"/>
      <c r="E217" s="53"/>
      <c r="F217" s="58"/>
      <c r="G217" s="58"/>
    </row>
    <row r="218" spans="1:7" x14ac:dyDescent="0.35">
      <c r="A218" s="51">
        <v>28.15</v>
      </c>
      <c r="B218" s="51">
        <v>3</v>
      </c>
      <c r="C218" s="52"/>
      <c r="D218" s="52"/>
      <c r="E218" s="53"/>
      <c r="F218" s="58"/>
      <c r="G218" s="58"/>
    </row>
    <row r="219" spans="1:7" x14ac:dyDescent="0.35">
      <c r="A219" s="51">
        <v>11.59</v>
      </c>
      <c r="B219" s="51">
        <v>1.5</v>
      </c>
      <c r="C219" s="52"/>
      <c r="D219" s="52"/>
      <c r="E219" s="53"/>
      <c r="F219" s="58"/>
      <c r="G219" s="58"/>
    </row>
    <row r="220" spans="1:7" x14ac:dyDescent="0.35">
      <c r="A220" s="51">
        <v>7.74</v>
      </c>
      <c r="B220" s="51">
        <v>1.44</v>
      </c>
      <c r="C220" s="52"/>
      <c r="D220" s="52"/>
      <c r="E220" s="53"/>
      <c r="F220" s="58"/>
      <c r="G220" s="58"/>
    </row>
    <row r="221" spans="1:7" x14ac:dyDescent="0.35">
      <c r="A221" s="51">
        <v>30.14</v>
      </c>
      <c r="B221" s="51">
        <v>3.09</v>
      </c>
      <c r="C221" s="52"/>
      <c r="D221" s="52"/>
      <c r="E221" s="53"/>
      <c r="F221" s="58"/>
      <c r="G221" s="58"/>
    </row>
    <row r="222" spans="1:7" x14ac:dyDescent="0.35">
      <c r="A222" s="51">
        <v>12.16</v>
      </c>
      <c r="B222" s="51">
        <v>2.2000000000000002</v>
      </c>
      <c r="C222" s="52"/>
      <c r="D222" s="52"/>
      <c r="E222" s="53"/>
      <c r="F222" s="58"/>
      <c r="G222" s="58"/>
    </row>
    <row r="223" spans="1:7" x14ac:dyDescent="0.35">
      <c r="A223" s="51">
        <v>13.42</v>
      </c>
      <c r="B223" s="51">
        <v>3.48</v>
      </c>
      <c r="C223" s="52"/>
      <c r="D223" s="52"/>
      <c r="E223" s="53"/>
      <c r="F223" s="58"/>
      <c r="G223" s="58"/>
    </row>
    <row r="224" spans="1:7" x14ac:dyDescent="0.35">
      <c r="A224" s="51">
        <v>8.58</v>
      </c>
      <c r="B224" s="51">
        <v>1.92</v>
      </c>
      <c r="C224" s="52"/>
      <c r="D224" s="52"/>
      <c r="E224" s="53"/>
      <c r="F224" s="58"/>
      <c r="G224" s="58"/>
    </row>
    <row r="225" spans="1:7" x14ac:dyDescent="0.35">
      <c r="A225" s="51">
        <v>15.98</v>
      </c>
      <c r="B225" s="51">
        <v>3</v>
      </c>
      <c r="C225" s="52"/>
      <c r="D225" s="52"/>
      <c r="E225" s="53"/>
      <c r="F225" s="58"/>
      <c r="G225" s="58"/>
    </row>
    <row r="226" spans="1:7" x14ac:dyDescent="0.35">
      <c r="A226" s="51">
        <v>13.42</v>
      </c>
      <c r="B226" s="51">
        <v>1.58</v>
      </c>
      <c r="C226" s="52"/>
      <c r="D226" s="52"/>
      <c r="E226" s="53"/>
      <c r="F226" s="58"/>
      <c r="G226" s="58"/>
    </row>
    <row r="227" spans="1:7" x14ac:dyDescent="0.35">
      <c r="A227" s="51">
        <v>16.27</v>
      </c>
      <c r="B227" s="51">
        <v>2.5</v>
      </c>
      <c r="C227" s="52"/>
      <c r="D227" s="52"/>
      <c r="E227" s="53"/>
      <c r="F227" s="58"/>
      <c r="G227" s="58"/>
    </row>
    <row r="228" spans="1:7" x14ac:dyDescent="0.35">
      <c r="A228" s="51">
        <v>10.09</v>
      </c>
      <c r="B228" s="51">
        <v>2</v>
      </c>
      <c r="C228" s="52"/>
      <c r="D228" s="52"/>
      <c r="E228" s="53"/>
      <c r="F228" s="58"/>
      <c r="G228" s="58"/>
    </row>
    <row r="229" spans="1:7" x14ac:dyDescent="0.35">
      <c r="A229" s="51">
        <v>20.45</v>
      </c>
      <c r="B229" s="51">
        <v>3</v>
      </c>
      <c r="C229" s="52"/>
      <c r="D229" s="52"/>
      <c r="E229" s="53"/>
      <c r="F229" s="58"/>
      <c r="G229" s="58"/>
    </row>
    <row r="230" spans="1:7" x14ac:dyDescent="0.35">
      <c r="A230" s="51">
        <v>13.28</v>
      </c>
      <c r="B230" s="51">
        <v>2.72</v>
      </c>
      <c r="C230" s="52"/>
      <c r="D230" s="52"/>
      <c r="E230" s="53"/>
      <c r="F230" s="58"/>
      <c r="G230" s="58"/>
    </row>
    <row r="231" spans="1:7" x14ac:dyDescent="0.35">
      <c r="A231" s="51">
        <v>22.12</v>
      </c>
      <c r="B231" s="51">
        <v>2.88</v>
      </c>
      <c r="C231" s="52"/>
      <c r="D231" s="52"/>
      <c r="E231" s="53"/>
      <c r="F231" s="58"/>
      <c r="G231" s="58"/>
    </row>
    <row r="232" spans="1:7" x14ac:dyDescent="0.35">
      <c r="A232" s="51">
        <v>24.01</v>
      </c>
      <c r="B232" s="51">
        <v>2</v>
      </c>
      <c r="C232" s="52"/>
      <c r="D232" s="52"/>
      <c r="E232" s="53"/>
      <c r="F232" s="58"/>
      <c r="G232" s="58"/>
    </row>
    <row r="233" spans="1:7" x14ac:dyDescent="0.35">
      <c r="A233" s="51">
        <v>15.69</v>
      </c>
      <c r="B233" s="51">
        <v>3</v>
      </c>
      <c r="C233" s="52"/>
      <c r="D233" s="52"/>
      <c r="E233" s="53"/>
      <c r="F233" s="58"/>
      <c r="G233" s="58"/>
    </row>
    <row r="234" spans="1:7" x14ac:dyDescent="0.35">
      <c r="A234" s="51">
        <v>11.61</v>
      </c>
      <c r="B234" s="51">
        <v>3.39</v>
      </c>
      <c r="C234" s="52"/>
      <c r="D234" s="52"/>
      <c r="E234" s="53"/>
      <c r="F234" s="58"/>
      <c r="G234" s="58"/>
    </row>
    <row r="235" spans="1:7" x14ac:dyDescent="0.35">
      <c r="A235" s="51">
        <v>10.77</v>
      </c>
      <c r="B235" s="51">
        <v>1.47</v>
      </c>
      <c r="C235" s="52"/>
      <c r="D235" s="52"/>
      <c r="E235" s="53"/>
      <c r="F235" s="58"/>
      <c r="G235" s="58"/>
    </row>
    <row r="236" spans="1:7" x14ac:dyDescent="0.35">
      <c r="A236" s="51">
        <v>15.53</v>
      </c>
      <c r="B236" s="51">
        <v>3</v>
      </c>
      <c r="C236" s="52"/>
      <c r="D236" s="52"/>
      <c r="E236" s="53"/>
      <c r="F236" s="58"/>
      <c r="G236" s="58"/>
    </row>
    <row r="237" spans="1:7" x14ac:dyDescent="0.35">
      <c r="A237" s="51">
        <v>10.07</v>
      </c>
      <c r="B237" s="51">
        <v>1.25</v>
      </c>
      <c r="C237" s="52"/>
      <c r="D237" s="52"/>
      <c r="E237" s="53"/>
      <c r="F237" s="58"/>
      <c r="G237" s="58"/>
    </row>
    <row r="238" spans="1:7" x14ac:dyDescent="0.35">
      <c r="A238" s="51">
        <v>12.6</v>
      </c>
      <c r="B238" s="51">
        <v>1</v>
      </c>
      <c r="C238" s="52"/>
      <c r="D238" s="52"/>
      <c r="E238" s="53"/>
      <c r="F238" s="58"/>
      <c r="G238" s="58"/>
    </row>
    <row r="239" spans="1:7" x14ac:dyDescent="0.35">
      <c r="A239" s="51">
        <v>32.83</v>
      </c>
      <c r="B239" s="51">
        <v>1.17</v>
      </c>
      <c r="C239" s="52"/>
      <c r="D239" s="52"/>
      <c r="E239" s="53"/>
      <c r="F239" s="58"/>
      <c r="G239" s="58"/>
    </row>
    <row r="240" spans="1:7" x14ac:dyDescent="0.35">
      <c r="A240" s="51">
        <v>35.83</v>
      </c>
      <c r="B240" s="51">
        <v>4.67</v>
      </c>
      <c r="C240" s="52"/>
      <c r="D240" s="52"/>
      <c r="E240" s="53"/>
      <c r="F240" s="58"/>
      <c r="G240" s="58"/>
    </row>
    <row r="241" spans="1:7" x14ac:dyDescent="0.35">
      <c r="A241" s="51">
        <v>29.03</v>
      </c>
      <c r="B241" s="51">
        <v>5.92</v>
      </c>
      <c r="C241" s="52"/>
      <c r="D241" s="52"/>
      <c r="E241" s="53"/>
      <c r="F241" s="58"/>
      <c r="G241" s="58"/>
    </row>
    <row r="242" spans="1:7" x14ac:dyDescent="0.35">
      <c r="A242" s="51">
        <v>27.18</v>
      </c>
      <c r="B242" s="51">
        <v>2</v>
      </c>
      <c r="C242" s="52"/>
      <c r="D242" s="52"/>
      <c r="E242" s="53"/>
      <c r="F242" s="58"/>
      <c r="G242" s="58"/>
    </row>
    <row r="243" spans="1:7" x14ac:dyDescent="0.35">
      <c r="A243" s="51">
        <v>22.67</v>
      </c>
      <c r="B243" s="51">
        <v>2</v>
      </c>
      <c r="C243" s="52"/>
      <c r="D243" s="52"/>
      <c r="E243" s="53"/>
      <c r="F243" s="58"/>
      <c r="G243" s="58"/>
    </row>
    <row r="244" spans="1:7" x14ac:dyDescent="0.35">
      <c r="A244" s="51">
        <v>17.82</v>
      </c>
      <c r="B244" s="51">
        <v>1.75</v>
      </c>
      <c r="C244" s="52"/>
      <c r="D244" s="52"/>
      <c r="E244" s="53"/>
      <c r="F244" s="58"/>
      <c r="G244" s="58"/>
    </row>
    <row r="245" spans="1:7" x14ac:dyDescent="0.35">
      <c r="A245" s="51">
        <v>18.78</v>
      </c>
      <c r="B245" s="51">
        <v>3</v>
      </c>
      <c r="C245" s="52"/>
      <c r="D245" s="52"/>
      <c r="E245" s="53"/>
      <c r="F245" s="58"/>
      <c r="G245" s="58"/>
    </row>
    <row r="246" spans="1:7" x14ac:dyDescent="0.35">
      <c r="A246" s="54">
        <f>AVERAGE(A2:A245)</f>
        <v>19.785942622950824</v>
      </c>
      <c r="B246" s="54">
        <f>AVERAGE(B2:B245)</f>
        <v>2.9982786885245902</v>
      </c>
      <c r="C246" s="2"/>
      <c r="D246" s="2"/>
      <c r="E246" s="57"/>
      <c r="F246" s="58"/>
      <c r="G246" s="5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Statistics</vt:lpstr>
      <vt:lpstr>Transactions</vt:lpstr>
      <vt:lpstr>Sensex</vt:lpstr>
      <vt:lpstr>Inferential Statistics</vt:lpstr>
      <vt:lpstr>Pearson's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Sidana</dc:creator>
  <cp:lastModifiedBy>Anshul Sidana</cp:lastModifiedBy>
  <dcterms:created xsi:type="dcterms:W3CDTF">2022-12-03T04:31:52Z</dcterms:created>
  <dcterms:modified xsi:type="dcterms:W3CDTF">2023-07-23T18:54:34Z</dcterms:modified>
</cp:coreProperties>
</file>