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n\Desktop\Universita\Didattica\Data Mining\Slide\"/>
    </mc:Choice>
  </mc:AlternateContent>
  <xr:revisionPtr revIDLastSave="1" documentId="8_{2FA64DD3-71E3-4F5E-B98C-BFB160C208C1}" xr6:coauthVersionLast="47" xr6:coauthVersionMax="47" xr10:uidLastSave="{DD0DC939-13A8-440C-9F42-1139960BDB6F}"/>
  <bookViews>
    <workbookView xWindow="-108" yWindow="-108" windowWidth="23256" windowHeight="12456" firstSheet="3" activeTab="3" xr2:uid="{EE605FF0-5598-4244-8A89-04346AAA062B}"/>
  </bookViews>
  <sheets>
    <sheet name="one hot encoding" sheetId="5" r:id="rId1"/>
    <sheet name="discretizzazione" sheetId="3" r:id="rId2"/>
    <sheet name="discr duplicati" sheetId="4" r:id="rId3"/>
    <sheet name="firme" sheetId="1" r:id="rId4"/>
    <sheet name="firme norm" sheetId="2" r:id="rId5"/>
    <sheet name="Foglio6" sheetId="6" r:id="rId6"/>
  </sheets>
  <definedNames>
    <definedName name="_xlnm._FilterDatabase" localSheetId="2" hidden="1">'discr duplicati'!$A$2:$A$32</definedName>
    <definedName name="_xlnm._FilterDatabase" localSheetId="1" hidden="1">discretizzazione!$B$1:$B$31</definedName>
  </definedNames>
  <calcPr calcId="191028"/>
  <pivotCaches>
    <pivotCache cacheId="1690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4" l="1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4" i="4"/>
  <c r="J13" i="4"/>
  <c r="J12" i="4"/>
  <c r="J11" i="4"/>
  <c r="J10" i="4"/>
  <c r="J9" i="4"/>
  <c r="J8" i="4"/>
  <c r="J7" i="4"/>
  <c r="J6" i="4"/>
  <c r="J5" i="4"/>
  <c r="J4" i="4"/>
  <c r="J3" i="4"/>
  <c r="J15" i="4"/>
  <c r="Y2" i="4"/>
  <c r="AA2" i="4" s="1"/>
  <c r="AB2" i="4" s="1"/>
  <c r="AC2" i="4" s="1"/>
  <c r="P2" i="3"/>
  <c r="O2" i="3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2"/>
  <c r="A4" i="2"/>
  <c r="A5" i="2"/>
  <c r="A6" i="2"/>
  <c r="A7" i="2"/>
  <c r="A8" i="2"/>
  <c r="A9" i="2"/>
  <c r="A10" i="2"/>
  <c r="A11" i="2"/>
  <c r="A12" i="2"/>
  <c r="A14" i="2"/>
  <c r="A15" i="2"/>
  <c r="A16" i="2"/>
  <c r="A17" i="2"/>
  <c r="A18" i="2" s="1"/>
  <c r="A19" i="2" s="1"/>
  <c r="A20" i="2" s="1"/>
  <c r="A21" i="2" s="1"/>
  <c r="A22" i="2" s="1"/>
  <c r="A23" i="2" s="1"/>
  <c r="A25" i="2"/>
  <c r="A26" i="2"/>
  <c r="A27" i="2"/>
  <c r="A28" i="2"/>
  <c r="A29" i="2"/>
  <c r="A30" i="2"/>
  <c r="A31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B25" i="2"/>
  <c r="B26" i="2" s="1"/>
  <c r="B21" i="2"/>
  <c r="B22" i="2" s="1"/>
  <c r="B18" i="2"/>
  <c r="C7" i="2"/>
  <c r="C9" i="2" s="1"/>
  <c r="C5" i="2"/>
  <c r="C4" i="2"/>
  <c r="C6" i="2" s="1"/>
  <c r="B4" i="2"/>
  <c r="D5" i="1"/>
  <c r="D7" i="1" s="1"/>
  <c r="D9" i="1" s="1"/>
  <c r="D11" i="1" s="1"/>
  <c r="D13" i="1" s="1"/>
  <c r="D4" i="1"/>
  <c r="D6" i="1" s="1"/>
  <c r="D8" i="1" s="1"/>
  <c r="D10" i="1" s="1"/>
  <c r="D12" i="1" s="1"/>
  <c r="D14" i="1" s="1"/>
  <c r="D16" i="1" s="1"/>
  <c r="C18" i="1"/>
  <c r="C21" i="1"/>
  <c r="C22" i="1" s="1"/>
  <c r="C25" i="1"/>
  <c r="C26" i="1" s="1"/>
  <c r="C27" i="1" s="1"/>
  <c r="C28" i="1" s="1"/>
  <c r="C29" i="1" s="1"/>
  <c r="C30" i="1" s="1"/>
  <c r="C31" i="1" s="1"/>
  <c r="C4" i="1"/>
  <c r="C5" i="1" s="1"/>
  <c r="C6" i="1" s="1"/>
  <c r="B25" i="1"/>
  <c r="B26" i="1" s="1"/>
  <c r="B27" i="1" s="1"/>
  <c r="B28" i="1" s="1"/>
  <c r="B29" i="1" s="1"/>
  <c r="B30" i="1" s="1"/>
  <c r="B31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R2" i="3" l="1"/>
  <c r="E2" i="1"/>
  <c r="E5" i="1"/>
  <c r="I24" i="1" s="1"/>
  <c r="I23" i="1"/>
  <c r="I5" i="1"/>
  <c r="I6" i="1"/>
  <c r="I21" i="1"/>
  <c r="I20" i="1"/>
  <c r="I4" i="1"/>
  <c r="I19" i="1"/>
  <c r="I3" i="1"/>
  <c r="H5" i="1"/>
  <c r="B27" i="2"/>
  <c r="C8" i="2"/>
  <c r="C11" i="2"/>
  <c r="B5" i="2"/>
  <c r="F5" i="1"/>
  <c r="J31" i="1" s="1"/>
  <c r="G5" i="1"/>
  <c r="K31" i="1" s="1"/>
  <c r="F2" i="1"/>
  <c r="H2" i="1"/>
  <c r="G2" i="1"/>
  <c r="I9" i="1" l="1"/>
  <c r="I11" i="1"/>
  <c r="I27" i="1"/>
  <c r="I30" i="1"/>
  <c r="I31" i="1"/>
  <c r="L16" i="1"/>
  <c r="L31" i="1"/>
  <c r="I29" i="1"/>
  <c r="I17" i="1"/>
  <c r="I26" i="1"/>
  <c r="I12" i="1"/>
  <c r="I22" i="1"/>
  <c r="I28" i="1"/>
  <c r="I7" i="1"/>
  <c r="I2" i="1"/>
  <c r="I8" i="1"/>
  <c r="L5" i="1"/>
  <c r="I25" i="1"/>
  <c r="L11" i="1"/>
  <c r="I10" i="1"/>
  <c r="L26" i="1"/>
  <c r="L10" i="1"/>
  <c r="I13" i="1"/>
  <c r="I15" i="1"/>
  <c r="L9" i="1"/>
  <c r="I14" i="1"/>
  <c r="I16" i="1"/>
  <c r="L6" i="1"/>
  <c r="I18" i="1"/>
  <c r="L15" i="1"/>
  <c r="L30" i="1"/>
  <c r="L23" i="1"/>
  <c r="L20" i="1"/>
  <c r="L25" i="1"/>
  <c r="L22" i="1"/>
  <c r="L28" i="1"/>
  <c r="L29" i="1"/>
  <c r="L13" i="1"/>
  <c r="L18" i="1"/>
  <c r="L4" i="1"/>
  <c r="L19" i="1"/>
  <c r="L7" i="1"/>
  <c r="L3" i="1"/>
  <c r="L24" i="1"/>
  <c r="L8" i="1"/>
  <c r="L14" i="1"/>
  <c r="L2" i="1"/>
  <c r="K25" i="1"/>
  <c r="L12" i="1"/>
  <c r="L21" i="1"/>
  <c r="L27" i="1"/>
  <c r="J17" i="1"/>
  <c r="J4" i="1"/>
  <c r="J3" i="1"/>
  <c r="J19" i="1"/>
  <c r="J27" i="1"/>
  <c r="J24" i="1"/>
  <c r="J26" i="1"/>
  <c r="J13" i="1"/>
  <c r="J15" i="1"/>
  <c r="J20" i="1"/>
  <c r="J16" i="1"/>
  <c r="J2" i="1"/>
  <c r="J30" i="1"/>
  <c r="J10" i="1"/>
  <c r="J12" i="1"/>
  <c r="J11" i="1"/>
  <c r="K14" i="1"/>
  <c r="K15" i="1"/>
  <c r="K16" i="1"/>
  <c r="K2" i="1"/>
  <c r="K3" i="1"/>
  <c r="K19" i="1"/>
  <c r="K20" i="1"/>
  <c r="K8" i="1"/>
  <c r="K24" i="1"/>
  <c r="K7" i="1"/>
  <c r="K23" i="1"/>
  <c r="K9" i="1"/>
  <c r="K10" i="1"/>
  <c r="K12" i="1"/>
  <c r="K17" i="1"/>
  <c r="K11" i="1"/>
  <c r="K13" i="1"/>
  <c r="J7" i="1"/>
  <c r="K27" i="1"/>
  <c r="K21" i="1"/>
  <c r="J8" i="1"/>
  <c r="J22" i="1"/>
  <c r="K18" i="1"/>
  <c r="J14" i="1"/>
  <c r="K30" i="1"/>
  <c r="J28" i="1"/>
  <c r="K5" i="1"/>
  <c r="L17" i="1"/>
  <c r="J25" i="1"/>
  <c r="K26" i="1"/>
  <c r="J23" i="1"/>
  <c r="J21" i="1"/>
  <c r="K6" i="1"/>
  <c r="J6" i="1"/>
  <c r="K4" i="1"/>
  <c r="K28" i="1"/>
  <c r="J18" i="1"/>
  <c r="K29" i="1"/>
  <c r="J9" i="1"/>
  <c r="J5" i="1"/>
  <c r="J29" i="1"/>
  <c r="K22" i="1"/>
  <c r="B28" i="2"/>
  <c r="C13" i="2"/>
  <c r="C10" i="2"/>
  <c r="B6" i="2"/>
  <c r="B29" i="2" l="1"/>
  <c r="C12" i="2"/>
  <c r="C14" i="2" l="1"/>
  <c r="B30" i="2"/>
  <c r="B31" i="2" l="1"/>
  <c r="E5" i="2"/>
  <c r="E2" i="2"/>
  <c r="C16" i="2"/>
  <c r="F5" i="2" l="1"/>
  <c r="F2" i="2"/>
  <c r="D5" i="2" l="1"/>
  <c r="D2" i="2"/>
</calcChain>
</file>

<file path=xl/sharedStrings.xml><?xml version="1.0" encoding="utf-8"?>
<sst xmlns="http://schemas.openxmlformats.org/spreadsheetml/2006/main" count="90" uniqueCount="52">
  <si>
    <t>ORIGINAL SPACE</t>
  </si>
  <si>
    <t>ONE HOT ENCODING SPACE</t>
  </si>
  <si>
    <t>marca auto</t>
  </si>
  <si>
    <t>componente I</t>
  </si>
  <si>
    <t>componente II</t>
  </si>
  <si>
    <t>componente III</t>
  </si>
  <si>
    <t>componente IV</t>
  </si>
  <si>
    <t>Ford</t>
  </si>
  <si>
    <t>Ferrari</t>
  </si>
  <si>
    <t>Mercedes</t>
  </si>
  <si>
    <t>Fiat</t>
  </si>
  <si>
    <t>eta</t>
  </si>
  <si>
    <t>eta ordinata</t>
  </si>
  <si>
    <t>bins</t>
  </si>
  <si>
    <t>CARD</t>
  </si>
  <si>
    <t>min</t>
  </si>
  <si>
    <t>max</t>
  </si>
  <si>
    <t>N</t>
  </si>
  <si>
    <t>width</t>
  </si>
  <si>
    <t>GIOVANI</t>
  </si>
  <si>
    <t>N=3, [giovani, adulti, anziani]</t>
  </si>
  <si>
    <t>ADULTI</t>
  </si>
  <si>
    <t>ANZIANI</t>
  </si>
  <si>
    <t>EQUAL WIDTH</t>
  </si>
  <si>
    <t>EQUAL DEPTH</t>
  </si>
  <si>
    <t>dist</t>
  </si>
  <si>
    <t>DISCRETIZED AGE EQUAL WIDTH</t>
  </si>
  <si>
    <t>giovani</t>
  </si>
  <si>
    <t>adulti</t>
  </si>
  <si>
    <t>anziani</t>
  </si>
  <si>
    <t>lunghezza</t>
  </si>
  <si>
    <t xml:space="preserve">pressione </t>
  </si>
  <si>
    <t>velocità</t>
  </si>
  <si>
    <t>max e</t>
  </si>
  <si>
    <t>max l</t>
  </si>
  <si>
    <t>max p</t>
  </si>
  <si>
    <t>max v</t>
  </si>
  <si>
    <t>eta norm [0,1]</t>
  </si>
  <si>
    <t>lunghezza norm [0,1]</t>
  </si>
  <si>
    <t>pressione norm [0,1]</t>
  </si>
  <si>
    <t>velocità norm [0,1]</t>
  </si>
  <si>
    <t>min e</t>
  </si>
  <si>
    <t>min l</t>
  </si>
  <si>
    <t>min p</t>
  </si>
  <si>
    <t>min v</t>
  </si>
  <si>
    <t>new max l</t>
  </si>
  <si>
    <t>new max p</t>
  </si>
  <si>
    <t>new max v</t>
  </si>
  <si>
    <t>new min l</t>
  </si>
  <si>
    <t>new min p</t>
  </si>
  <si>
    <t>new min v</t>
  </si>
  <si>
    <t>Conteggio di ORIGINAL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</si>
</sst>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pivotButton="1"/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firme!$B$1</c:f>
              <c:strCache>
                <c:ptCount val="1"/>
                <c:pt idx="0">
                  <c:v>lunghezza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firme!$B$2:$B$31</c:f>
              <c:numCache>
                <c:formatCode>0.00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D-46C7-BE58-EA2A8AD55909}"/>
            </c:ext>
          </c:extLst>
        </c:ser>
        <c:ser>
          <c:idx val="1"/>
          <c:order val="1"/>
          <c:tx>
            <c:strRef>
              <c:f>firme!$C$1</c:f>
              <c:strCache>
                <c:ptCount val="1"/>
                <c:pt idx="0">
                  <c:v>pressione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firme!$C$2:$C$31</c:f>
              <c:numCache>
                <c:formatCode>0.00</c:formatCode>
                <c:ptCount val="30"/>
                <c:pt idx="0">
                  <c:v>0.5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50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300</c:v>
                </c:pt>
                <c:pt idx="14">
                  <c:v>400</c:v>
                </c:pt>
                <c:pt idx="15">
                  <c:v>300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500</c:v>
                </c:pt>
                <c:pt idx="20">
                  <c:v>600</c:v>
                </c:pt>
                <c:pt idx="21">
                  <c:v>700</c:v>
                </c:pt>
                <c:pt idx="22">
                  <c:v>10</c:v>
                </c:pt>
                <c:pt idx="23">
                  <c:v>110</c:v>
                </c:pt>
                <c:pt idx="24">
                  <c:v>210</c:v>
                </c:pt>
                <c:pt idx="25">
                  <c:v>310</c:v>
                </c:pt>
                <c:pt idx="26">
                  <c:v>410</c:v>
                </c:pt>
                <c:pt idx="27">
                  <c:v>510</c:v>
                </c:pt>
                <c:pt idx="28">
                  <c:v>610</c:v>
                </c:pt>
                <c:pt idx="29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D-46C7-BE58-EA2A8AD55909}"/>
            </c:ext>
          </c:extLst>
        </c:ser>
        <c:ser>
          <c:idx val="2"/>
          <c:order val="2"/>
          <c:tx>
            <c:strRef>
              <c:f>firme!$D$1</c:f>
              <c:strCache>
                <c:ptCount val="1"/>
                <c:pt idx="0">
                  <c:v>velocità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firme!$D$2:$D$31</c:f>
              <c:numCache>
                <c:formatCode>0.00</c:formatCode>
                <c:ptCount val="30"/>
                <c:pt idx="0">
                  <c:v>100</c:v>
                </c:pt>
                <c:pt idx="1">
                  <c:v>50</c:v>
                </c:pt>
                <c:pt idx="2">
                  <c:v>51</c:v>
                </c:pt>
                <c:pt idx="3">
                  <c:v>26</c:v>
                </c:pt>
                <c:pt idx="4">
                  <c:v>26.5</c:v>
                </c:pt>
                <c:pt idx="5">
                  <c:v>14</c:v>
                </c:pt>
                <c:pt idx="6">
                  <c:v>14.25</c:v>
                </c:pt>
                <c:pt idx="7">
                  <c:v>8</c:v>
                </c:pt>
                <c:pt idx="8">
                  <c:v>8.125</c:v>
                </c:pt>
                <c:pt idx="9">
                  <c:v>5</c:v>
                </c:pt>
                <c:pt idx="10">
                  <c:v>5.0625</c:v>
                </c:pt>
                <c:pt idx="11">
                  <c:v>3.5</c:v>
                </c:pt>
                <c:pt idx="12">
                  <c:v>3.53125</c:v>
                </c:pt>
                <c:pt idx="13">
                  <c:v>6</c:v>
                </c:pt>
                <c:pt idx="14">
                  <c:v>2.765625</c:v>
                </c:pt>
                <c:pt idx="15">
                  <c:v>50</c:v>
                </c:pt>
                <c:pt idx="16">
                  <c:v>1</c:v>
                </c:pt>
                <c:pt idx="17">
                  <c:v>15</c:v>
                </c:pt>
                <c:pt idx="18">
                  <c:v>30</c:v>
                </c:pt>
                <c:pt idx="19">
                  <c:v>77</c:v>
                </c:pt>
                <c:pt idx="20">
                  <c:v>49</c:v>
                </c:pt>
                <c:pt idx="21">
                  <c:v>66</c:v>
                </c:pt>
                <c:pt idx="22">
                  <c:v>30</c:v>
                </c:pt>
                <c:pt idx="23">
                  <c:v>22</c:v>
                </c:pt>
                <c:pt idx="24">
                  <c:v>55</c:v>
                </c:pt>
                <c:pt idx="25">
                  <c:v>15</c:v>
                </c:pt>
                <c:pt idx="26">
                  <c:v>45</c:v>
                </c:pt>
                <c:pt idx="27">
                  <c:v>70</c:v>
                </c:pt>
                <c:pt idx="28">
                  <c:v>99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D-46C7-BE58-EA2A8AD5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82415"/>
        <c:axId val="1796581999"/>
      </c:lineChart>
      <c:catAx>
        <c:axId val="17965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81999"/>
        <c:crosses val="autoZero"/>
        <c:auto val="1"/>
        <c:lblAlgn val="ctr"/>
        <c:lblOffset val="100"/>
        <c:noMultiLvlLbl val="0"/>
      </c:catAx>
      <c:valAx>
        <c:axId val="179658199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firme!$I$1</c:f>
              <c:strCache>
                <c:ptCount val="1"/>
                <c:pt idx="0">
                  <c:v>eta norm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firme!$I$2:$I$31</c:f>
              <c:numCache>
                <c:formatCode>0.00</c:formatCode>
                <c:ptCount val="30"/>
                <c:pt idx="0">
                  <c:v>0</c:v>
                </c:pt>
                <c:pt idx="1">
                  <c:v>5.0062578222778471E-5</c:v>
                </c:pt>
                <c:pt idx="2">
                  <c:v>1.0012515644555694E-4</c:v>
                </c:pt>
                <c:pt idx="3">
                  <c:v>1.5018773466833542E-4</c:v>
                </c:pt>
                <c:pt idx="4">
                  <c:v>2.0025031289111389E-4</c:v>
                </c:pt>
                <c:pt idx="5">
                  <c:v>2.5031289111389235E-4</c:v>
                </c:pt>
                <c:pt idx="6">
                  <c:v>3.0037546933667084E-4</c:v>
                </c:pt>
                <c:pt idx="7">
                  <c:v>3.5043804755944933E-4</c:v>
                </c:pt>
                <c:pt idx="8">
                  <c:v>4.0050062578222777E-4</c:v>
                </c:pt>
                <c:pt idx="9">
                  <c:v>4.5056320400500626E-4</c:v>
                </c:pt>
                <c:pt idx="10">
                  <c:v>5.006257822277847E-4</c:v>
                </c:pt>
                <c:pt idx="11">
                  <c:v>5.5068836045056319E-4</c:v>
                </c:pt>
                <c:pt idx="12">
                  <c:v>6.0075093867334168E-4</c:v>
                </c:pt>
                <c:pt idx="13">
                  <c:v>6.5081351689612018E-4</c:v>
                </c:pt>
                <c:pt idx="14">
                  <c:v>7.0087609511889867E-4</c:v>
                </c:pt>
                <c:pt idx="15">
                  <c:v>7.5093867334167705E-4</c:v>
                </c:pt>
                <c:pt idx="16">
                  <c:v>8.0100125156445554E-4</c:v>
                </c:pt>
                <c:pt idx="17">
                  <c:v>8.5106382978723403E-4</c:v>
                </c:pt>
                <c:pt idx="18">
                  <c:v>9.0112640801001253E-4</c:v>
                </c:pt>
                <c:pt idx="19">
                  <c:v>9.5118898623279102E-4</c:v>
                </c:pt>
                <c:pt idx="20">
                  <c:v>1.0012515644555694E-3</c:v>
                </c:pt>
                <c:pt idx="21">
                  <c:v>1.0513141426783479E-3</c:v>
                </c:pt>
                <c:pt idx="22">
                  <c:v>1.1013767209011264E-3</c:v>
                </c:pt>
                <c:pt idx="23">
                  <c:v>1.1514392991239049E-3</c:v>
                </c:pt>
                <c:pt idx="24">
                  <c:v>1.2015018773466834E-3</c:v>
                </c:pt>
                <c:pt idx="25">
                  <c:v>1.2515644555694619E-3</c:v>
                </c:pt>
                <c:pt idx="26">
                  <c:v>1.3016270337922404E-3</c:v>
                </c:pt>
                <c:pt idx="27">
                  <c:v>1.3516896120150188E-3</c:v>
                </c:pt>
                <c:pt idx="28">
                  <c:v>1.4017521902377973E-3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3-44A8-929A-2ED18295F086}"/>
            </c:ext>
          </c:extLst>
        </c:ser>
        <c:ser>
          <c:idx val="1"/>
          <c:order val="1"/>
          <c:tx>
            <c:strRef>
              <c:f>firme!$J$1</c:f>
              <c:strCache>
                <c:ptCount val="1"/>
                <c:pt idx="0">
                  <c:v>lunghezza norm [0,1]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firme!$J$2:$J$31</c:f>
              <c:numCache>
                <c:formatCode>0.00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3-44A8-929A-2ED18295F086}"/>
            </c:ext>
          </c:extLst>
        </c:ser>
        <c:ser>
          <c:idx val="2"/>
          <c:order val="2"/>
          <c:tx>
            <c:strRef>
              <c:f>firme!$K$1</c:f>
              <c:strCache>
                <c:ptCount val="1"/>
                <c:pt idx="0">
                  <c:v>pressione norm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firme!$K$2:$K$31</c:f>
              <c:numCache>
                <c:formatCode>0.00</c:formatCode>
                <c:ptCount val="30"/>
                <c:pt idx="0">
                  <c:v>0</c:v>
                </c:pt>
                <c:pt idx="1">
                  <c:v>9.9549774887443723E-2</c:v>
                </c:pt>
                <c:pt idx="2">
                  <c:v>0.19959979989994997</c:v>
                </c:pt>
                <c:pt idx="3">
                  <c:v>0.39969984992496249</c:v>
                </c:pt>
                <c:pt idx="4">
                  <c:v>0.79989994997498748</c:v>
                </c:pt>
                <c:pt idx="5">
                  <c:v>1</c:v>
                </c:pt>
                <c:pt idx="6">
                  <c:v>4.9524762381190593E-2</c:v>
                </c:pt>
                <c:pt idx="7">
                  <c:v>5.0025012506253123E-4</c:v>
                </c:pt>
                <c:pt idx="8">
                  <c:v>6.5032516258129065E-3</c:v>
                </c:pt>
                <c:pt idx="9">
                  <c:v>2.5012506253126563E-3</c:v>
                </c:pt>
                <c:pt idx="10">
                  <c:v>4.5022511255627812E-3</c:v>
                </c:pt>
                <c:pt idx="11">
                  <c:v>8.5042521260630319E-3</c:v>
                </c:pt>
                <c:pt idx="12">
                  <c:v>9.5047523761880946E-3</c:v>
                </c:pt>
                <c:pt idx="13">
                  <c:v>0.29964982491245623</c:v>
                </c:pt>
                <c:pt idx="14">
                  <c:v>0.39969984992496249</c:v>
                </c:pt>
                <c:pt idx="15">
                  <c:v>0.29964982491245623</c:v>
                </c:pt>
                <c:pt idx="16">
                  <c:v>0.39969984992496249</c:v>
                </c:pt>
                <c:pt idx="17">
                  <c:v>0.39969984992496249</c:v>
                </c:pt>
                <c:pt idx="18">
                  <c:v>0.39969984992496249</c:v>
                </c:pt>
                <c:pt idx="19">
                  <c:v>0.49974987493746875</c:v>
                </c:pt>
                <c:pt idx="20">
                  <c:v>0.59979989994997496</c:v>
                </c:pt>
                <c:pt idx="21">
                  <c:v>0.69984992496248122</c:v>
                </c:pt>
                <c:pt idx="22">
                  <c:v>9.5047523761880946E-3</c:v>
                </c:pt>
                <c:pt idx="23">
                  <c:v>0.10955477738869435</c:v>
                </c:pt>
                <c:pt idx="24">
                  <c:v>0.20960480240120061</c:v>
                </c:pt>
                <c:pt idx="25">
                  <c:v>0.30965482741370687</c:v>
                </c:pt>
                <c:pt idx="26">
                  <c:v>0.40970485242621313</c:v>
                </c:pt>
                <c:pt idx="27">
                  <c:v>0.50975487743871939</c:v>
                </c:pt>
                <c:pt idx="28">
                  <c:v>0.60980490245122565</c:v>
                </c:pt>
                <c:pt idx="29">
                  <c:v>0.70985492746373191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3-44A8-929A-2ED18295F086}"/>
            </c:ext>
          </c:extLst>
        </c:ser>
        <c:ser>
          <c:idx val="3"/>
          <c:order val="3"/>
          <c:tx>
            <c:strRef>
              <c:f>firme!$L$1</c:f>
              <c:strCache>
                <c:ptCount val="1"/>
                <c:pt idx="0">
                  <c:v>velocità norm [0,1]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firme!$L$2:$L$31</c:f>
              <c:numCache>
                <c:formatCode>0.00</c:formatCode>
                <c:ptCount val="30"/>
                <c:pt idx="0">
                  <c:v>1</c:v>
                </c:pt>
                <c:pt idx="1">
                  <c:v>0.49494949494949497</c:v>
                </c:pt>
                <c:pt idx="2">
                  <c:v>0.50505050505050508</c:v>
                </c:pt>
                <c:pt idx="3">
                  <c:v>0.25252525252525254</c:v>
                </c:pt>
                <c:pt idx="4">
                  <c:v>0.25757575757575757</c:v>
                </c:pt>
                <c:pt idx="5">
                  <c:v>0.13131313131313133</c:v>
                </c:pt>
                <c:pt idx="6">
                  <c:v>0.13383838383838384</c:v>
                </c:pt>
                <c:pt idx="7">
                  <c:v>7.0707070707070704E-2</c:v>
                </c:pt>
                <c:pt idx="8">
                  <c:v>7.1969696969696975E-2</c:v>
                </c:pt>
                <c:pt idx="9">
                  <c:v>4.0404040404040407E-2</c:v>
                </c:pt>
                <c:pt idx="10">
                  <c:v>4.1035353535353536E-2</c:v>
                </c:pt>
                <c:pt idx="11">
                  <c:v>2.5252525252525252E-2</c:v>
                </c:pt>
                <c:pt idx="12">
                  <c:v>2.556818181818182E-2</c:v>
                </c:pt>
                <c:pt idx="13">
                  <c:v>5.0505050505050504E-2</c:v>
                </c:pt>
                <c:pt idx="14">
                  <c:v>1.783459595959596E-2</c:v>
                </c:pt>
                <c:pt idx="15">
                  <c:v>0.49494949494949497</c:v>
                </c:pt>
                <c:pt idx="16">
                  <c:v>0</c:v>
                </c:pt>
                <c:pt idx="17">
                  <c:v>0.14141414141414141</c:v>
                </c:pt>
                <c:pt idx="18">
                  <c:v>0.29292929292929293</c:v>
                </c:pt>
                <c:pt idx="19">
                  <c:v>0.76767676767676762</c:v>
                </c:pt>
                <c:pt idx="20">
                  <c:v>0.48484848484848486</c:v>
                </c:pt>
                <c:pt idx="21">
                  <c:v>0.65656565656565657</c:v>
                </c:pt>
                <c:pt idx="22">
                  <c:v>0.29292929292929293</c:v>
                </c:pt>
                <c:pt idx="23">
                  <c:v>0.21212121212121213</c:v>
                </c:pt>
                <c:pt idx="24">
                  <c:v>0.54545454545454541</c:v>
                </c:pt>
                <c:pt idx="25">
                  <c:v>0.14141414141414141</c:v>
                </c:pt>
                <c:pt idx="26">
                  <c:v>0.44444444444444442</c:v>
                </c:pt>
                <c:pt idx="27">
                  <c:v>0.69696969696969702</c:v>
                </c:pt>
                <c:pt idx="28">
                  <c:v>0.98989898989898994</c:v>
                </c:pt>
                <c:pt idx="29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3-44A8-929A-2ED18295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99903"/>
        <c:axId val="1792098655"/>
      </c:lineChart>
      <c:catAx>
        <c:axId val="17920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8655"/>
        <c:crosses val="autoZero"/>
        <c:auto val="1"/>
        <c:lblAlgn val="ctr"/>
        <c:lblOffset val="100"/>
        <c:noMultiLvlLbl val="0"/>
      </c:catAx>
      <c:valAx>
        <c:axId val="1792098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firme!$B$1</c:f>
              <c:strCache>
                <c:ptCount val="1"/>
                <c:pt idx="0">
                  <c:v>lunghezza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firme!$B$2:$B$31</c:f>
              <c:numCache>
                <c:formatCode>0.00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7-405C-8111-CDEF35F64D50}"/>
            </c:ext>
          </c:extLst>
        </c:ser>
        <c:ser>
          <c:idx val="1"/>
          <c:order val="1"/>
          <c:tx>
            <c:strRef>
              <c:f>firme!$C$1</c:f>
              <c:strCache>
                <c:ptCount val="1"/>
                <c:pt idx="0">
                  <c:v>pressione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firme!$C$2:$C$31</c:f>
              <c:numCache>
                <c:formatCode>0.00</c:formatCode>
                <c:ptCount val="30"/>
                <c:pt idx="0">
                  <c:v>0.5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50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300</c:v>
                </c:pt>
                <c:pt idx="14">
                  <c:v>400</c:v>
                </c:pt>
                <c:pt idx="15">
                  <c:v>300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500</c:v>
                </c:pt>
                <c:pt idx="20">
                  <c:v>600</c:v>
                </c:pt>
                <c:pt idx="21">
                  <c:v>700</c:v>
                </c:pt>
                <c:pt idx="22">
                  <c:v>10</c:v>
                </c:pt>
                <c:pt idx="23">
                  <c:v>110</c:v>
                </c:pt>
                <c:pt idx="24">
                  <c:v>210</c:v>
                </c:pt>
                <c:pt idx="25">
                  <c:v>310</c:v>
                </c:pt>
                <c:pt idx="26">
                  <c:v>410</c:v>
                </c:pt>
                <c:pt idx="27">
                  <c:v>510</c:v>
                </c:pt>
                <c:pt idx="28">
                  <c:v>610</c:v>
                </c:pt>
                <c:pt idx="29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7-405C-8111-CDEF35F64D50}"/>
            </c:ext>
          </c:extLst>
        </c:ser>
        <c:ser>
          <c:idx val="2"/>
          <c:order val="2"/>
          <c:tx>
            <c:strRef>
              <c:f>firme!$D$1</c:f>
              <c:strCache>
                <c:ptCount val="1"/>
                <c:pt idx="0">
                  <c:v>velocità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firme!$D$2:$D$31</c:f>
              <c:numCache>
                <c:formatCode>0.00</c:formatCode>
                <c:ptCount val="30"/>
                <c:pt idx="0">
                  <c:v>100</c:v>
                </c:pt>
                <c:pt idx="1">
                  <c:v>50</c:v>
                </c:pt>
                <c:pt idx="2">
                  <c:v>51</c:v>
                </c:pt>
                <c:pt idx="3">
                  <c:v>26</c:v>
                </c:pt>
                <c:pt idx="4">
                  <c:v>26.5</c:v>
                </c:pt>
                <c:pt idx="5">
                  <c:v>14</c:v>
                </c:pt>
                <c:pt idx="6">
                  <c:v>14.25</c:v>
                </c:pt>
                <c:pt idx="7">
                  <c:v>8</c:v>
                </c:pt>
                <c:pt idx="8">
                  <c:v>8.125</c:v>
                </c:pt>
                <c:pt idx="9">
                  <c:v>5</c:v>
                </c:pt>
                <c:pt idx="10">
                  <c:v>5.0625</c:v>
                </c:pt>
                <c:pt idx="11">
                  <c:v>3.5</c:v>
                </c:pt>
                <c:pt idx="12">
                  <c:v>3.53125</c:v>
                </c:pt>
                <c:pt idx="13">
                  <c:v>6</c:v>
                </c:pt>
                <c:pt idx="14">
                  <c:v>2.765625</c:v>
                </c:pt>
                <c:pt idx="15">
                  <c:v>50</c:v>
                </c:pt>
                <c:pt idx="16">
                  <c:v>1</c:v>
                </c:pt>
                <c:pt idx="17">
                  <c:v>15</c:v>
                </c:pt>
                <c:pt idx="18">
                  <c:v>30</c:v>
                </c:pt>
                <c:pt idx="19">
                  <c:v>77</c:v>
                </c:pt>
                <c:pt idx="20">
                  <c:v>49</c:v>
                </c:pt>
                <c:pt idx="21">
                  <c:v>66</c:v>
                </c:pt>
                <c:pt idx="22">
                  <c:v>30</c:v>
                </c:pt>
                <c:pt idx="23">
                  <c:v>22</c:v>
                </c:pt>
                <c:pt idx="24">
                  <c:v>55</c:v>
                </c:pt>
                <c:pt idx="25">
                  <c:v>15</c:v>
                </c:pt>
                <c:pt idx="26">
                  <c:v>45</c:v>
                </c:pt>
                <c:pt idx="27">
                  <c:v>70</c:v>
                </c:pt>
                <c:pt idx="28">
                  <c:v>99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7-405C-8111-CDEF35F6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82415"/>
        <c:axId val="1796581999"/>
      </c:lineChart>
      <c:catAx>
        <c:axId val="17965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81999"/>
        <c:crosses val="autoZero"/>
        <c:auto val="1"/>
        <c:lblAlgn val="ctr"/>
        <c:lblOffset val="100"/>
        <c:noMultiLvlLbl val="0"/>
      </c:catAx>
      <c:valAx>
        <c:axId val="179658199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firme!$J$1</c:f>
              <c:strCache>
                <c:ptCount val="1"/>
                <c:pt idx="0">
                  <c:v>lunghezza norm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firme!$J$2:$J$31</c:f>
              <c:numCache>
                <c:formatCode>0.00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E-4865-B331-FC29C6812668}"/>
            </c:ext>
          </c:extLst>
        </c:ser>
        <c:ser>
          <c:idx val="1"/>
          <c:order val="1"/>
          <c:tx>
            <c:strRef>
              <c:f>firme!$K$1</c:f>
              <c:strCache>
                <c:ptCount val="1"/>
                <c:pt idx="0">
                  <c:v>pressione norm [0,1]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firme!$K$2:$K$31</c:f>
              <c:numCache>
                <c:formatCode>0.00</c:formatCode>
                <c:ptCount val="30"/>
                <c:pt idx="0">
                  <c:v>0</c:v>
                </c:pt>
                <c:pt idx="1">
                  <c:v>9.9549774887443723E-2</c:v>
                </c:pt>
                <c:pt idx="2">
                  <c:v>0.19959979989994997</c:v>
                </c:pt>
                <c:pt idx="3">
                  <c:v>0.39969984992496249</c:v>
                </c:pt>
                <c:pt idx="4">
                  <c:v>0.79989994997498748</c:v>
                </c:pt>
                <c:pt idx="5">
                  <c:v>1</c:v>
                </c:pt>
                <c:pt idx="6">
                  <c:v>4.9524762381190593E-2</c:v>
                </c:pt>
                <c:pt idx="7">
                  <c:v>5.0025012506253123E-4</c:v>
                </c:pt>
                <c:pt idx="8">
                  <c:v>6.5032516258129065E-3</c:v>
                </c:pt>
                <c:pt idx="9">
                  <c:v>2.5012506253126563E-3</c:v>
                </c:pt>
                <c:pt idx="10">
                  <c:v>4.5022511255627812E-3</c:v>
                </c:pt>
                <c:pt idx="11">
                  <c:v>8.5042521260630319E-3</c:v>
                </c:pt>
                <c:pt idx="12">
                  <c:v>9.5047523761880946E-3</c:v>
                </c:pt>
                <c:pt idx="13">
                  <c:v>0.29964982491245623</c:v>
                </c:pt>
                <c:pt idx="14">
                  <c:v>0.39969984992496249</c:v>
                </c:pt>
                <c:pt idx="15">
                  <c:v>0.29964982491245623</c:v>
                </c:pt>
                <c:pt idx="16">
                  <c:v>0.39969984992496249</c:v>
                </c:pt>
                <c:pt idx="17">
                  <c:v>0.39969984992496249</c:v>
                </c:pt>
                <c:pt idx="18">
                  <c:v>0.39969984992496249</c:v>
                </c:pt>
                <c:pt idx="19">
                  <c:v>0.49974987493746875</c:v>
                </c:pt>
                <c:pt idx="20">
                  <c:v>0.59979989994997496</c:v>
                </c:pt>
                <c:pt idx="21">
                  <c:v>0.69984992496248122</c:v>
                </c:pt>
                <c:pt idx="22">
                  <c:v>9.5047523761880946E-3</c:v>
                </c:pt>
                <c:pt idx="23">
                  <c:v>0.10955477738869435</c:v>
                </c:pt>
                <c:pt idx="24">
                  <c:v>0.20960480240120061</c:v>
                </c:pt>
                <c:pt idx="25">
                  <c:v>0.30965482741370687</c:v>
                </c:pt>
                <c:pt idx="26">
                  <c:v>0.40970485242621313</c:v>
                </c:pt>
                <c:pt idx="27">
                  <c:v>0.50975487743871939</c:v>
                </c:pt>
                <c:pt idx="28">
                  <c:v>0.60980490245122565</c:v>
                </c:pt>
                <c:pt idx="29">
                  <c:v>0.70985492746373191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E-4865-B331-FC29C6812668}"/>
            </c:ext>
          </c:extLst>
        </c:ser>
        <c:ser>
          <c:idx val="2"/>
          <c:order val="2"/>
          <c:tx>
            <c:strRef>
              <c:f>firme!$L$1</c:f>
              <c:strCache>
                <c:ptCount val="1"/>
                <c:pt idx="0">
                  <c:v>velocità norm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firme!$L$2:$L$31</c:f>
              <c:numCache>
                <c:formatCode>0.00</c:formatCode>
                <c:ptCount val="30"/>
                <c:pt idx="0">
                  <c:v>1</c:v>
                </c:pt>
                <c:pt idx="1">
                  <c:v>0.49494949494949497</c:v>
                </c:pt>
                <c:pt idx="2">
                  <c:v>0.50505050505050508</c:v>
                </c:pt>
                <c:pt idx="3">
                  <c:v>0.25252525252525254</c:v>
                </c:pt>
                <c:pt idx="4">
                  <c:v>0.25757575757575757</c:v>
                </c:pt>
                <c:pt idx="5">
                  <c:v>0.13131313131313133</c:v>
                </c:pt>
                <c:pt idx="6">
                  <c:v>0.13383838383838384</c:v>
                </c:pt>
                <c:pt idx="7">
                  <c:v>7.0707070707070704E-2</c:v>
                </c:pt>
                <c:pt idx="8">
                  <c:v>7.1969696969696975E-2</c:v>
                </c:pt>
                <c:pt idx="9">
                  <c:v>4.0404040404040407E-2</c:v>
                </c:pt>
                <c:pt idx="10">
                  <c:v>4.1035353535353536E-2</c:v>
                </c:pt>
                <c:pt idx="11">
                  <c:v>2.5252525252525252E-2</c:v>
                </c:pt>
                <c:pt idx="12">
                  <c:v>2.556818181818182E-2</c:v>
                </c:pt>
                <c:pt idx="13">
                  <c:v>5.0505050505050504E-2</c:v>
                </c:pt>
                <c:pt idx="14">
                  <c:v>1.783459595959596E-2</c:v>
                </c:pt>
                <c:pt idx="15">
                  <c:v>0.49494949494949497</c:v>
                </c:pt>
                <c:pt idx="16">
                  <c:v>0</c:v>
                </c:pt>
                <c:pt idx="17">
                  <c:v>0.14141414141414141</c:v>
                </c:pt>
                <c:pt idx="18">
                  <c:v>0.29292929292929293</c:v>
                </c:pt>
                <c:pt idx="19">
                  <c:v>0.76767676767676762</c:v>
                </c:pt>
                <c:pt idx="20">
                  <c:v>0.48484848484848486</c:v>
                </c:pt>
                <c:pt idx="21">
                  <c:v>0.65656565656565657</c:v>
                </c:pt>
                <c:pt idx="22">
                  <c:v>0.29292929292929293</c:v>
                </c:pt>
                <c:pt idx="23">
                  <c:v>0.21212121212121213</c:v>
                </c:pt>
                <c:pt idx="24">
                  <c:v>0.54545454545454541</c:v>
                </c:pt>
                <c:pt idx="25">
                  <c:v>0.14141414141414141</c:v>
                </c:pt>
                <c:pt idx="26">
                  <c:v>0.44444444444444442</c:v>
                </c:pt>
                <c:pt idx="27">
                  <c:v>0.69696969696969702</c:v>
                </c:pt>
                <c:pt idx="28">
                  <c:v>0.98989898989898994</c:v>
                </c:pt>
                <c:pt idx="29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E-4865-B331-FC29C681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99903"/>
        <c:axId val="1792098655"/>
      </c:lineChart>
      <c:catAx>
        <c:axId val="17920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8655"/>
        <c:crosses val="autoZero"/>
        <c:auto val="1"/>
        <c:lblAlgn val="ctr"/>
        <c:lblOffset val="100"/>
        <c:noMultiLvlLbl val="0"/>
      </c:catAx>
      <c:valAx>
        <c:axId val="1792098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 normalizzazione e discretizzazione.xlsx]Foglio6!Tabella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ORIGINAL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Foglio6!$B$3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Foglio6!$A$4:$A$8</c:f>
              <c:strCache>
                <c:ptCount val="5"/>
                <c:pt idx="0">
                  <c:v>Ferrari</c:v>
                </c:pt>
                <c:pt idx="1">
                  <c:v>Fiat</c:v>
                </c:pt>
                <c:pt idx="2">
                  <c:v>Ford</c:v>
                </c:pt>
                <c:pt idx="3">
                  <c:v>marca auto</c:v>
                </c:pt>
                <c:pt idx="4">
                  <c:v>Mercedes</c:v>
                </c:pt>
              </c:strCache>
            </c:strRef>
          </c:cat>
          <c:val>
            <c:numRef>
              <c:f>Foglio6!$B$4:$B$8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BA2-B7C9-62BAE0E4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57599"/>
        <c:axId val="1794958015"/>
      </c:barChart>
      <c:catAx>
        <c:axId val="17949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58015"/>
        <c:crosses val="autoZero"/>
        <c:auto val="1"/>
        <c:lblAlgn val="ctr"/>
        <c:lblOffset val="100"/>
        <c:noMultiLvlLbl val="0"/>
      </c:catAx>
      <c:valAx>
        <c:axId val="17949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608255</xdr:colOff>
      <xdr:row>5</xdr:row>
      <xdr:rowOff>17929</xdr:rowOff>
    </xdr:from>
    <xdr:to>
      <xdr:col>19</xdr:col>
      <xdr:colOff>34514</xdr:colOff>
      <xdr:row>22</xdr:row>
      <xdr:rowOff>71717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48660B-1137-4819-8C20-134BB60F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16585</xdr:colOff>
      <xdr:row>5</xdr:row>
      <xdr:rowOff>16137</xdr:rowOff>
    </xdr:from>
    <xdr:to>
      <xdr:col>10</xdr:col>
      <xdr:colOff>618566</xdr:colOff>
      <xdr:row>22</xdr:row>
      <xdr:rowOff>62752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7841D88-FF44-4FF3-BF95-23ED03918305}"/>
            </a:ext>
            <a:ext uri="{147F2762-F138-4A5C-976F-8EAC2B608ADB}">
              <a16:predDERef xmlns:a16="http://schemas.microsoft.com/office/drawing/2014/main" pred="{D448660B-1137-4819-8C20-134BB60F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97267</xdr:colOff>
      <xdr:row>0</xdr:row>
      <xdr:rowOff>0</xdr:rowOff>
    </xdr:from>
    <xdr:to>
      <xdr:col>21</xdr:col>
      <xdr:colOff>554467</xdr:colOff>
      <xdr:row>16</xdr:row>
      <xdr:rowOff>125506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4655CA-1025-4E06-8E02-3BC834AD1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186914</xdr:colOff>
      <xdr:row>14</xdr:row>
      <xdr:rowOff>25100</xdr:rowOff>
    </xdr:from>
    <xdr:to>
      <xdr:col>22</xdr:col>
      <xdr:colOff>358589</xdr:colOff>
      <xdr:row>31</xdr:row>
      <xdr:rowOff>78440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25AB0B-DB7D-4E34-99F0-E165DDE98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5</xdr:row>
      <xdr:rowOff>22860</xdr:rowOff>
    </xdr:from>
    <xdr:to>
      <xdr:col>9</xdr:col>
      <xdr:colOff>396240</xdr:colOff>
      <xdr:row>22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14AC2-4A35-4F2A-AEF1-8ACF34835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mignone" refreshedDate="44648.450382175928" createdVersion="7" refreshedVersion="7" minRefreshableVersion="3" recordCount="6" xr:uid="{D7359FF4-CBC0-4EDF-AA5B-AE7A2BE67161}">
  <cacheSource type="worksheet">
    <worksheetSource ref="A1:A7" sheet="one hot encoding"/>
  </cacheSource>
  <cacheFields count="1">
    <cacheField name="ORIGINAL SPACE" numFmtId="0">
      <sharedItems count="5">
        <s v="marca auto"/>
        <s v="Ford"/>
        <s v="Ferrari"/>
        <s v="Mercedes"/>
        <s v="Fi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1"/>
  </r>
  <r>
    <x v="2"/>
  </r>
  <r>
    <x v="3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2DA6E-2A5A-437C-A5BF-D1EEBB034E66}" name="Tabella pivot13" cacheId="16908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1">
    <pivotField axis="axisRow" dataField="1" compact="0" outline="0" showAll="0" defaultSubtotal="0">
      <items count="5">
        <item x="2"/>
        <item x="4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eggio di ORIGINAL SPA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EB26-E5CA-4F70-807C-6BFE9FED5C09}">
  <dimension ref="A1:F7"/>
  <sheetViews>
    <sheetView workbookViewId="0">
      <selection activeCell="C28" sqref="C28"/>
    </sheetView>
  </sheetViews>
  <sheetFormatPr defaultColWidth="8.85546875" defaultRowHeight="14.45"/>
  <cols>
    <col min="1" max="1" width="19" style="1" bestFit="1" customWidth="1"/>
    <col min="2" max="2" width="8.85546875" style="1"/>
    <col min="3" max="3" width="21.5703125" style="1" bestFit="1" customWidth="1"/>
    <col min="4" max="4" width="16.42578125" style="1" bestFit="1" customWidth="1"/>
    <col min="5" max="5" width="17.28515625" style="1" bestFit="1" customWidth="1"/>
    <col min="6" max="6" width="17.42578125" style="1" bestFit="1" customWidth="1"/>
    <col min="7" max="8" width="2" style="1" bestFit="1" customWidth="1"/>
    <col min="9" max="9" width="23.85546875" style="1" customWidth="1"/>
    <col min="10" max="16384" width="8.85546875" style="1"/>
  </cols>
  <sheetData>
    <row r="1" spans="1:6" ht="18">
      <c r="A1" s="2" t="s">
        <v>0</v>
      </c>
      <c r="C1" s="11" t="s">
        <v>1</v>
      </c>
      <c r="D1" s="12"/>
      <c r="E1" s="12"/>
      <c r="F1" s="12"/>
    </row>
    <row r="2" spans="1:6" ht="18">
      <c r="A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7</v>
      </c>
      <c r="C3" s="3">
        <v>0</v>
      </c>
      <c r="D3" s="3">
        <v>0</v>
      </c>
      <c r="E3" s="3">
        <v>0</v>
      </c>
      <c r="F3" s="3">
        <v>1</v>
      </c>
    </row>
    <row r="4" spans="1:6">
      <c r="A4" s="3" t="s">
        <v>8</v>
      </c>
      <c r="C4" s="3">
        <v>0</v>
      </c>
      <c r="D4" s="3">
        <v>0</v>
      </c>
      <c r="E4" s="3">
        <v>1</v>
      </c>
      <c r="F4" s="3">
        <v>0</v>
      </c>
    </row>
    <row r="5" spans="1:6">
      <c r="A5" s="3" t="s">
        <v>9</v>
      </c>
      <c r="C5" s="3">
        <v>0</v>
      </c>
      <c r="D5" s="3">
        <v>1</v>
      </c>
      <c r="E5" s="3">
        <v>0</v>
      </c>
      <c r="F5" s="3">
        <v>0</v>
      </c>
    </row>
    <row r="6" spans="1:6">
      <c r="A6" s="3" t="s">
        <v>10</v>
      </c>
      <c r="C6" s="3">
        <v>1</v>
      </c>
      <c r="D6" s="3">
        <v>0</v>
      </c>
      <c r="E6" s="3">
        <v>0</v>
      </c>
      <c r="F6" s="3">
        <v>0</v>
      </c>
    </row>
    <row r="7" spans="1:6">
      <c r="A7" s="3" t="s">
        <v>7</v>
      </c>
      <c r="C7" s="3">
        <v>0</v>
      </c>
      <c r="D7" s="3">
        <v>0</v>
      </c>
      <c r="E7" s="3">
        <v>0</v>
      </c>
      <c r="F7" s="3">
        <v>1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B880-6416-417B-A7F8-F2C1E1287828}">
  <dimension ref="A1:S31"/>
  <sheetViews>
    <sheetView workbookViewId="0">
      <selection activeCell="B1" sqref="B1"/>
    </sheetView>
  </sheetViews>
  <sheetFormatPr defaultRowHeight="14.45"/>
  <cols>
    <col min="1" max="1" width="4.42578125" bestFit="1" customWidth="1"/>
    <col min="2" max="2" width="14.140625" style="1" customWidth="1"/>
    <col min="15" max="15" width="6" bestFit="1" customWidth="1"/>
    <col min="16" max="16" width="6.42578125" bestFit="1" customWidth="1"/>
    <col min="19" max="19" width="32.28515625" bestFit="1" customWidth="1"/>
  </cols>
  <sheetData>
    <row r="1" spans="1:19" ht="21">
      <c r="A1" s="2" t="s">
        <v>11</v>
      </c>
      <c r="B1" s="2" t="s">
        <v>12</v>
      </c>
      <c r="C1" s="2" t="s">
        <v>13</v>
      </c>
      <c r="D1" s="4" t="s">
        <v>14</v>
      </c>
      <c r="O1" s="8" t="s">
        <v>15</v>
      </c>
      <c r="P1" s="8" t="s">
        <v>16</v>
      </c>
      <c r="Q1" s="2" t="s">
        <v>17</v>
      </c>
      <c r="R1" s="9" t="s">
        <v>18</v>
      </c>
    </row>
    <row r="2" spans="1:19">
      <c r="A2" s="3">
        <v>80</v>
      </c>
      <c r="B2" s="3">
        <v>18</v>
      </c>
      <c r="C2" s="13" t="s">
        <v>19</v>
      </c>
      <c r="D2" s="13">
        <v>10</v>
      </c>
      <c r="O2" s="3">
        <f>MIN(A2:A31)</f>
        <v>18</v>
      </c>
      <c r="P2" s="3">
        <f>MAX(B2:B31)</f>
        <v>90</v>
      </c>
      <c r="Q2" s="3">
        <v>3</v>
      </c>
      <c r="R2" s="3">
        <f>(P2-O2)/Q2</f>
        <v>24</v>
      </c>
    </row>
    <row r="3" spans="1:19" ht="18">
      <c r="A3" s="3">
        <v>25</v>
      </c>
      <c r="B3" s="3">
        <v>20</v>
      </c>
      <c r="C3" s="13"/>
      <c r="D3" s="13"/>
      <c r="S3" s="5" t="s">
        <v>20</v>
      </c>
    </row>
    <row r="4" spans="1:19">
      <c r="A4" s="3">
        <v>70</v>
      </c>
      <c r="B4" s="3">
        <v>21</v>
      </c>
      <c r="C4" s="13"/>
      <c r="D4" s="13"/>
    </row>
    <row r="5" spans="1:19">
      <c r="A5" s="3">
        <v>21</v>
      </c>
      <c r="B5" s="3">
        <v>24</v>
      </c>
      <c r="C5" s="13"/>
      <c r="D5" s="13"/>
    </row>
    <row r="6" spans="1:19">
      <c r="A6" s="3">
        <v>28</v>
      </c>
      <c r="B6" s="3">
        <v>25</v>
      </c>
      <c r="C6" s="13"/>
      <c r="D6" s="13"/>
    </row>
    <row r="7" spans="1:19">
      <c r="A7" s="3">
        <v>49</v>
      </c>
      <c r="B7" s="3">
        <v>28</v>
      </c>
      <c r="C7" s="13"/>
      <c r="D7" s="13"/>
    </row>
    <row r="8" spans="1:19">
      <c r="A8" s="3">
        <v>33</v>
      </c>
      <c r="B8" s="3">
        <v>29</v>
      </c>
      <c r="C8" s="13"/>
      <c r="D8" s="13"/>
    </row>
    <row r="9" spans="1:19">
      <c r="A9" s="3">
        <v>53</v>
      </c>
      <c r="B9" s="3">
        <v>33</v>
      </c>
      <c r="C9" s="13"/>
      <c r="D9" s="13"/>
    </row>
    <row r="10" spans="1:19">
      <c r="A10" s="3">
        <v>79</v>
      </c>
      <c r="B10" s="3">
        <v>33</v>
      </c>
      <c r="C10" s="13"/>
      <c r="D10" s="13"/>
    </row>
    <row r="11" spans="1:19">
      <c r="A11" s="3">
        <v>42</v>
      </c>
      <c r="B11" s="3">
        <v>35</v>
      </c>
      <c r="C11" s="13"/>
      <c r="D11" s="13"/>
    </row>
    <row r="12" spans="1:19">
      <c r="A12" s="3">
        <v>67</v>
      </c>
      <c r="B12" s="3">
        <v>39</v>
      </c>
      <c r="C12" s="13" t="s">
        <v>21</v>
      </c>
      <c r="D12" s="13">
        <v>10</v>
      </c>
    </row>
    <row r="13" spans="1:19">
      <c r="A13" s="3">
        <v>90</v>
      </c>
      <c r="B13" s="3">
        <v>39</v>
      </c>
      <c r="C13" s="13"/>
      <c r="D13" s="13"/>
    </row>
    <row r="14" spans="1:19">
      <c r="A14" s="3">
        <v>39</v>
      </c>
      <c r="B14" s="3">
        <v>42</v>
      </c>
      <c r="C14" s="13"/>
      <c r="D14" s="13"/>
    </row>
    <row r="15" spans="1:19">
      <c r="A15" s="3">
        <v>43</v>
      </c>
      <c r="B15" s="3">
        <v>43</v>
      </c>
      <c r="C15" s="13"/>
      <c r="D15" s="13"/>
    </row>
    <row r="16" spans="1:19">
      <c r="A16" s="3">
        <v>59</v>
      </c>
      <c r="B16" s="3">
        <v>49</v>
      </c>
      <c r="C16" s="13"/>
      <c r="D16" s="13"/>
    </row>
    <row r="17" spans="1:4">
      <c r="A17" s="3">
        <v>76</v>
      </c>
      <c r="B17" s="3">
        <v>53</v>
      </c>
      <c r="C17" s="13"/>
      <c r="D17" s="13"/>
    </row>
    <row r="18" spans="1:4">
      <c r="A18" s="3">
        <v>58</v>
      </c>
      <c r="B18" s="3">
        <v>55</v>
      </c>
      <c r="C18" s="13"/>
      <c r="D18" s="13"/>
    </row>
    <row r="19" spans="1:4">
      <c r="A19" s="3">
        <v>87</v>
      </c>
      <c r="B19" s="3">
        <v>57</v>
      </c>
      <c r="C19" s="13"/>
      <c r="D19" s="13"/>
    </row>
    <row r="20" spans="1:4">
      <c r="A20" s="3">
        <v>18</v>
      </c>
      <c r="B20" s="3">
        <v>58</v>
      </c>
      <c r="C20" s="13"/>
      <c r="D20" s="13"/>
    </row>
    <row r="21" spans="1:4">
      <c r="A21" s="3">
        <v>55</v>
      </c>
      <c r="B21" s="3">
        <v>59</v>
      </c>
      <c r="C21" s="13"/>
      <c r="D21" s="13"/>
    </row>
    <row r="22" spans="1:4">
      <c r="A22" s="3">
        <v>81</v>
      </c>
      <c r="B22" s="3">
        <v>65</v>
      </c>
      <c r="C22" s="13" t="s">
        <v>22</v>
      </c>
      <c r="D22" s="13">
        <v>10</v>
      </c>
    </row>
    <row r="23" spans="1:4">
      <c r="A23" s="3">
        <v>35</v>
      </c>
      <c r="B23" s="3">
        <v>67</v>
      </c>
      <c r="C23" s="13"/>
      <c r="D23" s="13"/>
    </row>
    <row r="24" spans="1:4">
      <c r="A24" s="3">
        <v>39</v>
      </c>
      <c r="B24" s="3">
        <v>70</v>
      </c>
      <c r="C24" s="13"/>
      <c r="D24" s="13"/>
    </row>
    <row r="25" spans="1:4">
      <c r="A25" s="3">
        <v>20</v>
      </c>
      <c r="B25" s="3">
        <v>76</v>
      </c>
      <c r="C25" s="13"/>
      <c r="D25" s="13"/>
    </row>
    <row r="26" spans="1:4">
      <c r="A26" s="3">
        <v>29</v>
      </c>
      <c r="B26" s="3">
        <v>79</v>
      </c>
      <c r="C26" s="13"/>
      <c r="D26" s="13"/>
    </row>
    <row r="27" spans="1:4">
      <c r="A27" s="3">
        <v>65</v>
      </c>
      <c r="B27" s="3">
        <v>80</v>
      </c>
      <c r="C27" s="13"/>
      <c r="D27" s="13"/>
    </row>
    <row r="28" spans="1:4">
      <c r="A28" s="3">
        <v>57</v>
      </c>
      <c r="B28" s="3">
        <v>81</v>
      </c>
      <c r="C28" s="13"/>
      <c r="D28" s="13"/>
    </row>
    <row r="29" spans="1:4">
      <c r="A29" s="3">
        <v>24</v>
      </c>
      <c r="B29" s="3">
        <v>86</v>
      </c>
      <c r="C29" s="13"/>
      <c r="D29" s="13"/>
    </row>
    <row r="30" spans="1:4">
      <c r="A30" s="3">
        <v>33</v>
      </c>
      <c r="B30" s="3">
        <v>87</v>
      </c>
      <c r="C30" s="13"/>
      <c r="D30" s="13"/>
    </row>
    <row r="31" spans="1:4">
      <c r="A31" s="3">
        <v>86</v>
      </c>
      <c r="B31" s="3">
        <v>90</v>
      </c>
      <c r="C31" s="13"/>
      <c r="D31" s="13"/>
    </row>
  </sheetData>
  <autoFilter ref="B1:B31" xr:uid="{786AB880-6416-417B-A7F8-F2C1E1287828}">
    <sortState xmlns:xlrd2="http://schemas.microsoft.com/office/spreadsheetml/2017/richdata2" ref="B2:B31">
      <sortCondition ref="B1:B31"/>
    </sortState>
  </autoFilter>
  <mergeCells count="6">
    <mergeCell ref="C2:C11"/>
    <mergeCell ref="C12:C21"/>
    <mergeCell ref="C22:C31"/>
    <mergeCell ref="D2:D11"/>
    <mergeCell ref="D12:D21"/>
    <mergeCell ref="D22:D31"/>
  </mergeCells>
  <conditionalFormatting sqref="A2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765-6479-43F3-B5F6-1F53128AA7BA}">
  <dimension ref="A1:AC32"/>
  <sheetViews>
    <sheetView topLeftCell="C1" workbookViewId="0">
      <selection activeCell="R14" sqref="R14"/>
    </sheetView>
  </sheetViews>
  <sheetFormatPr defaultRowHeight="14.45"/>
  <cols>
    <col min="1" max="1" width="8.85546875" bestFit="1" customWidth="1"/>
    <col min="2" max="2" width="7.140625" bestFit="1" customWidth="1"/>
    <col min="3" max="3" width="7" bestFit="1" customWidth="1"/>
    <col min="5" max="5" width="4.42578125" bestFit="1" customWidth="1"/>
    <col min="6" max="6" width="8.42578125" bestFit="1" customWidth="1"/>
    <col min="7" max="7" width="7" bestFit="1" customWidth="1"/>
    <col min="9" max="9" width="5.140625" bestFit="1" customWidth="1"/>
    <col min="10" max="10" width="36.28515625" bestFit="1" customWidth="1"/>
    <col min="11" max="11" width="3.85546875" bestFit="1" customWidth="1"/>
    <col min="12" max="12" width="2.28515625" bestFit="1" customWidth="1"/>
    <col min="13" max="15" width="3" bestFit="1" customWidth="1"/>
  </cols>
  <sheetData>
    <row r="1" spans="1:29" ht="18">
      <c r="A1" s="14" t="s">
        <v>23</v>
      </c>
      <c r="B1" s="14"/>
      <c r="C1" s="14"/>
      <c r="E1" s="14" t="s">
        <v>24</v>
      </c>
      <c r="F1" s="14"/>
      <c r="G1" s="14"/>
      <c r="W1" s="2" t="s">
        <v>15</v>
      </c>
      <c r="X1" s="2" t="s">
        <v>16</v>
      </c>
      <c r="Y1" s="7" t="s">
        <v>25</v>
      </c>
      <c r="Z1" s="7" t="s">
        <v>17</v>
      </c>
      <c r="AA1" s="3"/>
      <c r="AB1" s="3"/>
      <c r="AC1" s="3"/>
    </row>
    <row r="2" spans="1:29" ht="18">
      <c r="A2" s="2" t="s">
        <v>11</v>
      </c>
      <c r="B2" s="2" t="s">
        <v>13</v>
      </c>
      <c r="C2" s="2" t="s">
        <v>14</v>
      </c>
      <c r="E2" s="2" t="s">
        <v>11</v>
      </c>
      <c r="F2" s="2" t="s">
        <v>13</v>
      </c>
      <c r="G2" s="2" t="s">
        <v>14</v>
      </c>
      <c r="J2" s="2" t="s">
        <v>26</v>
      </c>
      <c r="W2" s="3">
        <v>18</v>
      </c>
      <c r="X2" s="3">
        <v>90</v>
      </c>
      <c r="Y2" s="3">
        <f>X2-W2</f>
        <v>72</v>
      </c>
      <c r="Z2" s="3">
        <v>3</v>
      </c>
      <c r="AA2" s="3">
        <f>Y2/3</f>
        <v>24</v>
      </c>
      <c r="AB2" s="3">
        <f>W2+AA2</f>
        <v>42</v>
      </c>
      <c r="AC2" s="3">
        <f>AB2+AA2</f>
        <v>66</v>
      </c>
    </row>
    <row r="3" spans="1:29">
      <c r="A3" s="3">
        <v>18</v>
      </c>
      <c r="B3" s="13" t="s">
        <v>27</v>
      </c>
      <c r="C3" s="13">
        <v>12</v>
      </c>
      <c r="E3" s="3">
        <v>18</v>
      </c>
      <c r="F3" s="13" t="s">
        <v>19</v>
      </c>
      <c r="G3" s="13">
        <v>10</v>
      </c>
      <c r="J3" s="3" t="str">
        <f t="shared" ref="J3:J14" si="0">IF(A3&lt;42,"GIOVANE",IF(A3&gt;66,"ANZIANO","ADULTO"))</f>
        <v>GIOVANE</v>
      </c>
    </row>
    <row r="4" spans="1:29">
      <c r="A4" s="3">
        <v>20</v>
      </c>
      <c r="B4" s="13"/>
      <c r="C4" s="13"/>
      <c r="E4" s="3">
        <v>20</v>
      </c>
      <c r="F4" s="13"/>
      <c r="G4" s="13"/>
      <c r="J4" s="3" t="str">
        <f t="shared" si="0"/>
        <v>GIOVANE</v>
      </c>
    </row>
    <row r="5" spans="1:29">
      <c r="A5" s="3">
        <v>20</v>
      </c>
      <c r="B5" s="13"/>
      <c r="C5" s="13"/>
      <c r="E5" s="3">
        <v>20</v>
      </c>
      <c r="F5" s="13"/>
      <c r="G5" s="13"/>
      <c r="J5" s="3" t="str">
        <f t="shared" si="0"/>
        <v>GIOVANE</v>
      </c>
    </row>
    <row r="6" spans="1:29">
      <c r="A6" s="3">
        <v>20</v>
      </c>
      <c r="B6" s="13"/>
      <c r="C6" s="13"/>
      <c r="E6" s="3">
        <v>20</v>
      </c>
      <c r="F6" s="13"/>
      <c r="G6" s="13"/>
      <c r="J6" s="3" t="str">
        <f t="shared" si="0"/>
        <v>GIOVANE</v>
      </c>
    </row>
    <row r="7" spans="1:29">
      <c r="A7" s="3">
        <v>20</v>
      </c>
      <c r="B7" s="13"/>
      <c r="C7" s="13"/>
      <c r="E7" s="3">
        <v>20</v>
      </c>
      <c r="F7" s="13"/>
      <c r="G7" s="13"/>
      <c r="J7" s="3" t="str">
        <f t="shared" si="0"/>
        <v>GIOVANE</v>
      </c>
    </row>
    <row r="8" spans="1:29">
      <c r="A8" s="3">
        <v>20</v>
      </c>
      <c r="B8" s="13"/>
      <c r="C8" s="13"/>
      <c r="E8" s="3">
        <v>20</v>
      </c>
      <c r="F8" s="13"/>
      <c r="G8" s="13"/>
      <c r="J8" s="3" t="str">
        <f t="shared" si="0"/>
        <v>GIOVANE</v>
      </c>
    </row>
    <row r="9" spans="1:29">
      <c r="A9" s="3">
        <v>24</v>
      </c>
      <c r="B9" s="13"/>
      <c r="C9" s="13"/>
      <c r="E9" s="3">
        <v>24</v>
      </c>
      <c r="F9" s="13"/>
      <c r="G9" s="13"/>
      <c r="J9" s="3" t="str">
        <f t="shared" si="0"/>
        <v>GIOVANE</v>
      </c>
    </row>
    <row r="10" spans="1:29">
      <c r="A10" s="3">
        <v>25</v>
      </c>
      <c r="B10" s="13"/>
      <c r="C10" s="13"/>
      <c r="E10" s="3">
        <v>25</v>
      </c>
      <c r="F10" s="13"/>
      <c r="G10" s="13"/>
      <c r="J10" s="3" t="str">
        <f t="shared" si="0"/>
        <v>GIOVANE</v>
      </c>
    </row>
    <row r="11" spans="1:29">
      <c r="A11" s="3">
        <v>28</v>
      </c>
      <c r="B11" s="13"/>
      <c r="C11" s="13"/>
      <c r="E11" s="3">
        <v>28</v>
      </c>
      <c r="F11" s="13"/>
      <c r="G11" s="13"/>
      <c r="J11" s="3" t="str">
        <f t="shared" si="0"/>
        <v>GIOVANE</v>
      </c>
    </row>
    <row r="12" spans="1:29">
      <c r="A12" s="3">
        <v>33</v>
      </c>
      <c r="B12" s="13"/>
      <c r="C12" s="13"/>
      <c r="E12" s="3">
        <v>33</v>
      </c>
      <c r="F12" s="13"/>
      <c r="G12" s="13"/>
      <c r="J12" s="3" t="str">
        <f t="shared" si="0"/>
        <v>GIOVANE</v>
      </c>
    </row>
    <row r="13" spans="1:29">
      <c r="A13" s="3">
        <v>39</v>
      </c>
      <c r="B13" s="13"/>
      <c r="C13" s="13"/>
      <c r="E13" s="3">
        <v>39</v>
      </c>
      <c r="F13" s="13" t="s">
        <v>21</v>
      </c>
      <c r="G13" s="13">
        <v>10</v>
      </c>
      <c r="J13" s="3" t="str">
        <f t="shared" si="0"/>
        <v>GIOVANE</v>
      </c>
    </row>
    <row r="14" spans="1:29">
      <c r="A14" s="3">
        <v>39</v>
      </c>
      <c r="B14" s="13"/>
      <c r="C14" s="13"/>
      <c r="E14" s="3">
        <v>39</v>
      </c>
      <c r="F14" s="13"/>
      <c r="G14" s="13"/>
      <c r="J14" s="3" t="str">
        <f t="shared" si="0"/>
        <v>GIOVANE</v>
      </c>
    </row>
    <row r="15" spans="1:29">
      <c r="A15" s="3">
        <v>42</v>
      </c>
      <c r="B15" s="13" t="s">
        <v>28</v>
      </c>
      <c r="C15" s="13">
        <v>5</v>
      </c>
      <c r="E15" s="3">
        <v>42</v>
      </c>
      <c r="F15" s="13"/>
      <c r="G15" s="13"/>
      <c r="J15" s="3" t="str">
        <f>IF(A15&lt;42,"GIOVANE",IF(A15&gt;66,"ANZIANO","ADULTO"))</f>
        <v>ADULTO</v>
      </c>
    </row>
    <row r="16" spans="1:29">
      <c r="A16" s="3">
        <v>49</v>
      </c>
      <c r="B16" s="13"/>
      <c r="C16" s="13"/>
      <c r="E16" s="3">
        <v>49</v>
      </c>
      <c r="F16" s="13"/>
      <c r="G16" s="13"/>
      <c r="J16" s="3" t="str">
        <f t="shared" ref="J16:J32" si="1">IF(A16&lt;42,"GIOVANE",IF(A16&gt;66,"ANZIANO","ADULTO"))</f>
        <v>ADULTO</v>
      </c>
    </row>
    <row r="17" spans="1:10">
      <c r="A17" s="3">
        <v>55</v>
      </c>
      <c r="B17" s="13"/>
      <c r="C17" s="13"/>
      <c r="E17" s="3">
        <v>55</v>
      </c>
      <c r="F17" s="13"/>
      <c r="G17" s="13"/>
      <c r="J17" s="3" t="str">
        <f t="shared" si="1"/>
        <v>ADULTO</v>
      </c>
    </row>
    <row r="18" spans="1:10">
      <c r="A18" s="3">
        <v>58</v>
      </c>
      <c r="B18" s="13"/>
      <c r="C18" s="13"/>
      <c r="E18" s="3">
        <v>58</v>
      </c>
      <c r="F18" s="13"/>
      <c r="G18" s="13"/>
      <c r="J18" s="3" t="str">
        <f t="shared" si="1"/>
        <v>ADULTO</v>
      </c>
    </row>
    <row r="19" spans="1:10">
      <c r="A19" s="3">
        <v>65</v>
      </c>
      <c r="B19" s="13"/>
      <c r="C19" s="13"/>
      <c r="E19" s="3">
        <v>65</v>
      </c>
      <c r="F19" s="13"/>
      <c r="G19" s="13"/>
      <c r="J19" s="3" t="str">
        <f t="shared" si="1"/>
        <v>ADULTO</v>
      </c>
    </row>
    <row r="20" spans="1:10">
      <c r="A20" s="3">
        <v>67</v>
      </c>
      <c r="B20" s="13" t="s">
        <v>29</v>
      </c>
      <c r="C20" s="13">
        <v>13</v>
      </c>
      <c r="E20" s="3">
        <v>67</v>
      </c>
      <c r="F20" s="13"/>
      <c r="G20" s="13"/>
      <c r="J20" s="3" t="str">
        <f t="shared" si="1"/>
        <v>ANZIANO</v>
      </c>
    </row>
    <row r="21" spans="1:10">
      <c r="A21" s="3">
        <v>70</v>
      </c>
      <c r="B21" s="13"/>
      <c r="C21" s="13"/>
      <c r="E21" s="3">
        <v>70</v>
      </c>
      <c r="F21" s="13"/>
      <c r="G21" s="13"/>
      <c r="J21" s="3" t="str">
        <f t="shared" si="1"/>
        <v>ANZIANO</v>
      </c>
    </row>
    <row r="22" spans="1:10">
      <c r="A22" s="3">
        <v>76</v>
      </c>
      <c r="B22" s="13"/>
      <c r="C22" s="13"/>
      <c r="E22" s="3">
        <v>76</v>
      </c>
      <c r="F22" s="13"/>
      <c r="G22" s="13"/>
      <c r="J22" s="3" t="str">
        <f t="shared" si="1"/>
        <v>ANZIANO</v>
      </c>
    </row>
    <row r="23" spans="1:10">
      <c r="A23" s="3">
        <v>79</v>
      </c>
      <c r="B23" s="13"/>
      <c r="C23" s="13"/>
      <c r="E23" s="3">
        <v>79</v>
      </c>
      <c r="F23" s="13" t="s">
        <v>22</v>
      </c>
      <c r="G23" s="13">
        <v>10</v>
      </c>
      <c r="J23" s="3" t="str">
        <f t="shared" si="1"/>
        <v>ANZIANO</v>
      </c>
    </row>
    <row r="24" spans="1:10">
      <c r="A24" s="3">
        <v>80</v>
      </c>
      <c r="B24" s="13"/>
      <c r="C24" s="13"/>
      <c r="E24" s="3">
        <v>80</v>
      </c>
      <c r="F24" s="13"/>
      <c r="G24" s="13"/>
      <c r="J24" s="3" t="str">
        <f t="shared" si="1"/>
        <v>ANZIANO</v>
      </c>
    </row>
    <row r="25" spans="1:10">
      <c r="A25" s="3">
        <v>80</v>
      </c>
      <c r="B25" s="13"/>
      <c r="C25" s="13"/>
      <c r="E25" s="3">
        <v>80</v>
      </c>
      <c r="F25" s="13"/>
      <c r="G25" s="13"/>
      <c r="J25" s="3" t="str">
        <f t="shared" si="1"/>
        <v>ANZIANO</v>
      </c>
    </row>
    <row r="26" spans="1:10">
      <c r="A26" s="3">
        <v>80</v>
      </c>
      <c r="B26" s="13"/>
      <c r="C26" s="13"/>
      <c r="E26" s="3">
        <v>80</v>
      </c>
      <c r="F26" s="13"/>
      <c r="G26" s="13"/>
      <c r="J26" s="3" t="str">
        <f t="shared" si="1"/>
        <v>ANZIANO</v>
      </c>
    </row>
    <row r="27" spans="1:10">
      <c r="A27" s="3">
        <v>81</v>
      </c>
      <c r="B27" s="13"/>
      <c r="C27" s="13"/>
      <c r="E27" s="3">
        <v>81</v>
      </c>
      <c r="F27" s="13"/>
      <c r="G27" s="13"/>
      <c r="J27" s="3" t="str">
        <f t="shared" si="1"/>
        <v>ANZIANO</v>
      </c>
    </row>
    <row r="28" spans="1:10">
      <c r="A28" s="3">
        <v>86</v>
      </c>
      <c r="B28" s="13"/>
      <c r="C28" s="13"/>
      <c r="E28" s="3">
        <v>86</v>
      </c>
      <c r="F28" s="13"/>
      <c r="G28" s="13"/>
      <c r="J28" s="3" t="str">
        <f t="shared" si="1"/>
        <v>ANZIANO</v>
      </c>
    </row>
    <row r="29" spans="1:10">
      <c r="A29" s="3">
        <v>86</v>
      </c>
      <c r="B29" s="13"/>
      <c r="C29" s="13"/>
      <c r="E29" s="3">
        <v>86</v>
      </c>
      <c r="F29" s="13"/>
      <c r="G29" s="13"/>
      <c r="J29" s="3" t="str">
        <f t="shared" si="1"/>
        <v>ANZIANO</v>
      </c>
    </row>
    <row r="30" spans="1:10">
      <c r="A30" s="3">
        <v>87</v>
      </c>
      <c r="B30" s="13"/>
      <c r="C30" s="13"/>
      <c r="E30" s="3">
        <v>87</v>
      </c>
      <c r="F30" s="13"/>
      <c r="G30" s="13"/>
      <c r="J30" s="3" t="str">
        <f t="shared" si="1"/>
        <v>ANZIANO</v>
      </c>
    </row>
    <row r="31" spans="1:10">
      <c r="A31" s="3">
        <v>90</v>
      </c>
      <c r="B31" s="13"/>
      <c r="C31" s="13"/>
      <c r="E31" s="3">
        <v>90</v>
      </c>
      <c r="F31" s="13"/>
      <c r="G31" s="13"/>
      <c r="J31" s="3" t="str">
        <f t="shared" si="1"/>
        <v>ANZIANO</v>
      </c>
    </row>
    <row r="32" spans="1:10">
      <c r="A32" s="3">
        <v>90</v>
      </c>
      <c r="B32" s="13"/>
      <c r="C32" s="13"/>
      <c r="E32" s="3">
        <v>90</v>
      </c>
      <c r="F32" s="13"/>
      <c r="G32" s="13"/>
      <c r="J32" s="3" t="str">
        <f t="shared" si="1"/>
        <v>ANZIANO</v>
      </c>
    </row>
  </sheetData>
  <autoFilter ref="A2:A32" xr:uid="{38499765-6479-43F3-B5F6-1F53128AA7BA}">
    <sortState xmlns:xlrd2="http://schemas.microsoft.com/office/spreadsheetml/2017/richdata2" ref="A3:A32">
      <sortCondition ref="A2:A32"/>
    </sortState>
  </autoFilter>
  <mergeCells count="14">
    <mergeCell ref="G13:G22"/>
    <mergeCell ref="G23:G32"/>
    <mergeCell ref="A1:C1"/>
    <mergeCell ref="E1:G1"/>
    <mergeCell ref="F3:F12"/>
    <mergeCell ref="F13:F22"/>
    <mergeCell ref="F23:F32"/>
    <mergeCell ref="G3:G12"/>
    <mergeCell ref="B3:B14"/>
    <mergeCell ref="B15:B19"/>
    <mergeCell ref="B20:B32"/>
    <mergeCell ref="C3:C14"/>
    <mergeCell ref="C15:C19"/>
    <mergeCell ref="C20:C32"/>
  </mergeCells>
  <conditionalFormatting sqref="A3:A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EFEE-CD54-4429-A06A-9F78A26757A9}">
  <dimension ref="A1:L31"/>
  <sheetViews>
    <sheetView tabSelected="1" zoomScale="85" zoomScaleNormal="85" workbookViewId="0">
      <selection sqref="A1:A1048576"/>
    </sheetView>
  </sheetViews>
  <sheetFormatPr defaultRowHeight="14.45"/>
  <cols>
    <col min="2" max="2" width="11.42578125" style="1" bestFit="1" customWidth="1"/>
    <col min="3" max="3" width="11.7109375" style="1" bestFit="1" customWidth="1"/>
    <col min="4" max="4" width="9.42578125" style="1" bestFit="1" customWidth="1"/>
    <col min="6" max="6" width="12.42578125" bestFit="1" customWidth="1"/>
    <col min="7" max="7" width="13.28515625" bestFit="1" customWidth="1"/>
    <col min="8" max="8" width="12.85546875" bestFit="1" customWidth="1"/>
    <col min="9" max="9" width="17.140625" bestFit="1" customWidth="1"/>
    <col min="10" max="10" width="26" style="1" bestFit="1" customWidth="1"/>
    <col min="11" max="11" width="26.28515625" style="1" bestFit="1" customWidth="1"/>
    <col min="12" max="12" width="23.85546875" style="1" bestFit="1" customWidth="1"/>
  </cols>
  <sheetData>
    <row r="1" spans="1:12" ht="18">
      <c r="A1" s="2" t="s">
        <v>11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4" t="s">
        <v>37</v>
      </c>
      <c r="J1" s="2" t="s">
        <v>38</v>
      </c>
      <c r="K1" s="2" t="s">
        <v>39</v>
      </c>
      <c r="L1" s="2" t="s">
        <v>40</v>
      </c>
    </row>
    <row r="2" spans="1:12">
      <c r="A2" s="3">
        <f>25</f>
        <v>25</v>
      </c>
      <c r="B2" s="6">
        <v>10</v>
      </c>
      <c r="C2" s="6">
        <v>0.5</v>
      </c>
      <c r="D2" s="6">
        <v>100</v>
      </c>
      <c r="E2" s="3">
        <f>MAX(A2:A31)</f>
        <v>20000</v>
      </c>
      <c r="F2" s="3">
        <f>MAX(B2:B31)</f>
        <v>20</v>
      </c>
      <c r="G2" s="3">
        <f>MAX(C2:C31)</f>
        <v>1000</v>
      </c>
      <c r="H2" s="3">
        <f>MAX(D2:D31)</f>
        <v>100</v>
      </c>
      <c r="I2" s="6">
        <f>(A2-E$5)/(E$2-E$5)</f>
        <v>0</v>
      </c>
      <c r="J2" s="6">
        <f>(B2-F$5)/(F$2-F$5)</f>
        <v>0</v>
      </c>
      <c r="K2" s="6">
        <f>(C2-G$5)/(G$2-G$5)</f>
        <v>0</v>
      </c>
      <c r="L2" s="6">
        <f>(D2-H$5)/(H$2-H$5)</f>
        <v>1</v>
      </c>
    </row>
    <row r="3" spans="1:12">
      <c r="A3" s="3">
        <f>A2+1</f>
        <v>26</v>
      </c>
      <c r="B3" s="6">
        <f>B2+1</f>
        <v>11</v>
      </c>
      <c r="C3" s="6">
        <v>100</v>
      </c>
      <c r="D3" s="6">
        <v>50</v>
      </c>
      <c r="I3" s="6">
        <f t="shared" ref="I3:I31" si="0">(A3-E$5)/(E$2-E$5)</f>
        <v>5.0062578222778471E-5</v>
      </c>
      <c r="J3" s="6">
        <f t="shared" ref="J3:J31" si="1">(B3-F$5)/(F$2-F$5)</f>
        <v>0.1</v>
      </c>
      <c r="K3" s="6">
        <f t="shared" ref="K3:K31" si="2">(C3-G$5)/(G$2-G$5)</f>
        <v>9.9549774887443723E-2</v>
      </c>
      <c r="L3" s="6">
        <f t="shared" ref="L3:L31" si="3">(D3-H$5)/(H$2-H$5)</f>
        <v>0.49494949494949497</v>
      </c>
    </row>
    <row r="4" spans="1:12" ht="18">
      <c r="A4" s="3">
        <f t="shared" ref="A4:A30" si="4">A3+1</f>
        <v>27</v>
      </c>
      <c r="B4" s="6">
        <f t="shared" ref="B4:B12" si="5">B3+1</f>
        <v>12</v>
      </c>
      <c r="C4" s="6">
        <f>C3*2</f>
        <v>200</v>
      </c>
      <c r="D4" s="6">
        <f>(D2/2)+1</f>
        <v>51</v>
      </c>
      <c r="E4" s="2" t="s">
        <v>41</v>
      </c>
      <c r="F4" s="2" t="s">
        <v>42</v>
      </c>
      <c r="G4" s="2" t="s">
        <v>43</v>
      </c>
      <c r="H4" s="2" t="s">
        <v>44</v>
      </c>
      <c r="I4" s="6">
        <f t="shared" si="0"/>
        <v>1.0012515644555694E-4</v>
      </c>
      <c r="J4" s="6">
        <f t="shared" si="1"/>
        <v>0.2</v>
      </c>
      <c r="K4" s="6">
        <f t="shared" si="2"/>
        <v>0.19959979989994997</v>
      </c>
      <c r="L4" s="6">
        <f t="shared" si="3"/>
        <v>0.50505050505050508</v>
      </c>
    </row>
    <row r="5" spans="1:12">
      <c r="A5" s="3">
        <f t="shared" si="4"/>
        <v>28</v>
      </c>
      <c r="B5" s="6">
        <f t="shared" si="5"/>
        <v>13</v>
      </c>
      <c r="C5" s="6">
        <f t="shared" ref="C5:C6" si="6">C4*2</f>
        <v>400</v>
      </c>
      <c r="D5" s="6">
        <f t="shared" ref="D5:D14" si="7">(D3/2)+1</f>
        <v>26</v>
      </c>
      <c r="E5" s="3">
        <f>MIN(A2:A31)</f>
        <v>25</v>
      </c>
      <c r="F5" s="3">
        <f>MIN(B2:B31)</f>
        <v>10</v>
      </c>
      <c r="G5" s="3">
        <f>MIN(C2:C31)</f>
        <v>0.5</v>
      </c>
      <c r="H5" s="3">
        <f>MIN(D2:D31)</f>
        <v>1</v>
      </c>
      <c r="I5" s="6">
        <f t="shared" si="0"/>
        <v>1.5018773466833542E-4</v>
      </c>
      <c r="J5" s="6">
        <f t="shared" si="1"/>
        <v>0.3</v>
      </c>
      <c r="K5" s="6">
        <f t="shared" si="2"/>
        <v>0.39969984992496249</v>
      </c>
      <c r="L5" s="6">
        <f t="shared" si="3"/>
        <v>0.25252525252525254</v>
      </c>
    </row>
    <row r="6" spans="1:12">
      <c r="A6" s="3">
        <f t="shared" si="4"/>
        <v>29</v>
      </c>
      <c r="B6" s="6">
        <f t="shared" si="5"/>
        <v>14</v>
      </c>
      <c r="C6" s="6">
        <f t="shared" si="6"/>
        <v>800</v>
      </c>
      <c r="D6" s="6">
        <f t="shared" si="7"/>
        <v>26.5</v>
      </c>
      <c r="I6" s="6">
        <f t="shared" si="0"/>
        <v>2.0025031289111389E-4</v>
      </c>
      <c r="J6" s="6">
        <f t="shared" si="1"/>
        <v>0.4</v>
      </c>
      <c r="K6" s="6">
        <f t="shared" si="2"/>
        <v>0.79989994997498748</v>
      </c>
      <c r="L6" s="6">
        <f t="shared" si="3"/>
        <v>0.25757575757575757</v>
      </c>
    </row>
    <row r="7" spans="1:12">
      <c r="A7" s="3">
        <f t="shared" si="4"/>
        <v>30</v>
      </c>
      <c r="B7" s="6">
        <f t="shared" si="5"/>
        <v>15</v>
      </c>
      <c r="C7" s="6">
        <v>1000</v>
      </c>
      <c r="D7" s="6">
        <f t="shared" si="7"/>
        <v>14</v>
      </c>
      <c r="I7" s="6">
        <f t="shared" si="0"/>
        <v>2.5031289111389235E-4</v>
      </c>
      <c r="J7" s="6">
        <f t="shared" si="1"/>
        <v>0.5</v>
      </c>
      <c r="K7" s="6">
        <f t="shared" si="2"/>
        <v>1</v>
      </c>
      <c r="L7" s="6">
        <f t="shared" si="3"/>
        <v>0.13131313131313133</v>
      </c>
    </row>
    <row r="8" spans="1:12" ht="18">
      <c r="A8" s="3">
        <f t="shared" si="4"/>
        <v>31</v>
      </c>
      <c r="B8" s="6">
        <f t="shared" si="5"/>
        <v>16</v>
      </c>
      <c r="C8" s="6">
        <v>50</v>
      </c>
      <c r="D8" s="6">
        <f t="shared" si="7"/>
        <v>14.25</v>
      </c>
      <c r="F8" s="2" t="s">
        <v>45</v>
      </c>
      <c r="G8" s="2" t="s">
        <v>46</v>
      </c>
      <c r="H8" s="2" t="s">
        <v>47</v>
      </c>
      <c r="I8" s="6">
        <f t="shared" si="0"/>
        <v>3.0037546933667084E-4</v>
      </c>
      <c r="J8" s="6">
        <f t="shared" si="1"/>
        <v>0.6</v>
      </c>
      <c r="K8" s="6">
        <f t="shared" si="2"/>
        <v>4.9524762381190593E-2</v>
      </c>
      <c r="L8" s="6">
        <f t="shared" si="3"/>
        <v>0.13383838383838384</v>
      </c>
    </row>
    <row r="9" spans="1:12">
      <c r="A9" s="3">
        <f t="shared" si="4"/>
        <v>32</v>
      </c>
      <c r="B9" s="6">
        <f t="shared" si="5"/>
        <v>17</v>
      </c>
      <c r="C9" s="6">
        <v>1</v>
      </c>
      <c r="D9" s="6">
        <f t="shared" si="7"/>
        <v>8</v>
      </c>
      <c r="F9" s="3">
        <v>40</v>
      </c>
      <c r="G9" s="3">
        <v>-25</v>
      </c>
      <c r="H9" s="3">
        <v>300</v>
      </c>
      <c r="I9" s="6">
        <f t="shared" si="0"/>
        <v>3.5043804755944933E-4</v>
      </c>
      <c r="J9" s="6">
        <f t="shared" si="1"/>
        <v>0.7</v>
      </c>
      <c r="K9" s="6">
        <f t="shared" si="2"/>
        <v>5.0025012506253123E-4</v>
      </c>
      <c r="L9" s="6">
        <f t="shared" si="3"/>
        <v>7.0707070707070704E-2</v>
      </c>
    </row>
    <row r="10" spans="1:12">
      <c r="A10" s="3">
        <f t="shared" si="4"/>
        <v>33</v>
      </c>
      <c r="B10" s="6">
        <f>B9+1</f>
        <v>18</v>
      </c>
      <c r="C10" s="6">
        <v>7</v>
      </c>
      <c r="D10" s="6">
        <f t="shared" si="7"/>
        <v>8.125</v>
      </c>
      <c r="I10" s="6">
        <f t="shared" si="0"/>
        <v>4.0050062578222777E-4</v>
      </c>
      <c r="J10" s="6">
        <f t="shared" si="1"/>
        <v>0.8</v>
      </c>
      <c r="K10" s="6">
        <f t="shared" si="2"/>
        <v>6.5032516258129065E-3</v>
      </c>
      <c r="L10" s="6">
        <f t="shared" si="3"/>
        <v>7.1969696969696975E-2</v>
      </c>
    </row>
    <row r="11" spans="1:12">
      <c r="A11" s="3">
        <f t="shared" si="4"/>
        <v>34</v>
      </c>
      <c r="B11" s="6">
        <f t="shared" si="5"/>
        <v>19</v>
      </c>
      <c r="C11" s="6">
        <v>3</v>
      </c>
      <c r="D11" s="6">
        <f t="shared" si="7"/>
        <v>5</v>
      </c>
      <c r="I11" s="6">
        <f t="shared" si="0"/>
        <v>4.5056320400500626E-4</v>
      </c>
      <c r="J11" s="6">
        <f t="shared" si="1"/>
        <v>0.9</v>
      </c>
      <c r="K11" s="6">
        <f t="shared" si="2"/>
        <v>2.5012506253126563E-3</v>
      </c>
      <c r="L11" s="6">
        <f t="shared" si="3"/>
        <v>4.0404040404040407E-2</v>
      </c>
    </row>
    <row r="12" spans="1:12" ht="18">
      <c r="A12" s="3">
        <f t="shared" si="4"/>
        <v>35</v>
      </c>
      <c r="B12" s="6">
        <f t="shared" si="5"/>
        <v>20</v>
      </c>
      <c r="C12" s="6">
        <v>5</v>
      </c>
      <c r="D12" s="6">
        <f t="shared" si="7"/>
        <v>5.0625</v>
      </c>
      <c r="F12" s="2" t="s">
        <v>48</v>
      </c>
      <c r="G12" s="2" t="s">
        <v>49</v>
      </c>
      <c r="H12" s="2" t="s">
        <v>50</v>
      </c>
      <c r="I12" s="6">
        <f t="shared" si="0"/>
        <v>5.006257822277847E-4</v>
      </c>
      <c r="J12" s="6">
        <f t="shared" si="1"/>
        <v>1</v>
      </c>
      <c r="K12" s="6">
        <f t="shared" si="2"/>
        <v>4.5022511255627812E-3</v>
      </c>
      <c r="L12" s="6">
        <f t="shared" si="3"/>
        <v>4.1035353535353536E-2</v>
      </c>
    </row>
    <row r="13" spans="1:12">
      <c r="A13" s="3">
        <f t="shared" si="4"/>
        <v>36</v>
      </c>
      <c r="B13" s="6">
        <v>10</v>
      </c>
      <c r="C13" s="6">
        <v>9</v>
      </c>
      <c r="D13" s="6">
        <f t="shared" si="7"/>
        <v>3.5</v>
      </c>
      <c r="F13" s="3">
        <v>10</v>
      </c>
      <c r="G13" s="3">
        <v>-99</v>
      </c>
      <c r="H13" s="3">
        <v>-300</v>
      </c>
      <c r="I13" s="6">
        <f t="shared" si="0"/>
        <v>5.5068836045056319E-4</v>
      </c>
      <c r="J13" s="6">
        <f t="shared" si="1"/>
        <v>0</v>
      </c>
      <c r="K13" s="6">
        <f t="shared" si="2"/>
        <v>8.5042521260630319E-3</v>
      </c>
      <c r="L13" s="6">
        <f t="shared" si="3"/>
        <v>2.5252525252525252E-2</v>
      </c>
    </row>
    <row r="14" spans="1:12">
      <c r="A14" s="3">
        <f t="shared" si="4"/>
        <v>37</v>
      </c>
      <c r="B14" s="6">
        <f>B13+1</f>
        <v>11</v>
      </c>
      <c r="C14" s="6">
        <v>10</v>
      </c>
      <c r="D14" s="6">
        <f t="shared" si="7"/>
        <v>3.53125</v>
      </c>
      <c r="I14" s="6">
        <f t="shared" si="0"/>
        <v>6.0075093867334168E-4</v>
      </c>
      <c r="J14" s="6">
        <f t="shared" si="1"/>
        <v>0.1</v>
      </c>
      <c r="K14" s="6">
        <f t="shared" si="2"/>
        <v>9.5047523761880946E-3</v>
      </c>
      <c r="L14" s="6">
        <f t="shared" si="3"/>
        <v>2.556818181818182E-2</v>
      </c>
    </row>
    <row r="15" spans="1:12">
      <c r="A15" s="3">
        <f t="shared" si="4"/>
        <v>38</v>
      </c>
      <c r="B15" s="6">
        <f t="shared" ref="B15:B23" si="8">B14+1</f>
        <v>12</v>
      </c>
      <c r="C15" s="6">
        <v>300</v>
      </c>
      <c r="D15" s="6">
        <v>6</v>
      </c>
      <c r="I15" s="6">
        <f t="shared" si="0"/>
        <v>6.5081351689612018E-4</v>
      </c>
      <c r="J15" s="6">
        <f t="shared" si="1"/>
        <v>0.2</v>
      </c>
      <c r="K15" s="6">
        <f t="shared" si="2"/>
        <v>0.29964982491245623</v>
      </c>
      <c r="L15" s="6">
        <f t="shared" si="3"/>
        <v>5.0505050505050504E-2</v>
      </c>
    </row>
    <row r="16" spans="1:12">
      <c r="A16" s="3">
        <f t="shared" si="4"/>
        <v>39</v>
      </c>
      <c r="B16" s="6">
        <f t="shared" si="8"/>
        <v>13</v>
      </c>
      <c r="C16" s="6">
        <v>400</v>
      </c>
      <c r="D16" s="6">
        <f>(D14/2)+1</f>
        <v>2.765625</v>
      </c>
      <c r="I16" s="6">
        <f t="shared" si="0"/>
        <v>7.0087609511889867E-4</v>
      </c>
      <c r="J16" s="6">
        <f t="shared" si="1"/>
        <v>0.3</v>
      </c>
      <c r="K16" s="6">
        <f t="shared" si="2"/>
        <v>0.39969984992496249</v>
      </c>
      <c r="L16" s="6">
        <f t="shared" si="3"/>
        <v>1.783459595959596E-2</v>
      </c>
    </row>
    <row r="17" spans="1:12">
      <c r="A17" s="3">
        <f t="shared" si="4"/>
        <v>40</v>
      </c>
      <c r="B17" s="6">
        <f t="shared" si="8"/>
        <v>14</v>
      </c>
      <c r="C17" s="6">
        <v>300</v>
      </c>
      <c r="D17" s="6">
        <v>50</v>
      </c>
      <c r="I17" s="6">
        <f t="shared" si="0"/>
        <v>7.5093867334167705E-4</v>
      </c>
      <c r="J17" s="6">
        <f t="shared" si="1"/>
        <v>0.4</v>
      </c>
      <c r="K17" s="6">
        <f t="shared" si="2"/>
        <v>0.29964982491245623</v>
      </c>
      <c r="L17" s="6">
        <f t="shared" si="3"/>
        <v>0.49494949494949497</v>
      </c>
    </row>
    <row r="18" spans="1:12">
      <c r="A18" s="3">
        <f t="shared" si="4"/>
        <v>41</v>
      </c>
      <c r="B18" s="6">
        <f t="shared" si="8"/>
        <v>15</v>
      </c>
      <c r="C18" s="6">
        <f>C17+100</f>
        <v>400</v>
      </c>
      <c r="D18" s="6">
        <v>1</v>
      </c>
      <c r="I18" s="6">
        <f t="shared" si="0"/>
        <v>8.0100125156445554E-4</v>
      </c>
      <c r="J18" s="6">
        <f t="shared" si="1"/>
        <v>0.5</v>
      </c>
      <c r="K18" s="6">
        <f t="shared" si="2"/>
        <v>0.39969984992496249</v>
      </c>
      <c r="L18" s="6">
        <f t="shared" si="3"/>
        <v>0</v>
      </c>
    </row>
    <row r="19" spans="1:12">
      <c r="A19" s="3">
        <f t="shared" si="4"/>
        <v>42</v>
      </c>
      <c r="B19" s="6">
        <f t="shared" si="8"/>
        <v>16</v>
      </c>
      <c r="C19" s="6">
        <v>400</v>
      </c>
      <c r="D19" s="6">
        <v>15</v>
      </c>
      <c r="I19" s="6">
        <f t="shared" si="0"/>
        <v>8.5106382978723403E-4</v>
      </c>
      <c r="J19" s="6">
        <f t="shared" si="1"/>
        <v>0.6</v>
      </c>
      <c r="K19" s="6">
        <f t="shared" si="2"/>
        <v>0.39969984992496249</v>
      </c>
      <c r="L19" s="6">
        <f t="shared" si="3"/>
        <v>0.14141414141414141</v>
      </c>
    </row>
    <row r="20" spans="1:12">
      <c r="A20" s="3">
        <f t="shared" si="4"/>
        <v>43</v>
      </c>
      <c r="B20" s="6">
        <f t="shared" si="8"/>
        <v>17</v>
      </c>
      <c r="C20" s="6">
        <v>400</v>
      </c>
      <c r="D20" s="6">
        <v>30</v>
      </c>
      <c r="I20" s="6">
        <f t="shared" si="0"/>
        <v>9.0112640801001253E-4</v>
      </c>
      <c r="J20" s="6">
        <f t="shared" si="1"/>
        <v>0.7</v>
      </c>
      <c r="K20" s="6">
        <f t="shared" si="2"/>
        <v>0.39969984992496249</v>
      </c>
      <c r="L20" s="6">
        <f t="shared" si="3"/>
        <v>0.29292929292929293</v>
      </c>
    </row>
    <row r="21" spans="1:12">
      <c r="A21" s="3">
        <f t="shared" si="4"/>
        <v>44</v>
      </c>
      <c r="B21" s="6">
        <f>B20+1</f>
        <v>18</v>
      </c>
      <c r="C21" s="6">
        <f>C20+100</f>
        <v>500</v>
      </c>
      <c r="D21" s="6">
        <v>77</v>
      </c>
      <c r="I21" s="6">
        <f t="shared" si="0"/>
        <v>9.5118898623279102E-4</v>
      </c>
      <c r="J21" s="6">
        <f t="shared" si="1"/>
        <v>0.8</v>
      </c>
      <c r="K21" s="6">
        <f t="shared" si="2"/>
        <v>0.49974987493746875</v>
      </c>
      <c r="L21" s="6">
        <f t="shared" si="3"/>
        <v>0.76767676767676762</v>
      </c>
    </row>
    <row r="22" spans="1:12">
      <c r="A22" s="3">
        <f t="shared" si="4"/>
        <v>45</v>
      </c>
      <c r="B22" s="6">
        <f t="shared" si="8"/>
        <v>19</v>
      </c>
      <c r="C22" s="6">
        <f>C21+100</f>
        <v>600</v>
      </c>
      <c r="D22" s="6">
        <v>49</v>
      </c>
      <c r="I22" s="6">
        <f t="shared" si="0"/>
        <v>1.0012515644555694E-3</v>
      </c>
      <c r="J22" s="6">
        <f t="shared" si="1"/>
        <v>0.9</v>
      </c>
      <c r="K22" s="6">
        <f t="shared" si="2"/>
        <v>0.59979989994997496</v>
      </c>
      <c r="L22" s="6">
        <f t="shared" si="3"/>
        <v>0.48484848484848486</v>
      </c>
    </row>
    <row r="23" spans="1:12">
      <c r="A23" s="3">
        <f t="shared" si="4"/>
        <v>46</v>
      </c>
      <c r="B23" s="6">
        <f t="shared" si="8"/>
        <v>20</v>
      </c>
      <c r="C23" s="6">
        <v>700</v>
      </c>
      <c r="D23" s="6">
        <v>66</v>
      </c>
      <c r="I23" s="6">
        <f t="shared" si="0"/>
        <v>1.0513141426783479E-3</v>
      </c>
      <c r="J23" s="6">
        <f t="shared" si="1"/>
        <v>1</v>
      </c>
      <c r="K23" s="6">
        <f t="shared" si="2"/>
        <v>0.69984992496248122</v>
      </c>
      <c r="L23" s="6">
        <f t="shared" si="3"/>
        <v>0.65656565656565657</v>
      </c>
    </row>
    <row r="24" spans="1:12">
      <c r="A24" s="3">
        <f t="shared" si="4"/>
        <v>47</v>
      </c>
      <c r="B24" s="6">
        <v>10</v>
      </c>
      <c r="C24" s="6">
        <v>10</v>
      </c>
      <c r="D24" s="6">
        <v>30</v>
      </c>
      <c r="I24" s="6">
        <f t="shared" si="0"/>
        <v>1.1013767209011264E-3</v>
      </c>
      <c r="J24" s="6">
        <f t="shared" si="1"/>
        <v>0</v>
      </c>
      <c r="K24" s="6">
        <f t="shared" si="2"/>
        <v>9.5047523761880946E-3</v>
      </c>
      <c r="L24" s="6">
        <f t="shared" si="3"/>
        <v>0.29292929292929293</v>
      </c>
    </row>
    <row r="25" spans="1:12">
      <c r="A25" s="3">
        <f t="shared" si="4"/>
        <v>48</v>
      </c>
      <c r="B25" s="6">
        <f>B24+1</f>
        <v>11</v>
      </c>
      <c r="C25" s="6">
        <f>C24+100</f>
        <v>110</v>
      </c>
      <c r="D25" s="6">
        <v>22</v>
      </c>
      <c r="I25" s="6">
        <f t="shared" si="0"/>
        <v>1.1514392991239049E-3</v>
      </c>
      <c r="J25" s="6">
        <f t="shared" si="1"/>
        <v>0.1</v>
      </c>
      <c r="K25" s="6">
        <f t="shared" si="2"/>
        <v>0.10955477738869435</v>
      </c>
      <c r="L25" s="6">
        <f t="shared" si="3"/>
        <v>0.21212121212121213</v>
      </c>
    </row>
    <row r="26" spans="1:12">
      <c r="A26" s="3">
        <f t="shared" si="4"/>
        <v>49</v>
      </c>
      <c r="B26" s="6">
        <f t="shared" ref="B26:B31" si="9">B25+1</f>
        <v>12</v>
      </c>
      <c r="C26" s="6">
        <f t="shared" ref="C26:C31" si="10">C25+100</f>
        <v>210</v>
      </c>
      <c r="D26" s="6">
        <v>55</v>
      </c>
      <c r="I26" s="6">
        <f t="shared" si="0"/>
        <v>1.2015018773466834E-3</v>
      </c>
      <c r="J26" s="6">
        <f t="shared" si="1"/>
        <v>0.2</v>
      </c>
      <c r="K26" s="6">
        <f t="shared" si="2"/>
        <v>0.20960480240120061</v>
      </c>
      <c r="L26" s="6">
        <f t="shared" si="3"/>
        <v>0.54545454545454541</v>
      </c>
    </row>
    <row r="27" spans="1:12">
      <c r="A27" s="3">
        <f t="shared" si="4"/>
        <v>50</v>
      </c>
      <c r="B27" s="6">
        <f t="shared" si="9"/>
        <v>13</v>
      </c>
      <c r="C27" s="6">
        <f t="shared" si="10"/>
        <v>310</v>
      </c>
      <c r="D27" s="6">
        <v>15</v>
      </c>
      <c r="I27" s="6">
        <f t="shared" si="0"/>
        <v>1.2515644555694619E-3</v>
      </c>
      <c r="J27" s="6">
        <f t="shared" si="1"/>
        <v>0.3</v>
      </c>
      <c r="K27" s="6">
        <f t="shared" si="2"/>
        <v>0.30965482741370687</v>
      </c>
      <c r="L27" s="6">
        <f t="shared" si="3"/>
        <v>0.14141414141414141</v>
      </c>
    </row>
    <row r="28" spans="1:12">
      <c r="A28" s="3">
        <f t="shared" si="4"/>
        <v>51</v>
      </c>
      <c r="B28" s="6">
        <f t="shared" si="9"/>
        <v>14</v>
      </c>
      <c r="C28" s="6">
        <f t="shared" si="10"/>
        <v>410</v>
      </c>
      <c r="D28" s="6">
        <v>45</v>
      </c>
      <c r="I28" s="6">
        <f t="shared" si="0"/>
        <v>1.3016270337922404E-3</v>
      </c>
      <c r="J28" s="6">
        <f t="shared" si="1"/>
        <v>0.4</v>
      </c>
      <c r="K28" s="6">
        <f t="shared" si="2"/>
        <v>0.40970485242621313</v>
      </c>
      <c r="L28" s="6">
        <f t="shared" si="3"/>
        <v>0.44444444444444442</v>
      </c>
    </row>
    <row r="29" spans="1:12">
      <c r="A29" s="3">
        <f t="shared" si="4"/>
        <v>52</v>
      </c>
      <c r="B29" s="6">
        <f t="shared" si="9"/>
        <v>15</v>
      </c>
      <c r="C29" s="6">
        <f t="shared" si="10"/>
        <v>510</v>
      </c>
      <c r="D29" s="6">
        <v>70</v>
      </c>
      <c r="I29" s="6">
        <f t="shared" si="0"/>
        <v>1.3516896120150188E-3</v>
      </c>
      <c r="J29" s="6">
        <f t="shared" si="1"/>
        <v>0.5</v>
      </c>
      <c r="K29" s="6">
        <f t="shared" si="2"/>
        <v>0.50975487743871939</v>
      </c>
      <c r="L29" s="6">
        <f t="shared" si="3"/>
        <v>0.69696969696969702</v>
      </c>
    </row>
    <row r="30" spans="1:12">
      <c r="A30" s="3">
        <f t="shared" si="4"/>
        <v>53</v>
      </c>
      <c r="B30" s="6">
        <f t="shared" si="9"/>
        <v>16</v>
      </c>
      <c r="C30" s="6">
        <f t="shared" si="10"/>
        <v>610</v>
      </c>
      <c r="D30" s="6">
        <v>99</v>
      </c>
      <c r="I30" s="6">
        <f t="shared" si="0"/>
        <v>1.4017521902377973E-3</v>
      </c>
      <c r="J30" s="6">
        <f t="shared" si="1"/>
        <v>0.6</v>
      </c>
      <c r="K30" s="6">
        <f t="shared" si="2"/>
        <v>0.60980490245122565</v>
      </c>
      <c r="L30" s="6">
        <f t="shared" si="3"/>
        <v>0.98989898989898994</v>
      </c>
    </row>
    <row r="31" spans="1:12">
      <c r="A31" s="3">
        <v>20000</v>
      </c>
      <c r="B31" s="6">
        <f t="shared" si="9"/>
        <v>17</v>
      </c>
      <c r="C31" s="6">
        <f t="shared" si="10"/>
        <v>710</v>
      </c>
      <c r="D31" s="6">
        <v>12</v>
      </c>
      <c r="I31" s="6">
        <f t="shared" si="0"/>
        <v>1</v>
      </c>
      <c r="J31" s="6">
        <f t="shared" si="1"/>
        <v>0.7</v>
      </c>
      <c r="K31" s="6">
        <f t="shared" si="2"/>
        <v>0.70985492746373191</v>
      </c>
      <c r="L31" s="6">
        <f t="shared" si="3"/>
        <v>0.1111111111111111</v>
      </c>
    </row>
  </sheetData>
  <conditionalFormatting sqref="J2:J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593D-2C22-4E70-A8D0-4B281D2ACB03}">
  <dimension ref="A1:J31"/>
  <sheetViews>
    <sheetView topLeftCell="A606176" zoomScale="85" zoomScaleNormal="85" workbookViewId="0">
      <selection sqref="A1:A1048576"/>
    </sheetView>
  </sheetViews>
  <sheetFormatPr defaultRowHeight="14.45"/>
  <cols>
    <col min="1" max="1" width="11.42578125" style="1" bestFit="1" customWidth="1"/>
    <col min="2" max="2" width="11.7109375" style="1" bestFit="1" customWidth="1"/>
    <col min="3" max="3" width="9.42578125" style="1" bestFit="1" customWidth="1"/>
    <col min="4" max="4" width="12.42578125" bestFit="1" customWidth="1"/>
    <col min="5" max="5" width="13.28515625" bestFit="1" customWidth="1"/>
    <col min="6" max="6" width="12.85546875" bestFit="1" customWidth="1"/>
    <col min="8" max="8" width="26" style="1" bestFit="1" customWidth="1"/>
    <col min="9" max="9" width="26.28515625" style="1" bestFit="1" customWidth="1"/>
    <col min="10" max="10" width="23.85546875" style="1" bestFit="1" customWidth="1"/>
  </cols>
  <sheetData>
    <row r="1" spans="1:10" ht="18">
      <c r="A1" s="2" t="s">
        <v>30</v>
      </c>
      <c r="B1" s="2" t="s">
        <v>31</v>
      </c>
      <c r="C1" s="2" t="s">
        <v>32</v>
      </c>
      <c r="D1" s="2" t="s">
        <v>34</v>
      </c>
      <c r="E1" s="2" t="s">
        <v>35</v>
      </c>
      <c r="F1" s="2" t="s">
        <v>36</v>
      </c>
      <c r="H1" s="2" t="s">
        <v>38</v>
      </c>
      <c r="I1" s="2" t="s">
        <v>39</v>
      </c>
      <c r="J1" s="2" t="s">
        <v>40</v>
      </c>
    </row>
    <row r="2" spans="1:10">
      <c r="A2" s="6">
        <v>10</v>
      </c>
      <c r="B2" s="6">
        <v>0.5</v>
      </c>
      <c r="C2" s="6">
        <v>100</v>
      </c>
      <c r="D2" s="3">
        <f>MAX(A2:A31)</f>
        <v>20</v>
      </c>
      <c r="E2" s="3">
        <f t="shared" ref="E2:F2" si="0">MAX(B2:B31)</f>
        <v>1000</v>
      </c>
      <c r="F2" s="3">
        <f t="shared" si="0"/>
        <v>100</v>
      </c>
      <c r="H2" s="6">
        <f>((A2-D$5)/(D$2-D$5))*(D$9-D$13)+D$13</f>
        <v>10</v>
      </c>
      <c r="I2" s="6">
        <f>((B2-E$5)/(E$2-E$5))*(E$9-E$13)+E$13</f>
        <v>-99</v>
      </c>
      <c r="J2" s="6">
        <f>((C2-F$5)/(F$2-F$5))*(F$9-F$13)+F$13</f>
        <v>300</v>
      </c>
    </row>
    <row r="3" spans="1:10">
      <c r="A3" s="6">
        <f>A2+1</f>
        <v>11</v>
      </c>
      <c r="B3" s="6">
        <v>100</v>
      </c>
      <c r="C3" s="6">
        <v>50</v>
      </c>
      <c r="H3" s="6">
        <f t="shared" ref="H3:J31" si="1">((A3-D$5)/(D$2-D$5))*(D$9-D$13)+D$13</f>
        <v>13</v>
      </c>
      <c r="I3" s="6">
        <f t="shared" si="1"/>
        <v>-91.633316658329164</v>
      </c>
      <c r="J3" s="6">
        <f t="shared" si="1"/>
        <v>-3.0303030303030027</v>
      </c>
    </row>
    <row r="4" spans="1:10" ht="18">
      <c r="A4" s="6">
        <f t="shared" ref="A4:A12" si="2">A3+1</f>
        <v>12</v>
      </c>
      <c r="B4" s="6">
        <f>B3*2</f>
        <v>200</v>
      </c>
      <c r="C4" s="6">
        <f>(C2/2)+1</f>
        <v>51</v>
      </c>
      <c r="D4" s="2" t="s">
        <v>42</v>
      </c>
      <c r="E4" s="2" t="s">
        <v>43</v>
      </c>
      <c r="F4" s="2" t="s">
        <v>44</v>
      </c>
      <c r="H4" s="6">
        <f t="shared" si="1"/>
        <v>16</v>
      </c>
      <c r="I4" s="6">
        <f t="shared" si="1"/>
        <v>-84.229614807403706</v>
      </c>
      <c r="J4" s="6">
        <f t="shared" si="1"/>
        <v>3.0303030303030596</v>
      </c>
    </row>
    <row r="5" spans="1:10">
      <c r="A5" s="6">
        <f t="shared" si="2"/>
        <v>13</v>
      </c>
      <c r="B5" s="6">
        <f t="shared" ref="B5:B6" si="3">B4*2</f>
        <v>400</v>
      </c>
      <c r="C5" s="6">
        <f t="shared" ref="C5:C14" si="4">(C3/2)+1</f>
        <v>26</v>
      </c>
      <c r="D5" s="3">
        <f>MIN(A2:A31)</f>
        <v>10</v>
      </c>
      <c r="E5" s="3">
        <f t="shared" ref="E5:F5" si="5">MIN(B2:B31)</f>
        <v>0.5</v>
      </c>
      <c r="F5" s="3">
        <f t="shared" si="5"/>
        <v>1</v>
      </c>
      <c r="H5" s="6">
        <f t="shared" si="1"/>
        <v>19</v>
      </c>
      <c r="I5" s="6">
        <f t="shared" si="1"/>
        <v>-69.422211105552776</v>
      </c>
      <c r="J5" s="6">
        <f t="shared" si="1"/>
        <v>-148.48484848484847</v>
      </c>
    </row>
    <row r="6" spans="1:10">
      <c r="A6" s="6">
        <f t="shared" si="2"/>
        <v>14</v>
      </c>
      <c r="B6" s="6">
        <f t="shared" si="3"/>
        <v>800</v>
      </c>
      <c r="C6" s="6">
        <f t="shared" si="4"/>
        <v>26.5</v>
      </c>
      <c r="H6" s="6">
        <f t="shared" si="1"/>
        <v>22</v>
      </c>
      <c r="I6" s="6">
        <f t="shared" si="1"/>
        <v>-39.80740370185093</v>
      </c>
      <c r="J6" s="6">
        <f t="shared" si="1"/>
        <v>-145.45454545454547</v>
      </c>
    </row>
    <row r="7" spans="1:10">
      <c r="A7" s="6">
        <f t="shared" si="2"/>
        <v>15</v>
      </c>
      <c r="B7" s="6">
        <v>1000</v>
      </c>
      <c r="C7" s="6">
        <f t="shared" si="4"/>
        <v>14</v>
      </c>
      <c r="H7" s="6">
        <f t="shared" si="1"/>
        <v>25</v>
      </c>
      <c r="I7" s="6">
        <f t="shared" si="1"/>
        <v>-25</v>
      </c>
      <c r="J7" s="6">
        <f t="shared" si="1"/>
        <v>-221.21212121212119</v>
      </c>
    </row>
    <row r="8" spans="1:10" ht="18">
      <c r="A8" s="6">
        <f t="shared" si="2"/>
        <v>16</v>
      </c>
      <c r="B8" s="6">
        <v>50</v>
      </c>
      <c r="C8" s="6">
        <f t="shared" si="4"/>
        <v>14.25</v>
      </c>
      <c r="D8" s="2" t="s">
        <v>45</v>
      </c>
      <c r="E8" s="2" t="s">
        <v>46</v>
      </c>
      <c r="F8" s="2" t="s">
        <v>47</v>
      </c>
      <c r="H8" s="6">
        <f t="shared" si="1"/>
        <v>28</v>
      </c>
      <c r="I8" s="6">
        <f t="shared" si="1"/>
        <v>-95.3351675837919</v>
      </c>
      <c r="J8" s="6">
        <f t="shared" si="1"/>
        <v>-219.69696969696969</v>
      </c>
    </row>
    <row r="9" spans="1:10">
      <c r="A9" s="6">
        <f t="shared" si="2"/>
        <v>17</v>
      </c>
      <c r="B9" s="6">
        <v>1</v>
      </c>
      <c r="C9" s="6">
        <f t="shared" si="4"/>
        <v>8</v>
      </c>
      <c r="D9" s="3">
        <v>40</v>
      </c>
      <c r="E9" s="3">
        <v>-25</v>
      </c>
      <c r="F9" s="3">
        <v>300</v>
      </c>
      <c r="H9" s="6">
        <f t="shared" si="1"/>
        <v>31</v>
      </c>
      <c r="I9" s="6">
        <f t="shared" si="1"/>
        <v>-98.962981490745378</v>
      </c>
      <c r="J9" s="6">
        <f t="shared" si="1"/>
        <v>-257.57575757575756</v>
      </c>
    </row>
    <row r="10" spans="1:10">
      <c r="A10" s="6">
        <f>A9+1</f>
        <v>18</v>
      </c>
      <c r="B10" s="6">
        <v>7</v>
      </c>
      <c r="C10" s="6">
        <f t="shared" si="4"/>
        <v>8.125</v>
      </c>
      <c r="H10" s="6">
        <f t="shared" si="1"/>
        <v>34</v>
      </c>
      <c r="I10" s="6">
        <f t="shared" si="1"/>
        <v>-98.51875937968984</v>
      </c>
      <c r="J10" s="6">
        <f t="shared" si="1"/>
        <v>-256.81818181818181</v>
      </c>
    </row>
    <row r="11" spans="1:10">
      <c r="A11" s="6">
        <f t="shared" si="2"/>
        <v>19</v>
      </c>
      <c r="B11" s="6">
        <v>3</v>
      </c>
      <c r="C11" s="6">
        <f t="shared" si="4"/>
        <v>5</v>
      </c>
      <c r="H11" s="6">
        <f t="shared" si="1"/>
        <v>37</v>
      </c>
      <c r="I11" s="6">
        <f t="shared" si="1"/>
        <v>-98.81490745372686</v>
      </c>
      <c r="J11" s="6">
        <f t="shared" si="1"/>
        <v>-275.75757575757575</v>
      </c>
    </row>
    <row r="12" spans="1:10" ht="18">
      <c r="A12" s="6">
        <f t="shared" si="2"/>
        <v>20</v>
      </c>
      <c r="B12" s="6">
        <v>5</v>
      </c>
      <c r="C12" s="6">
        <f t="shared" si="4"/>
        <v>5.0625</v>
      </c>
      <c r="D12" s="2" t="s">
        <v>48</v>
      </c>
      <c r="E12" s="2" t="s">
        <v>49</v>
      </c>
      <c r="F12" s="2" t="s">
        <v>50</v>
      </c>
      <c r="H12" s="6">
        <f t="shared" si="1"/>
        <v>40</v>
      </c>
      <c r="I12" s="6">
        <f t="shared" si="1"/>
        <v>-98.666833416708357</v>
      </c>
      <c r="J12" s="6">
        <f t="shared" si="1"/>
        <v>-275.37878787878788</v>
      </c>
    </row>
    <row r="13" spans="1:10">
      <c r="A13" s="6">
        <v>10</v>
      </c>
      <c r="B13" s="6">
        <v>9</v>
      </c>
      <c r="C13" s="6">
        <f t="shared" si="4"/>
        <v>3.5</v>
      </c>
      <c r="D13" s="3">
        <v>10</v>
      </c>
      <c r="E13" s="3">
        <v>-99</v>
      </c>
      <c r="F13" s="3">
        <v>-300</v>
      </c>
      <c r="H13" s="6">
        <f t="shared" si="1"/>
        <v>10</v>
      </c>
      <c r="I13" s="6">
        <f t="shared" si="1"/>
        <v>-98.370685342671337</v>
      </c>
      <c r="J13" s="6">
        <f t="shared" si="1"/>
        <v>-284.84848484848487</v>
      </c>
    </row>
    <row r="14" spans="1:10">
      <c r="A14" s="6">
        <f>A13+1</f>
        <v>11</v>
      </c>
      <c r="B14" s="6">
        <v>10</v>
      </c>
      <c r="C14" s="6">
        <f t="shared" si="4"/>
        <v>3.53125</v>
      </c>
      <c r="H14" s="6">
        <f t="shared" si="1"/>
        <v>13</v>
      </c>
      <c r="I14" s="6">
        <f t="shared" si="1"/>
        <v>-98.296648324162078</v>
      </c>
      <c r="J14" s="6">
        <f t="shared" si="1"/>
        <v>-284.65909090909093</v>
      </c>
    </row>
    <row r="15" spans="1:10">
      <c r="A15" s="6">
        <f t="shared" ref="A15:A23" si="6">A14+1</f>
        <v>12</v>
      </c>
      <c r="B15" s="6">
        <v>300</v>
      </c>
      <c r="C15" s="6">
        <v>6</v>
      </c>
      <c r="H15" s="6">
        <f t="shared" si="1"/>
        <v>16</v>
      </c>
      <c r="I15" s="6">
        <f t="shared" si="1"/>
        <v>-76.825912956478234</v>
      </c>
      <c r="J15" s="6">
        <f t="shared" si="1"/>
        <v>-269.69696969696969</v>
      </c>
    </row>
    <row r="16" spans="1:10">
      <c r="A16" s="6">
        <f t="shared" si="6"/>
        <v>13</v>
      </c>
      <c r="B16" s="6">
        <v>400</v>
      </c>
      <c r="C16" s="6">
        <f>(C14/2)+1</f>
        <v>2.765625</v>
      </c>
      <c r="H16" s="6">
        <f t="shared" si="1"/>
        <v>19</v>
      </c>
      <c r="I16" s="6">
        <f t="shared" si="1"/>
        <v>-69.422211105552776</v>
      </c>
      <c r="J16" s="6">
        <f t="shared" si="1"/>
        <v>-289.29924242424244</v>
      </c>
    </row>
    <row r="17" spans="1:10">
      <c r="A17" s="6">
        <f t="shared" si="6"/>
        <v>14</v>
      </c>
      <c r="B17" s="6">
        <v>300</v>
      </c>
      <c r="C17" s="6">
        <v>50</v>
      </c>
      <c r="H17" s="6">
        <f t="shared" si="1"/>
        <v>22</v>
      </c>
      <c r="I17" s="6">
        <f t="shared" si="1"/>
        <v>-76.825912956478234</v>
      </c>
      <c r="J17" s="6">
        <f t="shared" si="1"/>
        <v>-3.0303030303030027</v>
      </c>
    </row>
    <row r="18" spans="1:10">
      <c r="A18" s="6">
        <f t="shared" si="6"/>
        <v>15</v>
      </c>
      <c r="B18" s="6">
        <f>B17+100</f>
        <v>400</v>
      </c>
      <c r="C18" s="6">
        <v>1</v>
      </c>
      <c r="H18" s="6">
        <f t="shared" si="1"/>
        <v>25</v>
      </c>
      <c r="I18" s="6">
        <f t="shared" si="1"/>
        <v>-69.422211105552776</v>
      </c>
      <c r="J18" s="6">
        <f t="shared" si="1"/>
        <v>-300</v>
      </c>
    </row>
    <row r="19" spans="1:10">
      <c r="A19" s="6">
        <f t="shared" si="6"/>
        <v>16</v>
      </c>
      <c r="B19" s="6">
        <v>400</v>
      </c>
      <c r="C19" s="6">
        <v>15</v>
      </c>
      <c r="H19" s="6">
        <f t="shared" si="1"/>
        <v>28</v>
      </c>
      <c r="I19" s="6">
        <f t="shared" si="1"/>
        <v>-69.422211105552776</v>
      </c>
      <c r="J19" s="6">
        <f t="shared" si="1"/>
        <v>-215.15151515151516</v>
      </c>
    </row>
    <row r="20" spans="1:10">
      <c r="A20" s="6">
        <f t="shared" si="6"/>
        <v>17</v>
      </c>
      <c r="B20" s="6">
        <v>400</v>
      </c>
      <c r="C20" s="6">
        <v>30</v>
      </c>
      <c r="H20" s="6">
        <f t="shared" si="1"/>
        <v>31</v>
      </c>
      <c r="I20" s="6">
        <f t="shared" si="1"/>
        <v>-69.422211105552776</v>
      </c>
      <c r="J20" s="6">
        <f t="shared" si="1"/>
        <v>-124.24242424242425</v>
      </c>
    </row>
    <row r="21" spans="1:10">
      <c r="A21" s="6">
        <f>A20+1</f>
        <v>18</v>
      </c>
      <c r="B21" s="6">
        <f>B20+100</f>
        <v>500</v>
      </c>
      <c r="C21" s="6">
        <v>77</v>
      </c>
      <c r="H21" s="6">
        <f t="shared" si="1"/>
        <v>34</v>
      </c>
      <c r="I21" s="6">
        <f t="shared" si="1"/>
        <v>-62.018509254627311</v>
      </c>
      <c r="J21" s="6">
        <f t="shared" si="1"/>
        <v>160.60606060606057</v>
      </c>
    </row>
    <row r="22" spans="1:10">
      <c r="A22" s="6">
        <f t="shared" si="6"/>
        <v>19</v>
      </c>
      <c r="B22" s="6">
        <f>B21+100</f>
        <v>600</v>
      </c>
      <c r="C22" s="6">
        <v>49</v>
      </c>
      <c r="H22" s="6">
        <f t="shared" si="1"/>
        <v>37</v>
      </c>
      <c r="I22" s="6">
        <f t="shared" si="1"/>
        <v>-54.614807403701853</v>
      </c>
      <c r="J22" s="6">
        <f t="shared" si="1"/>
        <v>-9.0909090909090651</v>
      </c>
    </row>
    <row r="23" spans="1:10">
      <c r="A23" s="6">
        <f t="shared" si="6"/>
        <v>20</v>
      </c>
      <c r="B23" s="6">
        <v>700</v>
      </c>
      <c r="C23" s="6">
        <v>66</v>
      </c>
      <c r="H23" s="6">
        <f t="shared" si="1"/>
        <v>40</v>
      </c>
      <c r="I23" s="6">
        <f t="shared" si="1"/>
        <v>-47.211105552776388</v>
      </c>
      <c r="J23" s="6">
        <f t="shared" si="1"/>
        <v>93.939393939393938</v>
      </c>
    </row>
    <row r="24" spans="1:10">
      <c r="A24" s="6">
        <v>10</v>
      </c>
      <c r="B24" s="6">
        <v>10</v>
      </c>
      <c r="C24" s="6">
        <v>30</v>
      </c>
      <c r="H24" s="6">
        <f t="shared" si="1"/>
        <v>10</v>
      </c>
      <c r="I24" s="6">
        <f t="shared" si="1"/>
        <v>-98.296648324162078</v>
      </c>
      <c r="J24" s="6">
        <f t="shared" si="1"/>
        <v>-124.24242424242425</v>
      </c>
    </row>
    <row r="25" spans="1:10">
      <c r="A25" s="6">
        <f>A24+1</f>
        <v>11</v>
      </c>
      <c r="B25" s="6">
        <f>B24+100</f>
        <v>110</v>
      </c>
      <c r="C25" s="6">
        <v>22</v>
      </c>
      <c r="H25" s="6">
        <f t="shared" si="1"/>
        <v>13</v>
      </c>
      <c r="I25" s="6">
        <f t="shared" si="1"/>
        <v>-90.89294647323662</v>
      </c>
      <c r="J25" s="6">
        <f t="shared" si="1"/>
        <v>-172.72727272727272</v>
      </c>
    </row>
    <row r="26" spans="1:10">
      <c r="A26" s="6">
        <f t="shared" ref="A26:A31" si="7">A25+1</f>
        <v>12</v>
      </c>
      <c r="B26" s="6">
        <f t="shared" ref="B26:B31" si="8">B25+100</f>
        <v>210</v>
      </c>
      <c r="C26" s="6">
        <v>55</v>
      </c>
      <c r="H26" s="6">
        <f t="shared" si="1"/>
        <v>16</v>
      </c>
      <c r="I26" s="6">
        <f t="shared" si="1"/>
        <v>-83.489244622311162</v>
      </c>
      <c r="J26" s="6">
        <f t="shared" si="1"/>
        <v>27.272727272727252</v>
      </c>
    </row>
    <row r="27" spans="1:10">
      <c r="A27" s="6">
        <f t="shared" si="7"/>
        <v>13</v>
      </c>
      <c r="B27" s="6">
        <f t="shared" si="8"/>
        <v>310</v>
      </c>
      <c r="C27" s="6">
        <v>15</v>
      </c>
      <c r="H27" s="6">
        <f t="shared" si="1"/>
        <v>19</v>
      </c>
      <c r="I27" s="6">
        <f t="shared" si="1"/>
        <v>-76.08554277138569</v>
      </c>
      <c r="J27" s="6">
        <f t="shared" si="1"/>
        <v>-215.15151515151516</v>
      </c>
    </row>
    <row r="28" spans="1:10">
      <c r="A28" s="6">
        <f t="shared" si="7"/>
        <v>14</v>
      </c>
      <c r="B28" s="6">
        <f t="shared" si="8"/>
        <v>410</v>
      </c>
      <c r="C28" s="6">
        <v>45</v>
      </c>
      <c r="H28" s="6">
        <f t="shared" si="1"/>
        <v>22</v>
      </c>
      <c r="I28" s="6">
        <f t="shared" si="1"/>
        <v>-68.681840920460232</v>
      </c>
      <c r="J28" s="6">
        <f t="shared" si="1"/>
        <v>-33.333333333333371</v>
      </c>
    </row>
    <row r="29" spans="1:10">
      <c r="A29" s="6">
        <f t="shared" si="7"/>
        <v>15</v>
      </c>
      <c r="B29" s="6">
        <f t="shared" si="8"/>
        <v>510</v>
      </c>
      <c r="C29" s="6">
        <v>70</v>
      </c>
      <c r="H29" s="6">
        <f t="shared" si="1"/>
        <v>25</v>
      </c>
      <c r="I29" s="6">
        <f t="shared" si="1"/>
        <v>-61.278139069534767</v>
      </c>
      <c r="J29" s="6">
        <f t="shared" si="1"/>
        <v>118.18181818181819</v>
      </c>
    </row>
    <row r="30" spans="1:10">
      <c r="A30" s="6">
        <f t="shared" si="7"/>
        <v>16</v>
      </c>
      <c r="B30" s="6">
        <f t="shared" si="8"/>
        <v>610</v>
      </c>
      <c r="C30" s="6">
        <v>99</v>
      </c>
      <c r="H30" s="6">
        <f t="shared" si="1"/>
        <v>28</v>
      </c>
      <c r="I30" s="6">
        <f t="shared" si="1"/>
        <v>-53.874437218609302</v>
      </c>
      <c r="J30" s="6">
        <f t="shared" si="1"/>
        <v>293.93939393939399</v>
      </c>
    </row>
    <row r="31" spans="1:10">
      <c r="A31" s="6">
        <f t="shared" si="7"/>
        <v>17</v>
      </c>
      <c r="B31" s="6">
        <f t="shared" si="8"/>
        <v>710</v>
      </c>
      <c r="C31" s="6">
        <v>12</v>
      </c>
      <c r="H31" s="6">
        <f t="shared" si="1"/>
        <v>31</v>
      </c>
      <c r="I31" s="6">
        <f t="shared" si="1"/>
        <v>-46.470735367683837</v>
      </c>
      <c r="J31" s="6">
        <f t="shared" si="1"/>
        <v>-233.33333333333334</v>
      </c>
    </row>
  </sheetData>
  <conditionalFormatting sqref="H2:H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5478-F3E7-44AB-9407-8E480B956BEB}">
  <dimension ref="A3:B8"/>
  <sheetViews>
    <sheetView workbookViewId="0">
      <selection activeCell="O18" sqref="O18"/>
    </sheetView>
  </sheetViews>
  <sheetFormatPr defaultRowHeight="14.45"/>
  <cols>
    <col min="1" max="1" width="17.42578125" bestFit="1" customWidth="1"/>
    <col min="2" max="2" width="26.5703125" bestFit="1" customWidth="1"/>
  </cols>
  <sheetData>
    <row r="3" spans="1:2">
      <c r="A3" s="10" t="s">
        <v>0</v>
      </c>
      <c r="B3" t="s">
        <v>51</v>
      </c>
    </row>
    <row r="4" spans="1:2">
      <c r="A4" t="s">
        <v>8</v>
      </c>
      <c r="B4">
        <v>1</v>
      </c>
    </row>
    <row r="5" spans="1:2">
      <c r="A5" t="s">
        <v>10</v>
      </c>
      <c r="B5">
        <v>1</v>
      </c>
    </row>
    <row r="6" spans="1:2">
      <c r="A6" t="s">
        <v>7</v>
      </c>
      <c r="B6">
        <v>2</v>
      </c>
    </row>
    <row r="7" spans="1:2">
      <c r="A7" t="s">
        <v>2</v>
      </c>
      <c r="B7">
        <v>1</v>
      </c>
    </row>
    <row r="8" spans="1:2">
      <c r="A8" t="s">
        <v>9</v>
      </c>
      <c r="B8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9A057F00F05245BD61A29E2DA1EFB0" ma:contentTypeVersion="2" ma:contentTypeDescription="Creare un nuovo documento." ma:contentTypeScope="" ma:versionID="c906b78c993a97642fec204623f3a8e9">
  <xsd:schema xmlns:xsd="http://www.w3.org/2001/XMLSchema" xmlns:xs="http://www.w3.org/2001/XMLSchema" xmlns:p="http://schemas.microsoft.com/office/2006/metadata/properties" xmlns:ns2="0ee9dd97-f6e1-4e17-b80b-4393c8da23c7" targetNamespace="http://schemas.microsoft.com/office/2006/metadata/properties" ma:root="true" ma:fieldsID="c960b191602138aee7bbc9ae79c4678b" ns2:_="">
    <xsd:import namespace="0ee9dd97-f6e1-4e17-b80b-4393c8da23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9dd97-f6e1-4e17-b80b-4393c8da23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4416D-99FD-44C8-9002-AC38E5435504}"/>
</file>

<file path=customXml/itemProps2.xml><?xml version="1.0" encoding="utf-8"?>
<ds:datastoreItem xmlns:ds="http://schemas.openxmlformats.org/officeDocument/2006/customXml" ds:itemID="{B6EBAB75-0922-4095-93A0-F757CE97D356}"/>
</file>

<file path=customXml/itemProps3.xml><?xml version="1.0" encoding="utf-8"?>
<ds:datastoreItem xmlns:ds="http://schemas.openxmlformats.org/officeDocument/2006/customXml" ds:itemID="{084F0516-510D-4699-8583-CFB220A0A9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mignone</dc:creator>
  <cp:keywords/>
  <dc:description/>
  <cp:lastModifiedBy>Federico Calò</cp:lastModifiedBy>
  <cp:revision/>
  <dcterms:created xsi:type="dcterms:W3CDTF">2022-03-28T06:31:24Z</dcterms:created>
  <dcterms:modified xsi:type="dcterms:W3CDTF">2022-03-30T17:52:00Z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0x0101002C9A057F00F05245BD61A29E2DA1EFB0</vt:lpwstr>
  </property>
</Properties>
</file>